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mc:AlternateContent xmlns:mc="http://schemas.openxmlformats.org/markup-compatibility/2006">
    <mc:Choice Requires="x15">
      <x15ac:absPath xmlns:x15ac="http://schemas.microsoft.com/office/spreadsheetml/2010/11/ac" url="https://adecloud.sharepoint.com/sites/ExceptionalStudentServicesESS/Finance/Internal Projects &amp; Program items/GAN/"/>
    </mc:Choice>
  </mc:AlternateContent>
  <xr:revisionPtr revIDLastSave="410" documentId="8_{0AFB795B-A03F-48E9-B2DB-3FF2F55937F2}" xr6:coauthVersionLast="47" xr6:coauthVersionMax="47" xr10:uidLastSave="{C019E255-1F76-4E20-9AA6-8C9AD3C05065}"/>
  <workbookProtection workbookAlgorithmName="SHA-512" workbookHashValue="mQc56PFLAR+DCF6SR7UNEKeofgId1tUBpVPB+6ezB77a5JckAphQHH4dRtKwwwssnAyygBeq1MGCxiOdfurDqg==" workbookSaltValue="nOMM0LrRDD6NPIFdNI+eiw==" workbookSpinCount="100000" lockStructure="1"/>
  <bookViews>
    <workbookView xWindow="28680" yWindow="-13500" windowWidth="24240" windowHeight="13020" tabRatio="819" firstSheet="2" xr2:uid="{A579C4AE-7C8E-46FD-80BA-CDE087DF2C51}"/>
  </bookViews>
  <sheets>
    <sheet name="Instructions" sheetId="1" r:id="rId1"/>
    <sheet name="Section 611" sheetId="2" r:id="rId2"/>
    <sheet name="Section 619" sheetId="5" r:id="rId3"/>
    <sheet name="Overview 611" sheetId="3" state="hidden" r:id="rId4"/>
    <sheet name="Overview 619" sheetId="4" state="hidden" r:id="rId5"/>
    <sheet name="FY25 Preliminary Award" sheetId="9" state="hidden" r:id="rId6"/>
    <sheet name="FY25 Final Award" sheetId="10" state="hidden" r:id="rId7"/>
    <sheet name="Indirect Cost" sheetId="8" state="hidden" r:id="rId8"/>
  </sheets>
  <definedNames>
    <definedName name="_9_1_12___8_31_13" localSheetId="6">#REF!</definedName>
    <definedName name="_9_1_12___8_31_13">#REF!</definedName>
    <definedName name="_xlnm._FilterDatabase" localSheetId="6" hidden="1">'FY25 Final Award'!$A$3:$E$648</definedName>
    <definedName name="_xlnm._FilterDatabase" localSheetId="5" hidden="1">'FY25 Preliminary Award'!$A$3:$E$645</definedName>
    <definedName name="_xlnm._FilterDatabase" localSheetId="7" hidden="1">'Indirect Cost'!$A$1:$C$314</definedName>
    <definedName name="_xlnm._FilterDatabase" localSheetId="3" hidden="1">'Overview 611'!$A$2:$Q$644</definedName>
    <definedName name="_xlnm._FilterDatabase" localSheetId="1" hidden="1">'Section 611'!$C$2:$C$3</definedName>
    <definedName name="_xlnm._FilterDatabase" localSheetId="2" hidden="1">'Section 619'!$C$2:$C$3</definedName>
    <definedName name="admin" localSheetId="6">#REF!</definedName>
    <definedName name="admin">#REF!</definedName>
    <definedName name="admin_year" localSheetId="6">#REF!</definedName>
    <definedName name="admin_year">#REF!</definedName>
    <definedName name="Document_Type" localSheetId="6">#REF!</definedName>
    <definedName name="Document_Type">#REF!</definedName>
    <definedName name="EntityID">#REF!</definedName>
    <definedName name="fund_table" localSheetId="6">#REF!</definedName>
    <definedName name="fund_table">#REF!</definedName>
    <definedName name="other" localSheetId="6">#REF!</definedName>
    <definedName name="other">#REF!</definedName>
    <definedName name="other_label" localSheetId="6">#REF!</definedName>
    <definedName name="other_label">#REF!</definedName>
    <definedName name="PDG_Program" localSheetId="6">#REF!</definedName>
    <definedName name="PDG_Program">#REF!</definedName>
    <definedName name="_xlnm.Print_Titles" localSheetId="6">'FY25 Final Award'!$1:$3</definedName>
    <definedName name="_xlnm.Print_Titles" localSheetId="5">'FY25 Preliminary Award'!$1:$3</definedName>
    <definedName name="prior_years" localSheetId="6">#REF!</definedName>
    <definedName name="prior_years">#REF!</definedName>
    <definedName name="prior_years_titles" localSheetId="6">#REF!</definedName>
    <definedName name="prior_years_titles">#REF!</definedName>
    <definedName name="set_aside_max" localSheetId="6">#REF!</definedName>
    <definedName name="set_aside_max">#REF!</definedName>
    <definedName name="set_aside_max_titles" localSheetId="6">#REF!</definedName>
    <definedName name="set_aside_max_titles">#REF!</definedName>
    <definedName name="Sum">#REF!</definedName>
    <definedName name="year_row" localSheetId="6">#REF!</definedName>
    <definedName name="year_ro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9" i="5"/>
  <c r="D8" i="2"/>
  <c r="D21" i="5"/>
  <c r="D21" i="2"/>
  <c r="I645" i="4"/>
  <c r="J645" i="4"/>
  <c r="K645" i="4"/>
  <c r="I646" i="4"/>
  <c r="J646" i="4"/>
  <c r="K646" i="4"/>
  <c r="I647" i="4"/>
  <c r="J647" i="4"/>
  <c r="K647" i="4"/>
  <c r="I645" i="3"/>
  <c r="I646" i="3"/>
  <c r="I647" i="3"/>
  <c r="K645" i="3"/>
  <c r="K646" i="3"/>
  <c r="K647" i="3"/>
  <c r="J645" i="3"/>
  <c r="J646" i="3"/>
  <c r="J647" i="3"/>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2" i="8"/>
  <c r="K4" i="4" l="1"/>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3" i="4"/>
  <c r="J3" i="4"/>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3" i="3"/>
  <c r="J3" i="3"/>
  <c r="D20" i="5" l="1"/>
  <c r="D20" i="2"/>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3" i="3"/>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582" i="4"/>
  <c r="J583" i="4"/>
  <c r="J584" i="4"/>
  <c r="J585" i="4"/>
  <c r="J586" i="4"/>
  <c r="J587" i="4"/>
  <c r="J588" i="4"/>
  <c r="J589" i="4"/>
  <c r="J590" i="4"/>
  <c r="J591" i="4"/>
  <c r="J592" i="4"/>
  <c r="J593" i="4"/>
  <c r="J594" i="4"/>
  <c r="J595" i="4"/>
  <c r="J596" i="4"/>
  <c r="J597" i="4"/>
  <c r="J598" i="4"/>
  <c r="J599" i="4"/>
  <c r="J600" i="4"/>
  <c r="J601" i="4"/>
  <c r="J602" i="4"/>
  <c r="J603" i="4"/>
  <c r="J604" i="4"/>
  <c r="J605" i="4"/>
  <c r="J606" i="4"/>
  <c r="J607" i="4"/>
  <c r="J608" i="4"/>
  <c r="J609" i="4"/>
  <c r="J610" i="4"/>
  <c r="J611" i="4"/>
  <c r="J612" i="4"/>
  <c r="J613" i="4"/>
  <c r="J614" i="4"/>
  <c r="J615" i="4"/>
  <c r="J616" i="4"/>
  <c r="J617" i="4"/>
  <c r="J618" i="4"/>
  <c r="J619" i="4"/>
  <c r="J620" i="4"/>
  <c r="J621" i="4"/>
  <c r="J622" i="4"/>
  <c r="J623" i="4"/>
  <c r="J624" i="4"/>
  <c r="J625" i="4"/>
  <c r="J626" i="4"/>
  <c r="J627" i="4"/>
  <c r="J628" i="4"/>
  <c r="J629" i="4"/>
  <c r="J630" i="4"/>
  <c r="J631" i="4"/>
  <c r="J632" i="4"/>
  <c r="J633" i="4"/>
  <c r="J634" i="4"/>
  <c r="J635" i="4"/>
  <c r="J636" i="4"/>
  <c r="J637" i="4"/>
  <c r="J638" i="4"/>
  <c r="J639" i="4"/>
  <c r="J640" i="4"/>
  <c r="J641" i="4"/>
  <c r="J642" i="4"/>
  <c r="J643" i="4"/>
  <c r="J644"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16" i="4"/>
  <c r="I4" i="4"/>
  <c r="I5" i="4"/>
  <c r="I6" i="4"/>
  <c r="I7" i="4"/>
  <c r="I8" i="4"/>
  <c r="I9" i="4"/>
  <c r="I10" i="4"/>
  <c r="I11" i="4"/>
  <c r="I12" i="4"/>
  <c r="I13" i="4"/>
  <c r="I14" i="4"/>
  <c r="I15" i="4"/>
  <c r="I3" i="4"/>
  <c r="H648" i="10"/>
  <c r="H647" i="10"/>
  <c r="H646" i="10"/>
  <c r="F2" i="10"/>
  <c r="D2" i="10"/>
  <c r="C3" i="2" l="1"/>
  <c r="C3" i="5"/>
  <c r="D8" i="5"/>
</calcChain>
</file>

<file path=xl/sharedStrings.xml><?xml version="1.0" encoding="utf-8"?>
<sst xmlns="http://schemas.openxmlformats.org/spreadsheetml/2006/main" count="13349" uniqueCount="2380">
  <si>
    <t>Instructions: Use the value in C2 to select your PEA's CTDS Number</t>
  </si>
  <si>
    <t>CTDS Number:</t>
  </si>
  <si>
    <t>CTDS</t>
  </si>
  <si>
    <t xml:space="preserve">PEA Name: </t>
  </si>
  <si>
    <t>Dear Public Education Agency (PEA) Administrator,</t>
  </si>
  <si>
    <t>The Arizona Department of Education Exceptional Student Services team has allocated and contingently awarded, on this date, 03/18/2024, for the following grant(s):</t>
  </si>
  <si>
    <t>Funding Application Name:</t>
  </si>
  <si>
    <t>IDEA Part B Section 611- Subgrants to LEAs</t>
  </si>
  <si>
    <t>Current Year Award Amount:</t>
  </si>
  <si>
    <t>Preliminary Award</t>
  </si>
  <si>
    <t xml:space="preserve">Total Section 611 Funds Available Fiscal Year: </t>
  </si>
  <si>
    <t xml:space="preserve">Full Award </t>
  </si>
  <si>
    <t>Assistance Listing Number (ALN) - Formerly CFDA:</t>
  </si>
  <si>
    <t>84.027A</t>
  </si>
  <si>
    <t>FAIN:</t>
  </si>
  <si>
    <t>H027A240007</t>
  </si>
  <si>
    <t>Awarding Agency:</t>
  </si>
  <si>
    <t>US Department of Education</t>
  </si>
  <si>
    <t>Period of Availability:</t>
  </si>
  <si>
    <t>The award may be used from 7/1/2024 through 9/30/2025.</t>
  </si>
  <si>
    <t>Total Grant Award Amount:</t>
  </si>
  <si>
    <t>Grant Description:</t>
  </si>
  <si>
    <t>Section 611-Subgrants to LEAs</t>
  </si>
  <si>
    <t>Program Director/Grant Coordinator:</t>
  </si>
  <si>
    <t>Alissa Trollinger</t>
  </si>
  <si>
    <t>Contact Phone:</t>
  </si>
  <si>
    <t>602-364-4004</t>
  </si>
  <si>
    <t>Contact Email:</t>
  </si>
  <si>
    <t>essinbox@azed.gov</t>
  </si>
  <si>
    <t xml:space="preserve">Funding Application: </t>
  </si>
  <si>
    <t>IDEA Part B Entitlement</t>
  </si>
  <si>
    <t>UEI:</t>
  </si>
  <si>
    <t>Indirect Cost Rate:</t>
  </si>
  <si>
    <t>Award Contingencies</t>
  </si>
  <si>
    <t>The award is subject to adjustments and other notification from the Arizona Department of Education (DEPARTMENT) throughout the period of the award and at the Department. The award and access to the grant funds is contingent upon the applicant submitting, and receiving approval by the Department, a complete application and/or plan within the Department’s Grants Management Enterprise (GME) System, and shall include any necessary data, information, budget details and a certification that the award recipient has read and will adhere to all applicable and required grant assurances. The grant is not for R&amp;D purposes.</t>
  </si>
  <si>
    <t>Application Submission and Substantial Approval Date</t>
  </si>
  <si>
    <t>The completed application must be submitted into the GME before June 30, 2024 (or appropriate date) to be considered for a substantial approval date of 7/1/2024. The substantial approval date signifies the first date the grant funds may be expensed for allowable costs. Incomplete applications or late submissions will delay the substantial approval date to the date at which the complete application was submitted to LEA Authorized Representative Approved status. The IDEA Part B grants require four criteria to be met to receive Substantial Approval:</t>
  </si>
  <si>
    <r>
      <t>·</t>
    </r>
    <r>
      <rPr>
        <sz val="7"/>
        <color theme="1"/>
        <rFont val="Times New Roman"/>
        <family val="1"/>
      </rPr>
      <t xml:space="preserve">       </t>
    </r>
    <r>
      <rPr>
        <sz val="11"/>
        <color theme="1"/>
        <rFont val="Aptos Narrow"/>
        <family val="2"/>
        <scheme val="minor"/>
      </rPr>
      <t>General Statement of Assurances accepted by ADE Grants Management</t>
    </r>
  </si>
  <si>
    <r>
      <t>·</t>
    </r>
    <r>
      <rPr>
        <sz val="7"/>
        <color theme="1"/>
        <rFont val="Times New Roman"/>
        <family val="1"/>
      </rPr>
      <t xml:space="preserve">       </t>
    </r>
    <r>
      <rPr>
        <sz val="11"/>
        <color theme="1"/>
        <rFont val="Aptos Narrow"/>
        <family val="2"/>
        <scheme val="minor"/>
      </rPr>
      <t>IDEA Statement of Assurances signed by a Charter Holder, Superintendent, or Special Education Director by June 15, 2024, who is not contracted and employed by the PEA</t>
    </r>
  </si>
  <si>
    <r>
      <t>·</t>
    </r>
    <r>
      <rPr>
        <sz val="7"/>
        <color theme="1"/>
        <rFont val="Times New Roman"/>
        <family val="1"/>
      </rPr>
      <t xml:space="preserve">       </t>
    </r>
    <r>
      <rPr>
        <sz val="11"/>
        <color theme="1"/>
        <rFont val="Aptos Narrow"/>
        <family val="2"/>
        <scheme val="minor"/>
      </rPr>
      <t>Complete IDEA Part B Grant submitted by 7/1/2024</t>
    </r>
  </si>
  <si>
    <r>
      <t>·</t>
    </r>
    <r>
      <rPr>
        <sz val="7"/>
        <color theme="1"/>
        <rFont val="Times New Roman"/>
        <family val="1"/>
      </rPr>
      <t xml:space="preserve">       </t>
    </r>
    <r>
      <rPr>
        <sz val="11"/>
        <color theme="1"/>
        <rFont val="Aptos Narrow"/>
        <family val="2"/>
        <scheme val="minor"/>
      </rPr>
      <t>IDEA Maintenance of Effort Eligibility test closed and met by 8/17/2024</t>
    </r>
  </si>
  <si>
    <t>Availability to Request Funds After Final Application Approval</t>
  </si>
  <si>
    <t>Once a complete application is submitted, the Department will review the application, approve the application, or return the application for additional information. Once the application is approved by the Department, the award recipient will receive a History Log Comment indicating Substantial Approval Date in the funding application. The Substantial Approval Date signifies the date the grantee may begin requesting funds from the Department for allowable grant costs. All Reimbursement Requests (RRs) and Completion Reports (CRs) associated with this grant must be submitted through the GME. Assistance with RRs, and CRs as well as other helpful information are available in the GME Resource Library. ESS Program Management can also provide technical assistance for new grantees.</t>
  </si>
  <si>
    <t>Grant Related Correspondence</t>
  </si>
  <si>
    <t>Please be certain to review and address any specific grant requirements. Communication about the grant will come from and be maintained in the GME History Log. Contact the ADE/ESS Program Management team at essprogmgmt@azed.gov for any questions regarding this grant.</t>
  </si>
  <si>
    <t>Deputy Associate Superintendent, Exceptional Student Services</t>
  </si>
  <si>
    <t>IDEA Part B Section 619-Prechool Subgrants to LEAs</t>
  </si>
  <si>
    <t xml:space="preserve">Total Section 619 Funds Available Fiscal Year: </t>
  </si>
  <si>
    <t>84.173A</t>
  </si>
  <si>
    <t>H173A240003</t>
  </si>
  <si>
    <t>Section 619-Preschool Subgrants to LEAs</t>
  </si>
  <si>
    <t>i</t>
  </si>
  <si>
    <t>ii</t>
  </si>
  <si>
    <t>iii</t>
  </si>
  <si>
    <t>iv</t>
  </si>
  <si>
    <t>v</t>
  </si>
  <si>
    <t>vi</t>
  </si>
  <si>
    <t>vii</t>
  </si>
  <si>
    <t>viii</t>
  </si>
  <si>
    <t>ix</t>
  </si>
  <si>
    <t>x</t>
  </si>
  <si>
    <t>xi</t>
  </si>
  <si>
    <t>xii</t>
  </si>
  <si>
    <t>xiii</t>
  </si>
  <si>
    <t>xiv</t>
  </si>
  <si>
    <t>Entity Name</t>
  </si>
  <si>
    <t>Subrecipient Name</t>
  </si>
  <si>
    <t>Unique Entity Identifier</t>
  </si>
  <si>
    <t xml:space="preserve"> Federal Award Identification Number</t>
  </si>
  <si>
    <t>Federal Award Date</t>
  </si>
  <si>
    <t>Subaward Period of Performance Stat and End Date</t>
  </si>
  <si>
    <t>Subaward Budget Period Start and End Date</t>
  </si>
  <si>
    <t>Amount of Federal Funds obligated by this action by the pass-through entity to the subrecipient</t>
  </si>
  <si>
    <t>Total Amount of Federal Funds Obligated to the subrecipient by the pass-through entity including the current financial obligation</t>
  </si>
  <si>
    <t>Total Amount of the Federal Award committed to the subrecipient by the pass-through entity;</t>
  </si>
  <si>
    <t>Federal award project description, as required to be responsive to the Federal Funding Accountability and Transparency Act (FFATA);</t>
  </si>
  <si>
    <t>Name of Federal awarding agency, pass-through entity, and contact information for awarding official of the Pass-through entity;</t>
  </si>
  <si>
    <t>Assistance Listings number and Title; the pass-through entity must identify the dollar amount made available under each Federal award and the Assistance Listings Number at time of disbursement;</t>
  </si>
  <si>
    <t>Identification of whether the award is R&amp;D; and</t>
  </si>
  <si>
    <t>Indirect cost rate for the Federal award (including if the de minimis rate is charged) per § 200.414.</t>
  </si>
  <si>
    <t>118720000</t>
  </si>
  <si>
    <t>A+ Charter Schools</t>
  </si>
  <si>
    <t>JCEKF2JBLAV6</t>
  </si>
  <si>
    <t>07/01/2024-09/30/26</t>
  </si>
  <si>
    <t>07/01/2024-9/30/2025</t>
  </si>
  <si>
    <t>n/a</t>
  </si>
  <si>
    <t>108734000</t>
  </si>
  <si>
    <t>Academy Del Sol, Inc.</t>
  </si>
  <si>
    <t>Academy Del Sol</t>
  </si>
  <si>
    <t>QZLJBKBC2J66</t>
  </si>
  <si>
    <t>088704000</t>
  </si>
  <si>
    <t>Academy of Building Industries, Inc.</t>
  </si>
  <si>
    <t>Academy of Building Industries</t>
  </si>
  <si>
    <t>K13KLGNX74T6</t>
  </si>
  <si>
    <t>078242000</t>
  </si>
  <si>
    <t>Academy of Mathematics and Science South, Inc.</t>
  </si>
  <si>
    <t>Academy of Mathematics and Science South, Inc</t>
  </si>
  <si>
    <t>M1QLC99MALS9</t>
  </si>
  <si>
    <t>108713000</t>
  </si>
  <si>
    <t>Academy of Mathematics and Science, Inc.</t>
  </si>
  <si>
    <t>ACADEMY OF MATH &amp; SCIENCE INC</t>
  </si>
  <si>
    <t>KRC5GNVNRTM6</t>
  </si>
  <si>
    <t>078270000</t>
  </si>
  <si>
    <t>108665000</t>
  </si>
  <si>
    <t>Academy of Tucson, Inc.</t>
  </si>
  <si>
    <t>CJBNXNM4KB69</t>
  </si>
  <si>
    <t>078794000</t>
  </si>
  <si>
    <t>Academy with Community Partners-Arizona, Inc</t>
  </si>
  <si>
    <t>Academy with Community Partners - Arizona, inc.</t>
  </si>
  <si>
    <t>LEKMN9VU1ZH3</t>
  </si>
  <si>
    <t>078701000</t>
  </si>
  <si>
    <t>Acclaim Charter School</t>
  </si>
  <si>
    <t>ACCLAIM Charter School</t>
  </si>
  <si>
    <t>KFMNY4EPWN86</t>
  </si>
  <si>
    <t>138760000</t>
  </si>
  <si>
    <t>Acorn Montessori Charter School</t>
  </si>
  <si>
    <t>UT9HNKTD3735</t>
  </si>
  <si>
    <t>070516000</t>
  </si>
  <si>
    <t>Agua Fria Union High School District</t>
  </si>
  <si>
    <t>Agua Fria Union High School District #216</t>
  </si>
  <si>
    <t>YLDQMJK9YMM8</t>
  </si>
  <si>
    <t>070363000</t>
  </si>
  <si>
    <t>Aguila Elementary District</t>
  </si>
  <si>
    <t>Aguila School District 63</t>
  </si>
  <si>
    <t>SFT7AZ7PHHZ8</t>
  </si>
  <si>
    <t>078793000</t>
  </si>
  <si>
    <t>AIBT Non-Profit Charter High School - Phoenix</t>
  </si>
  <si>
    <t>AIBT Non-Profit Charter High School, Inc.</t>
  </si>
  <si>
    <t>TU9UE3FKPLW8</t>
  </si>
  <si>
    <t>078286000</t>
  </si>
  <si>
    <t>AIBT Non-Profit Charter High School, Inc. DBA PEORIA PREP</t>
  </si>
  <si>
    <t>L8GJHQ1G3P68</t>
  </si>
  <si>
    <t>100215000</t>
  </si>
  <si>
    <t>Ajo Unified District</t>
  </si>
  <si>
    <t>Ajo Unified School District DBA Ajo Unified School District 15</t>
  </si>
  <si>
    <t>NSB1M6BNXNC9</t>
  </si>
  <si>
    <t>118705000</t>
  </si>
  <si>
    <t>Akimel O Otham Pee Posh Charter School, Inc.</t>
  </si>
  <si>
    <t>AKIMEL O'OTHAM PEE POSH CHARTER SCHOOL, INC.</t>
  </si>
  <si>
    <t>G46QRKKYCMY3</t>
  </si>
  <si>
    <t>118706000</t>
  </si>
  <si>
    <t>Akimel O'Otham Pee Posh Charter School, Inc.</t>
  </si>
  <si>
    <t>Akimel O'Otham Pee Posh Charter School Inc. Akimel O'otham Pee Posh 3-5</t>
  </si>
  <si>
    <t>S6MCB6YAACM3</t>
  </si>
  <si>
    <t>070468000</t>
  </si>
  <si>
    <t>Alhambra Elementary District</t>
  </si>
  <si>
    <t>Alhambra Elementary School District</t>
  </si>
  <si>
    <t>MFFQJLG4KY23</t>
  </si>
  <si>
    <t>010307000</t>
  </si>
  <si>
    <t>Alpine Elementary District</t>
  </si>
  <si>
    <t>ALPINE ELEMENTARY SCHOOL DISTRICT 7</t>
  </si>
  <si>
    <t>C7FLNRYJNCU2</t>
  </si>
  <si>
    <t>100351000</t>
  </si>
  <si>
    <t>Altar Valley Elementary District</t>
  </si>
  <si>
    <t>Altar Valley District 51</t>
  </si>
  <si>
    <t>NYQLQPYMG2E5</t>
  </si>
  <si>
    <t>108794000</t>
  </si>
  <si>
    <t>American Charter Schools Foundation d.b.a. Alta Vista High School</t>
  </si>
  <si>
    <t>AMERICAN CHARTER SCHOOLS FOUNDATION</t>
  </si>
  <si>
    <t>JHK3G79PAFL8</t>
  </si>
  <si>
    <t>118703000</t>
  </si>
  <si>
    <t>American Charter Schools Foundation d.b.a. Apache Trail High School</t>
  </si>
  <si>
    <t>DDK8RXXX41W7</t>
  </si>
  <si>
    <t>078950000</t>
  </si>
  <si>
    <t>American Charter Schools Foundation d.b.a. Crestview College Preparatory High Sc</t>
  </si>
  <si>
    <t>American Charter Schools Foundation d.b.a. Crestview College Preparatory High School</t>
  </si>
  <si>
    <t>ZJH6PVJNZA94</t>
  </si>
  <si>
    <t>078947000</t>
  </si>
  <si>
    <t>American Charter Schools Foundation d.b.a. Desert Hills High School</t>
  </si>
  <si>
    <t>HFF5MCPA45M4</t>
  </si>
  <si>
    <t>078948000</t>
  </si>
  <si>
    <t>American Charter Schools Foundation d.b.a. Estrella High School</t>
  </si>
  <si>
    <t>LVFTXW9KNKS3</t>
  </si>
  <si>
    <t>078951000</t>
  </si>
  <si>
    <t>American Charter Schools Foundation d.b.a. Peoria Accelerated High School</t>
  </si>
  <si>
    <t>M3N5YLH34YQ8</t>
  </si>
  <si>
    <t>078983000</t>
  </si>
  <si>
    <t>American Charter Schools Foundation d.b.a. South Pointe High School</t>
  </si>
  <si>
    <t>JWWUBSJ1A9H3</t>
  </si>
  <si>
    <t>078517000</t>
  </si>
  <si>
    <t>American Charter Schools Foundation d.b.a. South Ridge High School</t>
  </si>
  <si>
    <t>NBVLX5VF26B9</t>
  </si>
  <si>
    <t>078953000</t>
  </si>
  <si>
    <t>American Charter Schools Foundation d.b.a. Sun Valley High School</t>
  </si>
  <si>
    <t>American Charter Schools Foundation</t>
  </si>
  <si>
    <t>YSG9RKWLW1L9</t>
  </si>
  <si>
    <t>078956000</t>
  </si>
  <si>
    <t>American Charter Schools Foundation d.b.a. West Phoenix High School</t>
  </si>
  <si>
    <t>HYC1LJGQW311</t>
  </si>
  <si>
    <t>118722000</t>
  </si>
  <si>
    <t>American Charter Schools Foundation dba Ridgeview College Preparatory High School</t>
  </si>
  <si>
    <t>G8ANQPZGLNN3</t>
  </si>
  <si>
    <t>078725000</t>
  </si>
  <si>
    <t>American Leadership Academy, Inc.</t>
  </si>
  <si>
    <t>American Leadership Academy</t>
  </si>
  <si>
    <t>YW9UY8AUXQE6</t>
  </si>
  <si>
    <t>100210000</t>
  </si>
  <si>
    <t>Amphitheater Unified District</t>
  </si>
  <si>
    <t>PIMA COUNTY AMPHITHEATHER SCHOOLS</t>
  </si>
  <si>
    <t>JFQYRDQLNSK1</t>
  </si>
  <si>
    <t>140550000</t>
  </si>
  <si>
    <t>Antelope Union High School District</t>
  </si>
  <si>
    <t>Antelope Union High School District 50</t>
  </si>
  <si>
    <t>EMC9NC16HDD4</t>
  </si>
  <si>
    <t>078525000</t>
  </si>
  <si>
    <t>Anthem Preparatory Academy</t>
  </si>
  <si>
    <t>GQKDHV2B6NA3</t>
  </si>
  <si>
    <t>016001000</t>
  </si>
  <si>
    <t>Apache County Sheriffs Office</t>
  </si>
  <si>
    <t>County of Apache</t>
  </si>
  <si>
    <t>020342000</t>
  </si>
  <si>
    <t>Apache Elementary District</t>
  </si>
  <si>
    <t>Y6RTLK3QWDR5</t>
  </si>
  <si>
    <t>110243000</t>
  </si>
  <si>
    <t>Apache Junction Unified District</t>
  </si>
  <si>
    <t>Apache Junction Unified School District 43</t>
  </si>
  <si>
    <t>S615LVJN2L33</t>
  </si>
  <si>
    <t>108785000</t>
  </si>
  <si>
    <t>Aprender Tucson</t>
  </si>
  <si>
    <t>HJXUUQW913T4</t>
  </si>
  <si>
    <t>118721000</t>
  </si>
  <si>
    <t>ARCHES Academy</t>
  </si>
  <si>
    <t>C7J9H6RF76J3</t>
  </si>
  <si>
    <t>078247000</t>
  </si>
  <si>
    <t>Archway Classical Academy Arete</t>
  </si>
  <si>
    <t>FLDAUGFLUAN9</t>
  </si>
  <si>
    <t>078597000</t>
  </si>
  <si>
    <t>Archway Classical Academy Chandler</t>
  </si>
  <si>
    <t>S6V2V5K6STN5</t>
  </si>
  <si>
    <t>078248000</t>
  </si>
  <si>
    <t>Archway Classical Academy Cicero</t>
  </si>
  <si>
    <t>G3KGKB8NHKW5</t>
  </si>
  <si>
    <t>078406000</t>
  </si>
  <si>
    <t>Archway Classical Academy Glendale</t>
  </si>
  <si>
    <t>E693MAJ28JV4</t>
  </si>
  <si>
    <t>078234000</t>
  </si>
  <si>
    <t>Archway Classical Academy Lincoln</t>
  </si>
  <si>
    <t>C17FH53FMMY8</t>
  </si>
  <si>
    <t>078214000</t>
  </si>
  <si>
    <t>Archway Classical Academy North Phoenix</t>
  </si>
  <si>
    <t>WUHDK87BNWJ4</t>
  </si>
  <si>
    <t>078590000</t>
  </si>
  <si>
    <t>Archway Classical Academy Scottsdale</t>
  </si>
  <si>
    <t>GFJABTFHG8Q8</t>
  </si>
  <si>
    <t>078470000</t>
  </si>
  <si>
    <t>Archway Classical Academy Trivium West</t>
  </si>
  <si>
    <t>G7VKT6GD8PF8</t>
  </si>
  <si>
    <t>078595000</t>
  </si>
  <si>
    <t>078596000</t>
  </si>
  <si>
    <t>Archway Classical Academy Veritas</t>
  </si>
  <si>
    <t>C9MJCQ1MZU29</t>
  </si>
  <si>
    <t>078527000</t>
  </si>
  <si>
    <t>Arete Preparatory Academy</t>
  </si>
  <si>
    <t>LYM3LMDX19F7</t>
  </si>
  <si>
    <t>078412000</t>
  </si>
  <si>
    <t>Arizona Agribusiness &amp; Equine Center INC.</t>
  </si>
  <si>
    <t>Arizona Agribusiness &amp; Equine Center, INC.</t>
  </si>
  <si>
    <t>RG6JEQ7G6RZ8</t>
  </si>
  <si>
    <t>078587000</t>
  </si>
  <si>
    <t>Arizona Agribusiness &amp; Equine Center, Inc.</t>
  </si>
  <si>
    <t>078707000</t>
  </si>
  <si>
    <t>138785000</t>
  </si>
  <si>
    <t>078993000</t>
  </si>
  <si>
    <t>078226000</t>
  </si>
  <si>
    <t>Arizona Autism Charter Schools, Inc.</t>
  </si>
  <si>
    <t>KYEREMYKVBV1</t>
  </si>
  <si>
    <t>078723000</t>
  </si>
  <si>
    <t>Arizona Call-a-Teen Youth Resources, Inc.</t>
  </si>
  <si>
    <t>Arizona Call-A-Teen Youth Resources, Inc.</t>
  </si>
  <si>
    <t>H52XHJVLB193</t>
  </si>
  <si>
    <t>078644000</t>
  </si>
  <si>
    <t>Arizona Collaborative Learning Partners, Inc.</t>
  </si>
  <si>
    <t>108709000</t>
  </si>
  <si>
    <t>Arizona Community Development Corporation</t>
  </si>
  <si>
    <t>ARIZONA COMMUNITY DEVELOPMENT</t>
  </si>
  <si>
    <t>C439P7N3NLH4</t>
  </si>
  <si>
    <t>078511000</t>
  </si>
  <si>
    <t>Arizona Connections Academy Charter School, Inc.</t>
  </si>
  <si>
    <t>ARIZONA CONNECTIONS ACADEMY CHARTER SCHOOL</t>
  </si>
  <si>
    <t>PJ8BGN3SWZX5</t>
  </si>
  <si>
    <t>211002000</t>
  </si>
  <si>
    <t>Arizona Department of Corrections</t>
  </si>
  <si>
    <t>State Of Arizona-Dept Of Arizona Depart Of Corrections</t>
  </si>
  <si>
    <t>WZBTSTM7NG64</t>
  </si>
  <si>
    <t>000111000</t>
  </si>
  <si>
    <t>Arizona Department of Education</t>
  </si>
  <si>
    <t>078582000</t>
  </si>
  <si>
    <t>Arizona Education Solutions</t>
  </si>
  <si>
    <t>YCH3YXL4TXY7</t>
  </si>
  <si>
    <t>078111000</t>
  </si>
  <si>
    <t>Arizona Goodwill Education Services</t>
  </si>
  <si>
    <t>078260000</t>
  </si>
  <si>
    <t>Arizona Language Preparatory</t>
  </si>
  <si>
    <t>MXLBDCMLRLT7</t>
  </si>
  <si>
    <t>078696000</t>
  </si>
  <si>
    <t>Arizona Language Schools</t>
  </si>
  <si>
    <t>LR2NFC4ENQF6</t>
  </si>
  <si>
    <t>078722000</t>
  </si>
  <si>
    <t>Arizona School For The Arts</t>
  </si>
  <si>
    <t>Arizona School For the Arts</t>
  </si>
  <si>
    <t>FQ22B4EAL8F3</t>
  </si>
  <si>
    <t>001202000</t>
  </si>
  <si>
    <t>Arizona State School for the Deaf and Blind</t>
  </si>
  <si>
    <t>ARIZONA DEPT. OF EDUCATION dba Arizona State School For The Deaf &amp; The Blind</t>
  </si>
  <si>
    <t>WKRWG1FNUN75</t>
  </si>
  <si>
    <t>070447000</t>
  </si>
  <si>
    <t>Arlington Elementary District</t>
  </si>
  <si>
    <t>ARLINGTON SCHOOL DISTRICT 47</t>
  </si>
  <si>
    <t>QA78CNCFGMM1</t>
  </si>
  <si>
    <t>020453000</t>
  </si>
  <si>
    <t>Ash Creek Elementary District</t>
  </si>
  <si>
    <t>Ash Creek Elem School Dist 53</t>
  </si>
  <si>
    <t>K4DAG2CC85J6</t>
  </si>
  <si>
    <t>130231000</t>
  </si>
  <si>
    <t>Ash Fork Joint Unified District</t>
  </si>
  <si>
    <t>Ash Fork School District 31</t>
  </si>
  <si>
    <t>U129YMJMGZY6</t>
  </si>
  <si>
    <t>118716000</t>
  </si>
  <si>
    <t>ASU Preparatory Academy - Casa Grande</t>
  </si>
  <si>
    <t>ASU Preparatory Academy</t>
  </si>
  <si>
    <t>QBFJRMDBZRE3</t>
  </si>
  <si>
    <t>078284000</t>
  </si>
  <si>
    <t>ASU Preparatory Academy Digital</t>
  </si>
  <si>
    <t>078277000</t>
  </si>
  <si>
    <t>078251000</t>
  </si>
  <si>
    <t>078267000</t>
  </si>
  <si>
    <t>078559000</t>
  </si>
  <si>
    <t>078207000</t>
  </si>
  <si>
    <t>078250000</t>
  </si>
  <si>
    <t>078208000</t>
  </si>
  <si>
    <t>078205000</t>
  </si>
  <si>
    <t>078546000</t>
  </si>
  <si>
    <t>070444000</t>
  </si>
  <si>
    <t>Avondale Elementary District</t>
  </si>
  <si>
    <t>AVONDALE SCHOOL DISTRICT 44</t>
  </si>
  <si>
    <t>CL6YDU7H4CA6</t>
  </si>
  <si>
    <t>078614000</t>
  </si>
  <si>
    <t>Avondale Learning dba Precision Academy</t>
  </si>
  <si>
    <t>KY7XPUBGJBT4</t>
  </si>
  <si>
    <t>078542000</t>
  </si>
  <si>
    <t>AZ Compass Schools, Inc.</t>
  </si>
  <si>
    <t>PVCMZGBQN9B3</t>
  </si>
  <si>
    <t>211001000</t>
  </si>
  <si>
    <t>AZ Dept of Juvenile Corrections</t>
  </si>
  <si>
    <t>Juvenile Corrections Arizona Department</t>
  </si>
  <si>
    <t>XVMBHKMJ6AU7</t>
  </si>
  <si>
    <t>100240000</t>
  </si>
  <si>
    <t>Baboquivari Unified School District #40</t>
  </si>
  <si>
    <t>BABOQUIVARI UNIFIED SCHOOL DISTRICT #40</t>
  </si>
  <si>
    <t>UU16Z4WXLGJ6</t>
  </si>
  <si>
    <t>130220000</t>
  </si>
  <si>
    <t>Bagdad Unified District</t>
  </si>
  <si>
    <t>Bagdad Unified School District 20</t>
  </si>
  <si>
    <t>WMJKDHNFZNM8</t>
  </si>
  <si>
    <t>078988000</t>
  </si>
  <si>
    <t>Ball Charter Schools (Dobson)</t>
  </si>
  <si>
    <t>Dobson Academy A Ball Charter School</t>
  </si>
  <si>
    <t>HC9VLXJ9KJC4</t>
  </si>
  <si>
    <t>078987000</t>
  </si>
  <si>
    <t>Ball Charter Schools (Hearn)</t>
  </si>
  <si>
    <t>K5AMHPCCSZ26</t>
  </si>
  <si>
    <t>078586000</t>
  </si>
  <si>
    <t>Ball Charter Schools (Val Vista)</t>
  </si>
  <si>
    <t>Ball Charter Schools</t>
  </si>
  <si>
    <t>LCT2CK7GBJ33</t>
  </si>
  <si>
    <t>070431000</t>
  </si>
  <si>
    <t>Balsz Elementary District</t>
  </si>
  <si>
    <t>Balsz School District</t>
  </si>
  <si>
    <t>NZFXT3N1YH22</t>
  </si>
  <si>
    <t>078588000</t>
  </si>
  <si>
    <t>BASIS Charter Schools, Inc.</t>
  </si>
  <si>
    <t>BASIS CHARTER SCHOOLS, INC.</t>
  </si>
  <si>
    <t>GX9HBMXHK9W8</t>
  </si>
  <si>
    <t>078736000</t>
  </si>
  <si>
    <t>138786000</t>
  </si>
  <si>
    <t>108404000</t>
  </si>
  <si>
    <t>078589000</t>
  </si>
  <si>
    <t>078269000</t>
  </si>
  <si>
    <t>078231000</t>
  </si>
  <si>
    <t>078288000</t>
  </si>
  <si>
    <t>078282000</t>
  </si>
  <si>
    <t>078273000</t>
  </si>
  <si>
    <t>078272000</t>
  </si>
  <si>
    <t>078575000</t>
  </si>
  <si>
    <t>078418000</t>
  </si>
  <si>
    <t>078236000</t>
  </si>
  <si>
    <t>078283000</t>
  </si>
  <si>
    <t>078268000</t>
  </si>
  <si>
    <t>078212000</t>
  </si>
  <si>
    <t>038707000</t>
  </si>
  <si>
    <t>108737000</t>
  </si>
  <si>
    <t>108725000</t>
  </si>
  <si>
    <t>078225000</t>
  </si>
  <si>
    <t>078403000</t>
  </si>
  <si>
    <t>130326000</t>
  </si>
  <si>
    <t>Beaver Creek Elementary District</t>
  </si>
  <si>
    <t>Beaver Creek Elementary School District 026</t>
  </si>
  <si>
    <t>UM19HURP9S87</t>
  </si>
  <si>
    <t>078972000</t>
  </si>
  <si>
    <t>Bell Canyon Charter School, Inc</t>
  </si>
  <si>
    <t>Bell Canyon Charter School Inc</t>
  </si>
  <si>
    <t>HPHBNU7LJFM9</t>
  </si>
  <si>
    <t>078766000</t>
  </si>
  <si>
    <t>Benchmark School, Inc.</t>
  </si>
  <si>
    <t>Benchmark School, Inc</t>
  </si>
  <si>
    <t>JZCQH6JQCJB9</t>
  </si>
  <si>
    <t>078754000</t>
  </si>
  <si>
    <t>Benjamin Franklin Charter School - Queen Creek</t>
  </si>
  <si>
    <t>Benjamin Franklin Charter School</t>
  </si>
  <si>
    <t>MBJ1JFH9W4N9</t>
  </si>
  <si>
    <t>020209000</t>
  </si>
  <si>
    <t>Benson Unified School District</t>
  </si>
  <si>
    <t>Benson Unified School District #9</t>
  </si>
  <si>
    <t>P3JEK2TYZNA3</t>
  </si>
  <si>
    <t>150576000</t>
  </si>
  <si>
    <t>Bicentennial Union High School District</t>
  </si>
  <si>
    <t>BICENTENNIAL UNION HIGH SCHOOL DISTRICT</t>
  </si>
  <si>
    <t>JHJBUG95NZ36</t>
  </si>
  <si>
    <t>020202000</t>
  </si>
  <si>
    <t>Bisbee Unified District</t>
  </si>
  <si>
    <t>Bisbee Unified School District #2</t>
  </si>
  <si>
    <t>NBCLMCE4N4J7</t>
  </si>
  <si>
    <t>108501000</t>
  </si>
  <si>
    <t>Blue Adobe Project</t>
  </si>
  <si>
    <t>F12NZNQA18L7</t>
  </si>
  <si>
    <t>090232000</t>
  </si>
  <si>
    <t>Blue Ridge Unified School District No. 32</t>
  </si>
  <si>
    <t>Blue Ridge School District</t>
  </si>
  <si>
    <t>YEKZAX5XCW35</t>
  </si>
  <si>
    <t>078745000</t>
  </si>
  <si>
    <t>Blueprint Education</t>
  </si>
  <si>
    <t>Blueprint Education Inc</t>
  </si>
  <si>
    <t>HDQRVUGMVPR9</t>
  </si>
  <si>
    <t>050316000</t>
  </si>
  <si>
    <t>Bonita Elementary District</t>
  </si>
  <si>
    <t>Bonita Elementary School District</t>
  </si>
  <si>
    <t>J996A1LHJ1F9</t>
  </si>
  <si>
    <t>150426000</t>
  </si>
  <si>
    <t>Bouse Elementary District</t>
  </si>
  <si>
    <t>Bouse Elementary School District</t>
  </si>
  <si>
    <t>S8N8FF66SJL5</t>
  </si>
  <si>
    <t>020214000</t>
  </si>
  <si>
    <t>Bowie Unified District</t>
  </si>
  <si>
    <t>MRLVMKXM3GJ3</t>
  </si>
  <si>
    <t>070433000</t>
  </si>
  <si>
    <t>Buckeye Elementary District</t>
  </si>
  <si>
    <t>BUCKEYE ELEMENTARY SCHOOL DISTRICT 33</t>
  </si>
  <si>
    <t>GC1PLJC48PF3</t>
  </si>
  <si>
    <t>070501000</t>
  </si>
  <si>
    <t>Buckeye Union High School District</t>
  </si>
  <si>
    <t>F1MGYK4MWLH9</t>
  </si>
  <si>
    <t>080415000</t>
  </si>
  <si>
    <t>Bullhead City School District</t>
  </si>
  <si>
    <t>Bullhead City School District 15</t>
  </si>
  <si>
    <t>LW9MQ2AH7XU4</t>
  </si>
  <si>
    <t>078564000</t>
  </si>
  <si>
    <t>CAFA, Inc. dba Learning Foundation and Performing Arts Gilbert</t>
  </si>
  <si>
    <t>CAFA, Inc. Learning Foundation and Performing Arts</t>
  </si>
  <si>
    <t>KWMHJKN9T5J4</t>
  </si>
  <si>
    <t>098749000</t>
  </si>
  <si>
    <t>CAFA, Inc. dba Learning Foundation Performing Arts School</t>
  </si>
  <si>
    <t>078909000</t>
  </si>
  <si>
    <t>Calibre Academy</t>
  </si>
  <si>
    <t>Calibre Academy, Inc. dba Calibre Academy of Glendale</t>
  </si>
  <si>
    <t>DGT6N39LLTY7</t>
  </si>
  <si>
    <t>078768000</t>
  </si>
  <si>
    <t>Cambridge Academy  East,  Inc</t>
  </si>
  <si>
    <t>Cambridge Academy East Inc</t>
  </si>
  <si>
    <t>RCADN5HVLC39</t>
  </si>
  <si>
    <t>078959000</t>
  </si>
  <si>
    <t>Camelback Education, Inc</t>
  </si>
  <si>
    <t>Camelback Academy</t>
  </si>
  <si>
    <t>VYZGLRJBLA24</t>
  </si>
  <si>
    <t>130228000</t>
  </si>
  <si>
    <t>Camp Verde Unified District</t>
  </si>
  <si>
    <t>Camp Verde Unified School District</t>
  </si>
  <si>
    <t>HJX3CXELDND9</t>
  </si>
  <si>
    <t>078639000</t>
  </si>
  <si>
    <t>Candeo Schools, Inc.</t>
  </si>
  <si>
    <t>Candeo Schools Inc</t>
  </si>
  <si>
    <t>M77QJNULMZN1</t>
  </si>
  <si>
    <t>078534000</t>
  </si>
  <si>
    <t>130350000</t>
  </si>
  <si>
    <t>Canon Elementary District</t>
  </si>
  <si>
    <t>Canon School District 50</t>
  </si>
  <si>
    <t>LUMVGSJZM4L6</t>
  </si>
  <si>
    <t>108777000</t>
  </si>
  <si>
    <t>Carden of Tucson, Inc.</t>
  </si>
  <si>
    <t>Carden of Tucson</t>
  </si>
  <si>
    <t>DQKXJDAUMDU9</t>
  </si>
  <si>
    <t>098745000</t>
  </si>
  <si>
    <t>Career Development, Inc.</t>
  </si>
  <si>
    <t>Career Development Inc dba NORTHERN ARIZONA ACADEMY - TAYLOR CAMPUS</t>
  </si>
  <si>
    <t>LNU2A1123GG3</t>
  </si>
  <si>
    <t>078524000</t>
  </si>
  <si>
    <t>Career Success Schools</t>
  </si>
  <si>
    <t>Career Success Charter High Schools NP</t>
  </si>
  <si>
    <t>QQ4ZFJJXZJ34</t>
  </si>
  <si>
    <t>148761000</t>
  </si>
  <si>
    <t>Carpe Diem Collegiate High School</t>
  </si>
  <si>
    <t>QRLWEH4PT1J8</t>
  </si>
  <si>
    <t>070483000</t>
  </si>
  <si>
    <t>Cartwright Elementary District</t>
  </si>
  <si>
    <t>Cartwright School District 83</t>
  </si>
  <si>
    <t>F8CPL2XK7VM4</t>
  </si>
  <si>
    <t>078218000</t>
  </si>
  <si>
    <t>CASA Academy</t>
  </si>
  <si>
    <t>L36CGX9MMSP5</t>
  </si>
  <si>
    <t>110404000</t>
  </si>
  <si>
    <t>Casa Grande Elementary District</t>
  </si>
  <si>
    <t>Casa Grande Elementary School District</t>
  </si>
  <si>
    <t>KAWKU7NLSK53</t>
  </si>
  <si>
    <t>110502000</t>
  </si>
  <si>
    <t>Casa Grande Union High School District</t>
  </si>
  <si>
    <t>NVTNR5XZ1RA3</t>
  </si>
  <si>
    <t>100216000</t>
  </si>
  <si>
    <t>Catalina Foothills Unified District</t>
  </si>
  <si>
    <t>Catalina Foothills Unified School Distri</t>
  </si>
  <si>
    <t>PL46DJGRKWT4</t>
  </si>
  <si>
    <t>078991000</t>
  </si>
  <si>
    <t>Caurus Academy, Inc</t>
  </si>
  <si>
    <t>ARIZONA MONTESSORI CHARTER SCHOOL AT ANTHEM Caurus Academy, Inc.</t>
  </si>
  <si>
    <t>ZDTLTQCJ48G9</t>
  </si>
  <si>
    <t>070293000</t>
  </si>
  <si>
    <t>Cave Creek Unified District</t>
  </si>
  <si>
    <t>Cave Creek Unified School District 93</t>
  </si>
  <si>
    <t>WF8CG83Y5LH9</t>
  </si>
  <si>
    <t>090225000</t>
  </si>
  <si>
    <t>Cedar Unified District</t>
  </si>
  <si>
    <t>Cedar Public School District 25</t>
  </si>
  <si>
    <t>DFT6GJYLMX11</t>
  </si>
  <si>
    <t>028750000</t>
  </si>
  <si>
    <t>Center for Academic Success, Inc.</t>
  </si>
  <si>
    <t>Center for Academic Success</t>
  </si>
  <si>
    <t>S5MUL3CXNG14</t>
  </si>
  <si>
    <t>078772000</t>
  </si>
  <si>
    <t>Challenge School, Inc.</t>
  </si>
  <si>
    <t>Challenge Charter School</t>
  </si>
  <si>
    <t>DBBCTDD4ACP7</t>
  </si>
  <si>
    <t>078957000</t>
  </si>
  <si>
    <t>Challenger Basic School, Inc.</t>
  </si>
  <si>
    <t>VJ27MADNF6L3</t>
  </si>
  <si>
    <t>078515000</t>
  </si>
  <si>
    <t>Chandler Preparatory Academy</t>
  </si>
  <si>
    <t>C85HLPW1ZKJ6</t>
  </si>
  <si>
    <t>070280000</t>
  </si>
  <si>
    <t>Chandler Unified District #80</t>
  </si>
  <si>
    <t>Chandler Unified School District</t>
  </si>
  <si>
    <t>FGJANM3AL4B8</t>
  </si>
  <si>
    <t>010224000</t>
  </si>
  <si>
    <t>Chinle Unified District</t>
  </si>
  <si>
    <t>Chinle Unified School District</t>
  </si>
  <si>
    <t>SYUFHH7DNAN7</t>
  </si>
  <si>
    <t>130251000</t>
  </si>
  <si>
    <t>Chino Valley Unified District</t>
  </si>
  <si>
    <t>Chino Valley USD #51</t>
  </si>
  <si>
    <t>SDNNMNVH6DD5</t>
  </si>
  <si>
    <t>078549000</t>
  </si>
  <si>
    <t>Choice Academies, Inc.</t>
  </si>
  <si>
    <t>Choice Academy</t>
  </si>
  <si>
    <t>QFLKJ3VRF1B1</t>
  </si>
  <si>
    <t>078995000</t>
  </si>
  <si>
    <t>Cholla Academy</t>
  </si>
  <si>
    <t>KLXLEYZ83MG8</t>
  </si>
  <si>
    <t>078249000</t>
  </si>
  <si>
    <t>Cicero Preparatory Academy</t>
  </si>
  <si>
    <t>NZ3JGDL62AJ9</t>
  </si>
  <si>
    <t>108720000</t>
  </si>
  <si>
    <t>CITY Center for Collaborative Learning</t>
  </si>
  <si>
    <t>GT4TRNM8DR69</t>
  </si>
  <si>
    <t>130403000</t>
  </si>
  <si>
    <t>Clarkdale-Jerome Elementary District</t>
  </si>
  <si>
    <t>Clarkdale-Jerome School District</t>
  </si>
  <si>
    <t>PFNSTM1KP9X9</t>
  </si>
  <si>
    <t>028701000</t>
  </si>
  <si>
    <t>Cochise Community Development Corporation</t>
  </si>
  <si>
    <t>Cochise Community</t>
  </si>
  <si>
    <t>CZERZG2EALZ3</t>
  </si>
  <si>
    <t>020101000</t>
  </si>
  <si>
    <t>Cochise County Accommodation School District</t>
  </si>
  <si>
    <t>Cochise County Accommodation District</t>
  </si>
  <si>
    <t>TGHYU63NZDA1</t>
  </si>
  <si>
    <t>026002000</t>
  </si>
  <si>
    <t>Cochise County Sheriffs Office</t>
  </si>
  <si>
    <t>County of Cochise</t>
  </si>
  <si>
    <t>LNCRRL2K1DA9</t>
  </si>
  <si>
    <t>020326000</t>
  </si>
  <si>
    <t>Cochise Elementary District</t>
  </si>
  <si>
    <t>COCHISE SCHOOL DISTRICT 26</t>
  </si>
  <si>
    <t>UZVJRTM6DMB8</t>
  </si>
  <si>
    <t>030199000</t>
  </si>
  <si>
    <t>Coconino County Accommodation School District</t>
  </si>
  <si>
    <t>F7NRZLN1L6A3</t>
  </si>
  <si>
    <t>108740000</t>
  </si>
  <si>
    <t>Colearn Academy Arizona</t>
  </si>
  <si>
    <t>ZR8EN6GDFAE8</t>
  </si>
  <si>
    <t>080214000</t>
  </si>
  <si>
    <t>Colorado City Unified District</t>
  </si>
  <si>
    <t>COLORADO CITY UNIFIED SCHOOL DISTRICT NO. 14</t>
  </si>
  <si>
    <t>GK87ERDYH3C3</t>
  </si>
  <si>
    <t>080502000</t>
  </si>
  <si>
    <t>Colorado River Union High School District</t>
  </si>
  <si>
    <t>COLORADO RIVER UNION HIGH SCHOOL DISTRICT #2</t>
  </si>
  <si>
    <t>FH55DMKL1FT3</t>
  </si>
  <si>
    <t>108788000</t>
  </si>
  <si>
    <t>Compass High School, Inc.</t>
  </si>
  <si>
    <t>GNKNRWLUCZE3</t>
  </si>
  <si>
    <t>138501000</t>
  </si>
  <si>
    <t>Compass Points International, Inc</t>
  </si>
  <si>
    <t>XXFVRFKL64J6</t>
  </si>
  <si>
    <t>010306000</t>
  </si>
  <si>
    <t>Concho Elementary District</t>
  </si>
  <si>
    <t>Concho Elementary School District 6</t>
  </si>
  <si>
    <t>NTK4CGYW9F55</t>
  </si>
  <si>
    <t>078530000</t>
  </si>
  <si>
    <t>Concordia Charter School, Inc.</t>
  </si>
  <si>
    <t>Concordia Charter School</t>
  </si>
  <si>
    <t>MG6JEZK4JC11</t>
  </si>
  <si>
    <t>130317000</t>
  </si>
  <si>
    <t>Congress Elementary District</t>
  </si>
  <si>
    <t>Congress Elementary School District</t>
  </si>
  <si>
    <t>XJXUF89GW4B9</t>
  </si>
  <si>
    <t>100339000</t>
  </si>
  <si>
    <t>Continental Elementary District</t>
  </si>
  <si>
    <t>Continental School District 39</t>
  </si>
  <si>
    <t>ZEQMVQXSCU85</t>
  </si>
  <si>
    <t>110221000</t>
  </si>
  <si>
    <t>Coolidge Unified District</t>
  </si>
  <si>
    <t>Coolidge School District</t>
  </si>
  <si>
    <t>UL8LYVJBBLH9</t>
  </si>
  <si>
    <t>078643000</t>
  </si>
  <si>
    <t>Copper State Academy</t>
  </si>
  <si>
    <t>RJ2XRB5WRYJ7</t>
  </si>
  <si>
    <t>078994000</t>
  </si>
  <si>
    <t>Cornerstone Charter School,Inc</t>
  </si>
  <si>
    <t>Cornerstone Charter School, Inc.</t>
  </si>
  <si>
    <t>MKMXJZEQLMH6</t>
  </si>
  <si>
    <t>078975000</t>
  </si>
  <si>
    <t>Cortez Park Charter Middle School, Inc.</t>
  </si>
  <si>
    <t>CORTEZ PARK CHARTER SCHOOL</t>
  </si>
  <si>
    <t>EJJNL9369DF3</t>
  </si>
  <si>
    <t>130406000</t>
  </si>
  <si>
    <t>Cottonwood-Oak Creek Elementary District</t>
  </si>
  <si>
    <t>COTTONWOOD OAK CREEK SCHOOL DISTRICT</t>
  </si>
  <si>
    <t>HZ24A4J4XWJ7</t>
  </si>
  <si>
    <t>078513000</t>
  </si>
  <si>
    <t>Country Gardens Charter Schools</t>
  </si>
  <si>
    <t>UKY2MKFJ1796</t>
  </si>
  <si>
    <t>108505000</t>
  </si>
  <si>
    <t>CPLC Community Schools dba Hiaki High School</t>
  </si>
  <si>
    <t>CPLC Community Schools</t>
  </si>
  <si>
    <t>Y63RK3FN3MG3</t>
  </si>
  <si>
    <t>108793000</t>
  </si>
  <si>
    <t>CPLC Community Schools dba Toltecalli High School</t>
  </si>
  <si>
    <t>078608000</t>
  </si>
  <si>
    <t>140413000</t>
  </si>
  <si>
    <t>Crane Elementary District</t>
  </si>
  <si>
    <t>Crane Elementary School District</t>
  </si>
  <si>
    <t>FQLAFBJCWKN6</t>
  </si>
  <si>
    <t>070414000</t>
  </si>
  <si>
    <t>Creighton Elementary District</t>
  </si>
  <si>
    <t>Creighton School District #14</t>
  </si>
  <si>
    <t>NQ8DLM6LLNB1</t>
  </si>
  <si>
    <t>078921000</t>
  </si>
  <si>
    <t>Crown Charter School, Inc</t>
  </si>
  <si>
    <t>Crown Charter School, Inc.</t>
  </si>
  <si>
    <t>GANCJKAAHKF4</t>
  </si>
  <si>
    <t>130341000</t>
  </si>
  <si>
    <t>Crown King Elementary District</t>
  </si>
  <si>
    <t>Crown King School District 41</t>
  </si>
  <si>
    <t>LC9UDQBT7TP4</t>
  </si>
  <si>
    <t>078544000</t>
  </si>
  <si>
    <t>Daisy Education Corporation dba Paragon Science Academy</t>
  </si>
  <si>
    <t>N28ZHJ6JFJD9</t>
  </si>
  <si>
    <t>108502000</t>
  </si>
  <si>
    <t>Daisy Education Corporation dba Sonoran Science Academy - Phoenix</t>
  </si>
  <si>
    <t>JFQNWMFDHFR3</t>
  </si>
  <si>
    <t>108503000</t>
  </si>
  <si>
    <t>Daisy Education Corporation dba Sonoran Science Academy East</t>
  </si>
  <si>
    <t>Daisy Education Corporation dba Sonoran Science Academy - East</t>
  </si>
  <si>
    <t>LBU9LMDBYDL5</t>
  </si>
  <si>
    <t>108666000</t>
  </si>
  <si>
    <t>Daisy Education Corporation dba Sonoran Science Academy</t>
  </si>
  <si>
    <t>Daisy Education Corporation dba Sonoran Science Academy Tucson</t>
  </si>
  <si>
    <t>RD9EPMGTG735</t>
  </si>
  <si>
    <t>108504000</t>
  </si>
  <si>
    <t>Daisy Education Corporation dba. Sonoran Science Academy Davis Monthan</t>
  </si>
  <si>
    <t>Daisy Education Corporation dba Sonoran Science Academy - Davis Monthan</t>
  </si>
  <si>
    <t>FPG9SJU2GEK3</t>
  </si>
  <si>
    <t>078577000</t>
  </si>
  <si>
    <t>Daisy Education Corporation dba. Sonoran Science Academy Peoria</t>
  </si>
  <si>
    <t>Daisy Education Corporation dba Sonoran Science Academy - Peoria</t>
  </si>
  <si>
    <t>LGNUAW8NXAN3</t>
  </si>
  <si>
    <t>078934000</t>
  </si>
  <si>
    <t>Deer Valley Charter Schools, Inc.</t>
  </si>
  <si>
    <t>Deer Valley Academy</t>
  </si>
  <si>
    <t>RCCAADN14VU6</t>
  </si>
  <si>
    <t>070297000</t>
  </si>
  <si>
    <t>Deer Valley Unified District</t>
  </si>
  <si>
    <t>Deer Valley School District #97</t>
  </si>
  <si>
    <t>LQQ4SRYSCKM1</t>
  </si>
  <si>
    <t>078621000</t>
  </si>
  <si>
    <t>Desert Heights Charter Schools</t>
  </si>
  <si>
    <t>H2J9Q4D5B1W4</t>
  </si>
  <si>
    <t>108668000</t>
  </si>
  <si>
    <t>Desert Sage School</t>
  </si>
  <si>
    <t>108732000</t>
  </si>
  <si>
    <t>Desert Sky Community School, Inc.</t>
  </si>
  <si>
    <t>Desert Sky Community School</t>
  </si>
  <si>
    <t>EB6XLJDQ1633</t>
  </si>
  <si>
    <t>088705000</t>
  </si>
  <si>
    <t>Desert Star Academy</t>
  </si>
  <si>
    <t>Desert Star Academy Inc</t>
  </si>
  <si>
    <t>X5R6Q969CLY7</t>
  </si>
  <si>
    <t>138714000</t>
  </si>
  <si>
    <t>Desert Star Community School, Inc.</t>
  </si>
  <si>
    <t>Desert Star Community School</t>
  </si>
  <si>
    <t>DHM2CXS1DLZ5</t>
  </si>
  <si>
    <t>048701000</t>
  </si>
  <si>
    <t>Destiny School, Inc.</t>
  </si>
  <si>
    <t>Destiny School</t>
  </si>
  <si>
    <t>EK8EHNLR8PB5</t>
  </si>
  <si>
    <t>058703000</t>
  </si>
  <si>
    <t>Discovery Plus Academy</t>
  </si>
  <si>
    <t>Discovery Plus</t>
  </si>
  <si>
    <t>SLZ4NWCND413</t>
  </si>
  <si>
    <t>020345000</t>
  </si>
  <si>
    <t>Double Adobe Elementary District</t>
  </si>
  <si>
    <t>Hannah Hurtado</t>
  </si>
  <si>
    <t>NRZGBH7BTPH3</t>
  </si>
  <si>
    <t>020227000</t>
  </si>
  <si>
    <t>Douglas Unified District</t>
  </si>
  <si>
    <t>Douglas Unified School District #27</t>
  </si>
  <si>
    <t>K8V8MMF3DAX5</t>
  </si>
  <si>
    <t>060202000</t>
  </si>
  <si>
    <t>Duncan Unified District</t>
  </si>
  <si>
    <t>DUNCAN USD</t>
  </si>
  <si>
    <t>X4SJCW5M3ZN3</t>
  </si>
  <si>
    <t>070289000</t>
  </si>
  <si>
    <t>Dysart Unified District</t>
  </si>
  <si>
    <t>Dysart Unified School District No. 89</t>
  </si>
  <si>
    <t>ER15CJPRV3X5</t>
  </si>
  <si>
    <t>078202000</t>
  </si>
  <si>
    <t>EAGLE College Prep Harmony, LLC</t>
  </si>
  <si>
    <t>XLKJCV9RJHD8</t>
  </si>
  <si>
    <t>078222000</t>
  </si>
  <si>
    <t>EAGLE College Prep Maryvale, LLC</t>
  </si>
  <si>
    <t>QXJ2NLK5VU43</t>
  </si>
  <si>
    <t>078223000</t>
  </si>
  <si>
    <t>EAGLE College Prep Mesa, LLC.</t>
  </si>
  <si>
    <t>EAGLE College Prep Mesa, LLC</t>
  </si>
  <si>
    <t>GQ6HR79DFL63</t>
  </si>
  <si>
    <t>078541000</t>
  </si>
  <si>
    <t>EAGLE South Mountain Charter, Inc.</t>
  </si>
  <si>
    <t>J6N9Y4JTRLC7</t>
  </si>
  <si>
    <t>078509000</t>
  </si>
  <si>
    <t>East Mesa Charter Elementary School, Inc.</t>
  </si>
  <si>
    <t>Imagine Schools Inc</t>
  </si>
  <si>
    <t>NHZRQS1CNHS8</t>
  </si>
  <si>
    <t>108506000</t>
  </si>
  <si>
    <t>Ed Ahead</t>
  </si>
  <si>
    <t>Academy Adventures Midtown DBA Ed Ahead</t>
  </si>
  <si>
    <t>RTSSHMKLUK26</t>
  </si>
  <si>
    <t>108653000</t>
  </si>
  <si>
    <t>Edge School, Inc., The</t>
  </si>
  <si>
    <t>EDGE SCHOOL INC, THE</t>
  </si>
  <si>
    <t>JT47LX5BN2T6</t>
  </si>
  <si>
    <t>078573000</t>
  </si>
  <si>
    <t>Edison Project</t>
  </si>
  <si>
    <t>VAH8MUDN1D43</t>
  </si>
  <si>
    <t>138754000</t>
  </si>
  <si>
    <t>Edkey Inc. dba American Heritage Academy</t>
  </si>
  <si>
    <t>Edkey, Inc. American Heritage Academy</t>
  </si>
  <si>
    <t>W9FNP2MEYJL5</t>
  </si>
  <si>
    <t>078971000</t>
  </si>
  <si>
    <t>Edkey, Inc. - Arizona Conservatory for Arts and Academics</t>
  </si>
  <si>
    <t>Edkey, Inc. Arizona Conservatory for Arts and Academics Elementary School</t>
  </si>
  <si>
    <t>ZJWTERMDB123</t>
  </si>
  <si>
    <t>078742000</t>
  </si>
  <si>
    <t>Edkey, Inc. - Pathfinder Academy</t>
  </si>
  <si>
    <t>Edkey, Inc.</t>
  </si>
  <si>
    <t>K2Y2LJ5K7GQ8</t>
  </si>
  <si>
    <t>078740000</t>
  </si>
  <si>
    <t>Edkey, Inc. - Redwood Academy</t>
  </si>
  <si>
    <t>J299YYJK6425</t>
  </si>
  <si>
    <t>078915000</t>
  </si>
  <si>
    <t>Edkey, Inc. - Sequoia Charter School</t>
  </si>
  <si>
    <t>HR3LM14Z6EN4</t>
  </si>
  <si>
    <t>078705000</t>
  </si>
  <si>
    <t>Edkey, Inc. - Sequoia Choice Schools</t>
  </si>
  <si>
    <t>VN5GRJGAAXJ4</t>
  </si>
  <si>
    <t>078246000</t>
  </si>
  <si>
    <t>Edkey, Inc. - Sequoia Pathway Academy</t>
  </si>
  <si>
    <t>Edky, Inc.</t>
  </si>
  <si>
    <t>ENJNZ76ENKC9</t>
  </si>
  <si>
    <t>138705000</t>
  </si>
  <si>
    <t>Edkey, Inc. - Sequoia Ranch School</t>
  </si>
  <si>
    <t>Edkey, Inc. Children First Leadership Academy</t>
  </si>
  <si>
    <t>D8YUW47K8Z18</t>
  </si>
  <si>
    <t>078744000</t>
  </si>
  <si>
    <t>Edkey, Inc. - Sequoia School for the Deaf and Hard of Hearing</t>
  </si>
  <si>
    <t>D5CJR2NH5RQ6</t>
  </si>
  <si>
    <t>078917000</t>
  </si>
  <si>
    <t>Edkey, Inc. - Sequoia Village School</t>
  </si>
  <si>
    <t>Edkey, Inc. Sequoia Village School</t>
  </si>
  <si>
    <t>L2FQYDTEZ383</t>
  </si>
  <si>
    <t>108717000</t>
  </si>
  <si>
    <t>Educational Impact, Inc.</t>
  </si>
  <si>
    <t>KZ8NBYE89ZV3</t>
  </si>
  <si>
    <t>078558000</t>
  </si>
  <si>
    <t>Educational Options Foundation</t>
  </si>
  <si>
    <t>Educational Options Foundation DBA EdOptions Preparatory Academy</t>
  </si>
  <si>
    <t>F4EPA5Q8YTX1</t>
  </si>
  <si>
    <t>020412000</t>
  </si>
  <si>
    <t>Elfrida Elementary District</t>
  </si>
  <si>
    <t>Elfrida Elementary School District</t>
  </si>
  <si>
    <t>HJW6JEZ4FNY5</t>
  </si>
  <si>
    <t>110411000</t>
  </si>
  <si>
    <t>Eloy Elementary District</t>
  </si>
  <si>
    <t>Eloy Elementary School District #11</t>
  </si>
  <si>
    <t>E1YNLJTJ4LB7</t>
  </si>
  <si>
    <t>078401000</t>
  </si>
  <si>
    <t>Empower College Prep</t>
  </si>
  <si>
    <t>JRUMNXR7VXS4</t>
  </si>
  <si>
    <t>078711000</t>
  </si>
  <si>
    <t>Espiritu Community Development Corp.</t>
  </si>
  <si>
    <t>Espiritu Community Development Corp</t>
  </si>
  <si>
    <t>KL7NFS8W8E33</t>
  </si>
  <si>
    <t>078103000</t>
  </si>
  <si>
    <t>078275000</t>
  </si>
  <si>
    <t>Espiritu Schools</t>
  </si>
  <si>
    <t>NLH4N862U6C5</t>
  </si>
  <si>
    <t>078239000</t>
  </si>
  <si>
    <t>Estrella Educational Foundation</t>
  </si>
  <si>
    <t>JTNNA4MDMRB8</t>
  </si>
  <si>
    <t>078254000</t>
  </si>
  <si>
    <t>Ethos Academy - A Challenge Foundation Academy</t>
  </si>
  <si>
    <t>Ethos Academy A Challenge Foundation Academy, Inc</t>
  </si>
  <si>
    <t>TK19DZXX5AC1</t>
  </si>
  <si>
    <t>078901000</t>
  </si>
  <si>
    <t>Excalibur Charter Schools, Inc.</t>
  </si>
  <si>
    <t>JYBMAB7LNJN1</t>
  </si>
  <si>
    <t>078785000</t>
  </si>
  <si>
    <t>Fit Kids, Inc. dba Champion Schools</t>
  </si>
  <si>
    <t>FIT KIDS, INC.</t>
  </si>
  <si>
    <t>TLPJVESB4J79</t>
  </si>
  <si>
    <t>038750000</t>
  </si>
  <si>
    <t>Flagstaff Arts And Leadership Academy</t>
  </si>
  <si>
    <t>Flagstaff Arts and Leadership Academy Inc</t>
  </si>
  <si>
    <t>D2YUY5UB9UM7</t>
  </si>
  <si>
    <t>038752000</t>
  </si>
  <si>
    <t>Flagstaff Junior Academy</t>
  </si>
  <si>
    <t>FLAGSTAFF JR ACADEMY INC</t>
  </si>
  <si>
    <t>K87LTFNHX5Q5</t>
  </si>
  <si>
    <t>038705000</t>
  </si>
  <si>
    <t>Flagstaff Montessori, L.L.C.</t>
  </si>
  <si>
    <t>Flagstaff Montessori</t>
  </si>
  <si>
    <t>QFXMDJ24J9N7</t>
  </si>
  <si>
    <t>030201000</t>
  </si>
  <si>
    <t>Flagstaff Unified District</t>
  </si>
  <si>
    <t>Flagstaff Unified School District</t>
  </si>
  <si>
    <t>TE3UETKNFWU9</t>
  </si>
  <si>
    <t>110201000</t>
  </si>
  <si>
    <t>Florence Unified School District</t>
  </si>
  <si>
    <t>Florence Unif School District 1</t>
  </si>
  <si>
    <t>VDY3EF6C8XW3</t>
  </si>
  <si>
    <t>100208000</t>
  </si>
  <si>
    <t>Flowing Wells Unified District</t>
  </si>
  <si>
    <t>Flowing Wells Unified SD #8</t>
  </si>
  <si>
    <t>J2H6MA99NZ33</t>
  </si>
  <si>
    <t>020100000</t>
  </si>
  <si>
    <t>Fort Huachuca Accommodation District</t>
  </si>
  <si>
    <t>Fort Huachuca Accommodation School District</t>
  </si>
  <si>
    <t>TMN6UW74NS44</t>
  </si>
  <si>
    <t>050207000</t>
  </si>
  <si>
    <t>Fort Thomas Unified District</t>
  </si>
  <si>
    <t>Fort Thomas Unified School District #7</t>
  </si>
  <si>
    <t>GA3NV8ZLUAK3</t>
  </si>
  <si>
    <t>070298000</t>
  </si>
  <si>
    <t>Fountain Hills Unified District</t>
  </si>
  <si>
    <t>Fountain Hills Unified School District</t>
  </si>
  <si>
    <t>T8L3L1N4MM66</t>
  </si>
  <si>
    <t>070445000</t>
  </si>
  <si>
    <t>Fowler Elementary District</t>
  </si>
  <si>
    <t>Fowler Elementary School District No. 45</t>
  </si>
  <si>
    <t>SE9CJYAMWC94</t>
  </si>
  <si>
    <t>078263000</t>
  </si>
  <si>
    <t>Franklin Phonetic Primary School, Inc.</t>
  </si>
  <si>
    <t>Franklin Phonetic Primary School, Inc</t>
  </si>
  <si>
    <t>LLR3VWZTQYC9</t>
  </si>
  <si>
    <t>138751000</t>
  </si>
  <si>
    <t>KEG7NG4TZ355</t>
  </si>
  <si>
    <t>030206000</t>
  </si>
  <si>
    <t>Fredonia-Moccasin Unified District</t>
  </si>
  <si>
    <t>Fredonia Moccasin School District 6</t>
  </si>
  <si>
    <t>FCLTEW55EKQ7</t>
  </si>
  <si>
    <t>078528000</t>
  </si>
  <si>
    <t>Freedom Academy, Inc.</t>
  </si>
  <si>
    <t>Freedom Academy, Inc</t>
  </si>
  <si>
    <t>NUY5KS3ZCM48</t>
  </si>
  <si>
    <t>078638000</t>
  </si>
  <si>
    <t>Freedom Preparatory Academy</t>
  </si>
  <si>
    <t>Freedom Prep Academy-Mesa</t>
  </si>
  <si>
    <t>CERASHBFUFJ3</t>
  </si>
  <si>
    <t>078611000</t>
  </si>
  <si>
    <t>Friendly House, Inc.</t>
  </si>
  <si>
    <t>Friendly House, Inc</t>
  </si>
  <si>
    <t>K7ZUGB5RLNN3</t>
  </si>
  <si>
    <t>140432000</t>
  </si>
  <si>
    <t>Gadsden Elementary District</t>
  </si>
  <si>
    <t>Gadsden Elementary School District #32</t>
  </si>
  <si>
    <t>WPK7HED7E1Z8</t>
  </si>
  <si>
    <t>010220000</t>
  </si>
  <si>
    <t>Ganado Unified School District</t>
  </si>
  <si>
    <t>Ganado Unified School District #20</t>
  </si>
  <si>
    <t>RYBGWRZ7MC53</t>
  </si>
  <si>
    <t>078774000</t>
  </si>
  <si>
    <t>Gem Charter School, Inc.</t>
  </si>
  <si>
    <t>GEM Charter School, Inc.</t>
  </si>
  <si>
    <t>JNKEM5NRNBH5</t>
  </si>
  <si>
    <t>078708000</t>
  </si>
  <si>
    <t>Genesis Program, Inc.</t>
  </si>
  <si>
    <t>HJERKRSYMPA1</t>
  </si>
  <si>
    <t>078585000</t>
  </si>
  <si>
    <t>George Gervin Youth Center, Inc.</t>
  </si>
  <si>
    <t>George Gervin Youth Center Inc</t>
  </si>
  <si>
    <t>PAEJCHJAMLU5</t>
  </si>
  <si>
    <t>070224000</t>
  </si>
  <si>
    <t>Gila Bend Unified District</t>
  </si>
  <si>
    <t>Gila Bend Unified District School District</t>
  </si>
  <si>
    <t>ZZVSE4D394J9</t>
  </si>
  <si>
    <t>040149000</t>
  </si>
  <si>
    <t>Gila County Regional School District</t>
  </si>
  <si>
    <t>GILA COUNTY REGIONAL SCHOOL DISTRICT</t>
  </si>
  <si>
    <t>K2P3YL7Z2W13</t>
  </si>
  <si>
    <t>046004000</t>
  </si>
  <si>
    <t>Gila County Sheriffs Office</t>
  </si>
  <si>
    <t>GILA COUNTY, AZ</t>
  </si>
  <si>
    <t>070241000</t>
  </si>
  <si>
    <t>Gilbert Unified District</t>
  </si>
  <si>
    <t>Gilbert Unified School District</t>
  </si>
  <si>
    <t>KECWJMSLJEA5</t>
  </si>
  <si>
    <t>038715000</t>
  </si>
  <si>
    <t>Glen Canyon Outdoor Academy</t>
  </si>
  <si>
    <t>WRVCJA18EN23</t>
  </si>
  <si>
    <t>070440000</t>
  </si>
  <si>
    <t>Glendale Elementary District</t>
  </si>
  <si>
    <t>Glendale Elementary School District</t>
  </si>
  <si>
    <t>HK2MBQAZNAR2</t>
  </si>
  <si>
    <t>078540000</t>
  </si>
  <si>
    <t>Glendale Preparatory Academy</t>
  </si>
  <si>
    <t>TAU5MNKZSPN5</t>
  </si>
  <si>
    <t>070505000</t>
  </si>
  <si>
    <t>Glendale Union High School District</t>
  </si>
  <si>
    <t>LHKDPA3LHNM8</t>
  </si>
  <si>
    <t>040201000</t>
  </si>
  <si>
    <t>Globe Unified District</t>
  </si>
  <si>
    <t>GLOBE UNIFIED SCHOOL DISTRICT</t>
  </si>
  <si>
    <t>NN1SZL9D48M9</t>
  </si>
  <si>
    <t>056005000</t>
  </si>
  <si>
    <t>Graham County School Superintendent</t>
  </si>
  <si>
    <t>Graham, County of</t>
  </si>
  <si>
    <t>NUU1FSZDY653</t>
  </si>
  <si>
    <t>030204000</t>
  </si>
  <si>
    <t>Grand Canyon Unified District</t>
  </si>
  <si>
    <t>Grand Canyon Unified School District 4</t>
  </si>
  <si>
    <t>CZFBSA1JCGB3</t>
  </si>
  <si>
    <t>108770000</t>
  </si>
  <si>
    <t>Great Expectations Academy</t>
  </si>
  <si>
    <t>Great Expectations Academy Inc</t>
  </si>
  <si>
    <t>NP4CLKNUULL3</t>
  </si>
  <si>
    <t>108789000</t>
  </si>
  <si>
    <t>Griffin Foundation, Inc. The</t>
  </si>
  <si>
    <t>Griffin Foundation</t>
  </si>
  <si>
    <t>M5YXTL74BDG5</t>
  </si>
  <si>
    <t>108726000</t>
  </si>
  <si>
    <t>Ha:san Educational Services</t>
  </si>
  <si>
    <t>HA:SAN EDUCATIONAL SERVICES INC.</t>
  </si>
  <si>
    <t>XY12DMP29WL3</t>
  </si>
  <si>
    <t>080303000</t>
  </si>
  <si>
    <t>Hackberry School District</t>
  </si>
  <si>
    <t>Hackberry School District 3</t>
  </si>
  <si>
    <t>J9KWJSYFQJ26</t>
  </si>
  <si>
    <t>078594000</t>
  </si>
  <si>
    <t>Happy Valley East</t>
  </si>
  <si>
    <t>YB4XFKK8A5K8</t>
  </si>
  <si>
    <t>078998000</t>
  </si>
  <si>
    <t>Happy Valley School, Inc.</t>
  </si>
  <si>
    <t>UNZGKZMH8G61</t>
  </si>
  <si>
    <t>148760000</t>
  </si>
  <si>
    <t>Harvest Power Community Development Group, Inc.</t>
  </si>
  <si>
    <t>Harvest Power Community Development Group</t>
  </si>
  <si>
    <t>XR7KRJABAAD8</t>
  </si>
  <si>
    <t>038755000</t>
  </si>
  <si>
    <t>Haven Montessori Children's House, Inc.</t>
  </si>
  <si>
    <t>MN13N1EE2PZ9</t>
  </si>
  <si>
    <t>040241000</t>
  </si>
  <si>
    <t>Hayden-Winkelman Unified District</t>
  </si>
  <si>
    <t>Hayden-Winkelman Unified School District</t>
  </si>
  <si>
    <t>VJ4KJEDF1563</t>
  </si>
  <si>
    <t>078627000</t>
  </si>
  <si>
    <t>Heartwood Montessori</t>
  </si>
  <si>
    <t>Heartwood AZ</t>
  </si>
  <si>
    <t>HVTBRV2L7MU3</t>
  </si>
  <si>
    <t>090206000</t>
  </si>
  <si>
    <t>Heber-Overgaard Unified District</t>
  </si>
  <si>
    <t>HEBER-OVERGAARD UNIFIED SCHOOL DISTRICT</t>
  </si>
  <si>
    <t>FJJNXDG3Y9X5</t>
  </si>
  <si>
    <t>078258000</t>
  </si>
  <si>
    <t>Heritage Academy Gateway, Inc.</t>
  </si>
  <si>
    <t>Heritage Academy Queen Creek, Inc   dba  Heritage Academy Gateway</t>
  </si>
  <si>
    <t>U9M7MM2WTJK3</t>
  </si>
  <si>
    <t>078259000</t>
  </si>
  <si>
    <t>Heritage Academy Laveen, Inc.</t>
  </si>
  <si>
    <t>CAH6Q884LVX5</t>
  </si>
  <si>
    <t>078712000</t>
  </si>
  <si>
    <t>Heritage Academy, Inc.</t>
  </si>
  <si>
    <t>VFMCD7WANWM9</t>
  </si>
  <si>
    <t>078985000</t>
  </si>
  <si>
    <t>Heritage Elementary School</t>
  </si>
  <si>
    <t>LIBERTY TRADITIONAL CHARTER SCHOOL INC</t>
  </si>
  <si>
    <t>LM1BJV9EJVX9</t>
  </si>
  <si>
    <t>108701000</t>
  </si>
  <si>
    <t>Hermosa Montessori Charter School</t>
  </si>
  <si>
    <t>Hermosa Montessori School</t>
  </si>
  <si>
    <t>CZJQRNL4MYW3</t>
  </si>
  <si>
    <t>108775000</t>
  </si>
  <si>
    <t>Highland Free School</t>
  </si>
  <si>
    <t>Highland Free School Fund, Inc</t>
  </si>
  <si>
    <t>L8UKNK18QBX6</t>
  </si>
  <si>
    <t>078244000</t>
  </si>
  <si>
    <t>Highland Prep</t>
  </si>
  <si>
    <t>KFBNM94MP353</t>
  </si>
  <si>
    <t>070260000</t>
  </si>
  <si>
    <t>Higley Unified School District</t>
  </si>
  <si>
    <t>NC5CF1GYY621</t>
  </si>
  <si>
    <t>130335000</t>
  </si>
  <si>
    <t>Hillside Elementary District</t>
  </si>
  <si>
    <t>Hillside School District 35</t>
  </si>
  <si>
    <t>L5Z8GXF6FNL7</t>
  </si>
  <si>
    <t>078204000</t>
  </si>
  <si>
    <t>Hirsch Academy A Challenge Foundation</t>
  </si>
  <si>
    <t>Hirsch Academy A Challenge Foundation Academy Inc</t>
  </si>
  <si>
    <t>WR93NMCH2UB3</t>
  </si>
  <si>
    <t>090203000</t>
  </si>
  <si>
    <t>Holbrook Unified District</t>
  </si>
  <si>
    <t>Holbrook School District 3</t>
  </si>
  <si>
    <t>R2AMYB5LKG65</t>
  </si>
  <si>
    <t>078752000</t>
  </si>
  <si>
    <t>Horizon Community Learning Center, Inc.</t>
  </si>
  <si>
    <t>Horizon Community Learning Center</t>
  </si>
  <si>
    <t>VBSJN8J4V2Y7</t>
  </si>
  <si>
    <t>078233000</t>
  </si>
  <si>
    <t>130222000</t>
  </si>
  <si>
    <t>Humboldt Unified District</t>
  </si>
  <si>
    <t>County of Yavapai HUMBOLDT UNIFIED SCHOOL DISTRICT 22</t>
  </si>
  <si>
    <t>QEC1W7F1MGG6</t>
  </si>
  <si>
    <t>140416000</t>
  </si>
  <si>
    <t>Hyder Elementary District</t>
  </si>
  <si>
    <t>HYDER ELEMENTARY SCHOOL DISTRICT 16 DBA Dateland Elementary School</t>
  </si>
  <si>
    <t>MYM2CJLMKWP9</t>
  </si>
  <si>
    <t>078535000</t>
  </si>
  <si>
    <t>Imagine Avondale Elementary, Inc.</t>
  </si>
  <si>
    <t>Imagine Elementary at Avondale, LLC</t>
  </si>
  <si>
    <t>VKVEXKTDKMJ6</t>
  </si>
  <si>
    <t>078553000</t>
  </si>
  <si>
    <t>Imagine Avondale Middle, Inc.</t>
  </si>
  <si>
    <t>Imagine Middle at Avondale, LLC.</t>
  </si>
  <si>
    <t>Q31MRYLUAP57</t>
  </si>
  <si>
    <t>078531000</t>
  </si>
  <si>
    <t>Imagine Camelback Middle, Inc.</t>
  </si>
  <si>
    <t>Imagine Middle School</t>
  </si>
  <si>
    <t>RJS4M7QN5VU5</t>
  </si>
  <si>
    <t>078519000</t>
  </si>
  <si>
    <t>Imagine Charter Elementary at Camelback, Inc.</t>
  </si>
  <si>
    <t>Imagine Elementary at Camelback</t>
  </si>
  <si>
    <t>YAMLT5XCL7R4</t>
  </si>
  <si>
    <t>078520000</t>
  </si>
  <si>
    <t>Imagine Charter Elementary at Desert West, Inc.</t>
  </si>
  <si>
    <t>Imagine Charter Elementary at Desert West Inc</t>
  </si>
  <si>
    <t>LFQAUH9Q5MB6</t>
  </si>
  <si>
    <t>078536000</t>
  </si>
  <si>
    <t>Imagine Coolidge Elementary, Inc.</t>
  </si>
  <si>
    <t>Imagine Coolidge Elementary , Inc</t>
  </si>
  <si>
    <t>P1LCEWCRZK65</t>
  </si>
  <si>
    <t>078532000</t>
  </si>
  <si>
    <t>Imagine Desert West Middle, Inc.</t>
  </si>
  <si>
    <t>Imagine Middle Schools At</t>
  </si>
  <si>
    <t>D7K6ASJJAP45</t>
  </si>
  <si>
    <t>078521000</t>
  </si>
  <si>
    <t>Imagine Middle at East Mesa, Inc.</t>
  </si>
  <si>
    <t>Imagine Middle at East Mesa</t>
  </si>
  <si>
    <t>ZKJZNKG79X37</t>
  </si>
  <si>
    <t>078522000</t>
  </si>
  <si>
    <t>Imagine Middle at Surprise, Inc.</t>
  </si>
  <si>
    <t>Imagine Middle at Surprise, Inc</t>
  </si>
  <si>
    <t>NX85QKZLEJF9</t>
  </si>
  <si>
    <t>078547000</t>
  </si>
  <si>
    <t>Imagine Prep Coolidge, Inc.</t>
  </si>
  <si>
    <t>IMAGINE PREP AT COOLIDGE SODEX</t>
  </si>
  <si>
    <t>YMHYM6MJMP19</t>
  </si>
  <si>
    <t>078537000</t>
  </si>
  <si>
    <t>Imagine Prep Superstition, Inc.</t>
  </si>
  <si>
    <t>Imagine Prep Superstition</t>
  </si>
  <si>
    <t>W6CAT9QKGJW6</t>
  </si>
  <si>
    <t>078538000</t>
  </si>
  <si>
    <t>Imagine Prep Surprise, Inc.</t>
  </si>
  <si>
    <t>Imagine Prep Surprise</t>
  </si>
  <si>
    <t>P3UAXZ1BQK77</t>
  </si>
  <si>
    <t>078552000</t>
  </si>
  <si>
    <t>Imagine Superstition Middle, Inc.</t>
  </si>
  <si>
    <t>Imagine Superstition Middle, Inc</t>
  </si>
  <si>
    <t>UEZLJFP6AJ21</t>
  </si>
  <si>
    <t>078210000</t>
  </si>
  <si>
    <t>Incito Schools</t>
  </si>
  <si>
    <t>NBN1UBJ42B48</t>
  </si>
  <si>
    <t>108735000</t>
  </si>
  <si>
    <t>Institute for Transformative Education, Inc.</t>
  </si>
  <si>
    <t>Institute for Transformative Education DBA Changemaker High School</t>
  </si>
  <si>
    <t>XK1UF7UCXLL3</t>
  </si>
  <si>
    <t>078741000</t>
  </si>
  <si>
    <t>Intelli-School, Inc.</t>
  </si>
  <si>
    <t>IntelliSchool</t>
  </si>
  <si>
    <t>ER2KCXJ79CA8</t>
  </si>
  <si>
    <t>070405000</t>
  </si>
  <si>
    <t>Isaac Elementary District</t>
  </si>
  <si>
    <t>Isaac School District</t>
  </si>
  <si>
    <t>EAYAR4RAM1K3</t>
  </si>
  <si>
    <t>110244000</t>
  </si>
  <si>
    <t>J O Combs Unified School District</t>
  </si>
  <si>
    <t>J O Combs USD 44</t>
  </si>
  <si>
    <t>E7BLEJPLMN41</t>
  </si>
  <si>
    <t>078795000</t>
  </si>
  <si>
    <t>James Madison Preparatory School</t>
  </si>
  <si>
    <t>JAMES MADISON PREPARATORY SCHOOL INC</t>
  </si>
  <si>
    <t>UFUXYYTQPKN4</t>
  </si>
  <si>
    <t>078928000</t>
  </si>
  <si>
    <t>James Sandoval Preparatory High School</t>
  </si>
  <si>
    <t>FF28R47KKMD1</t>
  </si>
  <si>
    <t>090202000</t>
  </si>
  <si>
    <t>Joseph City Unified District</t>
  </si>
  <si>
    <t>Joseph City Unified School District 02</t>
  </si>
  <si>
    <t>G7KSKCNSW5Y7</t>
  </si>
  <si>
    <t>148759000</t>
  </si>
  <si>
    <t>Juniper Tree Academy</t>
  </si>
  <si>
    <t>P4G2AC384XU8</t>
  </si>
  <si>
    <t>078240000</t>
  </si>
  <si>
    <t>Kaizen Education Foundation dba Advance U</t>
  </si>
  <si>
    <t>KAIZEN EDUCATION FOUNDATION</t>
  </si>
  <si>
    <t>TFF4MSKFCXA9</t>
  </si>
  <si>
    <t>128704000</t>
  </si>
  <si>
    <t>Kaizen Education Foundation dba Colegio Petite Phoenix</t>
  </si>
  <si>
    <t>LQHVKXGEBUJ1</t>
  </si>
  <si>
    <t>078230000</t>
  </si>
  <si>
    <t>Kaizen Education Foundation dba Discover U Elementary School</t>
  </si>
  <si>
    <t>G8M6YMPA1K27</t>
  </si>
  <si>
    <t>078718000</t>
  </si>
  <si>
    <t>Kaizen Education Foundation dba El Dorado High School</t>
  </si>
  <si>
    <t>LG84J9DVRGA3</t>
  </si>
  <si>
    <t>078570000</t>
  </si>
  <si>
    <t>Kaizen Education Foundation dba Gilbert Arts Academy</t>
  </si>
  <si>
    <t>R8LFKTGJLUT9</t>
  </si>
  <si>
    <t>078580000</t>
  </si>
  <si>
    <t>Kaizen Education Foundation dba Havasu Preparatory Academy</t>
  </si>
  <si>
    <t>HUTMRNQJE8C7</t>
  </si>
  <si>
    <t>078571000</t>
  </si>
  <si>
    <t>Kaizen Education Foundation dba Liberty Arts Academy</t>
  </si>
  <si>
    <t>LKHGYLLWGKB5</t>
  </si>
  <si>
    <t>078949000</t>
  </si>
  <si>
    <t>Kaizen Education Foundation dba Maya High School</t>
  </si>
  <si>
    <t>GHGDG3KJ6J84</t>
  </si>
  <si>
    <t>078576000</t>
  </si>
  <si>
    <t>Kaizen Education Foundation dba Mission Heights Preparatory High School</t>
  </si>
  <si>
    <t>KAIZEN EDUCATION FOUNDATION DBA MISSION HEIGHTS PREPARATORY HIGH SCHOOL</t>
  </si>
  <si>
    <t>ZAH6NJKAG2H7</t>
  </si>
  <si>
    <t>108706000</t>
  </si>
  <si>
    <t>Kaizen Education Foundation dba Skyview High School</t>
  </si>
  <si>
    <t>XNXGCQ897MP6</t>
  </si>
  <si>
    <t>078999000</t>
  </si>
  <si>
    <t>Kaizen Education Foundation dba South Pointe Elementary School</t>
  </si>
  <si>
    <t>MYBLNKYK1M25</t>
  </si>
  <si>
    <t>078765000</t>
  </si>
  <si>
    <t>Kaizen Education Foundation dba South Pointe Junior High School</t>
  </si>
  <si>
    <t>PFZQWLL4L9U7</t>
  </si>
  <si>
    <t>078952000</t>
  </si>
  <si>
    <t>Kaizen Education Foundation dba Summit High School</t>
  </si>
  <si>
    <t>Kaizen Education Foundation DBA SUMMIT HIGH SCHOOL</t>
  </si>
  <si>
    <t>NHKAEMJRXDV6</t>
  </si>
  <si>
    <t>078954000</t>
  </si>
  <si>
    <t>Kaizen Education Foundation dba Tempe Accelerated High School</t>
  </si>
  <si>
    <t>P47ANUQHGDE4</t>
  </si>
  <si>
    <t>078567000</t>
  </si>
  <si>
    <t>Kaizen Education Foundation dba Vista Grove Preparatory Academy Elementary</t>
  </si>
  <si>
    <t>Kaizen Education Foundation</t>
  </si>
  <si>
    <t>ETU2MJ4ZBCU5</t>
  </si>
  <si>
    <t>078946000</t>
  </si>
  <si>
    <t>Kaizen Education Foundation dba Vista Grove Preparatory Academy Middle School</t>
  </si>
  <si>
    <t>Kaizen Education Foundation DBA Vista Grove Preparatory Academy Middle School</t>
  </si>
  <si>
    <t>GJHMMWUS8LK1</t>
  </si>
  <si>
    <t>078616000</t>
  </si>
  <si>
    <t>Kaleidoscope School</t>
  </si>
  <si>
    <t>KALEIDOSCOPE SCHOOL</t>
  </si>
  <si>
    <t>JW6MYDLS2939</t>
  </si>
  <si>
    <t>090227000</t>
  </si>
  <si>
    <t>Kayenta Unified School District #27</t>
  </si>
  <si>
    <t>Kayenta Unified Schools</t>
  </si>
  <si>
    <t>T8VAMD7Q7817</t>
  </si>
  <si>
    <t>138759000</t>
  </si>
  <si>
    <t>Kestrel Schools, Inc.</t>
  </si>
  <si>
    <t>Kestrel Schools, INCORPORATED DBA Valley Preparatory Academy</t>
  </si>
  <si>
    <t>XHVHKD6XBWF9</t>
  </si>
  <si>
    <t>078779000</t>
  </si>
  <si>
    <t>Keystone Montessori Charter School, Inc.</t>
  </si>
  <si>
    <t>Keystone Montessori Charter School, Inc</t>
  </si>
  <si>
    <t>DLGZZKDEVMN9</t>
  </si>
  <si>
    <t>108784000</t>
  </si>
  <si>
    <t>Khalsa Family Services</t>
  </si>
  <si>
    <t>XFP2MXRFPJ46</t>
  </si>
  <si>
    <t>078759000</t>
  </si>
  <si>
    <t>Khalsa Montessori Elementary Schools</t>
  </si>
  <si>
    <t>Khalsa Montessori Elementary School</t>
  </si>
  <si>
    <t>EJ16QHJHA8C5</t>
  </si>
  <si>
    <t>088620000</t>
  </si>
  <si>
    <t>Kingman Academy Of Learning</t>
  </si>
  <si>
    <t>Kingman Academy of Learning</t>
  </si>
  <si>
    <t>TSELAMNTU241</t>
  </si>
  <si>
    <t>080220000</t>
  </si>
  <si>
    <t>Kingman Unified School District</t>
  </si>
  <si>
    <t>Kingman Unified School District No. 20</t>
  </si>
  <si>
    <t>R7SVWNM8LNF5</t>
  </si>
  <si>
    <t>130323000</t>
  </si>
  <si>
    <t>Kirkland Elementary District</t>
  </si>
  <si>
    <t>Kirkland Elem School District 23</t>
  </si>
  <si>
    <t>MG3AN1P6VM52</t>
  </si>
  <si>
    <t>070428000</t>
  </si>
  <si>
    <t>Kyrene Elementary District</t>
  </si>
  <si>
    <t>KYRENE ELEMENTARY SCHOOL DISTRICT NO 28</t>
  </si>
  <si>
    <t>CGJAA25W6GZ1</t>
  </si>
  <si>
    <t>156007000</t>
  </si>
  <si>
    <t>La Paz County Sheriff's Office</t>
  </si>
  <si>
    <t>La Paz County</t>
  </si>
  <si>
    <t>138503000</t>
  </si>
  <si>
    <t>La Tierra Community School, Inc</t>
  </si>
  <si>
    <t>La Tierra Community School</t>
  </si>
  <si>
    <t>HCUPGRJ5JJC1</t>
  </si>
  <si>
    <t>080201000</t>
  </si>
  <si>
    <t>Lake Havasu Unified District</t>
  </si>
  <si>
    <t>Lake Havasu Unified School District #1</t>
  </si>
  <si>
    <t>JTDHRRQJKUV6</t>
  </si>
  <si>
    <t>070459000</t>
  </si>
  <si>
    <t>Laveen Elementary District</t>
  </si>
  <si>
    <t>Laveen School District 59</t>
  </si>
  <si>
    <t>FS6MEGLSJWS8</t>
  </si>
  <si>
    <t>078968000</t>
  </si>
  <si>
    <t>LEAD Charter Schools</t>
  </si>
  <si>
    <t>PWCNN9MKRB87</t>
  </si>
  <si>
    <t>118708000</t>
  </si>
  <si>
    <t>Leading Edge Academy Maricopa</t>
  </si>
  <si>
    <t>YAN5UFNF5594</t>
  </si>
  <si>
    <t>078101000</t>
  </si>
  <si>
    <t>Leading Edge Academy Queen Creek</t>
  </si>
  <si>
    <t>QWMTHR8KTNW1</t>
  </si>
  <si>
    <t>078507000</t>
  </si>
  <si>
    <t>Legacy Education Group</t>
  </si>
  <si>
    <t>Z8BRMCFAJFB7</t>
  </si>
  <si>
    <t>078416000</t>
  </si>
  <si>
    <t>Legacy Traditional School - Avondale</t>
  </si>
  <si>
    <t>Legacy Traditional Avondale</t>
  </si>
  <si>
    <t>JEJ2VLBQP9Z3</t>
  </si>
  <si>
    <t>118718000</t>
  </si>
  <si>
    <t>Legacy Traditional School - Casa Grande</t>
  </si>
  <si>
    <t>ZE7MM2MACN71</t>
  </si>
  <si>
    <t>078417000</t>
  </si>
  <si>
    <t>Legacy Traditional School - Chandler</t>
  </si>
  <si>
    <t>Legacy Traditional School</t>
  </si>
  <si>
    <t>LDNZYPK1KGP9</t>
  </si>
  <si>
    <t>078642000</t>
  </si>
  <si>
    <t>Legacy Traditional School - Deer Valley</t>
  </si>
  <si>
    <t>NTF5Y2N6CAX8</t>
  </si>
  <si>
    <t>078413000</t>
  </si>
  <si>
    <t>Legacy Traditional School - East Mesa</t>
  </si>
  <si>
    <t>P3C7KBMYS4T5</t>
  </si>
  <si>
    <t>108603000</t>
  </si>
  <si>
    <t>Legacy Traditional School - East Tucson</t>
  </si>
  <si>
    <t>MKM5UX7A2D17</t>
  </si>
  <si>
    <t>078229000</t>
  </si>
  <si>
    <t>Legacy Traditional School - Gilbert</t>
  </si>
  <si>
    <t>MSBFC4M82DY7</t>
  </si>
  <si>
    <t>078408000</t>
  </si>
  <si>
    <t>Legacy Traditional School - Glendale</t>
  </si>
  <si>
    <t>YGUMC9RWCNJ1</t>
  </si>
  <si>
    <t>078635000</t>
  </si>
  <si>
    <t>Legacy Traditional School - Goodyear</t>
  </si>
  <si>
    <t>VMSXC83GZKZ8</t>
  </si>
  <si>
    <t>078215000</t>
  </si>
  <si>
    <t>Legacy Traditional School - Laveen Village</t>
  </si>
  <si>
    <t>LTS Laveen</t>
  </si>
  <si>
    <t>C3JCUCEZ9543</t>
  </si>
  <si>
    <t>118719000</t>
  </si>
  <si>
    <t>Legacy Traditional School - Maricopa</t>
  </si>
  <si>
    <t>DJCLRS8GH5F8</t>
  </si>
  <si>
    <t>078641000</t>
  </si>
  <si>
    <t>Legacy Traditional School - Mesa</t>
  </si>
  <si>
    <t>KVKTBKN83KN5</t>
  </si>
  <si>
    <t>078409000</t>
  </si>
  <si>
    <t>Legacy Traditional School - North Chandler</t>
  </si>
  <si>
    <t>FJGMFN1DLEC4</t>
  </si>
  <si>
    <t>078637000</t>
  </si>
  <si>
    <t>Legacy Traditional School - North Phoenix</t>
  </si>
  <si>
    <t>DK37L6E75E73</t>
  </si>
  <si>
    <t>108414000</t>
  </si>
  <si>
    <t>Legacy Traditional School - Northwest Tucson</t>
  </si>
  <si>
    <t>Legacy Traditional NW Tucson</t>
  </si>
  <si>
    <t>GQL5CMK7KZ13</t>
  </si>
  <si>
    <t>078407000</t>
  </si>
  <si>
    <t>Legacy Traditional School - Peoria</t>
  </si>
  <si>
    <t>NN9UKVDMLK45</t>
  </si>
  <si>
    <t>078415000</t>
  </si>
  <si>
    <t>Legacy Traditional School - Phoenix</t>
  </si>
  <si>
    <t>LTS- Phoenix</t>
  </si>
  <si>
    <t>VL4EUKV84AN7</t>
  </si>
  <si>
    <t>118715000</t>
  </si>
  <si>
    <t>Legacy Traditional School - Queen Creek</t>
  </si>
  <si>
    <t>U198V74CN1E3</t>
  </si>
  <si>
    <t>078274000</t>
  </si>
  <si>
    <t>Legacy Traditional School - Surprise</t>
  </si>
  <si>
    <t>GRZNUZZQ5W26</t>
  </si>
  <si>
    <t>078636000</t>
  </si>
  <si>
    <t>Legacy Traditional School - West Surprise</t>
  </si>
  <si>
    <t>WLGBMMFQTEA8</t>
  </si>
  <si>
    <t>078420000</t>
  </si>
  <si>
    <t>Legacy Traditional-San Tan</t>
  </si>
  <si>
    <t>Legacy Traditional School - San Tan</t>
  </si>
  <si>
    <t>JMSZPNY9JEF4</t>
  </si>
  <si>
    <t>108738000</t>
  </si>
  <si>
    <t>Leman Academy of Excellence, Inc.</t>
  </si>
  <si>
    <t>Leman Academy of Excellence</t>
  </si>
  <si>
    <t>QPP7RWMLP6Z2</t>
  </si>
  <si>
    <t>070425000</t>
  </si>
  <si>
    <t>Liberty Elementary District</t>
  </si>
  <si>
    <t>Liberty Elementary School District 25</t>
  </si>
  <si>
    <t>ZZMXFA5VNW55</t>
  </si>
  <si>
    <t>048750000</t>
  </si>
  <si>
    <t>Liberty High School</t>
  </si>
  <si>
    <t>Gila Co Office of Education, dba Liberty High School</t>
  </si>
  <si>
    <t>K7S9NR3FE3L9</t>
  </si>
  <si>
    <t>138787000</t>
  </si>
  <si>
    <t>Liberty Leadership Academy</t>
  </si>
  <si>
    <t>UKFPC36LDYQ3</t>
  </si>
  <si>
    <t>078784000</t>
  </si>
  <si>
    <t>Liberty Traditional Charter School</t>
  </si>
  <si>
    <t>LIBERTY TRADITIONAL CHARTER SCHOOL</t>
  </si>
  <si>
    <t>YTSMFKSH8UD3</t>
  </si>
  <si>
    <t>078235000</t>
  </si>
  <si>
    <t>Lincoln Preparatory Academy</t>
  </si>
  <si>
    <t>DHE9LJP3AFA5</t>
  </si>
  <si>
    <t>070479000</t>
  </si>
  <si>
    <t>Litchfield Elementary District</t>
  </si>
  <si>
    <t>Litchfield Elementary School District #79</t>
  </si>
  <si>
    <t>ZNVSNVF551X6</t>
  </si>
  <si>
    <t>078997000</t>
  </si>
  <si>
    <t>Little Lamb Community School</t>
  </si>
  <si>
    <t>PC6HGFYUMLK3</t>
  </si>
  <si>
    <t>080209000</t>
  </si>
  <si>
    <t>Littlefield Unified District</t>
  </si>
  <si>
    <t>Littlefield Unified School District #9</t>
  </si>
  <si>
    <t>NMJKVL9Z3AT8</t>
  </si>
  <si>
    <t>070465000</t>
  </si>
  <si>
    <t>Littleton Elementary District</t>
  </si>
  <si>
    <t>Littleton Elementary School District</t>
  </si>
  <si>
    <t>GBY9FHMAXP37</t>
  </si>
  <si>
    <t>070438000</t>
  </si>
  <si>
    <t>Madison Elementary District</t>
  </si>
  <si>
    <t>County of Maricopa Madison School District #38</t>
  </si>
  <si>
    <t>JWBVHHPJ22F1</t>
  </si>
  <si>
    <t>078419000</t>
  </si>
  <si>
    <t>Madison Highland Prep Phoenix</t>
  </si>
  <si>
    <t>P2AHCFMN4DD8</t>
  </si>
  <si>
    <t>078219000</t>
  </si>
  <si>
    <t>Madison Highland Prep</t>
  </si>
  <si>
    <t>030310000</t>
  </si>
  <si>
    <t>Maine Consolidated School District</t>
  </si>
  <si>
    <t>Maine Consolidated Elementary School District No. 10</t>
  </si>
  <si>
    <t>KN97KHBBW6K7</t>
  </si>
  <si>
    <t>110208000</t>
  </si>
  <si>
    <t>Mammoth-San Manuel Unified District</t>
  </si>
  <si>
    <t>Mammoth-San Manuel Unified School District #8</t>
  </si>
  <si>
    <t>ZMLGV21EM3M5</t>
  </si>
  <si>
    <t>100206000</t>
  </si>
  <si>
    <t>Marana Unified District</t>
  </si>
  <si>
    <t>Marana Unified School District</t>
  </si>
  <si>
    <t>LN4HMDMP5AD5</t>
  </si>
  <si>
    <t>078647000</t>
  </si>
  <si>
    <t>Maricopa County Community College District dba Gateway Early College High School</t>
  </si>
  <si>
    <t>MARICOPA COUNTY COMMUNITY COLLEGE DISTRICT GATEWAY COMMUNITY COLLEGE</t>
  </si>
  <si>
    <t>SP3CV9MFLS69</t>
  </si>
  <si>
    <t>071004000</t>
  </si>
  <si>
    <t>Maricopa County Detention Education Center</t>
  </si>
  <si>
    <t>Maricopa County Superintendent of Schools</t>
  </si>
  <si>
    <t>JLJNMJ6C9R76</t>
  </si>
  <si>
    <t>070199000</t>
  </si>
  <si>
    <t>Maricopa County Regional School District</t>
  </si>
  <si>
    <t>E3BZPX41GQU8</t>
  </si>
  <si>
    <t>076008000</t>
  </si>
  <si>
    <t>Maricopa County Sheriffs Office</t>
  </si>
  <si>
    <t>Maricopa, County of</t>
  </si>
  <si>
    <t>JW5VMAWMCQR6</t>
  </si>
  <si>
    <t>110220000</t>
  </si>
  <si>
    <t>Maricopa Unified School District</t>
  </si>
  <si>
    <t>Maricopa Unified School District 20</t>
  </si>
  <si>
    <t>VJ47JEEL6NZ6</t>
  </si>
  <si>
    <t>110100000</t>
  </si>
  <si>
    <t>Mary C O'Brien Accommodation District</t>
  </si>
  <si>
    <t>Y4D7FR94UAT1</t>
  </si>
  <si>
    <t>138757000</t>
  </si>
  <si>
    <t>Mary Ellen Halvorson Educational Foundation. dba: Tri-City Prep High School</t>
  </si>
  <si>
    <t>Mary Ellen Halvorson Education Foundation</t>
  </si>
  <si>
    <t>NL9JTUNJL7U3</t>
  </si>
  <si>
    <t>078592000</t>
  </si>
  <si>
    <t>Maryvale Preparatory Academy</t>
  </si>
  <si>
    <t>XB1YKSKZCUF5</t>
  </si>
  <si>
    <t>088759000</t>
  </si>
  <si>
    <t>Masada Charter School, Inc.</t>
  </si>
  <si>
    <t>Masada Charter School, Inc</t>
  </si>
  <si>
    <t>T3BLC2SAZ2L3</t>
  </si>
  <si>
    <t>108798000</t>
  </si>
  <si>
    <t>Math and Science Success Academy, Inc.</t>
  </si>
  <si>
    <t>JN2KYWKPL9Q6</t>
  </si>
  <si>
    <t>130243000</t>
  </si>
  <si>
    <t>Mayer Unified School District</t>
  </si>
  <si>
    <t>Mayer Unified School District 43</t>
  </si>
  <si>
    <t>EMFWLT4V6YG5</t>
  </si>
  <si>
    <t>078743000</t>
  </si>
  <si>
    <t>MCCCD on behalf of Phoenix College Preparatory Academy</t>
  </si>
  <si>
    <t>Maricopa County Community College District dba Phoenix College</t>
  </si>
  <si>
    <t>LM72QFMLZK81</t>
  </si>
  <si>
    <t>010323000</t>
  </si>
  <si>
    <t>Mcnary Elementary District</t>
  </si>
  <si>
    <t>McNary Elementary School District</t>
  </si>
  <si>
    <t>QRLJSJRA5JN8</t>
  </si>
  <si>
    <t>020355000</t>
  </si>
  <si>
    <t>McNeal Elementary District</t>
  </si>
  <si>
    <t>McNeal School District 55</t>
  </si>
  <si>
    <t>PJDLVFC3AN18</t>
  </si>
  <si>
    <t>070204000</t>
  </si>
  <si>
    <t>Mesa Unified District</t>
  </si>
  <si>
    <t>Mesa Unified School District 4 DBA Mesa Public Schools</t>
  </si>
  <si>
    <t>NSB2LFQHEQF5</t>
  </si>
  <si>
    <t>078906000</t>
  </si>
  <si>
    <t>Metropolitan Arts Institute, Inc.</t>
  </si>
  <si>
    <t>Metropolitan Arts Institute</t>
  </si>
  <si>
    <t>VR1MCLW4KFK8</t>
  </si>
  <si>
    <t>128703000</t>
  </si>
  <si>
    <t>Mexicayotl Academy, Inc.</t>
  </si>
  <si>
    <t>Mexicayotl Academy of Excellence</t>
  </si>
  <si>
    <t>HNNZPK499534</t>
  </si>
  <si>
    <t>040240000</t>
  </si>
  <si>
    <t>Miami Unified District</t>
  </si>
  <si>
    <t>Miami Area Unified School District 40</t>
  </si>
  <si>
    <t>L8BRLLASELN1</t>
  </si>
  <si>
    <t>078976000</t>
  </si>
  <si>
    <t>Midtown Primary School</t>
  </si>
  <si>
    <t>MIDTOWN PRIMARY CHARTER SCHOOL</t>
  </si>
  <si>
    <t>LMHYT4KBPTC5</t>
  </si>
  <si>
    <t>078791000</t>
  </si>
  <si>
    <t>Milestones Charter School</t>
  </si>
  <si>
    <t>RT2JCKWYJBG3</t>
  </si>
  <si>
    <t>138712000</t>
  </si>
  <si>
    <t>Mingus Springs Charter School</t>
  </si>
  <si>
    <t>TNYULH5YDVJ8</t>
  </si>
  <si>
    <t>130504000</t>
  </si>
  <si>
    <t>Mingus Union High School District</t>
  </si>
  <si>
    <t>PFZUXC5N7BS1</t>
  </si>
  <si>
    <t>070386000</t>
  </si>
  <si>
    <t>Mobile Elementary District</t>
  </si>
  <si>
    <t>Mobile Elementary School District</t>
  </si>
  <si>
    <t>L8Q3SHGHMRA1</t>
  </si>
  <si>
    <t>088703000</t>
  </si>
  <si>
    <t>Mohave Accelerated Elementary School, Inc.</t>
  </si>
  <si>
    <t>Mohave Accelerated Elementary School, Inc</t>
  </si>
  <si>
    <t>WFL2JUL1CMM1</t>
  </si>
  <si>
    <t>088758000</t>
  </si>
  <si>
    <t>Mohave Accelerated Learning Center</t>
  </si>
  <si>
    <t>MOHAVE ACCELERATED LEARNING CENTER</t>
  </si>
  <si>
    <t>YHNED5C125R5</t>
  </si>
  <si>
    <t>211019000</t>
  </si>
  <si>
    <t>Mohave County Juvenile Detention</t>
  </si>
  <si>
    <t>Mohave, County of</t>
  </si>
  <si>
    <t>V35YJGS4W9Y1</t>
  </si>
  <si>
    <t>086009000</t>
  </si>
  <si>
    <t>Mohave County Sheriffs Office</t>
  </si>
  <si>
    <t>080416000</t>
  </si>
  <si>
    <t>Mohave Valley Elementary District</t>
  </si>
  <si>
    <t>Mohave Valley Elementary School District 16</t>
  </si>
  <si>
    <t>CDQXLV7RAK98</t>
  </si>
  <si>
    <t>140417000</t>
  </si>
  <si>
    <t>Mohawk Valley Elementary District</t>
  </si>
  <si>
    <t>Mohawk Valley School District</t>
  </si>
  <si>
    <t>NAJ6GH1SETM9</t>
  </si>
  <si>
    <t>078977000</t>
  </si>
  <si>
    <t>Montessori Academy, Inc.</t>
  </si>
  <si>
    <t>Montessori Academy Inc.</t>
  </si>
  <si>
    <t>GFLFALQ9ATN6</t>
  </si>
  <si>
    <t>078758000</t>
  </si>
  <si>
    <t>Montessori Day Public Schools Chartered, Inc.</t>
  </si>
  <si>
    <t>Montessori Day Public Schools, Chartered</t>
  </si>
  <si>
    <t>EQVSD4LEWK73</t>
  </si>
  <si>
    <t>078763000</t>
  </si>
  <si>
    <t>Montessori Education Centre Charter School</t>
  </si>
  <si>
    <t>Montessori Ed Center Charter School</t>
  </si>
  <si>
    <t>YSBEWEDLYNH5</t>
  </si>
  <si>
    <t>060218000</t>
  </si>
  <si>
    <t>Morenci Unified District</t>
  </si>
  <si>
    <t>Morenci School District 18</t>
  </si>
  <si>
    <t>DN94XNVXCDX1</t>
  </si>
  <si>
    <t>078640000</t>
  </si>
  <si>
    <t>Morrison Education Group, Inc.</t>
  </si>
  <si>
    <t>SUN VALLEY ACADEMY - AVONDALE, INC.</t>
  </si>
  <si>
    <t>JEMRYMRSYMK8</t>
  </si>
  <si>
    <t>078556000</t>
  </si>
  <si>
    <t>Morrison Education Group Inc</t>
  </si>
  <si>
    <t>DE42JW7J1B16</t>
  </si>
  <si>
    <t>070375000</t>
  </si>
  <si>
    <t>Morristown Elementary District</t>
  </si>
  <si>
    <t>MORRISTOWN ELEMENTARY DISTRICT</t>
  </si>
  <si>
    <t>LK2HAJ4WZNM4</t>
  </si>
  <si>
    <t>138768000</t>
  </si>
  <si>
    <t>Mountain Oak Charter School, Inc.</t>
  </si>
  <si>
    <t>Mountain Oak Charter School</t>
  </si>
  <si>
    <t>ZY25NSW4M4U6</t>
  </si>
  <si>
    <t>038751000</t>
  </si>
  <si>
    <t>Mountain School, Inc.</t>
  </si>
  <si>
    <t>F64HVMNT6CE8</t>
  </si>
  <si>
    <t>070421000</t>
  </si>
  <si>
    <t>Murphy Elementary District</t>
  </si>
  <si>
    <t>Murphy School District No 21</t>
  </si>
  <si>
    <t>WD37GFJN5XR8</t>
  </si>
  <si>
    <t>020323000</t>
  </si>
  <si>
    <t>Naco Elementary District</t>
  </si>
  <si>
    <t>Naco Elementary School District #23</t>
  </si>
  <si>
    <t>DARFCMBALGL9</t>
  </si>
  <si>
    <t>070281000</t>
  </si>
  <si>
    <t>Nadaburg Unified School District</t>
  </si>
  <si>
    <t>Nadaburg Unified School District NO. 81</t>
  </si>
  <si>
    <t>HKGBN17ZB476</t>
  </si>
  <si>
    <t>090199000</t>
  </si>
  <si>
    <t>Navajo County Accommodation District #99</t>
  </si>
  <si>
    <t>Navajo County Accommodation District</t>
  </si>
  <si>
    <t>USJ9LN85KAV6</t>
  </si>
  <si>
    <t>096010000</t>
  </si>
  <si>
    <t>Navajo County Sheriff's Office</t>
  </si>
  <si>
    <t>Hope School</t>
  </si>
  <si>
    <t>JNTYPMSLJCJ3</t>
  </si>
  <si>
    <t>078771000</t>
  </si>
  <si>
    <t>New Horizon School for the Performing Arts</t>
  </si>
  <si>
    <t>X2GYRTGAUT18</t>
  </si>
  <si>
    <t>078692000</t>
  </si>
  <si>
    <t>New Learning Ventures, Inc.</t>
  </si>
  <si>
    <t>New Learning Ventures, Inc</t>
  </si>
  <si>
    <t>M2QEEC4LNK66</t>
  </si>
  <si>
    <t>078981000</t>
  </si>
  <si>
    <t>New School for the Arts Middle School</t>
  </si>
  <si>
    <t>NEW SCHOOL FOR ARTS MIDDLE SCHOOL</t>
  </si>
  <si>
    <t>CTZDYGK5ACK8</t>
  </si>
  <si>
    <t>078903000</t>
  </si>
  <si>
    <t>New School For The Arts</t>
  </si>
  <si>
    <t>New School for the Arts</t>
  </si>
  <si>
    <t>GLYFBMB6AD98</t>
  </si>
  <si>
    <t>078760000</t>
  </si>
  <si>
    <t>New World Educational Center</t>
  </si>
  <si>
    <t>M6Y3JZE4L523</t>
  </si>
  <si>
    <t>078930000</t>
  </si>
  <si>
    <t>Noah Webster Schools - Mesa</t>
  </si>
  <si>
    <t>Noah Webster Schools-Mesa</t>
  </si>
  <si>
    <t>HPMPHYRFX5T5</t>
  </si>
  <si>
    <t>078261000</t>
  </si>
  <si>
    <t>Noah Webster Schools-Pima</t>
  </si>
  <si>
    <t>H1TCZPAD25B3</t>
  </si>
  <si>
    <t>120201000</t>
  </si>
  <si>
    <t>Nogales Unified District</t>
  </si>
  <si>
    <t>Nogales Unified School District 001</t>
  </si>
  <si>
    <t>WDHKL46SJK46</t>
  </si>
  <si>
    <t>078584000</t>
  </si>
  <si>
    <t>North Phoenix Preparatory Academy</t>
  </si>
  <si>
    <t>CZKJMYHESLB6</t>
  </si>
  <si>
    <t>078945000</t>
  </si>
  <si>
    <t>North Star Charter School, Inc.</t>
  </si>
  <si>
    <t>NORTH STAR CHARTER SCHOOL, INC.</t>
  </si>
  <si>
    <t>P1GGR4LHZLH6</t>
  </si>
  <si>
    <t>038701000</t>
  </si>
  <si>
    <t>Northland Preparatory Academy</t>
  </si>
  <si>
    <t>NP66LY4NFDF8</t>
  </si>
  <si>
    <t>108707000</t>
  </si>
  <si>
    <t>Nosotros, Inc</t>
  </si>
  <si>
    <t>M43KKFAP8KP8</t>
  </si>
  <si>
    <t>028751000</t>
  </si>
  <si>
    <t>Omega Alpha Academy</t>
  </si>
  <si>
    <t>L2RJRMB8LBK3</t>
  </si>
  <si>
    <t>108604000</t>
  </si>
  <si>
    <t>Online School of Arizona</t>
  </si>
  <si>
    <t>ZPBLSU3CVG57</t>
  </si>
  <si>
    <t>110302000</t>
  </si>
  <si>
    <t>Oracle Elementary District</t>
  </si>
  <si>
    <t>Oracle School District</t>
  </si>
  <si>
    <t>HH8BXN95P4V4</t>
  </si>
  <si>
    <t>070408000</t>
  </si>
  <si>
    <t>Osborn Elementary District</t>
  </si>
  <si>
    <t>County of Maricopa Osborn School District #8 DBA Osboen Middle School</t>
  </si>
  <si>
    <t>EGL2NK34UR78</t>
  </si>
  <si>
    <t>080306000</t>
  </si>
  <si>
    <t>Owens School District No.6</t>
  </si>
  <si>
    <t>OWENS-WHITNEY SCHOOL DISTRICT 6 BOARD OF TRUSTEES</t>
  </si>
  <si>
    <t>KAXCELTPCE11</t>
  </si>
  <si>
    <t>078907000</t>
  </si>
  <si>
    <t>P.L.C. Charter Schools</t>
  </si>
  <si>
    <t>CK6BAYAKB9V7</t>
  </si>
  <si>
    <t>138758000</t>
  </si>
  <si>
    <t>PACE Preparatory Academy, Inc.</t>
  </si>
  <si>
    <t>Pace Preparatory Academy</t>
  </si>
  <si>
    <t>UBZFQEJ8T8M4</t>
  </si>
  <si>
    <t>030208000</t>
  </si>
  <si>
    <t>Page Unified School District #8</t>
  </si>
  <si>
    <t>RH8XDJN8Z7M6</t>
  </si>
  <si>
    <t>038753000</t>
  </si>
  <si>
    <t>Painted Desert Demonstration Projects, Inc.</t>
  </si>
  <si>
    <t>MU15YNJ2WNE5</t>
  </si>
  <si>
    <t>138756000</t>
  </si>
  <si>
    <t>Painted Pony Ranch Charter School</t>
  </si>
  <si>
    <t>DANEBVAQV9B8</t>
  </si>
  <si>
    <t>070449000</t>
  </si>
  <si>
    <t>Palo Verde Elementary District</t>
  </si>
  <si>
    <t>Palo Verde Elementary School</t>
  </si>
  <si>
    <t>NEKQDYH9JHN3</t>
  </si>
  <si>
    <t>070394000</t>
  </si>
  <si>
    <t>Paloma School District</t>
  </si>
  <si>
    <t>Paloma Elementary School District 94</t>
  </si>
  <si>
    <t>M5X3QCZV4V61</t>
  </si>
  <si>
    <t>020349000</t>
  </si>
  <si>
    <t>Palominas Elementary School District 49</t>
  </si>
  <si>
    <t>QCS5GN9NC2B7</t>
  </si>
  <si>
    <t>078940000</t>
  </si>
  <si>
    <t>Pan-American Elementary Charter</t>
  </si>
  <si>
    <t>PAN-AMERICAN ELEMENTARY CHARTER SCHOOL</t>
  </si>
  <si>
    <t>TDW9U3NH3V57</t>
  </si>
  <si>
    <t>070269000</t>
  </si>
  <si>
    <t>Paradise Valley Unified District</t>
  </si>
  <si>
    <t>Paradise Valley Unified School District 69</t>
  </si>
  <si>
    <t>LR62YBRKL6N3</t>
  </si>
  <si>
    <t>078912000</t>
  </si>
  <si>
    <t>Paragon Management, Inc.</t>
  </si>
  <si>
    <t>Paragon Management Center</t>
  </si>
  <si>
    <t>F7DFZ73J3288</t>
  </si>
  <si>
    <t>150227000</t>
  </si>
  <si>
    <t>Parker Unified School District</t>
  </si>
  <si>
    <t>Parker Unified School District 27</t>
  </si>
  <si>
    <t>JEJHL5KYCMT5</t>
  </si>
  <si>
    <t>078963000</t>
  </si>
  <si>
    <t>PAS Charter, Inc., dba Intelli-School</t>
  </si>
  <si>
    <t>PAS Charter Inc.</t>
  </si>
  <si>
    <t>J7WFBRT1PEA6</t>
  </si>
  <si>
    <t>120406000</t>
  </si>
  <si>
    <t>Patagonia Elementary District</t>
  </si>
  <si>
    <t>Patagonia Elementary School</t>
  </si>
  <si>
    <t>RJJNUVCG99J5</t>
  </si>
  <si>
    <t>128725000</t>
  </si>
  <si>
    <t>Patagonia Montessori Elementary School</t>
  </si>
  <si>
    <t>Patagonia Montessori Elementary School, Inc.</t>
  </si>
  <si>
    <t>XWYNH7R9MU23</t>
  </si>
  <si>
    <t>120520000</t>
  </si>
  <si>
    <t>Patagonia Union High School District</t>
  </si>
  <si>
    <t>XMLKUTQN1T76</t>
  </si>
  <si>
    <t>078792000</t>
  </si>
  <si>
    <t>Pathfinder Charter School Foundation</t>
  </si>
  <si>
    <t>NKH6LLALGJG5</t>
  </si>
  <si>
    <t>078216000</t>
  </si>
  <si>
    <t>Pathways In Education-Arizona, Inc.</t>
  </si>
  <si>
    <t>PATHWAYS IN EDUCATION - ARIZONA, INC</t>
  </si>
  <si>
    <t>LZL4QGEVEJV7</t>
  </si>
  <si>
    <t>078631000</t>
  </si>
  <si>
    <t>Paul Revere Academy, Inc.</t>
  </si>
  <si>
    <t>040210000</t>
  </si>
  <si>
    <t>Payson Unified District</t>
  </si>
  <si>
    <t>Payson Unified School District</t>
  </si>
  <si>
    <t>MLH5F4N8DMX1</t>
  </si>
  <si>
    <t>080208000</t>
  </si>
  <si>
    <t>Peach Springs Unified District</t>
  </si>
  <si>
    <t>Peach Springs Unified School District</t>
  </si>
  <si>
    <t>K3DNKVDKZKR7</t>
  </si>
  <si>
    <t>020422000</t>
  </si>
  <si>
    <t>Pearce Elementary District</t>
  </si>
  <si>
    <t>Pearce Elementary School District</t>
  </si>
  <si>
    <t>KRU2MGW77LN8</t>
  </si>
  <si>
    <t>070492000</t>
  </si>
  <si>
    <t>Pendergast Elementary District</t>
  </si>
  <si>
    <t>PENDERGAST ELEMENTARY SCHOOL DISTRICT 92</t>
  </si>
  <si>
    <t>FT6BFLMJNJM4</t>
  </si>
  <si>
    <t>078238000</t>
  </si>
  <si>
    <t>Pensar Academy</t>
  </si>
  <si>
    <t>D4ZLLRC6JBY5</t>
  </si>
  <si>
    <t>070211000</t>
  </si>
  <si>
    <t>Peoria Unified School District</t>
  </si>
  <si>
    <t>Peoria Unified School District 11</t>
  </si>
  <si>
    <t>QF5ELNJFBVS3</t>
  </si>
  <si>
    <t>078716000</t>
  </si>
  <si>
    <t>Phoenix Education Management, LLC,</t>
  </si>
  <si>
    <t>Pioneer Technology &amp; Arts Academy of Arizona</t>
  </si>
  <si>
    <t>QNJRHZ8LE5R3</t>
  </si>
  <si>
    <t>070401000</t>
  </si>
  <si>
    <t>Phoenix Elementary District</t>
  </si>
  <si>
    <t>Phoenix Elementary School District 1</t>
  </si>
  <si>
    <t>P5F9QKQ82MX8</t>
  </si>
  <si>
    <t>078693000</t>
  </si>
  <si>
    <t>Phoenix International Academy</t>
  </si>
  <si>
    <t>FULJQWGZMGN3</t>
  </si>
  <si>
    <t>078776000</t>
  </si>
  <si>
    <t>Phoenix School of Academic Excellence The</t>
  </si>
  <si>
    <t>Phoenix School of Academic Excellence</t>
  </si>
  <si>
    <t>JGNEPR4P9VD9</t>
  </si>
  <si>
    <t>070510000</t>
  </si>
  <si>
    <t>Phoenix Union High School District</t>
  </si>
  <si>
    <t>PHOENIX UNION HIGH SCHOOL DISTRICT NO 210</t>
  </si>
  <si>
    <t>J55DZJKWLBG6</t>
  </si>
  <si>
    <t>110433000</t>
  </si>
  <si>
    <t>Picacho Elementary District</t>
  </si>
  <si>
    <t>Picacho Elementary School District 33</t>
  </si>
  <si>
    <t>K4DCR8GM7MK5</t>
  </si>
  <si>
    <t>078504000</t>
  </si>
  <si>
    <t>Pillar Charter School</t>
  </si>
  <si>
    <t>Pillar Charter School DBA Pillar Academy for Business &amp; Finance</t>
  </si>
  <si>
    <t>MB9HK1J58YT8</t>
  </si>
  <si>
    <t>100100000</t>
  </si>
  <si>
    <t>Pima County Accommodation School District</t>
  </si>
  <si>
    <t>Pima County Superintendent of Schools</t>
  </si>
  <si>
    <t>Q8UZWV7MS6H3</t>
  </si>
  <si>
    <t>108601000</t>
  </si>
  <si>
    <t>Pima County</t>
  </si>
  <si>
    <t>D593JYZZRK25</t>
  </si>
  <si>
    <t>108799000</t>
  </si>
  <si>
    <t>Pima Prevention Partnership dba Pima Partnership Academy</t>
  </si>
  <si>
    <t>Pima Prevention Partnership - PPP</t>
  </si>
  <si>
    <t>JKRMNLBTPN28</t>
  </si>
  <si>
    <t>108711000</t>
  </si>
  <si>
    <t>Pima Prevention Partnership dba Pima Partnership School, The</t>
  </si>
  <si>
    <t>108507000</t>
  </si>
  <si>
    <t>Pima Prevention Partnership</t>
  </si>
  <si>
    <t>050206000</t>
  </si>
  <si>
    <t>Pima Unified District</t>
  </si>
  <si>
    <t>Pima Unified School District 6</t>
  </si>
  <si>
    <t>P3XUNQ7HJ495</t>
  </si>
  <si>
    <t>116012000</t>
  </si>
  <si>
    <t>Pinal County Sheriffs Office</t>
  </si>
  <si>
    <t>038706000</t>
  </si>
  <si>
    <t>Pine Forest Education Association, Inc.</t>
  </si>
  <si>
    <t>PINE FOREST EDU ASSOC. INC.</t>
  </si>
  <si>
    <t>P1LLF3UXDWA8</t>
  </si>
  <si>
    <t>040312000</t>
  </si>
  <si>
    <t>Pine Strawberry Elementary District</t>
  </si>
  <si>
    <t>County of GIla 12 School Distirct Pine Strawberry School</t>
  </si>
  <si>
    <t>SDMNYRVQ1AY3</t>
  </si>
  <si>
    <t>090204000</t>
  </si>
  <si>
    <t>Pinon Unified District</t>
  </si>
  <si>
    <t>Pinon Unified School District</t>
  </si>
  <si>
    <t>VVQ2WTDB2KK3</t>
  </si>
  <si>
    <t>078550000</t>
  </si>
  <si>
    <t>Pioneer Preparatory School</t>
  </si>
  <si>
    <t>SNBYH6NELBJ1</t>
  </si>
  <si>
    <t>078925000</t>
  </si>
  <si>
    <t>Pointe Schools</t>
  </si>
  <si>
    <t>POINTE SCHOOLS</t>
  </si>
  <si>
    <t>P9HZAMWMDEY1</t>
  </si>
  <si>
    <t>020364000</t>
  </si>
  <si>
    <t>Pomerene Elementary District</t>
  </si>
  <si>
    <t>POMERENE SCHOOL DISTRICT 64</t>
  </si>
  <si>
    <t>PSBND81AM6T7</t>
  </si>
  <si>
    <t>108744000</t>
  </si>
  <si>
    <t>Portable Practical Educational Preparation, Inc. (PPEP, Inc.)</t>
  </si>
  <si>
    <t>Portable Practical Education Preparati</t>
  </si>
  <si>
    <t>C15RWPNMH747</t>
  </si>
  <si>
    <t>108796000</t>
  </si>
  <si>
    <t>Portable Practical Educational Preparation</t>
  </si>
  <si>
    <t>078939000</t>
  </si>
  <si>
    <t>Premier Charter High School</t>
  </si>
  <si>
    <t>Premier High School</t>
  </si>
  <si>
    <t>G1EUX14AGYZ9</t>
  </si>
  <si>
    <t>078100000</t>
  </si>
  <si>
    <t>Premier Prep Online Academy</t>
  </si>
  <si>
    <t>DKPVHC9HXBF5</t>
  </si>
  <si>
    <t>130201000</t>
  </si>
  <si>
    <t>Prescott Unified District</t>
  </si>
  <si>
    <t>Prescott Unified School District 1</t>
  </si>
  <si>
    <t>VYFKZQ6AJTB4</t>
  </si>
  <si>
    <t>078516000</t>
  </si>
  <si>
    <t>Prescott Valley Charter School</t>
  </si>
  <si>
    <t>D13QQKNYKAC1</t>
  </si>
  <si>
    <t>108778000</t>
  </si>
  <si>
    <t>Presidio School</t>
  </si>
  <si>
    <t>LB6YDM6DB6J9</t>
  </si>
  <si>
    <t>150404000</t>
  </si>
  <si>
    <t>Quartzsite Elementary District</t>
  </si>
  <si>
    <t>Quartzsite Elementary School District 4</t>
  </si>
  <si>
    <t>G6MUW5NUSUT4</t>
  </si>
  <si>
    <t>070295000</t>
  </si>
  <si>
    <t>Queen Creek Unified District</t>
  </si>
  <si>
    <t>Queen Creek Unified School District #95</t>
  </si>
  <si>
    <t>V9NPJQUELGB7</t>
  </si>
  <si>
    <t>110203000</t>
  </si>
  <si>
    <t>Ray Unified District</t>
  </si>
  <si>
    <t>Ray Unified School District 3</t>
  </si>
  <si>
    <t>SJKWHFR8LCN1</t>
  </si>
  <si>
    <t>010227000</t>
  </si>
  <si>
    <t>Red Mesa Unified District</t>
  </si>
  <si>
    <t>Red Mesa Unified School District No. 27</t>
  </si>
  <si>
    <t>KBHJQL7WAKS5</t>
  </si>
  <si>
    <t>110405000</t>
  </si>
  <si>
    <t>Red Rock Elementary District</t>
  </si>
  <si>
    <t>RED ROCK ELEMENTARY SCHOOL DISTRICT</t>
  </si>
  <si>
    <t>F45SUKWBWES1</t>
  </si>
  <si>
    <t>078209000</t>
  </si>
  <si>
    <t>Reid Traditional Schools' Painted Rock Academy Inc.</t>
  </si>
  <si>
    <t>Reid Traditional Schools Painted Rock Academy Inc</t>
  </si>
  <si>
    <t>H9DRVXWC2MT4</t>
  </si>
  <si>
    <t>078749000</t>
  </si>
  <si>
    <t>Reid Traditional Schools' Valley Academy, Inc.</t>
  </si>
  <si>
    <t>VALLEY ACADEMY, INC.</t>
  </si>
  <si>
    <t>K2QYCERJMFV9</t>
  </si>
  <si>
    <t>078560000</t>
  </si>
  <si>
    <t>Research Based Education Corporation</t>
  </si>
  <si>
    <t>Research Based Education Corportaion</t>
  </si>
  <si>
    <t>DTMWFX7JMCZ1</t>
  </si>
  <si>
    <t>078609000</t>
  </si>
  <si>
    <t>Ridgeline Academy, Inc.</t>
  </si>
  <si>
    <t>W3MDTY4J3D75</t>
  </si>
  <si>
    <t>070402000</t>
  </si>
  <si>
    <t>Riverside Elementary District</t>
  </si>
  <si>
    <t>Riverside School District #2</t>
  </si>
  <si>
    <t>U3NFPCUK2WA8</t>
  </si>
  <si>
    <t>070466000</t>
  </si>
  <si>
    <t>Roosevelt Elementary District</t>
  </si>
  <si>
    <t>Roosevelt School District</t>
  </si>
  <si>
    <t>FD6CBP5CTYR5</t>
  </si>
  <si>
    <t>078266000</t>
  </si>
  <si>
    <t>Roosevelt Preparatory Academy</t>
  </si>
  <si>
    <t>P8MELM2L9LB8</t>
  </si>
  <si>
    <t>078508000</t>
  </si>
  <si>
    <t>Rosefield Charter Elementary School, Inc.</t>
  </si>
  <si>
    <t>Rosefield Charter Elementary</t>
  </si>
  <si>
    <t>JR12W6R6JLF5</t>
  </si>
  <si>
    <t>010210000</t>
  </si>
  <si>
    <t>Round Valley Unified District</t>
  </si>
  <si>
    <t>Round Valley Unified School District #10</t>
  </si>
  <si>
    <t>MSX3HNGBX5R1</t>
  </si>
  <si>
    <t>110418000</t>
  </si>
  <si>
    <t>Sacaton Elementary District</t>
  </si>
  <si>
    <t>Sacaton Elementary School District</t>
  </si>
  <si>
    <t>FGH9YSJ58MN3</t>
  </si>
  <si>
    <t>070290000</t>
  </si>
  <si>
    <t>Saddle Mountain Unified School District</t>
  </si>
  <si>
    <t>TX2RENUK3ZY7</t>
  </si>
  <si>
    <t>050201000</t>
  </si>
  <si>
    <t>Safford Unified District</t>
  </si>
  <si>
    <t>Safford Unified School District</t>
  </si>
  <si>
    <t>XDJMT3BJL8C4</t>
  </si>
  <si>
    <t>078688000</t>
  </si>
  <si>
    <t>Sage Academy, Inc.</t>
  </si>
  <si>
    <t>Sage Academy Inc.</t>
  </si>
  <si>
    <t>FR9JPCLCY5K6</t>
  </si>
  <si>
    <t>100230000</t>
  </si>
  <si>
    <t>Sahuarita Unified District</t>
  </si>
  <si>
    <t>Sahuarita Unified School District #30</t>
  </si>
  <si>
    <t>L594MNCDBRN7</t>
  </si>
  <si>
    <t>150430000</t>
  </si>
  <si>
    <t>Salome Consolidated Elementary District</t>
  </si>
  <si>
    <t>Salome Consolidated Elementary School District #30</t>
  </si>
  <si>
    <t>JQYHCKLMC4F7</t>
  </si>
  <si>
    <t>078656000</t>
  </si>
  <si>
    <t>Salt River Pima-Maricopa  Community Schools</t>
  </si>
  <si>
    <t>Salt River Pima-Maricopa Indian Community dba Salt River Pima-Maricopa Community Schools</t>
  </si>
  <si>
    <t>CRN4QL93AHR3</t>
  </si>
  <si>
    <t>040220000</t>
  </si>
  <si>
    <t>San Carlos Unified District</t>
  </si>
  <si>
    <t>SAN CARLOS UNIFIED SCHOOL DISTRICT</t>
  </si>
  <si>
    <t>FFXXFLA94AB7</t>
  </si>
  <si>
    <t>100335000</t>
  </si>
  <si>
    <t>San Fernando Elementary District</t>
  </si>
  <si>
    <t>SAN FERNANDO SCHOOL DISTRICT</t>
  </si>
  <si>
    <t>DX5SS4CMA4W7</t>
  </si>
  <si>
    <t>020218000</t>
  </si>
  <si>
    <t>San Simon Unified District</t>
  </si>
  <si>
    <t>San Simon Unified School District 18</t>
  </si>
  <si>
    <t>N8RQQ5XFKFX9</t>
  </si>
  <si>
    <t>078539000</t>
  </si>
  <si>
    <t>San Tan Montessori School, Inc.</t>
  </si>
  <si>
    <t>San Tan Learning Center</t>
  </si>
  <si>
    <t>FXLFTG1L67B1</t>
  </si>
  <si>
    <t>010218000</t>
  </si>
  <si>
    <t>Sanders Unified District</t>
  </si>
  <si>
    <t>Sanders Unified School District No. 18</t>
  </si>
  <si>
    <t>MXSLB6SCUAR5</t>
  </si>
  <si>
    <t>126013000</t>
  </si>
  <si>
    <t>Santa Cruz County Sheriffs Office</t>
  </si>
  <si>
    <t>Santa Cruz County of Board of Supervisors</t>
  </si>
  <si>
    <t>UVLVR8CN2FM4</t>
  </si>
  <si>
    <t>120328000</t>
  </si>
  <si>
    <t>Santa Cruz Elementary District</t>
  </si>
  <si>
    <t>Santa Cruz Elementary School District #28</t>
  </si>
  <si>
    <t>K5GJFJH2UKC4</t>
  </si>
  <si>
    <t>128726000</t>
  </si>
  <si>
    <t>Santa Cruz Valley Opportunities in Education, Inc.</t>
  </si>
  <si>
    <t>Santa Cruz Valley Opportu</t>
  </si>
  <si>
    <t>K5L8RFMVLEN9</t>
  </si>
  <si>
    <t>120235000</t>
  </si>
  <si>
    <t>Santa Cruz Valley Unified District</t>
  </si>
  <si>
    <t>Santa Cruz Valley Unified School District 35</t>
  </si>
  <si>
    <t>XCGQCHM32SE9</t>
  </si>
  <si>
    <t>110540000</t>
  </si>
  <si>
    <t>Santa Cruz Valley Union High School District</t>
  </si>
  <si>
    <t>LZFNN2JG9V41</t>
  </si>
  <si>
    <t>108719000</t>
  </si>
  <si>
    <t>Satori, Inc.</t>
  </si>
  <si>
    <t>Satori</t>
  </si>
  <si>
    <t>HGEDB7D86JL3</t>
  </si>
  <si>
    <t>078962000</t>
  </si>
  <si>
    <t>SC Jensen Corporation, Inc. dba Intelli-School</t>
  </si>
  <si>
    <t>IntelliSchool Charter High School Chandler</t>
  </si>
  <si>
    <t>HDG6GTDKHLK4</t>
  </si>
  <si>
    <t>078624000</t>
  </si>
  <si>
    <t>Scholars Academy Sunnyslope</t>
  </si>
  <si>
    <t>CQXMUL8RSKD5</t>
  </si>
  <si>
    <t>108514000</t>
  </si>
  <si>
    <t>Science Technology Engineering and Math Arizona</t>
  </si>
  <si>
    <t>Science Technology Engineering &amp; Math Arizona</t>
  </si>
  <si>
    <t>SATRZ3WMKS75</t>
  </si>
  <si>
    <t>078243000</t>
  </si>
  <si>
    <t>Scottsdale Country Day School</t>
  </si>
  <si>
    <t>NLQ4E6M7L4Q5</t>
  </si>
  <si>
    <t>078533000</t>
  </si>
  <si>
    <t>Scottsdale Preparatory Academy</t>
  </si>
  <si>
    <t>JQ9DBRJUQNN5</t>
  </si>
  <si>
    <t>070248000</t>
  </si>
  <si>
    <t>Scottsdale Unified District</t>
  </si>
  <si>
    <t>Scottsdale Unified School District 48</t>
  </si>
  <si>
    <t>XNKPKH4MYH54</t>
  </si>
  <si>
    <t>138708000</t>
  </si>
  <si>
    <t>Sedona Charter School, Inc.</t>
  </si>
  <si>
    <t>Sedona Charter School</t>
  </si>
  <si>
    <t>HA89C4D7BCG5</t>
  </si>
  <si>
    <t>130209000</t>
  </si>
  <si>
    <t>Sedona-Oak Creek JUSD #9</t>
  </si>
  <si>
    <t>Sedona-Oak Creek Joint USD 9</t>
  </si>
  <si>
    <t>LWLMD76S8KK8</t>
  </si>
  <si>
    <t>078256000</t>
  </si>
  <si>
    <t>Self Development Academy-Phoenix</t>
  </si>
  <si>
    <t>LCAHHLJQQSG5</t>
  </si>
  <si>
    <t>130240000</t>
  </si>
  <si>
    <t>Seligman Unified District</t>
  </si>
  <si>
    <t>SELIGMAN UNIFIED SCHOOL DISTRICT</t>
  </si>
  <si>
    <t>UU83ZALLS8K3</t>
  </si>
  <si>
    <t>070371000</t>
  </si>
  <si>
    <t>Sentinel Elementary District</t>
  </si>
  <si>
    <t>Sentinel Elementary Dist 71</t>
  </si>
  <si>
    <t>DTSZCFLXDG56</t>
  </si>
  <si>
    <t>098746000</t>
  </si>
  <si>
    <t>Shonto Governing Board of Education, Inc.</t>
  </si>
  <si>
    <t>Shonto Preparatory School District</t>
  </si>
  <si>
    <t>Q7ZLPTLML1L6</t>
  </si>
  <si>
    <t>090210000</t>
  </si>
  <si>
    <t>Show Low Unified District</t>
  </si>
  <si>
    <t>ShowLow Unified School Dist10</t>
  </si>
  <si>
    <t>L9JFKZSDG1G7</t>
  </si>
  <si>
    <t>020268000</t>
  </si>
  <si>
    <t>Sierra Vista Unified District</t>
  </si>
  <si>
    <t>Sierra Vista Public Schools Unified District #68</t>
  </si>
  <si>
    <t>NRMHNL3RLLU5</t>
  </si>
  <si>
    <t>130315000</t>
  </si>
  <si>
    <t>Skull Valley Elementary District</t>
  </si>
  <si>
    <t>Skull Valley School District 15</t>
  </si>
  <si>
    <t>LE26SBE9PPG6</t>
  </si>
  <si>
    <t>078566000</t>
  </si>
  <si>
    <t>Skyline Gila River Schools, LLC</t>
  </si>
  <si>
    <t>FQK1L8B8PJG3</t>
  </si>
  <si>
    <t>078914000</t>
  </si>
  <si>
    <t>Skyline Schools, Inc.</t>
  </si>
  <si>
    <t>Skyline Technical High School Inc</t>
  </si>
  <si>
    <t>GX9DFLJNNPJ3</t>
  </si>
  <si>
    <t>138752000</t>
  </si>
  <si>
    <t>Skyview School, Inc.</t>
  </si>
  <si>
    <t>Skyview School Inc.</t>
  </si>
  <si>
    <t>UXALMD7LBFV7</t>
  </si>
  <si>
    <t>078625000</t>
  </si>
  <si>
    <t>SLAM Arizona, Inc.</t>
  </si>
  <si>
    <t>SLAM ARIZONA INC</t>
  </si>
  <si>
    <t>090205000</t>
  </si>
  <si>
    <t>Snowflake Unified District</t>
  </si>
  <si>
    <t>Snowflake Unified School District #5</t>
  </si>
  <si>
    <t>V6QTJJR29XL4</t>
  </si>
  <si>
    <t>050305000</t>
  </si>
  <si>
    <t>Solomon Elementary District</t>
  </si>
  <si>
    <t>Solomon Elementary School District 5</t>
  </si>
  <si>
    <t>CHEDLE2JG1C8</t>
  </si>
  <si>
    <t>078622000</t>
  </si>
  <si>
    <t>Somerset Academy Arizona, Inc.</t>
  </si>
  <si>
    <t>SOMERSET ACADEMY ARIZONA INC</t>
  </si>
  <si>
    <t>WYTSHJNAKVN8</t>
  </si>
  <si>
    <t>140411000</t>
  </si>
  <si>
    <t>Somerton Elementary District</t>
  </si>
  <si>
    <t>Somerton School District No 11</t>
  </si>
  <si>
    <t>P815WSPQ4CK4</t>
  </si>
  <si>
    <t>120425000</t>
  </si>
  <si>
    <t>Sonoita Elementary District</t>
  </si>
  <si>
    <t>Sonoita Elementary School District #25</t>
  </si>
  <si>
    <t>QKTJTR7SR617</t>
  </si>
  <si>
    <t>078599000</t>
  </si>
  <si>
    <t>South Phoenix Academy Inc.</t>
  </si>
  <si>
    <t>South Phoenix Academy, Inc.</t>
  </si>
  <si>
    <t>FQX1SG8CDQ33</t>
  </si>
  <si>
    <t>078578000</t>
  </si>
  <si>
    <t>South Valley Academy, Inc.</t>
  </si>
  <si>
    <t>DM3MXKYW6CH4</t>
  </si>
  <si>
    <t>108779000</t>
  </si>
  <si>
    <t>Southgate Academy, Inc.</t>
  </si>
  <si>
    <t>SOUTHGATE ACADEMY, INC.</t>
  </si>
  <si>
    <t>HQXMQH29EDG5</t>
  </si>
  <si>
    <t>078228000</t>
  </si>
  <si>
    <t>Southwest Leadership Academy</t>
  </si>
  <si>
    <t>KNF5JX5KBJC9</t>
  </si>
  <si>
    <t>020221000</t>
  </si>
  <si>
    <t>St David Unified District</t>
  </si>
  <si>
    <t>ST DAVID UNIFIED SCHOOL</t>
  </si>
  <si>
    <t>GK87S3H35HJ1</t>
  </si>
  <si>
    <t>010201000</t>
  </si>
  <si>
    <t>St Johns Unified District</t>
  </si>
  <si>
    <t>Saint Johns Unified School District #1</t>
  </si>
  <si>
    <t>EW1YMSQRXNM8</t>
  </si>
  <si>
    <t>110424000</t>
  </si>
  <si>
    <t>Stanfield Elementary District</t>
  </si>
  <si>
    <t>Stanfield Elementary School District 24</t>
  </si>
  <si>
    <t>G32SGFGVLRL3</t>
  </si>
  <si>
    <t>078634000</t>
  </si>
  <si>
    <t>STEP UP Schools, Inc.</t>
  </si>
  <si>
    <t>Step Up Schools, Inc.</t>
  </si>
  <si>
    <t>YENJJFDH6UF4</t>
  </si>
  <si>
    <t>078781000</t>
  </si>
  <si>
    <t>Stepping Stones Academy</t>
  </si>
  <si>
    <t>Stepping Stones Academy, Inc.</t>
  </si>
  <si>
    <t>DC77AJCJMA65</t>
  </si>
  <si>
    <t>108227000</t>
  </si>
  <si>
    <t>StrengthBuilding Partners</t>
  </si>
  <si>
    <t>StrengthBuilding Partners dba Las Puertas</t>
  </si>
  <si>
    <t>KFLUU3KRPP59</t>
  </si>
  <si>
    <t>078924000</t>
  </si>
  <si>
    <t>Success School</t>
  </si>
  <si>
    <t>SUCCESS SCHOOL</t>
  </si>
  <si>
    <t>SM2BG7U9XLT9</t>
  </si>
  <si>
    <t>100212000</t>
  </si>
  <si>
    <t>Sunnyside Unified District</t>
  </si>
  <si>
    <t>Sunnyside Unified School District 12</t>
  </si>
  <si>
    <t>TKBSF37VK8J8</t>
  </si>
  <si>
    <t>110215000</t>
  </si>
  <si>
    <t>Superior Unified School District</t>
  </si>
  <si>
    <t>Superior Unified School District #15</t>
  </si>
  <si>
    <t>CWCLQ9LAW4J7</t>
  </si>
  <si>
    <t>078237000</t>
  </si>
  <si>
    <t>Synergy Public School, Inc.</t>
  </si>
  <si>
    <t>Synergy Public Schools</t>
  </si>
  <si>
    <t>U5VPWHUUHQ75</t>
  </si>
  <si>
    <t>100213000</t>
  </si>
  <si>
    <t>Tanque Verde Unified District</t>
  </si>
  <si>
    <t>Tanque Verde Unified School District 13</t>
  </si>
  <si>
    <t>U3SYPKDBQTR8</t>
  </si>
  <si>
    <t>088702000</t>
  </si>
  <si>
    <t>Telesis Center for Learning, Inc.</t>
  </si>
  <si>
    <t>Telesis Center For Learning, Inc.</t>
  </si>
  <si>
    <t>SCANB836JPU4</t>
  </si>
  <si>
    <t>078761000</t>
  </si>
  <si>
    <t>Tempe Preparatory Academy</t>
  </si>
  <si>
    <t>QMKDBMBDM3G1</t>
  </si>
  <si>
    <t>070403000</t>
  </si>
  <si>
    <t>Tempe School District</t>
  </si>
  <si>
    <t>Tempe Elementary School District</t>
  </si>
  <si>
    <t>P5RJCMCSX565</t>
  </si>
  <si>
    <t>070513000</t>
  </si>
  <si>
    <t>Tempe Union High School District</t>
  </si>
  <si>
    <t>Tempe Union High School District #213</t>
  </si>
  <si>
    <t>GDS4JBKPXFA8</t>
  </si>
  <si>
    <t>000000000</t>
  </si>
  <si>
    <t>Test District</t>
  </si>
  <si>
    <t>050204000</t>
  </si>
  <si>
    <t>Thatcher Unified District</t>
  </si>
  <si>
    <t>Thatcher Unified School District 4</t>
  </si>
  <si>
    <t>YPNPAYGUUZC6</t>
  </si>
  <si>
    <t>078613000</t>
  </si>
  <si>
    <t>The Boys &amp; Girls Clubs of the Valley</t>
  </si>
  <si>
    <t>Boys &amp; Girls Clubs of the Valley, Inc</t>
  </si>
  <si>
    <t>LTVKRCUGBUK6</t>
  </si>
  <si>
    <t>108722000</t>
  </si>
  <si>
    <t>The Charter Foundation, Inc.</t>
  </si>
  <si>
    <t>The Charter Foundation Inc</t>
  </si>
  <si>
    <t>FWBXFYWDWYE1</t>
  </si>
  <si>
    <t>078213000</t>
  </si>
  <si>
    <t>The Farm at Mission Montessori Academy</t>
  </si>
  <si>
    <t>THE FARM AT MISSION MONTESSORI ACADEMY</t>
  </si>
  <si>
    <t>JN11X9CHA775</t>
  </si>
  <si>
    <t>118717000</t>
  </si>
  <si>
    <t>The Grande Innovation Academy</t>
  </si>
  <si>
    <t>DGG3LKYG1PK3</t>
  </si>
  <si>
    <t>078561000</t>
  </si>
  <si>
    <t>The Odyssey Preparatory Academy, Inc.</t>
  </si>
  <si>
    <t>Odyssey preparatory academy, inc. The</t>
  </si>
  <si>
    <t>ZML9AGSNVMJ5</t>
  </si>
  <si>
    <t>078206000</t>
  </si>
  <si>
    <t>The Paideia Academies, Inc</t>
  </si>
  <si>
    <t>THE PAIDEIA ACADEMIES INC</t>
  </si>
  <si>
    <t>CVZPAAV89ZT5</t>
  </si>
  <si>
    <t>078411000</t>
  </si>
  <si>
    <t>Think Through Academy</t>
  </si>
  <si>
    <t>Y856W8RA5Z57</t>
  </si>
  <si>
    <t>078911000</t>
  </si>
  <si>
    <t>ThrivePoint High School, Inc.</t>
  </si>
  <si>
    <t>ThrivePoint High School Inc.</t>
  </si>
  <si>
    <t>SFNDX5T9FQC9</t>
  </si>
  <si>
    <t>070417000</t>
  </si>
  <si>
    <t>Tolleson Elementary District</t>
  </si>
  <si>
    <t>Tolleson Elementary School District 17</t>
  </si>
  <si>
    <t>SEDFA1752G18</t>
  </si>
  <si>
    <t>070514000</t>
  </si>
  <si>
    <t>Tolleson Union High School District</t>
  </si>
  <si>
    <t>Maricopa County of dba Tolleson Union High School District 214</t>
  </si>
  <si>
    <t>LMCMVMY1E853</t>
  </si>
  <si>
    <t>110422000</t>
  </si>
  <si>
    <t>Toltec School District</t>
  </si>
  <si>
    <t>E6F7WZK5PWR9</t>
  </si>
  <si>
    <t>020201000</t>
  </si>
  <si>
    <t>Tombstone Unified District</t>
  </si>
  <si>
    <t>Tombstone Unified School District 1</t>
  </si>
  <si>
    <t>MDKJJDR17D95</t>
  </si>
  <si>
    <t>040333000</t>
  </si>
  <si>
    <t>Tonto Basin Elementary District</t>
  </si>
  <si>
    <t>Tonto Basin Elementary School District #33</t>
  </si>
  <si>
    <t>FJKZCB3JQ866</t>
  </si>
  <si>
    <t>080412000</t>
  </si>
  <si>
    <t>Topock Elementary District</t>
  </si>
  <si>
    <t>Topock Elementary School Dist 12</t>
  </si>
  <si>
    <t>MFYWKC13M119</t>
  </si>
  <si>
    <t>058702000</t>
  </si>
  <si>
    <t>Triumphant Learning Center</t>
  </si>
  <si>
    <t>Triumphant Learning Center, Inc</t>
  </si>
  <si>
    <t>VGZTHEKMPB95</t>
  </si>
  <si>
    <t>078591000</t>
  </si>
  <si>
    <t>Trivium Preparatory Academy</t>
  </si>
  <si>
    <t>LQF4QQG8HQ17</t>
  </si>
  <si>
    <t>030215000</t>
  </si>
  <si>
    <t>Tuba City Unified School District #15</t>
  </si>
  <si>
    <t>W5ZHDAXY8S79</t>
  </si>
  <si>
    <t>108773000</t>
  </si>
  <si>
    <t>Tucson Country Day School, Inc.</t>
  </si>
  <si>
    <t>Tucson Country Day School, Inc</t>
  </si>
  <si>
    <t>MQVXT5VE4TD8</t>
  </si>
  <si>
    <t>108714000</t>
  </si>
  <si>
    <t>Tucson International Academy, Inc.</t>
  </si>
  <si>
    <t>Tucson International Academy</t>
  </si>
  <si>
    <t>C1FHKM58AAS8</t>
  </si>
  <si>
    <t>108768000</t>
  </si>
  <si>
    <t>Tucson Preparatory School</t>
  </si>
  <si>
    <t>MW48FPFYB3E5</t>
  </si>
  <si>
    <t>100201000</t>
  </si>
  <si>
    <t>Tucson Unified District</t>
  </si>
  <si>
    <t>Tucson Unified School District</t>
  </si>
  <si>
    <t>J1PVZD6TFYN8</t>
  </si>
  <si>
    <t>108660000</t>
  </si>
  <si>
    <t>Tucson Youth Development/ACE Charter High School</t>
  </si>
  <si>
    <t>TUCSON YOUTH DEVELOPMENT INC</t>
  </si>
  <si>
    <t>NLW3JWQYME45</t>
  </si>
  <si>
    <t>078630000</t>
  </si>
  <si>
    <t>Twenty First Century Charter School, Inc. Bennett Academy</t>
  </si>
  <si>
    <t>21st  Century Charter Schools, Inc</t>
  </si>
  <si>
    <t>GDKHDN3LGGN6</t>
  </si>
  <si>
    <t>070462000</t>
  </si>
  <si>
    <t>Union Elementary District</t>
  </si>
  <si>
    <t>Union Elementary School District #62</t>
  </si>
  <si>
    <t>NX7CD8GR2S41</t>
  </si>
  <si>
    <t>100220000</t>
  </si>
  <si>
    <t>Vail Unified District</t>
  </si>
  <si>
    <t>VAIL UNIFIED SCHOOL DISTRICT 20</t>
  </si>
  <si>
    <t>NWUJEKLHGM17</t>
  </si>
  <si>
    <t>080322000</t>
  </si>
  <si>
    <t>Valentine Elementary District</t>
  </si>
  <si>
    <t>Valentine Elementary School District 22</t>
  </si>
  <si>
    <t>078964000</t>
  </si>
  <si>
    <t>Valley of the Sun Waldorf Education Association, dba Desert Marigold School</t>
  </si>
  <si>
    <t>Valley of the Sun Waldorf Education Association</t>
  </si>
  <si>
    <t>MCGSMX43BGN3</t>
  </si>
  <si>
    <t>020522000</t>
  </si>
  <si>
    <t>Valley Union High School District</t>
  </si>
  <si>
    <t>Valley Union High Sch Dist 22</t>
  </si>
  <si>
    <t>DGKNWSMN6TM7</t>
  </si>
  <si>
    <t>078104000</t>
  </si>
  <si>
    <t>Valor Preparatory Academy, LLC</t>
  </si>
  <si>
    <t>J6CYF8TJ1RC1</t>
  </si>
  <si>
    <t>078562000</t>
  </si>
  <si>
    <t>Vector School District, Inc.</t>
  </si>
  <si>
    <t>TZ4EKL2BLRV4</t>
  </si>
  <si>
    <t>078984000</t>
  </si>
  <si>
    <t>Veritas Preparatory Academy</t>
  </si>
  <si>
    <t>WSD5KV1N1SK1</t>
  </si>
  <si>
    <t>010309000</t>
  </si>
  <si>
    <t>Vernon Elementary District</t>
  </si>
  <si>
    <t>Vernon Elementary School District #9</t>
  </si>
  <si>
    <t>SL8LN17C9YR7</t>
  </si>
  <si>
    <t>078410000</t>
  </si>
  <si>
    <t>Victory Collegiate Academy Corporation</t>
  </si>
  <si>
    <t>Victory Collegiate Academy</t>
  </si>
  <si>
    <t>CXLHM4Y896W9</t>
  </si>
  <si>
    <t>078715000</t>
  </si>
  <si>
    <t>Villa Montessori Charter School</t>
  </si>
  <si>
    <t>Villa Montessori School</t>
  </si>
  <si>
    <t>JFZFTJHBJ4J3</t>
  </si>
  <si>
    <t>078960000</t>
  </si>
  <si>
    <t>Vista Charter School</t>
  </si>
  <si>
    <t>UQQKBA1CTUM7</t>
  </si>
  <si>
    <t>078224000</t>
  </si>
  <si>
    <t>Vista College Preparatory, Inc.</t>
  </si>
  <si>
    <t>Vista College Preparatory</t>
  </si>
  <si>
    <t>J8KMFLNXNDK8</t>
  </si>
  <si>
    <t>070406000</t>
  </si>
  <si>
    <t>Washington Elementary School District</t>
  </si>
  <si>
    <t>Washington Elementary School District #6</t>
  </si>
  <si>
    <t>CJ2VKCAXHF44</t>
  </si>
  <si>
    <t>140424000</t>
  </si>
  <si>
    <t>Wellton Elementary District</t>
  </si>
  <si>
    <t>Wellton Elementary School District</t>
  </si>
  <si>
    <t>M27NVZ7A8KJ6</t>
  </si>
  <si>
    <t>150419000</t>
  </si>
  <si>
    <t>Wenden Elementary District</t>
  </si>
  <si>
    <t>WENDEN ELEMENTARY SCHOOL DISTRICT</t>
  </si>
  <si>
    <t>D5JJD893NDK9</t>
  </si>
  <si>
    <t>078935000</t>
  </si>
  <si>
    <t>West Gilbert Charter Elementary School, Inc.</t>
  </si>
  <si>
    <t>West Gilbert Charter Elementary School, INC</t>
  </si>
  <si>
    <t>X377MKFHM8K3</t>
  </si>
  <si>
    <t>078974000</t>
  </si>
  <si>
    <t>West Gilbert Charter Middle School, Inc.</t>
  </si>
  <si>
    <t>West Gilbert Charter Schools</t>
  </si>
  <si>
    <t>K7MSPLMEN8Y5</t>
  </si>
  <si>
    <t>078548000</t>
  </si>
  <si>
    <t>West Valley Arts and Technology Academy, Inc.</t>
  </si>
  <si>
    <t>West Valley Arts &amp; Technology Academy Inc.</t>
  </si>
  <si>
    <t>J44BKRF1J9W4</t>
  </si>
  <si>
    <t>078221000</t>
  </si>
  <si>
    <t>Western School of Science and Technology, Inc.</t>
  </si>
  <si>
    <t>FMRPLS5EQ8J3</t>
  </si>
  <si>
    <t>090220000</t>
  </si>
  <si>
    <t>Whiteriver Unified District</t>
  </si>
  <si>
    <t>WHITERIVER UNIFIED SCHOOL DISTRICT 20</t>
  </si>
  <si>
    <t>JW82B5EJ88A9</t>
  </si>
  <si>
    <t>070209000</t>
  </si>
  <si>
    <t>Wickenburg Unified District</t>
  </si>
  <si>
    <t>Wickenburg Unified School District #9</t>
  </si>
  <si>
    <t>L356EU6UC7L4</t>
  </si>
  <si>
    <t>020213000</t>
  </si>
  <si>
    <t>Willcox Unified District</t>
  </si>
  <si>
    <t>Willcox Unified School District #13</t>
  </si>
  <si>
    <t>NFAUJYAM4VW1</t>
  </si>
  <si>
    <t>030202000</t>
  </si>
  <si>
    <t>Williams Unified District</t>
  </si>
  <si>
    <t>Williams Unified School District #2</t>
  </si>
  <si>
    <t>FN3LCKMLPYC8</t>
  </si>
  <si>
    <t>070407000</t>
  </si>
  <si>
    <t>Wilson Elementary District</t>
  </si>
  <si>
    <t>Wilson Elementary School District #7</t>
  </si>
  <si>
    <t>LV2FCT5QC3P1</t>
  </si>
  <si>
    <t>010208000</t>
  </si>
  <si>
    <t>Window Rock Unified District</t>
  </si>
  <si>
    <t>Window Rock Unified School District 8</t>
  </si>
  <si>
    <t>Z84FS6DPMSN3</t>
  </si>
  <si>
    <t>090201000</t>
  </si>
  <si>
    <t>Winslow Unified District</t>
  </si>
  <si>
    <t>Winslow Unified School District 1</t>
  </si>
  <si>
    <t>ZETHU5AAKUT4</t>
  </si>
  <si>
    <t>130352000</t>
  </si>
  <si>
    <t>Yarnell Elementary District</t>
  </si>
  <si>
    <t>Yarnell Elementary School District #52</t>
  </si>
  <si>
    <t>KJP7AXT7YKC8</t>
  </si>
  <si>
    <t>130199000</t>
  </si>
  <si>
    <t>Yavapai Accommodation School District</t>
  </si>
  <si>
    <t>YAVAPAI ACCOMMODATION SCHOOL DISTRICT</t>
  </si>
  <si>
    <t>KKJJHJJZJ375</t>
  </si>
  <si>
    <t>211024000</t>
  </si>
  <si>
    <t>Yavapai County Juvenile Justice Center</t>
  </si>
  <si>
    <t>YAVAPAI, COUNTY OF</t>
  </si>
  <si>
    <t>H1RCC7MAXBL6</t>
  </si>
  <si>
    <t>136014000</t>
  </si>
  <si>
    <t>Yavapai County Sheriff's Office</t>
  </si>
  <si>
    <t>040305000</t>
  </si>
  <si>
    <t>Young Elementary District</t>
  </si>
  <si>
    <t>Young PUBLIC SCHOOL</t>
  </si>
  <si>
    <t>RL6XN7PRHXJ4</t>
  </si>
  <si>
    <t>088755000</t>
  </si>
  <si>
    <t>Young Scholars Academy Charter School Corp.</t>
  </si>
  <si>
    <t>Young Scholar's Academy Charter School Corp</t>
  </si>
  <si>
    <t>ZHK9JJ53MWH3</t>
  </si>
  <si>
    <t>080313000</t>
  </si>
  <si>
    <t>Yucca Elementary District</t>
  </si>
  <si>
    <t>Yucca Elementary School District 13</t>
  </si>
  <si>
    <t>ZQZWN3K2NDQ1</t>
  </si>
  <si>
    <t>211025000</t>
  </si>
  <si>
    <t>Yuma County Juvenile Justice Center</t>
  </si>
  <si>
    <t>Yuma, County Of</t>
  </si>
  <si>
    <t>ELEWY4GC2FL9</t>
  </si>
  <si>
    <t>146015000</t>
  </si>
  <si>
    <t>Yuma County Sheriffs Office</t>
  </si>
  <si>
    <t>YUMA COUNTY Of</t>
  </si>
  <si>
    <t>140401000</t>
  </si>
  <si>
    <t>Yuma Elementary District</t>
  </si>
  <si>
    <t>Yuma School District Number One</t>
  </si>
  <si>
    <t>R6JAK3Y172T7</t>
  </si>
  <si>
    <t>148758000</t>
  </si>
  <si>
    <t>Yuma Private Industry Council, Inc.</t>
  </si>
  <si>
    <t>NZJ4LA9RZ8S5</t>
  </si>
  <si>
    <t>140570000</t>
  </si>
  <si>
    <t>Yuma Union High School District</t>
  </si>
  <si>
    <t>YUMA UNION HIGH SCHOOL DISTRICT</t>
  </si>
  <si>
    <t>YLQGGQHP9G37</t>
  </si>
  <si>
    <t>078626000</t>
  </si>
  <si>
    <t>Explore Academy - Peoria</t>
  </si>
  <si>
    <t>CQNYPGTAPZW4</t>
  </si>
  <si>
    <t>078629000</t>
  </si>
  <si>
    <t>Sun Valley Academy - Glendale, Inc.</t>
  </si>
  <si>
    <t>RDQVL7NCHJH7</t>
  </si>
  <si>
    <t>078633000</t>
  </si>
  <si>
    <t>07/01/2026-09/30/2028</t>
  </si>
  <si>
    <t>07/01/2026-09/30/2027</t>
  </si>
  <si>
    <t>2025 IDEA Preliminary</t>
  </si>
  <si>
    <t>Updated on: 09/09/24</t>
  </si>
  <si>
    <t xml:space="preserve">Contact essprogmgmt@azed.gov for questions. </t>
  </si>
  <si>
    <t>Entity ID</t>
  </si>
  <si>
    <t>PEA Name</t>
  </si>
  <si>
    <t>Section 611 Allocation</t>
  </si>
  <si>
    <t>Section 611 Proportionate Share Obligation (How much has to be spent on Parentally-Placed Private School Students, K-12th grade ages 3-21)</t>
  </si>
  <si>
    <t>Section 619 Allocation</t>
  </si>
  <si>
    <t>Section 619 Proportionate Share Obligation (How much has to be spent on Parentally-Placed Private School Students, Kindergarten ages 3-5)</t>
  </si>
  <si>
    <t>Maximum Amount that can be used for CEIS</t>
  </si>
  <si>
    <t>Academy with Community Partners  Inc</t>
  </si>
  <si>
    <t>American Charter Schools Foundation d.b.a. Crestview College Preparatory H</t>
  </si>
  <si>
    <t>American Charter Schools Foundation dba Ridgeview College Preparatory High</t>
  </si>
  <si>
    <t>Arizona Center for Youth Resources</t>
  </si>
  <si>
    <t>Arizona Department of Juvenile Corrections</t>
  </si>
  <si>
    <t>Arizona State Schools for the Deaf and the Blind</t>
  </si>
  <si>
    <t xml:space="preserve">Edkey Inc. dba American Heritage Academy </t>
  </si>
  <si>
    <t>E-Institute Charter Schools, Inc.</t>
  </si>
  <si>
    <t>118645000</t>
  </si>
  <si>
    <t>Heritage Academy Maricopa, Inc.</t>
  </si>
  <si>
    <t>078651000</t>
  </si>
  <si>
    <t>Heritage Academy Pointe, Inc.</t>
  </si>
  <si>
    <t>Kaizen Education Foundation dba Vista Grove Preparatory Academy Middle Sch</t>
  </si>
  <si>
    <t xml:space="preserve">Leading Edge Academy Queen Creek </t>
  </si>
  <si>
    <t>Legacy Traditional School – Laveen Village</t>
  </si>
  <si>
    <t>Legacy Traditional School-San Tan</t>
  </si>
  <si>
    <t xml:space="preserve">Maricopa County Community College District dba Gateway Early College High </t>
  </si>
  <si>
    <t>Mary Ellen Halvorson Educational Foundation. dba: Tri-City Prep High Schoo</t>
  </si>
  <si>
    <t>070381000</t>
  </si>
  <si>
    <t>Navajo County Sheriffs Office</t>
  </si>
  <si>
    <t xml:space="preserve">Page Unified School District #8 </t>
  </si>
  <si>
    <t>Pinal County Sheriffs Office (Renamed to Pinal County Detention Education Center)</t>
  </si>
  <si>
    <t xml:space="preserve">Show Low Unified District </t>
  </si>
  <si>
    <t>The French American School of Arizona</t>
  </si>
  <si>
    <t>Valley of the Sun Waldorf Education Association, dba Desert Marigold Schoo</t>
  </si>
  <si>
    <t>Yavapai County Sheriffs Office</t>
  </si>
  <si>
    <t>2025 IDEA Final Award</t>
  </si>
  <si>
    <t>Updated on: 5/28/2025</t>
  </si>
  <si>
    <t xml:space="preserve">CTD </t>
  </si>
  <si>
    <t xml:space="preserve"> Indirect Cost</t>
  </si>
  <si>
    <t>Percentage</t>
  </si>
  <si>
    <t>Boys &amp; Girls Clubs of the Valley</t>
  </si>
  <si>
    <t>Central Arizona Valley Institute of Technology</t>
  </si>
  <si>
    <t>East Valley Institute of Technology</t>
  </si>
  <si>
    <t>Friendly House</t>
  </si>
  <si>
    <t>Mountain Institute CTED #2</t>
  </si>
  <si>
    <t>Sun Valley Academy - Avondale, Inc.</t>
  </si>
  <si>
    <t>Sun Valley Academy - South Mountain, Inc.</t>
  </si>
  <si>
    <t>West-MEC - Western Maricopa Education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</si>
</sst>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9">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Symbol"/>
      <family val="1"/>
      <charset val="2"/>
    </font>
    <font>
      <sz val="7"/>
      <color theme="1"/>
      <name val="Times New Roman"/>
      <family val="1"/>
    </font>
    <font>
      <sz val="8"/>
      <name val="Aptos Narrow"/>
      <family val="2"/>
      <scheme val="minor"/>
    </font>
    <font>
      <i/>
      <sz val="11"/>
      <color theme="1"/>
      <name val="Aptos Narrow"/>
      <family val="2"/>
      <scheme val="minor"/>
    </font>
    <font>
      <sz val="11"/>
      <color rgb="FF242424"/>
      <name val="Aptos Narrow"/>
      <family val="2"/>
    </font>
    <font>
      <sz val="11"/>
      <color rgb="FF0000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43">
    <xf numFmtId="0" fontId="0" fillId="0" borderId="0" xfId="0"/>
    <xf numFmtId="0" fontId="0" fillId="2" borderId="0" xfId="0" applyFill="1"/>
    <xf numFmtId="0" fontId="0" fillId="2" borderId="1" xfId="0" applyFill="1" applyBorder="1"/>
    <xf numFmtId="0" fontId="0" fillId="2" borderId="0" xfId="0" applyFill="1" applyAlignment="1">
      <alignment vertical="center"/>
    </xf>
    <xf numFmtId="0" fontId="0" fillId="2" borderId="0" xfId="0" applyFill="1" applyAlignment="1">
      <alignment horizontal="left"/>
    </xf>
    <xf numFmtId="44" fontId="0" fillId="2" borderId="1" xfId="1" applyFont="1" applyFill="1" applyBorder="1"/>
    <xf numFmtId="44" fontId="0" fillId="2" borderId="0" xfId="1" applyFont="1" applyFill="1"/>
    <xf numFmtId="0" fontId="2" fillId="2" borderId="0" xfId="3" applyFill="1"/>
    <xf numFmtId="10" fontId="0" fillId="2" borderId="1" xfId="2" applyNumberFormat="1" applyFont="1" applyFill="1" applyBorder="1"/>
    <xf numFmtId="10" fontId="0" fillId="2" borderId="0" xfId="2" applyNumberFormat="1" applyFont="1" applyFill="1" applyBorder="1"/>
    <xf numFmtId="0" fontId="3" fillId="2" borderId="0" xfId="0" applyFont="1" applyFill="1" applyAlignment="1">
      <alignment horizontal="left" vertical="center"/>
    </xf>
    <xf numFmtId="0" fontId="0" fillId="2" borderId="0" xfId="0" applyFill="1" applyAlignment="1">
      <alignment wrapText="1"/>
    </xf>
    <xf numFmtId="44" fontId="0" fillId="0" borderId="0" xfId="1" applyFont="1" applyAlignment="1"/>
    <xf numFmtId="14" fontId="0" fillId="0" borderId="0" xfId="0" applyNumberFormat="1"/>
    <xf numFmtId="49" fontId="0" fillId="3" borderId="0" xfId="0" applyNumberFormat="1" applyFill="1"/>
    <xf numFmtId="0" fontId="0" fillId="3" borderId="0" xfId="0" applyFill="1"/>
    <xf numFmtId="10" fontId="0" fillId="0" borderId="0" xfId="2" applyNumberFormat="1" applyFont="1" applyAlignment="1"/>
    <xf numFmtId="0" fontId="0" fillId="0" borderId="0" xfId="0" applyAlignment="1">
      <alignment wrapText="1"/>
    </xf>
    <xf numFmtId="44" fontId="0" fillId="0" borderId="0" xfId="1" applyFont="1" applyAlignment="1">
      <alignment wrapText="1"/>
    </xf>
    <xf numFmtId="44" fontId="0" fillId="3" borderId="0" xfId="1" applyFont="1" applyFill="1" applyAlignment="1">
      <alignment wrapText="1"/>
    </xf>
    <xf numFmtId="44" fontId="0" fillId="0" borderId="0" xfId="1" applyFont="1" applyFill="1" applyAlignment="1">
      <alignment wrapText="1"/>
    </xf>
    <xf numFmtId="10" fontId="0" fillId="0" borderId="0" xfId="2" applyNumberFormat="1" applyFont="1" applyAlignment="1">
      <alignment wrapText="1"/>
    </xf>
    <xf numFmtId="44" fontId="0" fillId="0" borderId="0" xfId="0" applyNumberFormat="1" applyAlignment="1">
      <alignment wrapText="1"/>
    </xf>
    <xf numFmtId="44" fontId="0" fillId="0" borderId="0" xfId="0" applyNumberFormat="1"/>
    <xf numFmtId="44" fontId="6" fillId="0" borderId="0" xfId="1" applyFont="1" applyAlignment="1">
      <alignment wrapText="1"/>
    </xf>
    <xf numFmtId="0" fontId="0" fillId="4" borderId="0" xfId="0" applyFill="1" applyAlignment="1">
      <alignment wrapText="1"/>
    </xf>
    <xf numFmtId="0" fontId="0" fillId="4" borderId="0" xfId="0" applyFill="1"/>
    <xf numFmtId="44" fontId="0" fillId="4" borderId="0" xfId="1" applyFont="1" applyFill="1" applyAlignment="1">
      <alignment wrapText="1"/>
    </xf>
    <xf numFmtId="0" fontId="7" fillId="0" borderId="0" xfId="0" applyFont="1"/>
    <xf numFmtId="0" fontId="8" fillId="0" borderId="0" xfId="0" applyFont="1" applyAlignment="1">
      <alignment horizontal="left"/>
    </xf>
    <xf numFmtId="0" fontId="8" fillId="2" borderId="0" xfId="0" applyFont="1" applyFill="1" applyAlignment="1">
      <alignment horizontal="left"/>
    </xf>
    <xf numFmtId="44" fontId="0" fillId="0" borderId="0" xfId="1" applyFont="1"/>
    <xf numFmtId="164" fontId="0" fillId="0" borderId="0" xfId="0" applyNumberFormat="1"/>
    <xf numFmtId="2" fontId="0" fillId="0" borderId="0" xfId="0" applyNumberFormat="1"/>
    <xf numFmtId="44" fontId="0" fillId="2" borderId="2" xfId="1" applyFont="1" applyFill="1" applyBorder="1"/>
    <xf numFmtId="10" fontId="0" fillId="2" borderId="3" xfId="2" applyNumberFormat="1" applyFont="1" applyFill="1" applyBorder="1"/>
    <xf numFmtId="44" fontId="0" fillId="2" borderId="1" xfId="1" applyFont="1" applyFill="1" applyBorder="1" applyAlignment="1">
      <alignment wrapText="1"/>
    </xf>
    <xf numFmtId="0" fontId="3" fillId="2" borderId="0" xfId="0" applyFont="1" applyFill="1" applyAlignment="1">
      <alignment horizontal="left" vertical="center"/>
    </xf>
    <xf numFmtId="0" fontId="0" fillId="2" borderId="0" xfId="0" applyFill="1" applyAlignment="1">
      <alignment vertical="center" wrapText="1"/>
    </xf>
    <xf numFmtId="0" fontId="0" fillId="2" borderId="0" xfId="0" applyFill="1" applyAlignment="1">
      <alignment wrapText="1"/>
    </xf>
    <xf numFmtId="0" fontId="0" fillId="2" borderId="0" xfId="0"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top" wrapText="1"/>
    </xf>
  </cellXfs>
  <cellStyles count="4">
    <cellStyle name="Currency" xfId="1" builtinId="4"/>
    <cellStyle name="Hyperlink" xfId="3" builtinId="8"/>
    <cellStyle name="Normal" xfId="0" builtinId="0"/>
    <cellStyle name="Percent" xfId="2" builtinId="5"/>
  </cellStyles>
  <dxfs count="10">
    <dxf>
      <numFmt numFmtId="34" formatCode="_(&quot;$&quot;* #,##0.00_);_(&quot;$&quot;* \(#,##0.00\);_(&quot;$&quot;* &quot;-&quot;??_);_(@_)"/>
      <alignment horizontal="general" vertical="bottom" textRotation="0" wrapText="1" indent="0" justifyLastLine="0" shrinkToFit="0" readingOrder="0"/>
    </dxf>
    <dxf>
      <numFmt numFmtId="34" formatCode="_(&quot;$&quot;* #,##0.00_);_(&quot;$&quot;* \(#,##0.00\);_(&quot;$&quot;* &quot;-&quot;??_);_(@_)"/>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4" formatCode="_(&quot;$&quot;* #,##0.00_);_(&quot;$&quot;* \(#,##0.00\);_(&quot;$&quot;* &quot;-&quot;??_);_(@_)"/>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4" formatCode="_(&quot;$&quot;* #,##0.00_);_(&quot;$&quot;* \(#,##0.00\);_(&quot;$&quot;* &quot;-&quot;??_);_(@_)"/>
      <alignment horizontal="general" vertical="bottom" textRotation="0" wrapText="1" indent="0" justifyLastLine="0" shrinkToFit="0" readingOrder="0"/>
    </dxf>
    <dxf>
      <font>
        <b val="0"/>
        <i/>
        <strike val="0"/>
        <condense val="0"/>
        <extend val="0"/>
        <outline val="0"/>
        <shadow val="0"/>
        <u val="none"/>
        <vertAlign val="baseline"/>
        <sz val="11"/>
        <color theme="1"/>
        <name val="Aptos Narrow"/>
        <family val="2"/>
        <scheme val="minor"/>
      </font>
      <numFmt numFmtId="34" formatCode="_(&quot;$&quot;* #,##0.00_);_(&quot;$&quot;* \(#,##0.00\);_(&quot;$&quot;* &quot;-&quot;??_);_(@_)"/>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283845</xdr:colOff>
      <xdr:row>6</xdr:row>
      <xdr:rowOff>24765</xdr:rowOff>
    </xdr:from>
    <xdr:to>
      <xdr:col>27</xdr:col>
      <xdr:colOff>131445</xdr:colOff>
      <xdr:row>22</xdr:row>
      <xdr:rowOff>76200</xdr:rowOff>
    </xdr:to>
    <xdr:sp macro="" textlink="">
      <xdr:nvSpPr>
        <xdr:cNvPr id="3" name="TextBox 2">
          <a:extLst>
            <a:ext uri="{FF2B5EF4-FFF2-40B4-BE49-F238E27FC236}">
              <a16:creationId xmlns:a16="http://schemas.microsoft.com/office/drawing/2014/main" id="{CAB3C5F2-ACD3-4BBF-948F-06E60845DF7F}"/>
            </a:ext>
          </a:extLst>
        </xdr:cNvPr>
        <xdr:cNvSpPr txBox="1"/>
      </xdr:nvSpPr>
      <xdr:spPr>
        <a:xfrm>
          <a:off x="10037445" y="1110615"/>
          <a:ext cx="6553200" cy="2947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twoCellAnchor editAs="oneCell">
    <xdr:from>
      <xdr:col>0</xdr:col>
      <xdr:colOff>0</xdr:colOff>
      <xdr:row>0</xdr:row>
      <xdr:rowOff>0</xdr:rowOff>
    </xdr:from>
    <xdr:to>
      <xdr:col>16</xdr:col>
      <xdr:colOff>76200</xdr:colOff>
      <xdr:row>31</xdr:row>
      <xdr:rowOff>9525</xdr:rowOff>
    </xdr:to>
    <xdr:pic>
      <xdr:nvPicPr>
        <xdr:cNvPr id="4" name="Picture 3">
          <a:extLst>
            <a:ext uri="{FF2B5EF4-FFF2-40B4-BE49-F238E27FC236}">
              <a16:creationId xmlns:a16="http://schemas.microsoft.com/office/drawing/2014/main" id="{875A8012-51F8-6D02-4735-CC2618C1C3DB}"/>
            </a:ext>
            <a:ext uri="{147F2762-F138-4A5C-976F-8EAC2B608ADB}">
              <a16:predDERef xmlns:a16="http://schemas.microsoft.com/office/drawing/2014/main" pred="{CAB3C5F2-ACD3-4BBF-948F-06E60845DF7F}"/>
            </a:ext>
          </a:extLst>
        </xdr:cNvPr>
        <xdr:cNvPicPr>
          <a:picLocks noChangeAspect="1"/>
        </xdr:cNvPicPr>
      </xdr:nvPicPr>
      <xdr:blipFill>
        <a:blip xmlns:r="http://schemas.openxmlformats.org/officeDocument/2006/relationships" r:embed="rId1"/>
        <a:stretch>
          <a:fillRect/>
        </a:stretch>
      </xdr:blipFill>
      <xdr:spPr>
        <a:xfrm>
          <a:off x="0" y="0"/>
          <a:ext cx="9829800" cy="5619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3295650</xdr:colOff>
      <xdr:row>0</xdr:row>
      <xdr:rowOff>47625</xdr:rowOff>
    </xdr:from>
    <xdr:to>
      <xdr:col>19</xdr:col>
      <xdr:colOff>437564</xdr:colOff>
      <xdr:row>13</xdr:row>
      <xdr:rowOff>125730</xdr:rowOff>
    </xdr:to>
    <xdr:sp macro="" textlink="">
      <xdr:nvSpPr>
        <xdr:cNvPr id="3" name="TextBox 2">
          <a:extLst>
            <a:ext uri="{FF2B5EF4-FFF2-40B4-BE49-F238E27FC236}">
              <a16:creationId xmlns:a16="http://schemas.microsoft.com/office/drawing/2014/main" id="{2A862855-B3EA-4FBD-94B7-04A3519CB412}"/>
            </a:ext>
          </a:extLst>
        </xdr:cNvPr>
        <xdr:cNvSpPr txBox="1"/>
      </xdr:nvSpPr>
      <xdr:spPr>
        <a:xfrm>
          <a:off x="12030075" y="47625"/>
          <a:ext cx="6571664" cy="34880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0</xdr:row>
      <xdr:rowOff>-2390775</xdr:rowOff>
    </xdr:from>
    <xdr:to>
      <xdr:col>0</xdr:col>
      <xdr:colOff>-752475</xdr:colOff>
      <xdr:row>0</xdr:row>
      <xdr:rowOff>-2390775</xdr:rowOff>
    </xdr:to>
    <xdr:sp macro="" textlink="">
      <xdr:nvSpPr>
        <xdr:cNvPr id="2" name="TextBox 1">
          <a:extLst>
            <a:ext uri="{FF2B5EF4-FFF2-40B4-BE49-F238E27FC236}">
              <a16:creationId xmlns:a16="http://schemas.microsoft.com/office/drawing/2014/main" id="{AC750C18-0CCA-4505-BE5A-6623803AB478}"/>
            </a:ext>
          </a:extLst>
        </xdr:cNvPr>
        <xdr:cNvSpPr txBox="1"/>
      </xdr:nvSpPr>
      <xdr:spPr>
        <a:xfrm>
          <a:off x="-752475" y="-2390775"/>
          <a:ext cx="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CB3486-752A-4E3C-9A04-0B0DF5BEFCBC}" name="Table4344" displayName="Table4344" ref="A3:H648" totalsRowShown="0" headerRowDxfId="9" dataDxfId="8">
  <autoFilter ref="A3:H648" xr:uid="{00000000-0009-0000-0100-000002000000}"/>
  <tableColumns count="8">
    <tableColumn id="1" xr3:uid="{3F01415C-AD04-4D1E-B748-661D9F8524F6}" name="Entity ID" dataDxfId="7"/>
    <tableColumn id="2" xr3:uid="{A029E839-70EB-4634-AF14-1571456F8801}" name="CTDS" dataDxfId="6"/>
    <tableColumn id="3" xr3:uid="{3E734DB8-B4DA-4949-B026-0F7DFC8FAC73}" name="PEA Name" dataDxfId="5"/>
    <tableColumn id="9" xr3:uid="{8206EBD7-2FA3-4C60-9163-654904C662FC}" name="Section 611 Allocation" dataDxfId="4" dataCellStyle="Currency"/>
    <tableColumn id="5" xr3:uid="{DC285D8E-BC38-4EB5-BF6B-7CC6B136546E}" name="Section 611 Proportionate Share Obligation (How much has to be spent on Parentally-Placed Private School Students, K-12th grade ages 3-21)" dataDxfId="3" dataCellStyle="Currency"/>
    <tableColumn id="10" xr3:uid="{67354B45-885A-41A1-AEE9-FFD4C5A2113F}" name="Section 619 Allocation" dataDxfId="2" dataCellStyle="Currency"/>
    <tableColumn id="7" xr3:uid="{6A752FD1-E903-4F7B-B24A-015D25A63726}" name="Section 619 Proportionate Share Obligation (How much has to be spent on Parentally-Placed Private School Students, Kindergarten ages 3-5)" dataDxfId="1" dataCellStyle="Currency"/>
    <tableColumn id="8" xr3:uid="{FA6BC033-D137-4123-8D5F-0FD4E20623E5}" name="Maximum Amount that can be used for CEIS" dataDxfId="0" dataCellStyle="Currency"/>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ssinbox@azed.go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essinbox@azed.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EAD1-2B84-43AD-8D3B-06470F00804B}">
  <sheetPr codeName="Sheet1"/>
  <dimension ref="A1"/>
  <sheetViews>
    <sheetView tabSelected="1" topLeftCell="A12" workbookViewId="0">
      <selection activeCell="G36" sqref="G36"/>
    </sheetView>
  </sheetViews>
  <sheetFormatPr defaultRowHeight="14.45"/>
  <sheetData/>
  <sheetProtection algorithmName="SHA-512" hashValue="otpVxQbAMmOyv2gN+S07Me7V7XMZ49GUBhcBAAAlXe7Yhu9rmsLxKOI3ESapuramIEGn8KkDupD0X+epcn+l5g==" saltValue="EidlHJ2GON6gFIkxrySyeg==" spinCount="100000" sheet="1" objects="1" scenarios="1"/>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5B9C5-B7F4-4684-BDB9-0F709304FF35}">
  <sheetPr codeName="Sheet2"/>
  <dimension ref="A1:I40"/>
  <sheetViews>
    <sheetView topLeftCell="A5" workbookViewId="0">
      <selection activeCell="D17" sqref="D17"/>
    </sheetView>
  </sheetViews>
  <sheetFormatPr defaultRowHeight="14.45"/>
  <cols>
    <col min="3" max="3" width="33" customWidth="1"/>
    <col min="4" max="4" width="37" customWidth="1"/>
    <col min="5" max="5" width="15.28515625" customWidth="1"/>
    <col min="9" max="9" width="50" customWidth="1"/>
  </cols>
  <sheetData>
    <row r="1" spans="1:9">
      <c r="A1" s="1" t="s">
        <v>0</v>
      </c>
      <c r="B1" s="1"/>
      <c r="C1" s="1"/>
      <c r="D1" s="1"/>
      <c r="E1" s="1"/>
      <c r="F1" s="1"/>
      <c r="G1" s="1"/>
      <c r="H1" s="1"/>
      <c r="I1" s="1"/>
    </row>
    <row r="2" spans="1:9">
      <c r="A2" s="1" t="s">
        <v>1</v>
      </c>
      <c r="B2" s="1"/>
      <c r="C2" s="15" t="s">
        <v>2</v>
      </c>
      <c r="D2" s="1"/>
      <c r="E2" s="1"/>
      <c r="F2" s="1"/>
      <c r="G2" s="1"/>
      <c r="H2" s="1"/>
      <c r="I2" s="1"/>
    </row>
    <row r="3" spans="1:9">
      <c r="A3" s="1" t="s">
        <v>3</v>
      </c>
      <c r="B3" s="1"/>
      <c r="C3" s="2" t="str">
        <f>VLOOKUP(C2,'Overview 611'!A:C,3,FALSE)</f>
        <v>Subrecipient Name</v>
      </c>
      <c r="D3" s="1"/>
      <c r="E3" s="1"/>
      <c r="F3" s="1"/>
      <c r="G3" s="1"/>
      <c r="H3" s="1"/>
      <c r="I3" s="1"/>
    </row>
    <row r="4" spans="1:9">
      <c r="A4" s="1"/>
      <c r="B4" s="1"/>
      <c r="C4" s="1"/>
      <c r="D4" s="1"/>
      <c r="E4" s="1"/>
      <c r="F4" s="1"/>
      <c r="G4" s="1"/>
      <c r="H4" s="1"/>
      <c r="I4" s="1"/>
    </row>
    <row r="5" spans="1:9">
      <c r="A5" s="3" t="s">
        <v>4</v>
      </c>
      <c r="B5" s="1"/>
      <c r="C5" s="1"/>
      <c r="D5" s="1"/>
      <c r="E5" s="1"/>
      <c r="F5" s="1"/>
      <c r="G5" s="1"/>
      <c r="H5" s="1"/>
      <c r="I5" s="1"/>
    </row>
    <row r="6" spans="1:9" ht="15">
      <c r="A6" s="38" t="s">
        <v>5</v>
      </c>
      <c r="B6" s="38"/>
      <c r="C6" s="38"/>
      <c r="D6" s="38"/>
      <c r="E6" s="38"/>
      <c r="F6" s="38"/>
      <c r="G6" s="38"/>
      <c r="H6" s="38"/>
      <c r="I6" s="38"/>
    </row>
    <row r="7" spans="1:9">
      <c r="A7" s="4" t="s">
        <v>6</v>
      </c>
      <c r="B7" s="4"/>
      <c r="C7" s="4"/>
      <c r="D7" s="1" t="s">
        <v>7</v>
      </c>
      <c r="E7" s="1"/>
      <c r="F7" s="1"/>
      <c r="G7" s="1"/>
      <c r="H7" s="1"/>
      <c r="I7" s="1"/>
    </row>
    <row r="8" spans="1:9" ht="57.75">
      <c r="A8" s="4" t="s">
        <v>8</v>
      </c>
      <c r="B8" s="4"/>
      <c r="C8" s="4"/>
      <c r="D8" s="36" t="str">
        <f>VLOOKUP(C2,'Overview 611'!A:I,9,FALSE)</f>
        <v>Amount of Federal Funds obligated by this action by the pass-through entity to the subrecipient</v>
      </c>
      <c r="E8" s="1"/>
      <c r="F8" s="1" t="s">
        <v>9</v>
      </c>
      <c r="G8" s="1"/>
      <c r="H8" s="1"/>
      <c r="I8" s="1"/>
    </row>
    <row r="9" spans="1:9" ht="65.25" customHeight="1">
      <c r="A9" s="4" t="s">
        <v>10</v>
      </c>
      <c r="B9" s="4"/>
      <c r="C9" s="4"/>
      <c r="D9" s="36" t="str">
        <f>VLOOKUP(C2,'Overview 611'!A:J,10,FALSE)</f>
        <v>Total Amount of Federal Funds Obligated to the subrecipient by the pass-through entity including the current financial obligation</v>
      </c>
      <c r="E9" s="1"/>
      <c r="F9" s="1" t="s">
        <v>11</v>
      </c>
      <c r="G9" s="1"/>
      <c r="H9" s="1"/>
      <c r="I9" s="1"/>
    </row>
    <row r="10" spans="1:9">
      <c r="A10" s="30" t="s">
        <v>12</v>
      </c>
      <c r="B10" s="4"/>
      <c r="C10" s="4"/>
      <c r="D10" s="4" t="s">
        <v>13</v>
      </c>
      <c r="E10" s="1"/>
      <c r="F10" s="1"/>
      <c r="G10" s="1"/>
      <c r="H10" s="1"/>
      <c r="I10" s="1"/>
    </row>
    <row r="11" spans="1:9">
      <c r="A11" s="30" t="s">
        <v>14</v>
      </c>
      <c r="B11" s="4"/>
      <c r="C11" s="4"/>
      <c r="D11" s="4" t="s">
        <v>15</v>
      </c>
      <c r="E11" s="1"/>
      <c r="F11" s="1"/>
      <c r="G11" s="1"/>
      <c r="H11" s="1"/>
      <c r="I11" s="1"/>
    </row>
    <row r="12" spans="1:9" ht="15">
      <c r="A12" s="4" t="s">
        <v>16</v>
      </c>
      <c r="B12" s="4"/>
      <c r="C12" s="4"/>
      <c r="D12" s="1" t="s">
        <v>17</v>
      </c>
      <c r="E12" s="1"/>
      <c r="F12" s="1"/>
      <c r="G12" s="1"/>
      <c r="H12" s="1"/>
      <c r="I12" s="1"/>
    </row>
    <row r="13" spans="1:9" ht="15">
      <c r="A13" s="4" t="s">
        <v>18</v>
      </c>
      <c r="B13" s="4"/>
      <c r="C13" s="4"/>
      <c r="D13" s="1" t="s">
        <v>19</v>
      </c>
      <c r="E13" s="1"/>
      <c r="F13" s="1"/>
      <c r="G13" s="1"/>
      <c r="H13" s="1"/>
      <c r="I13" s="1"/>
    </row>
    <row r="14" spans="1:9">
      <c r="A14" s="30" t="s">
        <v>20</v>
      </c>
      <c r="B14" s="4"/>
      <c r="C14" s="4"/>
      <c r="D14" s="6">
        <v>222273634.16</v>
      </c>
      <c r="E14" s="1"/>
      <c r="F14" s="1"/>
      <c r="G14" s="1"/>
      <c r="H14" s="1"/>
      <c r="I14" s="1"/>
    </row>
    <row r="15" spans="1:9">
      <c r="A15" s="4" t="s">
        <v>21</v>
      </c>
      <c r="B15" s="4"/>
      <c r="C15" s="4"/>
      <c r="D15" s="1" t="s">
        <v>22</v>
      </c>
      <c r="E15" s="1"/>
      <c r="F15" s="1"/>
      <c r="G15" s="1"/>
      <c r="H15" s="1"/>
      <c r="I15" s="1"/>
    </row>
    <row r="16" spans="1:9">
      <c r="A16" s="4" t="s">
        <v>23</v>
      </c>
      <c r="B16" s="4"/>
      <c r="C16" s="4"/>
      <c r="D16" s="1" t="s">
        <v>24</v>
      </c>
      <c r="E16" s="1"/>
      <c r="F16" s="1"/>
      <c r="G16" s="1"/>
      <c r="H16" s="1"/>
      <c r="I16" s="1"/>
    </row>
    <row r="17" spans="1:9">
      <c r="A17" s="4" t="s">
        <v>25</v>
      </c>
      <c r="B17" s="4"/>
      <c r="C17" s="4"/>
      <c r="D17" s="1" t="s">
        <v>26</v>
      </c>
      <c r="E17" s="1"/>
      <c r="F17" s="1"/>
      <c r="G17" s="1"/>
      <c r="H17" s="1"/>
      <c r="I17" s="1"/>
    </row>
    <row r="18" spans="1:9">
      <c r="A18" s="4" t="s">
        <v>27</v>
      </c>
      <c r="B18" s="4"/>
      <c r="C18" s="4"/>
      <c r="D18" s="7" t="s">
        <v>28</v>
      </c>
      <c r="E18" s="1"/>
      <c r="F18" s="1"/>
      <c r="G18" s="1"/>
      <c r="H18" s="1"/>
      <c r="I18" s="1"/>
    </row>
    <row r="19" spans="1:9">
      <c r="A19" s="4" t="s">
        <v>29</v>
      </c>
      <c r="B19" s="4"/>
      <c r="C19" s="4"/>
      <c r="D19" s="1" t="s">
        <v>30</v>
      </c>
      <c r="E19" s="1"/>
      <c r="F19" s="1"/>
      <c r="G19" s="1"/>
      <c r="H19" s="1"/>
      <c r="I19" s="1"/>
    </row>
    <row r="20" spans="1:9">
      <c r="A20" s="4" t="s">
        <v>31</v>
      </c>
      <c r="B20" s="4"/>
      <c r="C20" s="4"/>
      <c r="D20" s="5" t="str">
        <f>IF(C2="", "", _xlfn.XLOOKUP(C2, 'Overview 611'!A:A, 'Overview 611'!D:D, "", FALSE))</f>
        <v>Unique Entity Identifier</v>
      </c>
      <c r="E20" s="1"/>
      <c r="F20" s="1"/>
      <c r="G20" s="1"/>
      <c r="H20" s="1"/>
      <c r="I20" s="1"/>
    </row>
    <row r="21" spans="1:9">
      <c r="A21" s="4" t="s">
        <v>32</v>
      </c>
      <c r="B21" s="4"/>
      <c r="C21" s="4"/>
      <c r="D21" s="8" t="str">
        <f>_xlfn.XLOOKUP(C2, 'Indirect Cost'!D:D, 'Indirect Cost'!E:E, 0, FALSE)</f>
        <v>Percentage</v>
      </c>
      <c r="E21" s="1"/>
      <c r="F21" s="1"/>
      <c r="G21" s="1"/>
      <c r="H21" s="1"/>
      <c r="I21" s="1"/>
    </row>
    <row r="22" spans="1:9">
      <c r="A22" s="4"/>
      <c r="B22" s="4"/>
      <c r="C22" s="4"/>
      <c r="D22" s="9"/>
      <c r="E22" s="1"/>
      <c r="F22" s="1"/>
      <c r="G22" s="1"/>
      <c r="H22" s="1"/>
      <c r="I22" s="1"/>
    </row>
    <row r="23" spans="1:9">
      <c r="A23" s="1" t="s">
        <v>33</v>
      </c>
      <c r="B23" s="1"/>
      <c r="C23" s="1"/>
      <c r="D23" s="1"/>
      <c r="E23" s="1"/>
      <c r="F23" s="1"/>
      <c r="G23" s="1"/>
      <c r="H23" s="1"/>
      <c r="I23" s="1"/>
    </row>
    <row r="24" spans="1:9" ht="81" customHeight="1">
      <c r="A24" s="40" t="s">
        <v>34</v>
      </c>
      <c r="B24" s="40"/>
      <c r="C24" s="40"/>
      <c r="D24" s="40"/>
      <c r="E24" s="40"/>
      <c r="F24" s="40"/>
      <c r="G24" s="40"/>
      <c r="H24" s="40"/>
      <c r="I24" s="40"/>
    </row>
    <row r="25" spans="1:9" ht="24" customHeight="1">
      <c r="A25" s="3" t="s">
        <v>35</v>
      </c>
      <c r="B25" s="1"/>
      <c r="C25" s="1"/>
      <c r="D25" s="1"/>
      <c r="E25" s="1"/>
      <c r="F25" s="1"/>
      <c r="G25" s="1"/>
      <c r="H25" s="1"/>
      <c r="I25" s="1"/>
    </row>
    <row r="26" spans="1:9" ht="81" customHeight="1">
      <c r="A26" s="40" t="s">
        <v>36</v>
      </c>
      <c r="B26" s="40"/>
      <c r="C26" s="40"/>
      <c r="D26" s="40"/>
      <c r="E26" s="40"/>
      <c r="F26" s="40"/>
      <c r="G26" s="40"/>
      <c r="H26" s="40"/>
      <c r="I26" s="40"/>
    </row>
    <row r="27" spans="1:9" ht="17.25" customHeight="1">
      <c r="A27" s="37" t="s">
        <v>37</v>
      </c>
      <c r="B27" s="37"/>
      <c r="C27" s="37"/>
      <c r="D27" s="37"/>
      <c r="E27" s="37"/>
      <c r="F27" s="37"/>
      <c r="G27" s="37"/>
      <c r="H27" s="37"/>
      <c r="I27" s="37"/>
    </row>
    <row r="28" spans="1:9" ht="19.5" customHeight="1">
      <c r="A28" s="42" t="s">
        <v>38</v>
      </c>
      <c r="B28" s="42"/>
      <c r="C28" s="42"/>
      <c r="D28" s="42"/>
      <c r="E28" s="42"/>
      <c r="F28" s="42"/>
      <c r="G28" s="42"/>
      <c r="H28" s="42"/>
      <c r="I28" s="42"/>
    </row>
    <row r="29" spans="1:9" ht="21.75" customHeight="1">
      <c r="A29" s="37" t="s">
        <v>39</v>
      </c>
      <c r="B29" s="37"/>
      <c r="C29" s="37"/>
      <c r="D29" s="37"/>
      <c r="E29" s="37"/>
      <c r="F29" s="37"/>
      <c r="G29" s="37"/>
      <c r="H29" s="37"/>
      <c r="I29" s="37"/>
    </row>
    <row r="30" spans="1:9" ht="20.25" customHeight="1">
      <c r="A30" s="37" t="s">
        <v>40</v>
      </c>
      <c r="B30" s="37"/>
      <c r="C30" s="37"/>
      <c r="D30" s="37"/>
      <c r="E30" s="37"/>
      <c r="F30" s="37"/>
      <c r="G30" s="37"/>
      <c r="H30" s="37"/>
      <c r="I30" s="37"/>
    </row>
    <row r="31" spans="1:9" ht="12" customHeight="1">
      <c r="A31" s="10"/>
      <c r="B31" s="10"/>
      <c r="C31" s="10"/>
      <c r="D31" s="10"/>
      <c r="E31" s="10"/>
      <c r="F31" s="10"/>
      <c r="G31" s="10"/>
      <c r="H31" s="10"/>
      <c r="I31" s="10"/>
    </row>
    <row r="32" spans="1:9" ht="25.5" customHeight="1">
      <c r="A32" s="3" t="s">
        <v>41</v>
      </c>
      <c r="B32" s="1"/>
      <c r="C32" s="1"/>
      <c r="D32" s="1"/>
      <c r="E32" s="1"/>
      <c r="F32" s="1"/>
      <c r="G32" s="1"/>
      <c r="H32" s="1"/>
      <c r="I32" s="1"/>
    </row>
    <row r="33" spans="1:9" ht="99" customHeight="1">
      <c r="A33" s="38" t="s">
        <v>42</v>
      </c>
      <c r="B33" s="38"/>
      <c r="C33" s="38"/>
      <c r="D33" s="38"/>
      <c r="E33" s="38"/>
      <c r="F33" s="38"/>
      <c r="G33" s="38"/>
      <c r="H33" s="38"/>
      <c r="I33" s="38"/>
    </row>
    <row r="34" spans="1:9" ht="30.75" customHeight="1">
      <c r="A34" s="3" t="s">
        <v>43</v>
      </c>
      <c r="B34" s="1"/>
      <c r="C34" s="1"/>
      <c r="D34" s="1"/>
      <c r="E34" s="1"/>
      <c r="F34" s="1"/>
      <c r="G34" s="1"/>
      <c r="H34" s="1"/>
      <c r="I34" s="1"/>
    </row>
    <row r="35" spans="1:9">
      <c r="A35" s="3"/>
      <c r="B35" s="1"/>
      <c r="C35" s="1"/>
      <c r="D35" s="1"/>
      <c r="E35" s="1"/>
      <c r="F35" s="1"/>
      <c r="G35" s="1"/>
      <c r="H35" s="1"/>
      <c r="I35" s="1"/>
    </row>
    <row r="36" spans="1:9" ht="39.75" customHeight="1">
      <c r="A36" s="39" t="s">
        <v>44</v>
      </c>
      <c r="B36" s="39"/>
      <c r="C36" s="39"/>
      <c r="D36" s="39"/>
      <c r="E36" s="39"/>
      <c r="F36" s="39"/>
      <c r="G36" s="39"/>
      <c r="H36" s="39"/>
      <c r="I36" s="39"/>
    </row>
    <row r="37" spans="1:9" ht="39.75" customHeight="1">
      <c r="A37" s="11"/>
      <c r="B37" s="11"/>
      <c r="C37" s="11"/>
      <c r="D37" s="11"/>
      <c r="E37" s="11"/>
      <c r="F37" s="11"/>
      <c r="G37" s="11"/>
      <c r="H37" s="11"/>
      <c r="I37" s="11"/>
    </row>
    <row r="38" spans="1:9">
      <c r="A38" s="3" t="s">
        <v>24</v>
      </c>
      <c r="B38" s="1"/>
      <c r="C38" s="1"/>
      <c r="D38" s="1"/>
      <c r="E38" s="1"/>
      <c r="F38" s="1"/>
      <c r="G38" s="1"/>
      <c r="H38" s="1"/>
      <c r="I38" s="1"/>
    </row>
    <row r="39" spans="1:9">
      <c r="A39" s="3" t="s">
        <v>45</v>
      </c>
      <c r="B39" s="1"/>
      <c r="C39" s="1"/>
      <c r="D39" s="1"/>
      <c r="E39" s="1"/>
      <c r="F39" s="1"/>
      <c r="G39" s="1"/>
      <c r="H39" s="1"/>
      <c r="I39" s="1"/>
    </row>
    <row r="40" spans="1:9">
      <c r="A40" s="1"/>
      <c r="B40" s="11"/>
      <c r="C40" s="1"/>
      <c r="D40" s="1"/>
      <c r="E40" s="1"/>
      <c r="F40" s="1"/>
      <c r="G40" s="1"/>
      <c r="H40" s="1"/>
      <c r="I40" s="1"/>
    </row>
  </sheetData>
  <sheetProtection algorithmName="SHA-512" hashValue="m2reJZqnVMW3W2ZDRLPcei1E9LassHhYKuqNDOn0R0X8C3hBH3p/FR2GSvhotmjBGyGiiszem2/AvX4gP0ZPKA==" saltValue="DtYGZAxdsFmSnrFvp3OASA==" spinCount="100000" sheet="1" objects="1" scenarios="1"/>
  <protectedRanges>
    <protectedRange sqref="C2" name="CTDS_DD"/>
  </protectedRanges>
  <dataConsolidate/>
  <mergeCells count="9">
    <mergeCell ref="A30:I30"/>
    <mergeCell ref="A33:I33"/>
    <mergeCell ref="A36:I36"/>
    <mergeCell ref="A6:I6"/>
    <mergeCell ref="A24:I24"/>
    <mergeCell ref="A26:I26"/>
    <mergeCell ref="A27:I27"/>
    <mergeCell ref="A28:I28"/>
    <mergeCell ref="A29:I29"/>
  </mergeCells>
  <hyperlinks>
    <hyperlink ref="D18" r:id="rId1" xr:uid="{945B60D6-717F-4754-80DC-93E2A04CEA44}"/>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6CAE75-B674-46E2-9D54-E47A4324B34B}">
          <x14:formula1>
            <xm:f>'Overview 611'!$A:$A</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278F7-CBC5-4CBF-85F4-B6763AA8930A}">
  <sheetPr codeName="Sheet3"/>
  <dimension ref="A1:I40"/>
  <sheetViews>
    <sheetView zoomScaleNormal="100" workbookViewId="0">
      <selection activeCell="D17" sqref="D17"/>
    </sheetView>
  </sheetViews>
  <sheetFormatPr defaultRowHeight="14.45"/>
  <cols>
    <col min="3" max="3" width="30.5703125" bestFit="1" customWidth="1"/>
    <col min="4" max="4" width="33.140625" customWidth="1"/>
    <col min="7" max="8" width="8.85546875" customWidth="1"/>
    <col min="9" max="9" width="54.42578125" customWidth="1"/>
  </cols>
  <sheetData>
    <row r="1" spans="1:9">
      <c r="A1" s="1" t="s">
        <v>0</v>
      </c>
      <c r="B1" s="1"/>
      <c r="C1" s="1"/>
      <c r="D1" s="1"/>
      <c r="E1" s="1"/>
      <c r="F1" s="1"/>
      <c r="G1" s="1"/>
      <c r="H1" s="1"/>
      <c r="I1" s="1"/>
    </row>
    <row r="2" spans="1:9">
      <c r="A2" s="1"/>
      <c r="B2" s="1"/>
      <c r="C2" s="14" t="s">
        <v>2</v>
      </c>
      <c r="D2" s="1"/>
      <c r="E2" s="1"/>
      <c r="F2" s="1"/>
      <c r="G2" s="1"/>
      <c r="H2" s="1"/>
      <c r="I2" s="1"/>
    </row>
    <row r="3" spans="1:9">
      <c r="A3" s="1" t="s">
        <v>3</v>
      </c>
      <c r="B3" s="1"/>
      <c r="C3" s="2" t="str">
        <f>VLOOKUP(C2,'Overview 611'!A:C,3,FALSE)</f>
        <v>Subrecipient Name</v>
      </c>
      <c r="D3" s="1"/>
      <c r="E3" s="1"/>
      <c r="F3" s="1"/>
      <c r="G3" s="1"/>
      <c r="H3" s="1"/>
      <c r="I3" s="1"/>
    </row>
    <row r="4" spans="1:9">
      <c r="A4" s="1"/>
      <c r="B4" s="1"/>
      <c r="C4" s="1"/>
      <c r="D4" s="1"/>
      <c r="E4" s="1"/>
      <c r="F4" s="1"/>
      <c r="G4" s="1"/>
      <c r="H4" s="1"/>
      <c r="I4" s="1"/>
    </row>
    <row r="5" spans="1:9">
      <c r="A5" s="3" t="s">
        <v>4</v>
      </c>
      <c r="B5" s="1"/>
      <c r="C5" s="1"/>
      <c r="D5" s="1"/>
      <c r="E5" s="1"/>
      <c r="F5" s="1"/>
      <c r="G5" s="1"/>
      <c r="H5" s="1"/>
      <c r="I5" s="1"/>
    </row>
    <row r="6" spans="1:9" ht="37.9" customHeight="1">
      <c r="A6" s="38" t="s">
        <v>5</v>
      </c>
      <c r="B6" s="38"/>
      <c r="C6" s="38"/>
      <c r="D6" s="38"/>
      <c r="E6" s="38"/>
      <c r="F6" s="38"/>
      <c r="G6" s="38"/>
      <c r="H6" s="38"/>
      <c r="I6" s="38"/>
    </row>
    <row r="7" spans="1:9">
      <c r="A7" s="4" t="s">
        <v>6</v>
      </c>
      <c r="B7" s="4"/>
      <c r="C7" s="4"/>
      <c r="D7" s="1" t="s">
        <v>46</v>
      </c>
      <c r="E7" s="1"/>
      <c r="F7" s="1"/>
      <c r="G7" s="1"/>
      <c r="H7" s="1"/>
      <c r="I7" s="1"/>
    </row>
    <row r="8" spans="1:9" ht="49.5" customHeight="1">
      <c r="A8" s="4" t="s">
        <v>8</v>
      </c>
      <c r="B8" s="4"/>
      <c r="C8" s="4"/>
      <c r="D8" s="36" t="str">
        <f>VLOOKUP(C2,'Overview 619'!A:I,9,FALSE)</f>
        <v>Amount of Federal Funds obligated by this action by the pass-through entity to the subrecipient</v>
      </c>
      <c r="E8" s="1"/>
      <c r="F8" s="1" t="s">
        <v>9</v>
      </c>
      <c r="G8" s="1"/>
      <c r="H8" s="1"/>
      <c r="I8" s="1"/>
    </row>
    <row r="9" spans="1:9" ht="65.25" customHeight="1">
      <c r="A9" s="4" t="s">
        <v>47</v>
      </c>
      <c r="B9" s="4"/>
      <c r="C9" s="4"/>
      <c r="D9" s="36" t="str">
        <f>VLOOKUP(C2,'Overview 619'!A:J,10,FALSE)</f>
        <v>Total Amount of Federal Funds Obligated to the subrecipient by the pass-through entity including the current financial obligation</v>
      </c>
      <c r="E9" s="1"/>
      <c r="F9" s="1" t="s">
        <v>11</v>
      </c>
      <c r="G9" s="1"/>
      <c r="H9" s="1"/>
      <c r="I9" s="1"/>
    </row>
    <row r="10" spans="1:9">
      <c r="A10" s="4" t="s">
        <v>12</v>
      </c>
      <c r="B10" s="4"/>
      <c r="C10" s="4"/>
      <c r="D10" s="4" t="s">
        <v>48</v>
      </c>
      <c r="E10" s="1"/>
      <c r="F10" s="1"/>
      <c r="G10" s="1"/>
      <c r="H10" s="1"/>
      <c r="I10" s="1"/>
    </row>
    <row r="11" spans="1:9">
      <c r="A11" s="4" t="s">
        <v>14</v>
      </c>
      <c r="B11" s="4"/>
      <c r="C11" s="4"/>
      <c r="D11" s="29" t="s">
        <v>49</v>
      </c>
      <c r="E11" s="1"/>
      <c r="F11" s="1"/>
      <c r="G11" s="1"/>
      <c r="H11" s="1"/>
      <c r="I11" s="1"/>
    </row>
    <row r="12" spans="1:9">
      <c r="A12" s="4" t="s">
        <v>16</v>
      </c>
      <c r="B12" s="4"/>
      <c r="C12" s="4"/>
      <c r="D12" s="1" t="s">
        <v>17</v>
      </c>
      <c r="E12" s="1"/>
      <c r="F12" s="1"/>
      <c r="G12" s="1"/>
      <c r="H12" s="1"/>
      <c r="I12" s="1"/>
    </row>
    <row r="13" spans="1:9">
      <c r="A13" s="4" t="s">
        <v>18</v>
      </c>
      <c r="B13" s="4"/>
      <c r="C13" s="4"/>
      <c r="D13" s="1" t="s">
        <v>19</v>
      </c>
      <c r="E13" s="1"/>
      <c r="F13" s="1"/>
      <c r="G13" s="1"/>
      <c r="H13" s="1"/>
      <c r="I13" s="1"/>
    </row>
    <row r="14" spans="1:9">
      <c r="A14" s="4" t="s">
        <v>20</v>
      </c>
      <c r="B14" s="4"/>
      <c r="C14" s="4"/>
      <c r="D14" s="6">
        <v>4992938.0599999996</v>
      </c>
      <c r="E14" s="1"/>
      <c r="F14" s="1"/>
      <c r="G14" s="1"/>
      <c r="H14" s="1"/>
      <c r="I14" s="1"/>
    </row>
    <row r="15" spans="1:9">
      <c r="A15" s="4" t="s">
        <v>21</v>
      </c>
      <c r="B15" s="4"/>
      <c r="C15" s="4"/>
      <c r="D15" s="1" t="s">
        <v>50</v>
      </c>
      <c r="E15" s="1"/>
      <c r="F15" s="1"/>
      <c r="G15" s="1"/>
      <c r="H15" s="1"/>
      <c r="I15" s="1"/>
    </row>
    <row r="16" spans="1:9">
      <c r="A16" s="4" t="s">
        <v>23</v>
      </c>
      <c r="B16" s="4"/>
      <c r="C16" s="4"/>
      <c r="D16" s="1" t="s">
        <v>24</v>
      </c>
      <c r="E16" s="1"/>
      <c r="F16" s="1"/>
      <c r="G16" s="1"/>
      <c r="H16" s="1"/>
      <c r="I16" s="1"/>
    </row>
    <row r="17" spans="1:9">
      <c r="A17" s="4" t="s">
        <v>25</v>
      </c>
      <c r="B17" s="4"/>
      <c r="C17" s="4"/>
      <c r="D17" s="1" t="s">
        <v>26</v>
      </c>
      <c r="E17" s="1"/>
      <c r="F17" s="1"/>
      <c r="G17" s="1"/>
      <c r="H17" s="1"/>
      <c r="I17" s="1"/>
    </row>
    <row r="18" spans="1:9">
      <c r="A18" s="4" t="s">
        <v>27</v>
      </c>
      <c r="B18" s="4"/>
      <c r="C18" s="4"/>
      <c r="D18" s="7" t="s">
        <v>28</v>
      </c>
      <c r="E18" s="1"/>
      <c r="F18" s="1"/>
      <c r="G18" s="1"/>
      <c r="H18" s="1"/>
      <c r="I18" s="1"/>
    </row>
    <row r="19" spans="1:9">
      <c r="A19" s="4" t="s">
        <v>29</v>
      </c>
      <c r="B19" s="4"/>
      <c r="C19" s="4"/>
      <c r="D19" s="1" t="s">
        <v>30</v>
      </c>
      <c r="E19" s="1"/>
      <c r="F19" s="1"/>
      <c r="G19" s="1"/>
      <c r="H19" s="1"/>
      <c r="I19" s="1"/>
    </row>
    <row r="20" spans="1:9">
      <c r="A20" s="4" t="s">
        <v>31</v>
      </c>
      <c r="B20" s="4"/>
      <c r="C20" s="4"/>
      <c r="D20" s="34" t="str">
        <f>IF(C2="", "", _xlfn.XLOOKUP(C2, 'Overview 619'!A:A, 'Overview 619'!D:D, "", FALSE))</f>
        <v>Unique Entity Identifier</v>
      </c>
      <c r="E20" s="1"/>
      <c r="F20" s="1"/>
      <c r="G20" s="1"/>
      <c r="H20" s="1"/>
      <c r="I20" s="1"/>
    </row>
    <row r="21" spans="1:9">
      <c r="A21" s="4" t="s">
        <v>32</v>
      </c>
      <c r="B21" s="4"/>
      <c r="C21" s="4"/>
      <c r="D21" s="35" t="str">
        <f>_xlfn.XLOOKUP(C2, 'Indirect Cost'!D:D, 'Indirect Cost'!E:E, 0, FALSE)</f>
        <v>Percentage</v>
      </c>
      <c r="E21" s="1"/>
      <c r="F21" s="1"/>
      <c r="G21" s="1"/>
      <c r="H21" s="1"/>
      <c r="I21" s="1"/>
    </row>
    <row r="22" spans="1:9">
      <c r="A22" s="4"/>
      <c r="B22" s="4"/>
      <c r="C22" s="4"/>
      <c r="D22" s="9"/>
      <c r="E22" s="1"/>
      <c r="F22" s="1"/>
      <c r="G22" s="1"/>
      <c r="H22" s="1"/>
      <c r="I22" s="1"/>
    </row>
    <row r="23" spans="1:9">
      <c r="A23" s="1" t="s">
        <v>33</v>
      </c>
      <c r="B23" s="1"/>
      <c r="C23" s="1"/>
      <c r="D23" s="1"/>
      <c r="E23" s="1"/>
      <c r="F23" s="1"/>
      <c r="G23" s="1"/>
      <c r="H23" s="1"/>
      <c r="I23" s="1"/>
    </row>
    <row r="24" spans="1:9" ht="100.9" customHeight="1">
      <c r="A24" s="40" t="s">
        <v>34</v>
      </c>
      <c r="B24" s="40"/>
      <c r="C24" s="40"/>
      <c r="D24" s="40"/>
      <c r="E24" s="40"/>
      <c r="F24" s="40"/>
      <c r="G24" s="40"/>
      <c r="H24" s="40"/>
      <c r="I24" s="40"/>
    </row>
    <row r="25" spans="1:9">
      <c r="A25" s="3" t="s">
        <v>35</v>
      </c>
      <c r="B25" s="1"/>
      <c r="C25" s="1"/>
      <c r="D25" s="1"/>
      <c r="E25" s="1"/>
      <c r="F25" s="1"/>
      <c r="G25" s="1"/>
      <c r="H25" s="1"/>
      <c r="I25" s="1"/>
    </row>
    <row r="26" spans="1:9" ht="99" customHeight="1">
      <c r="A26" s="40" t="s">
        <v>36</v>
      </c>
      <c r="B26" s="40"/>
      <c r="C26" s="40"/>
      <c r="D26" s="40"/>
      <c r="E26" s="40"/>
      <c r="F26" s="40"/>
      <c r="G26" s="40"/>
      <c r="H26" s="40"/>
      <c r="I26" s="40"/>
    </row>
    <row r="27" spans="1:9">
      <c r="A27" s="37" t="s">
        <v>37</v>
      </c>
      <c r="B27" s="37"/>
      <c r="C27" s="37"/>
      <c r="D27" s="37"/>
      <c r="E27" s="37"/>
      <c r="F27" s="37"/>
      <c r="G27" s="37"/>
      <c r="H27" s="37"/>
      <c r="I27" s="37"/>
    </row>
    <row r="28" spans="1:9" ht="28.5" customHeight="1">
      <c r="A28" s="41" t="s">
        <v>38</v>
      </c>
      <c r="B28" s="41"/>
      <c r="C28" s="41"/>
      <c r="D28" s="41"/>
      <c r="E28" s="41"/>
      <c r="F28" s="41"/>
      <c r="G28" s="41"/>
      <c r="H28" s="41"/>
      <c r="I28" s="41"/>
    </row>
    <row r="29" spans="1:9">
      <c r="A29" s="37" t="s">
        <v>39</v>
      </c>
      <c r="B29" s="37"/>
      <c r="C29" s="37"/>
      <c r="D29" s="37"/>
      <c r="E29" s="37"/>
      <c r="F29" s="37"/>
      <c r="G29" s="37"/>
      <c r="H29" s="37"/>
      <c r="I29" s="37"/>
    </row>
    <row r="30" spans="1:9">
      <c r="A30" s="37" t="s">
        <v>40</v>
      </c>
      <c r="B30" s="37"/>
      <c r="C30" s="37"/>
      <c r="D30" s="37"/>
      <c r="E30" s="37"/>
      <c r="F30" s="37"/>
      <c r="G30" s="37"/>
      <c r="H30" s="37"/>
      <c r="I30" s="37"/>
    </row>
    <row r="31" spans="1:9">
      <c r="A31" s="10"/>
      <c r="B31" s="10"/>
      <c r="C31" s="10"/>
      <c r="D31" s="10"/>
      <c r="E31" s="10"/>
      <c r="F31" s="10"/>
      <c r="G31" s="10"/>
      <c r="H31" s="10"/>
      <c r="I31" s="10"/>
    </row>
    <row r="32" spans="1:9">
      <c r="A32" s="3" t="s">
        <v>41</v>
      </c>
      <c r="B32" s="1"/>
      <c r="C32" s="1"/>
      <c r="D32" s="1"/>
      <c r="E32" s="1"/>
      <c r="F32" s="1"/>
      <c r="G32" s="1"/>
      <c r="H32" s="1"/>
      <c r="I32" s="1"/>
    </row>
    <row r="33" spans="1:9" ht="127.9" customHeight="1">
      <c r="A33" s="38" t="s">
        <v>42</v>
      </c>
      <c r="B33" s="38"/>
      <c r="C33" s="38"/>
      <c r="D33" s="38"/>
      <c r="E33" s="38"/>
      <c r="F33" s="38"/>
      <c r="G33" s="38"/>
      <c r="H33" s="38"/>
      <c r="I33" s="38"/>
    </row>
    <row r="34" spans="1:9">
      <c r="A34" s="3" t="s">
        <v>43</v>
      </c>
      <c r="B34" s="1"/>
      <c r="C34" s="1"/>
      <c r="D34" s="1"/>
      <c r="E34" s="1"/>
      <c r="F34" s="1"/>
      <c r="G34" s="1"/>
      <c r="H34" s="1"/>
      <c r="I34" s="1"/>
    </row>
    <row r="35" spans="1:9">
      <c r="A35" s="3"/>
      <c r="B35" s="1"/>
      <c r="C35" s="1"/>
      <c r="D35" s="1"/>
      <c r="E35" s="1"/>
      <c r="F35" s="1"/>
      <c r="G35" s="1"/>
      <c r="H35" s="1"/>
      <c r="I35" s="1"/>
    </row>
    <row r="36" spans="1:9" ht="43.5" customHeight="1">
      <c r="A36" s="39" t="s">
        <v>44</v>
      </c>
      <c r="B36" s="39"/>
      <c r="C36" s="39"/>
      <c r="D36" s="39"/>
      <c r="E36" s="39"/>
      <c r="F36" s="39"/>
      <c r="G36" s="39"/>
      <c r="H36" s="39"/>
      <c r="I36" s="39"/>
    </row>
    <row r="37" spans="1:9" ht="43.15" customHeight="1">
      <c r="A37" s="11"/>
      <c r="B37" s="11"/>
      <c r="C37" s="11"/>
      <c r="D37" s="11"/>
      <c r="E37" s="11"/>
      <c r="F37" s="11"/>
      <c r="G37" s="11"/>
      <c r="H37" s="11"/>
      <c r="I37" s="11"/>
    </row>
    <row r="38" spans="1:9">
      <c r="A38" s="3" t="s">
        <v>24</v>
      </c>
      <c r="B38" s="1"/>
      <c r="C38" s="1"/>
      <c r="D38" s="1"/>
      <c r="E38" s="1"/>
      <c r="F38" s="1"/>
      <c r="G38" s="1"/>
      <c r="H38" s="1"/>
      <c r="I38" s="1"/>
    </row>
    <row r="39" spans="1:9">
      <c r="A39" s="3" t="s">
        <v>45</v>
      </c>
      <c r="B39" s="1"/>
      <c r="C39" s="1"/>
      <c r="D39" s="1"/>
      <c r="E39" s="1"/>
      <c r="F39" s="1"/>
      <c r="G39" s="1"/>
      <c r="H39" s="1"/>
      <c r="I39" s="1"/>
    </row>
    <row r="40" spans="1:9">
      <c r="A40" s="1"/>
      <c r="B40" s="11"/>
      <c r="C40" s="1"/>
      <c r="D40" s="1"/>
      <c r="E40" s="1"/>
      <c r="F40" s="1"/>
      <c r="G40" s="1"/>
      <c r="H40" s="1"/>
      <c r="I40" s="1"/>
    </row>
  </sheetData>
  <sheetProtection algorithmName="SHA-512" hashValue="sKxHf9R2GhoLXV+9fSC0J5z7j2hqh5sZYg4RhWbb44b+vS2/TNDcEM+QG+v8niMDVxaxOb8Ir08GBY/oRkvI4g==" saltValue="nPlP8XWnvt/wOWGkbimS5w==" spinCount="100000" sheet="1" objects="1" scenarios="1"/>
  <protectedRanges>
    <protectedRange sqref="C2" name="CTDS619_DD"/>
  </protectedRanges>
  <mergeCells count="9">
    <mergeCell ref="A30:I30"/>
    <mergeCell ref="A33:I33"/>
    <mergeCell ref="A36:I36"/>
    <mergeCell ref="A6:I6"/>
    <mergeCell ref="A24:I24"/>
    <mergeCell ref="A26:I26"/>
    <mergeCell ref="A27:I27"/>
    <mergeCell ref="A28:I28"/>
    <mergeCell ref="A29:I29"/>
  </mergeCells>
  <hyperlinks>
    <hyperlink ref="D18" r:id="rId1" xr:uid="{85FB5CB3-D2E5-46A5-B9A8-1F2A29541A22}"/>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8BD5A-5A11-4568-88B0-C5B779E3CD87}">
          <x14:formula1>
            <xm:f>'Overview 619'!$A:$A</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6E6B-EB4B-4AFC-9F1A-BB13D7852AD0}">
  <sheetPr codeName="Sheet4"/>
  <dimension ref="A1:P647"/>
  <sheetViews>
    <sheetView workbookViewId="0">
      <pane ySplit="2" topLeftCell="A631" activePane="bottomLeft" state="frozen"/>
      <selection pane="bottomLeft" activeCell="B650" sqref="B650"/>
    </sheetView>
  </sheetViews>
  <sheetFormatPr defaultRowHeight="14.45"/>
  <cols>
    <col min="1" max="1" width="9.85546875" bestFit="1" customWidth="1"/>
    <col min="2" max="2" width="74.42578125" bestFit="1" customWidth="1"/>
    <col min="3" max="3" width="73.5703125" customWidth="1"/>
    <col min="4" max="4" width="22.42578125" bestFit="1" customWidth="1"/>
    <col min="5" max="5" width="35.28515625" bestFit="1" customWidth="1"/>
    <col min="6" max="6" width="19.7109375" bestFit="1" customWidth="1"/>
    <col min="7" max="7" width="47" bestFit="1" customWidth="1"/>
    <col min="8" max="8" width="40.42578125" bestFit="1" customWidth="1"/>
    <col min="9" max="9" width="26.140625" customWidth="1"/>
    <col min="10" max="10" width="27.7109375" customWidth="1"/>
    <col min="11" max="11" width="24.42578125" customWidth="1"/>
    <col min="12" max="12" width="15.5703125" customWidth="1"/>
    <col min="13" max="13" width="15" customWidth="1"/>
    <col min="14" max="14" width="15.85546875" customWidth="1"/>
    <col min="15" max="15" width="40.7109375" customWidth="1"/>
    <col min="16" max="16" width="14.140625" customWidth="1"/>
    <col min="17" max="17" width="12.140625" customWidth="1"/>
  </cols>
  <sheetData>
    <row r="1" spans="1:16">
      <c r="C1" t="s">
        <v>51</v>
      </c>
      <c r="D1" t="s">
        <v>52</v>
      </c>
      <c r="E1" t="s">
        <v>53</v>
      </c>
      <c r="F1" t="s">
        <v>54</v>
      </c>
      <c r="G1" t="s">
        <v>55</v>
      </c>
      <c r="H1" t="s">
        <v>56</v>
      </c>
      <c r="I1" s="12" t="s">
        <v>57</v>
      </c>
      <c r="J1" s="12" t="s">
        <v>58</v>
      </c>
      <c r="K1" s="12" t="s">
        <v>59</v>
      </c>
      <c r="L1" t="s">
        <v>60</v>
      </c>
      <c r="M1" t="s">
        <v>61</v>
      </c>
      <c r="N1" t="s">
        <v>62</v>
      </c>
      <c r="O1" t="s">
        <v>63</v>
      </c>
      <c r="P1" t="s">
        <v>64</v>
      </c>
    </row>
    <row r="2" spans="1:16">
      <c r="A2" t="s">
        <v>2</v>
      </c>
      <c r="B2" t="s">
        <v>65</v>
      </c>
      <c r="C2" t="s">
        <v>66</v>
      </c>
      <c r="D2" t="s">
        <v>67</v>
      </c>
      <c r="E2" t="s">
        <v>68</v>
      </c>
      <c r="F2" t="s">
        <v>69</v>
      </c>
      <c r="G2" t="s">
        <v>70</v>
      </c>
      <c r="H2" t="s">
        <v>71</v>
      </c>
      <c r="I2" s="12" t="s">
        <v>72</v>
      </c>
      <c r="J2" s="12" t="s">
        <v>73</v>
      </c>
      <c r="K2" s="12" t="s">
        <v>74</v>
      </c>
      <c r="L2" t="s">
        <v>75</v>
      </c>
      <c r="M2" t="s">
        <v>76</v>
      </c>
      <c r="N2" t="s">
        <v>77</v>
      </c>
      <c r="O2" t="s">
        <v>78</v>
      </c>
      <c r="P2" t="s">
        <v>79</v>
      </c>
    </row>
    <row r="3" spans="1:16">
      <c r="A3" t="s">
        <v>80</v>
      </c>
      <c r="B3" t="s">
        <v>81</v>
      </c>
      <c r="C3" t="s">
        <v>81</v>
      </c>
      <c r="D3" t="s">
        <v>82</v>
      </c>
      <c r="E3" t="s">
        <v>15</v>
      </c>
      <c r="F3" s="13">
        <v>45566</v>
      </c>
      <c r="G3" t="s">
        <v>83</v>
      </c>
      <c r="H3" t="s">
        <v>84</v>
      </c>
      <c r="I3" s="12">
        <f>_xlfn.XLOOKUP(A:A, 'FY25 Preliminary Award'!B:B, 'FY25 Preliminary Award'!D:D, "", FALSE)</f>
        <v>37308.589999999997</v>
      </c>
      <c r="J3" s="12">
        <f>_xlfn.XLOOKUP(A:A, 'FY25 Final Award'!B:B, 'FY25 Final Award'!D:D, "", FALSE)</f>
        <v>45079.93</v>
      </c>
      <c r="K3" s="12">
        <f>_xlfn.XLOOKUP(A:A, 'FY25 Final Award'!B:B, 'FY25 Final Award'!D:D, "", FALSE)</f>
        <v>45079.93</v>
      </c>
      <c r="O3" t="s">
        <v>85</v>
      </c>
    </row>
    <row r="4" spans="1:16">
      <c r="A4" t="s">
        <v>86</v>
      </c>
      <c r="B4" t="s">
        <v>87</v>
      </c>
      <c r="C4" t="s">
        <v>88</v>
      </c>
      <c r="D4" t="s">
        <v>89</v>
      </c>
      <c r="E4" s="28" t="s">
        <v>15</v>
      </c>
      <c r="F4" s="13">
        <v>45566</v>
      </c>
      <c r="G4" t="s">
        <v>83</v>
      </c>
      <c r="H4" t="s">
        <v>84</v>
      </c>
      <c r="I4" s="12">
        <f>_xlfn.XLOOKUP(A:A, 'FY25 Preliminary Award'!B:B, 'FY25 Preliminary Award'!D:D, "", FALSE)</f>
        <v>103004.42</v>
      </c>
      <c r="J4" s="12">
        <f>_xlfn.XLOOKUP(A:A, 'FY25 Final Award'!B:B, 'FY25 Final Award'!D:D, "", FALSE)</f>
        <v>109837.56</v>
      </c>
      <c r="K4" s="12">
        <f>_xlfn.XLOOKUP(A:A, 'FY25 Final Award'!B:B, 'FY25 Final Award'!D:D, "", FALSE)</f>
        <v>109837.56</v>
      </c>
      <c r="O4" t="s">
        <v>85</v>
      </c>
    </row>
    <row r="5" spans="1:16">
      <c r="A5" t="s">
        <v>90</v>
      </c>
      <c r="B5" t="s">
        <v>91</v>
      </c>
      <c r="C5" t="s">
        <v>92</v>
      </c>
      <c r="D5" t="s">
        <v>93</v>
      </c>
      <c r="E5" t="s">
        <v>15</v>
      </c>
      <c r="F5" s="13">
        <v>45566</v>
      </c>
      <c r="G5" t="s">
        <v>83</v>
      </c>
      <c r="H5" t="s">
        <v>84</v>
      </c>
      <c r="I5" s="12">
        <f>_xlfn.XLOOKUP(A:A, 'FY25 Preliminary Award'!B:B, 'FY25 Preliminary Award'!D:D, "", FALSE)</f>
        <v>18591.87</v>
      </c>
      <c r="J5" s="12">
        <f>_xlfn.XLOOKUP(A:A, 'FY25 Final Award'!B:B, 'FY25 Final Award'!D:D, "", FALSE)</f>
        <v>20439.03</v>
      </c>
      <c r="K5" s="12">
        <f>_xlfn.XLOOKUP(A:A, 'FY25 Final Award'!B:B, 'FY25 Final Award'!D:D, "", FALSE)</f>
        <v>20439.03</v>
      </c>
      <c r="O5" t="s">
        <v>85</v>
      </c>
    </row>
    <row r="6" spans="1:16">
      <c r="A6" t="s">
        <v>94</v>
      </c>
      <c r="B6" t="s">
        <v>95</v>
      </c>
      <c r="C6" t="s">
        <v>96</v>
      </c>
      <c r="D6" t="s">
        <v>97</v>
      </c>
      <c r="E6" t="s">
        <v>15</v>
      </c>
      <c r="F6" s="13">
        <v>45566</v>
      </c>
      <c r="G6" t="s">
        <v>83</v>
      </c>
      <c r="H6" t="s">
        <v>84</v>
      </c>
      <c r="I6" s="12">
        <f>_xlfn.XLOOKUP(A:A, 'FY25 Preliminary Award'!B:B, 'FY25 Preliminary Award'!D:D, "", FALSE)</f>
        <v>965317.64</v>
      </c>
      <c r="J6" s="12">
        <f>_xlfn.XLOOKUP(A:A, 'FY25 Final Award'!B:B, 'FY25 Final Award'!D:D, "", FALSE)</f>
        <v>1115195.26</v>
      </c>
      <c r="K6" s="12">
        <f>_xlfn.XLOOKUP(A:A, 'FY25 Final Award'!B:B, 'FY25 Final Award'!D:D, "", FALSE)</f>
        <v>1115195.26</v>
      </c>
      <c r="O6" t="s">
        <v>85</v>
      </c>
    </row>
    <row r="7" spans="1:16">
      <c r="A7" t="s">
        <v>98</v>
      </c>
      <c r="B7" t="s">
        <v>99</v>
      </c>
      <c r="C7" t="s">
        <v>100</v>
      </c>
      <c r="D7" t="s">
        <v>101</v>
      </c>
      <c r="E7" t="s">
        <v>15</v>
      </c>
      <c r="F7" s="13">
        <v>45566</v>
      </c>
      <c r="G7" t="s">
        <v>83</v>
      </c>
      <c r="H7" t="s">
        <v>84</v>
      </c>
      <c r="I7" s="12">
        <f>_xlfn.XLOOKUP(A:A, 'FY25 Preliminary Award'!B:B, 'FY25 Preliminary Award'!D:D, "", FALSE)</f>
        <v>118688.16</v>
      </c>
      <c r="J7" s="12">
        <f>_xlfn.XLOOKUP(A:A, 'FY25 Final Award'!B:B, 'FY25 Final Award'!D:D, "", FALSE)</f>
        <v>102234.47</v>
      </c>
      <c r="K7" s="12">
        <f>_xlfn.XLOOKUP(A:A, 'FY25 Final Award'!B:B, 'FY25 Final Award'!D:D, "", FALSE)</f>
        <v>102234.47</v>
      </c>
      <c r="O7" t="s">
        <v>85</v>
      </c>
    </row>
    <row r="8" spans="1:16">
      <c r="A8" t="s">
        <v>102</v>
      </c>
      <c r="B8" t="s">
        <v>99</v>
      </c>
      <c r="C8" t="s">
        <v>100</v>
      </c>
      <c r="D8" t="s">
        <v>101</v>
      </c>
      <c r="E8" t="s">
        <v>15</v>
      </c>
      <c r="F8" s="13">
        <v>45566</v>
      </c>
      <c r="G8" t="s">
        <v>83</v>
      </c>
      <c r="H8" t="s">
        <v>84</v>
      </c>
      <c r="I8" s="12">
        <f>_xlfn.XLOOKUP(A:A, 'FY25 Preliminary Award'!B:B, 'FY25 Preliminary Award'!D:D, "", FALSE)</f>
        <v>168135.4</v>
      </c>
      <c r="J8" s="12">
        <f>_xlfn.XLOOKUP(A:A, 'FY25 Final Award'!B:B, 'FY25 Final Award'!D:D, "", FALSE)</f>
        <v>188342.15</v>
      </c>
      <c r="K8" s="12">
        <f>_xlfn.XLOOKUP(A:A, 'FY25 Final Award'!B:B, 'FY25 Final Award'!D:D, "", FALSE)</f>
        <v>188342.15</v>
      </c>
      <c r="O8" t="s">
        <v>85</v>
      </c>
    </row>
    <row r="9" spans="1:16">
      <c r="A9" t="s">
        <v>103</v>
      </c>
      <c r="B9" t="s">
        <v>104</v>
      </c>
      <c r="C9" t="s">
        <v>104</v>
      </c>
      <c r="D9" t="s">
        <v>105</v>
      </c>
      <c r="E9" t="s">
        <v>15</v>
      </c>
      <c r="F9" s="13">
        <v>45566</v>
      </c>
      <c r="G9" t="s">
        <v>83</v>
      </c>
      <c r="H9" t="s">
        <v>84</v>
      </c>
      <c r="I9" s="12">
        <f>_xlfn.XLOOKUP(A:A, 'FY25 Preliminary Award'!B:B, 'FY25 Preliminary Award'!D:D, "", FALSE)</f>
        <v>70930.75</v>
      </c>
      <c r="J9" s="12">
        <f>_xlfn.XLOOKUP(A:A, 'FY25 Final Award'!B:B, 'FY25 Final Award'!D:D, "", FALSE)</f>
        <v>72330.09</v>
      </c>
      <c r="K9" s="12">
        <f>_xlfn.XLOOKUP(A:A, 'FY25 Final Award'!B:B, 'FY25 Final Award'!D:D, "", FALSE)</f>
        <v>72330.09</v>
      </c>
      <c r="O9" t="s">
        <v>85</v>
      </c>
    </row>
    <row r="10" spans="1:16">
      <c r="A10" t="s">
        <v>106</v>
      </c>
      <c r="B10" t="s">
        <v>107</v>
      </c>
      <c r="C10" t="s">
        <v>108</v>
      </c>
      <c r="D10" t="s">
        <v>109</v>
      </c>
      <c r="E10" t="s">
        <v>15</v>
      </c>
      <c r="F10" s="13">
        <v>45566</v>
      </c>
      <c r="G10" t="s">
        <v>83</v>
      </c>
      <c r="H10" t="s">
        <v>84</v>
      </c>
      <c r="I10" s="12">
        <f>_xlfn.XLOOKUP(A:A, 'FY25 Preliminary Award'!B:B, 'FY25 Preliminary Award'!D:D, "", FALSE)</f>
        <v>28618.25</v>
      </c>
      <c r="J10" s="12">
        <f>_xlfn.XLOOKUP(A:A, 'FY25 Final Award'!B:B, 'FY25 Final Award'!D:D, "", FALSE)</f>
        <v>34753.949999999997</v>
      </c>
      <c r="K10" s="12">
        <f>_xlfn.XLOOKUP(A:A, 'FY25 Final Award'!B:B, 'FY25 Final Award'!D:D, "", FALSE)</f>
        <v>34753.949999999997</v>
      </c>
      <c r="O10" t="s">
        <v>85</v>
      </c>
    </row>
    <row r="11" spans="1:16">
      <c r="A11" t="s">
        <v>110</v>
      </c>
      <c r="B11" t="s">
        <v>111</v>
      </c>
      <c r="C11" t="s">
        <v>112</v>
      </c>
      <c r="D11" t="s">
        <v>113</v>
      </c>
      <c r="E11" t="s">
        <v>15</v>
      </c>
      <c r="F11" s="13">
        <v>45566</v>
      </c>
      <c r="G11" t="s">
        <v>83</v>
      </c>
      <c r="H11" t="s">
        <v>84</v>
      </c>
      <c r="I11" s="12">
        <f>_xlfn.XLOOKUP(A:A, 'FY25 Preliminary Award'!B:B, 'FY25 Preliminary Award'!D:D, "", FALSE)</f>
        <v>47324.93</v>
      </c>
      <c r="J11" s="12">
        <f>_xlfn.XLOOKUP(A:A, 'FY25 Final Award'!B:B, 'FY25 Final Award'!D:D, "", FALSE)</f>
        <v>51840.25</v>
      </c>
      <c r="K11" s="12">
        <f>_xlfn.XLOOKUP(A:A, 'FY25 Final Award'!B:B, 'FY25 Final Award'!D:D, "", FALSE)</f>
        <v>51840.25</v>
      </c>
      <c r="O11" t="s">
        <v>85</v>
      </c>
    </row>
    <row r="12" spans="1:16">
      <c r="A12" t="s">
        <v>114</v>
      </c>
      <c r="B12" t="s">
        <v>115</v>
      </c>
      <c r="C12" t="s">
        <v>115</v>
      </c>
      <c r="D12" t="s">
        <v>116</v>
      </c>
      <c r="E12" t="s">
        <v>15</v>
      </c>
      <c r="F12" s="13">
        <v>45566</v>
      </c>
      <c r="G12" t="s">
        <v>83</v>
      </c>
      <c r="H12" t="s">
        <v>84</v>
      </c>
      <c r="I12" s="12">
        <f>_xlfn.XLOOKUP(A:A, 'FY25 Preliminary Award'!B:B, 'FY25 Preliminary Award'!D:D, "", FALSE)</f>
        <v>80508.84</v>
      </c>
      <c r="J12" s="12">
        <f>_xlfn.XLOOKUP(A:A, 'FY25 Final Award'!B:B, 'FY25 Final Award'!D:D, "", FALSE)</f>
        <v>94198.720000000001</v>
      </c>
      <c r="K12" s="12">
        <f>_xlfn.XLOOKUP(A:A, 'FY25 Final Award'!B:B, 'FY25 Final Award'!D:D, "", FALSE)</f>
        <v>94198.720000000001</v>
      </c>
      <c r="O12" t="s">
        <v>85</v>
      </c>
    </row>
    <row r="13" spans="1:16">
      <c r="A13" t="s">
        <v>117</v>
      </c>
      <c r="B13" t="s">
        <v>118</v>
      </c>
      <c r="C13" t="s">
        <v>119</v>
      </c>
      <c r="D13" t="s">
        <v>120</v>
      </c>
      <c r="E13" t="s">
        <v>15</v>
      </c>
      <c r="F13" s="13">
        <v>45566</v>
      </c>
      <c r="G13" t="s">
        <v>83</v>
      </c>
      <c r="H13" t="s">
        <v>84</v>
      </c>
      <c r="I13" s="12">
        <f>_xlfn.XLOOKUP(A:A, 'FY25 Preliminary Award'!B:B, 'FY25 Preliminary Award'!D:D, "", FALSE)</f>
        <v>1420384.82</v>
      </c>
      <c r="J13" s="12">
        <f>_xlfn.XLOOKUP(A:A, 'FY25 Final Award'!B:B, 'FY25 Final Award'!D:D, "", FALSE)</f>
        <v>1590826.07</v>
      </c>
      <c r="K13" s="12">
        <f>_xlfn.XLOOKUP(A:A, 'FY25 Final Award'!B:B, 'FY25 Final Award'!D:D, "", FALSE)</f>
        <v>1590826.07</v>
      </c>
      <c r="O13" t="s">
        <v>85</v>
      </c>
    </row>
    <row r="14" spans="1:16">
      <c r="A14" t="s">
        <v>121</v>
      </c>
      <c r="B14" t="s">
        <v>122</v>
      </c>
      <c r="C14" t="s">
        <v>123</v>
      </c>
      <c r="D14" t="s">
        <v>124</v>
      </c>
      <c r="E14" t="s">
        <v>15</v>
      </c>
      <c r="F14" s="13">
        <v>45566</v>
      </c>
      <c r="G14" t="s">
        <v>83</v>
      </c>
      <c r="H14" t="s">
        <v>84</v>
      </c>
      <c r="I14" s="12">
        <f>_xlfn.XLOOKUP(A:A, 'FY25 Preliminary Award'!B:B, 'FY25 Preliminary Award'!D:D, "", FALSE)</f>
        <v>36834.160000000003</v>
      </c>
      <c r="J14" s="12">
        <f>_xlfn.XLOOKUP(A:A, 'FY25 Final Award'!B:B, 'FY25 Final Award'!D:D, "", FALSE)</f>
        <v>35473.910000000003</v>
      </c>
      <c r="K14" s="12">
        <f>_xlfn.XLOOKUP(A:A, 'FY25 Final Award'!B:B, 'FY25 Final Award'!D:D, "", FALSE)</f>
        <v>35473.910000000003</v>
      </c>
      <c r="O14" t="s">
        <v>85</v>
      </c>
    </row>
    <row r="15" spans="1:16">
      <c r="A15" t="s">
        <v>125</v>
      </c>
      <c r="B15" t="s">
        <v>126</v>
      </c>
      <c r="C15" t="s">
        <v>127</v>
      </c>
      <c r="D15" t="s">
        <v>128</v>
      </c>
      <c r="E15" t="s">
        <v>15</v>
      </c>
      <c r="F15" s="13">
        <v>45566</v>
      </c>
      <c r="G15" t="s">
        <v>83</v>
      </c>
      <c r="H15" t="s">
        <v>84</v>
      </c>
      <c r="I15" s="12">
        <f>_xlfn.XLOOKUP(A:A, 'FY25 Preliminary Award'!B:B, 'FY25 Preliminary Award'!D:D, "", FALSE)</f>
        <v>10980.82</v>
      </c>
      <c r="J15" s="12">
        <f>_xlfn.XLOOKUP(A:A, 'FY25 Final Award'!B:B, 'FY25 Final Award'!D:D, "", FALSE)</f>
        <v>15915.04</v>
      </c>
      <c r="K15" s="12">
        <f>_xlfn.XLOOKUP(A:A, 'FY25 Final Award'!B:B, 'FY25 Final Award'!D:D, "", FALSE)</f>
        <v>15915.04</v>
      </c>
      <c r="O15" t="s">
        <v>85</v>
      </c>
    </row>
    <row r="16" spans="1:16">
      <c r="A16" t="s">
        <v>129</v>
      </c>
      <c r="B16" t="s">
        <v>127</v>
      </c>
      <c r="C16" t="s">
        <v>130</v>
      </c>
      <c r="D16" t="s">
        <v>131</v>
      </c>
      <c r="E16" t="s">
        <v>15</v>
      </c>
      <c r="F16" s="13">
        <v>45566</v>
      </c>
      <c r="G16" t="s">
        <v>83</v>
      </c>
      <c r="H16" t="s">
        <v>84</v>
      </c>
      <c r="I16" s="12">
        <f>_xlfn.XLOOKUP(A:A, 'FY25 Preliminary Award'!B:B, 'FY25 Preliminary Award'!D:D, "", FALSE)</f>
        <v>1658.3</v>
      </c>
      <c r="J16" s="12">
        <f>_xlfn.XLOOKUP(A:A, 'FY25 Final Award'!B:B, 'FY25 Final Award'!D:D, "", FALSE)</f>
        <v>3009.68</v>
      </c>
      <c r="K16" s="12">
        <f>_xlfn.XLOOKUP(A:A, 'FY25 Final Award'!B:B, 'FY25 Final Award'!D:D, "", FALSE)</f>
        <v>3009.68</v>
      </c>
      <c r="O16" t="s">
        <v>85</v>
      </c>
    </row>
    <row r="17" spans="1:15">
      <c r="A17" t="s">
        <v>132</v>
      </c>
      <c r="B17" t="s">
        <v>133</v>
      </c>
      <c r="C17" t="s">
        <v>134</v>
      </c>
      <c r="D17" t="s">
        <v>135</v>
      </c>
      <c r="E17" t="s">
        <v>15</v>
      </c>
      <c r="F17" s="13">
        <v>45566</v>
      </c>
      <c r="G17" t="s">
        <v>83</v>
      </c>
      <c r="H17" t="s">
        <v>84</v>
      </c>
      <c r="I17" s="12">
        <f>_xlfn.XLOOKUP(A:A, 'FY25 Preliminary Award'!B:B, 'FY25 Preliminary Award'!D:D, "", FALSE)</f>
        <v>80407.240000000005</v>
      </c>
      <c r="J17" s="12">
        <f>_xlfn.XLOOKUP(A:A, 'FY25 Final Award'!B:B, 'FY25 Final Award'!D:D, "", FALSE)</f>
        <v>88512.2</v>
      </c>
      <c r="K17" s="12">
        <f>_xlfn.XLOOKUP(A:A, 'FY25 Final Award'!B:B, 'FY25 Final Award'!D:D, "", FALSE)</f>
        <v>88512.2</v>
      </c>
      <c r="O17" t="s">
        <v>85</v>
      </c>
    </row>
    <row r="18" spans="1:15">
      <c r="A18" t="s">
        <v>136</v>
      </c>
      <c r="B18" t="s">
        <v>137</v>
      </c>
      <c r="C18" t="s">
        <v>138</v>
      </c>
      <c r="D18" t="s">
        <v>139</v>
      </c>
      <c r="E18" t="s">
        <v>15</v>
      </c>
      <c r="F18" s="13">
        <v>45566</v>
      </c>
      <c r="G18" t="s">
        <v>83</v>
      </c>
      <c r="H18" t="s">
        <v>84</v>
      </c>
      <c r="I18" s="12">
        <f>_xlfn.XLOOKUP(A:A, 'FY25 Preliminary Award'!B:B, 'FY25 Preliminary Award'!D:D, "", FALSE)</f>
        <v>6987.92</v>
      </c>
      <c r="J18" s="12">
        <f>_xlfn.XLOOKUP(A:A, 'FY25 Final Award'!B:B, 'FY25 Final Award'!D:D, "", FALSE)</f>
        <v>1556.36</v>
      </c>
      <c r="K18" s="12">
        <f>_xlfn.XLOOKUP(A:A, 'FY25 Final Award'!B:B, 'FY25 Final Award'!D:D, "", FALSE)</f>
        <v>1556.36</v>
      </c>
      <c r="O18" t="s">
        <v>85</v>
      </c>
    </row>
    <row r="19" spans="1:15">
      <c r="A19" t="s">
        <v>140</v>
      </c>
      <c r="B19" t="s">
        <v>141</v>
      </c>
      <c r="C19" t="s">
        <v>142</v>
      </c>
      <c r="D19" t="s">
        <v>143</v>
      </c>
      <c r="E19" t="s">
        <v>15</v>
      </c>
      <c r="F19" s="13">
        <v>45566</v>
      </c>
      <c r="G19" t="s">
        <v>83</v>
      </c>
      <c r="H19" t="s">
        <v>84</v>
      </c>
      <c r="I19" s="12">
        <f>_xlfn.XLOOKUP(A:A, 'FY25 Preliminary Award'!B:B, 'FY25 Preliminary Award'!D:D, "", FALSE)</f>
        <v>5620.95</v>
      </c>
      <c r="J19" s="12">
        <f>_xlfn.XLOOKUP(A:A, 'FY25 Final Award'!B:B, 'FY25 Final Award'!D:D, "", FALSE)</f>
        <v>4729.7</v>
      </c>
      <c r="K19" s="12">
        <f>_xlfn.XLOOKUP(A:A, 'FY25 Final Award'!B:B, 'FY25 Final Award'!D:D, "", FALSE)</f>
        <v>4729.7</v>
      </c>
      <c r="O19" t="s">
        <v>85</v>
      </c>
    </row>
    <row r="20" spans="1:15">
      <c r="A20" t="s">
        <v>144</v>
      </c>
      <c r="B20" t="s">
        <v>145</v>
      </c>
      <c r="C20" t="s">
        <v>146</v>
      </c>
      <c r="D20" t="s">
        <v>147</v>
      </c>
      <c r="E20" t="s">
        <v>15</v>
      </c>
      <c r="F20" s="13">
        <v>45566</v>
      </c>
      <c r="G20" t="s">
        <v>83</v>
      </c>
      <c r="H20" t="s">
        <v>84</v>
      </c>
      <c r="I20" s="12">
        <f>_xlfn.XLOOKUP(A:A, 'FY25 Preliminary Award'!B:B, 'FY25 Preliminary Award'!D:D, "", FALSE)</f>
        <v>2204500.92</v>
      </c>
      <c r="J20" s="12">
        <f>_xlfn.XLOOKUP(A:A, 'FY25 Final Award'!B:B, 'FY25 Final Award'!D:D, "", FALSE)</f>
        <v>2411348.1</v>
      </c>
      <c r="K20" s="12">
        <f>_xlfn.XLOOKUP(A:A, 'FY25 Final Award'!B:B, 'FY25 Final Award'!D:D, "", FALSE)</f>
        <v>2411348.1</v>
      </c>
      <c r="O20" t="s">
        <v>85</v>
      </c>
    </row>
    <row r="21" spans="1:15">
      <c r="A21" t="s">
        <v>148</v>
      </c>
      <c r="B21" t="s">
        <v>149</v>
      </c>
      <c r="C21" t="s">
        <v>150</v>
      </c>
      <c r="D21" t="s">
        <v>151</v>
      </c>
      <c r="E21" t="s">
        <v>15</v>
      </c>
      <c r="F21" s="13">
        <v>45566</v>
      </c>
      <c r="G21" t="s">
        <v>83</v>
      </c>
      <c r="H21" t="s">
        <v>84</v>
      </c>
      <c r="I21" s="12">
        <f>_xlfn.XLOOKUP(A:A, 'FY25 Preliminary Award'!B:B, 'FY25 Preliminary Award'!D:D, "", FALSE)</f>
        <v>10495.24</v>
      </c>
      <c r="J21" s="12">
        <f>_xlfn.XLOOKUP(A:A, 'FY25 Final Award'!B:B, 'FY25 Final Award'!D:D, "", FALSE)</f>
        <v>10993.13</v>
      </c>
      <c r="K21" s="12">
        <f>_xlfn.XLOOKUP(A:A, 'FY25 Final Award'!B:B, 'FY25 Final Award'!D:D, "", FALSE)</f>
        <v>10993.13</v>
      </c>
      <c r="O21" t="s">
        <v>85</v>
      </c>
    </row>
    <row r="22" spans="1:15">
      <c r="A22" t="s">
        <v>152</v>
      </c>
      <c r="B22" t="s">
        <v>153</v>
      </c>
      <c r="C22" t="s">
        <v>154</v>
      </c>
      <c r="D22" t="s">
        <v>155</v>
      </c>
      <c r="E22" t="s">
        <v>15</v>
      </c>
      <c r="F22" s="13">
        <v>45566</v>
      </c>
      <c r="G22" t="s">
        <v>83</v>
      </c>
      <c r="H22" t="s">
        <v>84</v>
      </c>
      <c r="I22" s="12">
        <f>_xlfn.XLOOKUP(A:A, 'FY25 Preliminary Award'!B:B, 'FY25 Preliminary Award'!D:D, "", FALSE)</f>
        <v>189177.24</v>
      </c>
      <c r="J22" s="12">
        <f>_xlfn.XLOOKUP(A:A, 'FY25 Final Award'!B:B, 'FY25 Final Award'!D:D, "", FALSE)</f>
        <v>175129.04</v>
      </c>
      <c r="K22" s="12">
        <f>_xlfn.XLOOKUP(A:A, 'FY25 Final Award'!B:B, 'FY25 Final Award'!D:D, "", FALSE)</f>
        <v>175129.04</v>
      </c>
      <c r="O22" t="s">
        <v>85</v>
      </c>
    </row>
    <row r="23" spans="1:15">
      <c r="A23" t="s">
        <v>156</v>
      </c>
      <c r="B23" t="s">
        <v>157</v>
      </c>
      <c r="C23" t="s">
        <v>158</v>
      </c>
      <c r="D23" t="s">
        <v>159</v>
      </c>
      <c r="E23" t="s">
        <v>15</v>
      </c>
      <c r="F23" s="13">
        <v>45566</v>
      </c>
      <c r="G23" t="s">
        <v>83</v>
      </c>
      <c r="H23" t="s">
        <v>84</v>
      </c>
      <c r="I23" s="12">
        <f>_xlfn.XLOOKUP(A:A, 'FY25 Preliminary Award'!B:B, 'FY25 Preliminary Award'!D:D, "", FALSE)</f>
        <v>89775.6</v>
      </c>
      <c r="J23" s="12">
        <f>_xlfn.XLOOKUP(A:A, 'FY25 Final Award'!B:B, 'FY25 Final Award'!D:D, "", FALSE)</f>
        <v>96610.89</v>
      </c>
      <c r="K23" s="12">
        <f>_xlfn.XLOOKUP(A:A, 'FY25 Final Award'!B:B, 'FY25 Final Award'!D:D, "", FALSE)</f>
        <v>96610.89</v>
      </c>
      <c r="O23" t="s">
        <v>85</v>
      </c>
    </row>
    <row r="24" spans="1:15">
      <c r="A24" t="s">
        <v>160</v>
      </c>
      <c r="B24" t="s">
        <v>161</v>
      </c>
      <c r="C24" t="s">
        <v>158</v>
      </c>
      <c r="D24" t="s">
        <v>162</v>
      </c>
      <c r="E24" t="s">
        <v>15</v>
      </c>
      <c r="F24" s="13">
        <v>45566</v>
      </c>
      <c r="G24" t="s">
        <v>83</v>
      </c>
      <c r="H24" t="s">
        <v>84</v>
      </c>
      <c r="I24" s="12">
        <f>_xlfn.XLOOKUP(A:A, 'FY25 Preliminary Award'!B:B, 'FY25 Preliminary Award'!D:D, "", FALSE)</f>
        <v>32326.2</v>
      </c>
      <c r="J24" s="12">
        <f>_xlfn.XLOOKUP(A:A, 'FY25 Final Award'!B:B, 'FY25 Final Award'!D:D, "", FALSE)</f>
        <v>38666.69</v>
      </c>
      <c r="K24" s="12">
        <f>_xlfn.XLOOKUP(A:A, 'FY25 Final Award'!B:B, 'FY25 Final Award'!D:D, "", FALSE)</f>
        <v>38666.69</v>
      </c>
      <c r="O24" t="s">
        <v>85</v>
      </c>
    </row>
    <row r="25" spans="1:15">
      <c r="A25" t="s">
        <v>163</v>
      </c>
      <c r="B25" t="s">
        <v>164</v>
      </c>
      <c r="C25" t="s">
        <v>165</v>
      </c>
      <c r="D25" t="s">
        <v>166</v>
      </c>
      <c r="E25" t="s">
        <v>15</v>
      </c>
      <c r="F25" s="13">
        <v>45566</v>
      </c>
      <c r="G25" t="s">
        <v>83</v>
      </c>
      <c r="H25" t="s">
        <v>84</v>
      </c>
      <c r="I25" s="12">
        <f>_xlfn.XLOOKUP(A:A, 'FY25 Preliminary Award'!B:B, 'FY25 Preliminary Award'!D:D, "", FALSE)</f>
        <v>51706.04</v>
      </c>
      <c r="J25" s="12">
        <f>_xlfn.XLOOKUP(A:A, 'FY25 Final Award'!B:B, 'FY25 Final Award'!D:D, "", FALSE)</f>
        <v>56635.94</v>
      </c>
      <c r="K25" s="12">
        <f>_xlfn.XLOOKUP(A:A, 'FY25 Final Award'!B:B, 'FY25 Final Award'!D:D, "", FALSE)</f>
        <v>56635.94</v>
      </c>
      <c r="O25" t="s">
        <v>85</v>
      </c>
    </row>
    <row r="26" spans="1:15">
      <c r="A26" t="s">
        <v>167</v>
      </c>
      <c r="B26" t="s">
        <v>168</v>
      </c>
      <c r="C26" t="s">
        <v>168</v>
      </c>
      <c r="D26" t="s">
        <v>169</v>
      </c>
      <c r="E26" t="s">
        <v>15</v>
      </c>
      <c r="F26" s="13">
        <v>45566</v>
      </c>
      <c r="G26" t="s">
        <v>83</v>
      </c>
      <c r="H26" t="s">
        <v>84</v>
      </c>
      <c r="I26" s="12">
        <f>_xlfn.XLOOKUP(A:A, 'FY25 Preliminary Award'!B:B, 'FY25 Preliminary Award'!D:D, "", FALSE)</f>
        <v>48211.51</v>
      </c>
      <c r="J26" s="12">
        <f>_xlfn.XLOOKUP(A:A, 'FY25 Final Award'!B:B, 'FY25 Final Award'!D:D, "", FALSE)</f>
        <v>51844.28</v>
      </c>
      <c r="K26" s="12">
        <f>_xlfn.XLOOKUP(A:A, 'FY25 Final Award'!B:B, 'FY25 Final Award'!D:D, "", FALSE)</f>
        <v>51844.28</v>
      </c>
      <c r="O26" t="s">
        <v>85</v>
      </c>
    </row>
    <row r="27" spans="1:15">
      <c r="A27" t="s">
        <v>170</v>
      </c>
      <c r="B27" t="s">
        <v>171</v>
      </c>
      <c r="C27" t="s">
        <v>158</v>
      </c>
      <c r="D27" t="s">
        <v>172</v>
      </c>
      <c r="E27" t="s">
        <v>15</v>
      </c>
      <c r="F27" s="13">
        <v>45566</v>
      </c>
      <c r="G27" t="s">
        <v>83</v>
      </c>
      <c r="H27" t="s">
        <v>84</v>
      </c>
      <c r="I27" s="12">
        <f>_xlfn.XLOOKUP(A:A, 'FY25 Preliminary Award'!B:B, 'FY25 Preliminary Award'!D:D, "", FALSE)</f>
        <v>29636.16</v>
      </c>
      <c r="J27" s="12">
        <f>_xlfn.XLOOKUP(A:A, 'FY25 Final Award'!B:B, 'FY25 Final Award'!D:D, "", FALSE)</f>
        <v>35455.61</v>
      </c>
      <c r="K27" s="12">
        <f>_xlfn.XLOOKUP(A:A, 'FY25 Final Award'!B:B, 'FY25 Final Award'!D:D, "", FALSE)</f>
        <v>35455.61</v>
      </c>
      <c r="O27" t="s">
        <v>85</v>
      </c>
    </row>
    <row r="28" spans="1:15">
      <c r="A28" t="s">
        <v>173</v>
      </c>
      <c r="B28" t="s">
        <v>174</v>
      </c>
      <c r="C28" t="s">
        <v>158</v>
      </c>
      <c r="D28" t="s">
        <v>175</v>
      </c>
      <c r="E28" t="s">
        <v>15</v>
      </c>
      <c r="F28" s="13">
        <v>45566</v>
      </c>
      <c r="G28" t="s">
        <v>83</v>
      </c>
      <c r="H28" t="s">
        <v>84</v>
      </c>
      <c r="I28" s="12">
        <f>_xlfn.XLOOKUP(A:A, 'FY25 Preliminary Award'!B:B, 'FY25 Preliminary Award'!D:D, "", FALSE)</f>
        <v>93711.21</v>
      </c>
      <c r="J28" s="12">
        <f>_xlfn.XLOOKUP(A:A, 'FY25 Final Award'!B:B, 'FY25 Final Award'!D:D, "", FALSE)</f>
        <v>100491.81</v>
      </c>
      <c r="K28" s="12">
        <f>_xlfn.XLOOKUP(A:A, 'FY25 Final Award'!B:B, 'FY25 Final Award'!D:D, "", FALSE)</f>
        <v>100491.81</v>
      </c>
      <c r="O28" t="s">
        <v>85</v>
      </c>
    </row>
    <row r="29" spans="1:15">
      <c r="A29" t="s">
        <v>176</v>
      </c>
      <c r="B29" t="s">
        <v>177</v>
      </c>
      <c r="C29" t="s">
        <v>158</v>
      </c>
      <c r="D29" t="s">
        <v>178</v>
      </c>
      <c r="E29" t="s">
        <v>15</v>
      </c>
      <c r="F29" s="13">
        <v>45566</v>
      </c>
      <c r="G29" t="s">
        <v>83</v>
      </c>
      <c r="H29" t="s">
        <v>84</v>
      </c>
      <c r="I29" s="12">
        <f>_xlfn.XLOOKUP(A:A, 'FY25 Preliminary Award'!B:B, 'FY25 Preliminary Award'!D:D, "", FALSE)</f>
        <v>93361.85</v>
      </c>
      <c r="J29" s="12">
        <f>_xlfn.XLOOKUP(A:A, 'FY25 Final Award'!B:B, 'FY25 Final Award'!D:D, "", FALSE)</f>
        <v>110213.9</v>
      </c>
      <c r="K29" s="12">
        <f>_xlfn.XLOOKUP(A:A, 'FY25 Final Award'!B:B, 'FY25 Final Award'!D:D, "", FALSE)</f>
        <v>110213.9</v>
      </c>
      <c r="O29" t="s">
        <v>85</v>
      </c>
    </row>
    <row r="30" spans="1:15">
      <c r="A30" t="s">
        <v>179</v>
      </c>
      <c r="B30" t="s">
        <v>180</v>
      </c>
      <c r="C30" t="s">
        <v>158</v>
      </c>
      <c r="D30" t="s">
        <v>181</v>
      </c>
      <c r="E30" t="s">
        <v>15</v>
      </c>
      <c r="F30" s="13">
        <v>45566</v>
      </c>
      <c r="G30" t="s">
        <v>83</v>
      </c>
      <c r="H30" t="s">
        <v>84</v>
      </c>
      <c r="I30" s="12">
        <f>_xlfn.XLOOKUP(A:A, 'FY25 Preliminary Award'!B:B, 'FY25 Preliminary Award'!D:D, "", FALSE)</f>
        <v>62621.15</v>
      </c>
      <c r="J30" s="12">
        <f>_xlfn.XLOOKUP(A:A, 'FY25 Final Award'!B:B, 'FY25 Final Award'!D:D, "", FALSE)</f>
        <v>69199.13</v>
      </c>
      <c r="K30" s="12">
        <f>_xlfn.XLOOKUP(A:A, 'FY25 Final Award'!B:B, 'FY25 Final Award'!D:D, "", FALSE)</f>
        <v>69199.13</v>
      </c>
      <c r="O30" t="s">
        <v>85</v>
      </c>
    </row>
    <row r="31" spans="1:15">
      <c r="A31" t="s">
        <v>182</v>
      </c>
      <c r="B31" t="s">
        <v>183</v>
      </c>
      <c r="C31" t="s">
        <v>184</v>
      </c>
      <c r="D31" t="s">
        <v>185</v>
      </c>
      <c r="E31" t="s">
        <v>15</v>
      </c>
      <c r="F31" s="13">
        <v>45566</v>
      </c>
      <c r="G31" t="s">
        <v>83</v>
      </c>
      <c r="H31" t="s">
        <v>84</v>
      </c>
      <c r="I31" s="12">
        <f>_xlfn.XLOOKUP(A:A, 'FY25 Preliminary Award'!B:B, 'FY25 Preliminary Award'!D:D, "", FALSE)</f>
        <v>71206.600000000006</v>
      </c>
      <c r="J31" s="12">
        <f>_xlfn.XLOOKUP(A:A, 'FY25 Final Award'!B:B, 'FY25 Final Award'!D:D, "", FALSE)</f>
        <v>80325.05</v>
      </c>
      <c r="K31" s="12">
        <f>_xlfn.XLOOKUP(A:A, 'FY25 Final Award'!B:B, 'FY25 Final Award'!D:D, "", FALSE)</f>
        <v>80325.05</v>
      </c>
      <c r="O31" t="s">
        <v>85</v>
      </c>
    </row>
    <row r="32" spans="1:15">
      <c r="A32" t="s">
        <v>186</v>
      </c>
      <c r="B32" t="s">
        <v>187</v>
      </c>
      <c r="C32" t="s">
        <v>158</v>
      </c>
      <c r="D32" t="s">
        <v>188</v>
      </c>
      <c r="E32" t="s">
        <v>15</v>
      </c>
      <c r="F32" s="13">
        <v>45566</v>
      </c>
      <c r="G32" t="s">
        <v>83</v>
      </c>
      <c r="H32" t="s">
        <v>84</v>
      </c>
      <c r="I32" s="12">
        <f>_xlfn.XLOOKUP(A:A, 'FY25 Preliminary Award'!B:B, 'FY25 Preliminary Award'!D:D, "", FALSE)</f>
        <v>73465.37</v>
      </c>
      <c r="J32" s="12">
        <f>_xlfn.XLOOKUP(A:A, 'FY25 Final Award'!B:B, 'FY25 Final Award'!D:D, "", FALSE)</f>
        <v>74634</v>
      </c>
      <c r="K32" s="12">
        <f>_xlfn.XLOOKUP(A:A, 'FY25 Final Award'!B:B, 'FY25 Final Award'!D:D, "", FALSE)</f>
        <v>74634</v>
      </c>
      <c r="O32" t="s">
        <v>85</v>
      </c>
    </row>
    <row r="33" spans="1:15">
      <c r="A33" t="s">
        <v>189</v>
      </c>
      <c r="B33" t="s">
        <v>190</v>
      </c>
      <c r="C33" t="s">
        <v>158</v>
      </c>
      <c r="D33" t="s">
        <v>191</v>
      </c>
      <c r="E33" t="s">
        <v>15</v>
      </c>
      <c r="F33" s="13">
        <v>45566</v>
      </c>
      <c r="G33" t="s">
        <v>83</v>
      </c>
      <c r="H33" t="s">
        <v>84</v>
      </c>
      <c r="I33" s="12">
        <f>_xlfn.XLOOKUP(A:A, 'FY25 Preliminary Award'!B:B, 'FY25 Preliminary Award'!D:D, "", FALSE)</f>
        <v>27360.05</v>
      </c>
      <c r="J33" s="12">
        <f>_xlfn.XLOOKUP(A:A, 'FY25 Final Award'!B:B, 'FY25 Final Award'!D:D, "", FALSE)</f>
        <v>38678.99</v>
      </c>
      <c r="K33" s="12">
        <f>_xlfn.XLOOKUP(A:A, 'FY25 Final Award'!B:B, 'FY25 Final Award'!D:D, "", FALSE)</f>
        <v>38678.99</v>
      </c>
      <c r="O33" t="s">
        <v>85</v>
      </c>
    </row>
    <row r="34" spans="1:15">
      <c r="A34" t="s">
        <v>192</v>
      </c>
      <c r="B34" t="s">
        <v>193</v>
      </c>
      <c r="C34" t="s">
        <v>194</v>
      </c>
      <c r="D34" t="s">
        <v>195</v>
      </c>
      <c r="E34" t="s">
        <v>15</v>
      </c>
      <c r="F34" s="13">
        <v>45566</v>
      </c>
      <c r="G34" t="s">
        <v>83</v>
      </c>
      <c r="H34" t="s">
        <v>84</v>
      </c>
      <c r="I34" s="12">
        <f>_xlfn.XLOOKUP(A:A, 'FY25 Preliminary Award'!B:B, 'FY25 Preliminary Award'!D:D, "", FALSE)</f>
        <v>1667143.18</v>
      </c>
      <c r="J34" s="12">
        <f>_xlfn.XLOOKUP(A:A, 'FY25 Final Award'!B:B, 'FY25 Final Award'!D:D, "", FALSE)</f>
        <v>2007504.17</v>
      </c>
      <c r="K34" s="12">
        <f>_xlfn.XLOOKUP(A:A, 'FY25 Final Award'!B:B, 'FY25 Final Award'!D:D, "", FALSE)</f>
        <v>2007504.17</v>
      </c>
      <c r="O34" t="s">
        <v>85</v>
      </c>
    </row>
    <row r="35" spans="1:15">
      <c r="A35" t="s">
        <v>196</v>
      </c>
      <c r="B35" t="s">
        <v>197</v>
      </c>
      <c r="C35" t="s">
        <v>198</v>
      </c>
      <c r="D35" t="s">
        <v>199</v>
      </c>
      <c r="E35" t="s">
        <v>15</v>
      </c>
      <c r="F35" s="13">
        <v>45566</v>
      </c>
      <c r="G35" t="s">
        <v>83</v>
      </c>
      <c r="H35" t="s">
        <v>84</v>
      </c>
      <c r="I35" s="12">
        <f>_xlfn.XLOOKUP(A:A, 'FY25 Preliminary Award'!B:B, 'FY25 Preliminary Award'!D:D, "", FALSE)</f>
        <v>2637964.83</v>
      </c>
      <c r="J35" s="12">
        <f>_xlfn.XLOOKUP(A:A, 'FY25 Final Award'!B:B, 'FY25 Final Award'!D:D, "", FALSE)</f>
        <v>2934300.36</v>
      </c>
      <c r="K35" s="12">
        <f>_xlfn.XLOOKUP(A:A, 'FY25 Final Award'!B:B, 'FY25 Final Award'!D:D, "", FALSE)</f>
        <v>2934300.36</v>
      </c>
      <c r="O35" t="s">
        <v>85</v>
      </c>
    </row>
    <row r="36" spans="1:15">
      <c r="A36" t="s">
        <v>200</v>
      </c>
      <c r="B36" t="s">
        <v>201</v>
      </c>
      <c r="C36" t="s">
        <v>202</v>
      </c>
      <c r="D36" t="s">
        <v>203</v>
      </c>
      <c r="E36" t="s">
        <v>15</v>
      </c>
      <c r="F36" s="13">
        <v>45566</v>
      </c>
      <c r="G36" t="s">
        <v>83</v>
      </c>
      <c r="H36" t="s">
        <v>84</v>
      </c>
      <c r="I36" s="12">
        <f>_xlfn.XLOOKUP(A:A, 'FY25 Preliminary Award'!B:B, 'FY25 Preliminary Award'!D:D, "", FALSE)</f>
        <v>45667.35</v>
      </c>
      <c r="J36" s="12">
        <f>_xlfn.XLOOKUP(A:A, 'FY25 Final Award'!B:B, 'FY25 Final Award'!D:D, "", FALSE)</f>
        <v>49107.69</v>
      </c>
      <c r="K36" s="12">
        <f>_xlfn.XLOOKUP(A:A, 'FY25 Final Award'!B:B, 'FY25 Final Award'!D:D, "", FALSE)</f>
        <v>49107.69</v>
      </c>
      <c r="O36" t="s">
        <v>85</v>
      </c>
    </row>
    <row r="37" spans="1:15">
      <c r="A37" t="s">
        <v>204</v>
      </c>
      <c r="B37" t="s">
        <v>205</v>
      </c>
      <c r="C37" t="s">
        <v>205</v>
      </c>
      <c r="D37" t="s">
        <v>206</v>
      </c>
      <c r="E37" t="s">
        <v>15</v>
      </c>
      <c r="F37" s="13">
        <v>45566</v>
      </c>
      <c r="G37" t="s">
        <v>83</v>
      </c>
      <c r="H37" t="s">
        <v>84</v>
      </c>
      <c r="I37" s="12">
        <f>_xlfn.XLOOKUP(A:A, 'FY25 Preliminary Award'!B:B, 'FY25 Preliminary Award'!D:D, "", FALSE)</f>
        <v>124111.81</v>
      </c>
      <c r="J37" s="12">
        <f>_xlfn.XLOOKUP(A:A, 'FY25 Final Award'!B:B, 'FY25 Final Award'!D:D, "", FALSE)</f>
        <v>138316.64000000001</v>
      </c>
      <c r="K37" s="12">
        <f>_xlfn.XLOOKUP(A:A, 'FY25 Final Award'!B:B, 'FY25 Final Award'!D:D, "", FALSE)</f>
        <v>138316.64000000001</v>
      </c>
      <c r="O37" t="s">
        <v>85</v>
      </c>
    </row>
    <row r="38" spans="1:15">
      <c r="A38" t="s">
        <v>207</v>
      </c>
      <c r="B38" t="s">
        <v>208</v>
      </c>
      <c r="C38" t="s">
        <v>209</v>
      </c>
      <c r="D38">
        <v>0</v>
      </c>
      <c r="E38" t="s">
        <v>15</v>
      </c>
      <c r="F38" s="13">
        <v>45566</v>
      </c>
      <c r="G38" t="s">
        <v>83</v>
      </c>
      <c r="H38" t="s">
        <v>84</v>
      </c>
      <c r="I38" s="12">
        <f>_xlfn.XLOOKUP(A:A, 'FY25 Preliminary Award'!B:B, 'FY25 Preliminary Award'!D:D, "", FALSE)</f>
        <v>352.23</v>
      </c>
      <c r="J38" s="12">
        <f>_xlfn.XLOOKUP(A:A, 'FY25 Final Award'!B:B, 'FY25 Final Award'!D:D, "", FALSE)</f>
        <v>391.37</v>
      </c>
      <c r="K38" s="12">
        <f>_xlfn.XLOOKUP(A:A, 'FY25 Final Award'!B:B, 'FY25 Final Award'!D:D, "", FALSE)</f>
        <v>391.37</v>
      </c>
      <c r="O38" t="s">
        <v>85</v>
      </c>
    </row>
    <row r="39" spans="1:15">
      <c r="A39" t="s">
        <v>210</v>
      </c>
      <c r="B39" t="s">
        <v>211</v>
      </c>
      <c r="C39" t="s">
        <v>211</v>
      </c>
      <c r="D39" t="s">
        <v>212</v>
      </c>
      <c r="E39" t="s">
        <v>15</v>
      </c>
      <c r="F39" s="13">
        <v>45566</v>
      </c>
      <c r="G39" t="s">
        <v>83</v>
      </c>
      <c r="H39" t="s">
        <v>84</v>
      </c>
      <c r="I39" s="12">
        <f>_xlfn.XLOOKUP(A:A, 'FY25 Preliminary Award'!B:B, 'FY25 Preliminary Award'!D:D, "", FALSE)</f>
        <v>4138.2299999999996</v>
      </c>
      <c r="J39" s="12">
        <f>_xlfn.XLOOKUP(A:A, 'FY25 Final Award'!B:B, 'FY25 Final Award'!D:D, "", FALSE)</f>
        <v>4615.3900000000003</v>
      </c>
      <c r="K39" s="12">
        <f>_xlfn.XLOOKUP(A:A, 'FY25 Final Award'!B:B, 'FY25 Final Award'!D:D, "", FALSE)</f>
        <v>4615.3900000000003</v>
      </c>
      <c r="O39" t="s">
        <v>85</v>
      </c>
    </row>
    <row r="40" spans="1:15">
      <c r="A40" t="s">
        <v>213</v>
      </c>
      <c r="B40" t="s">
        <v>214</v>
      </c>
      <c r="C40" t="s">
        <v>215</v>
      </c>
      <c r="D40" t="s">
        <v>216</v>
      </c>
      <c r="E40" t="s">
        <v>15</v>
      </c>
      <c r="F40" s="13">
        <v>45566</v>
      </c>
      <c r="G40" t="s">
        <v>83</v>
      </c>
      <c r="H40" t="s">
        <v>84</v>
      </c>
      <c r="I40" s="12">
        <f>_xlfn.XLOOKUP(A:A, 'FY25 Preliminary Award'!B:B, 'FY25 Preliminary Award'!D:D, "", FALSE)</f>
        <v>707326.3</v>
      </c>
      <c r="J40" s="12">
        <f>_xlfn.XLOOKUP(A:A, 'FY25 Final Award'!B:B, 'FY25 Final Award'!D:D, "", FALSE)</f>
        <v>752081.46</v>
      </c>
      <c r="K40" s="12">
        <f>_xlfn.XLOOKUP(A:A, 'FY25 Final Award'!B:B, 'FY25 Final Award'!D:D, "", FALSE)</f>
        <v>752081.46</v>
      </c>
      <c r="O40" t="s">
        <v>85</v>
      </c>
    </row>
    <row r="41" spans="1:15">
      <c r="A41" t="s">
        <v>217</v>
      </c>
      <c r="B41" t="s">
        <v>218</v>
      </c>
      <c r="C41" t="s">
        <v>218</v>
      </c>
      <c r="D41" t="s">
        <v>219</v>
      </c>
      <c r="E41" t="s">
        <v>15</v>
      </c>
      <c r="F41" s="13">
        <v>45566</v>
      </c>
      <c r="G41" t="s">
        <v>83</v>
      </c>
      <c r="H41" t="s">
        <v>84</v>
      </c>
      <c r="I41" s="12">
        <f>_xlfn.XLOOKUP(A:A, 'FY25 Preliminary Award'!B:B, 'FY25 Preliminary Award'!D:D, "", FALSE)</f>
        <v>34578.230000000003</v>
      </c>
      <c r="J41" s="12">
        <f>_xlfn.XLOOKUP(A:A, 'FY25 Final Award'!B:B, 'FY25 Final Award'!D:D, "", FALSE)</f>
        <v>41757.019999999997</v>
      </c>
      <c r="K41" s="12">
        <f>_xlfn.XLOOKUP(A:A, 'FY25 Final Award'!B:B, 'FY25 Final Award'!D:D, "", FALSE)</f>
        <v>41757.019999999997</v>
      </c>
      <c r="O41" t="s">
        <v>85</v>
      </c>
    </row>
    <row r="42" spans="1:15">
      <c r="A42" t="s">
        <v>220</v>
      </c>
      <c r="B42" t="s">
        <v>221</v>
      </c>
      <c r="C42" t="s">
        <v>221</v>
      </c>
      <c r="D42" t="s">
        <v>222</v>
      </c>
      <c r="E42" t="s">
        <v>15</v>
      </c>
      <c r="F42" s="13">
        <v>45566</v>
      </c>
      <c r="G42" t="s">
        <v>83</v>
      </c>
      <c r="H42" t="s">
        <v>84</v>
      </c>
      <c r="I42" s="12">
        <f>_xlfn.XLOOKUP(A:A, 'FY25 Preliminary Award'!B:B, 'FY25 Preliminary Award'!D:D, "", FALSE)</f>
        <v>9589.7999999999993</v>
      </c>
      <c r="J42" s="12">
        <f>_xlfn.XLOOKUP(A:A, 'FY25 Final Award'!B:B, 'FY25 Final Award'!D:D, "", FALSE)</f>
        <v>0</v>
      </c>
      <c r="K42" s="12">
        <f>_xlfn.XLOOKUP(A:A, 'FY25 Final Award'!B:B, 'FY25 Final Award'!D:D, "", FALSE)</f>
        <v>0</v>
      </c>
      <c r="O42" t="s">
        <v>85</v>
      </c>
    </row>
    <row r="43" spans="1:15">
      <c r="A43" t="s">
        <v>223</v>
      </c>
      <c r="B43" t="s">
        <v>224</v>
      </c>
      <c r="C43" t="s">
        <v>224</v>
      </c>
      <c r="D43" t="s">
        <v>225</v>
      </c>
      <c r="E43" t="s">
        <v>15</v>
      </c>
      <c r="F43" s="13">
        <v>45566</v>
      </c>
      <c r="G43" t="s">
        <v>83</v>
      </c>
      <c r="H43" t="s">
        <v>84</v>
      </c>
      <c r="I43" s="12">
        <f>_xlfn.XLOOKUP(A:A, 'FY25 Preliminary Award'!B:B, 'FY25 Preliminary Award'!D:D, "", FALSE)</f>
        <v>69951.11</v>
      </c>
      <c r="J43" s="12">
        <f>_xlfn.XLOOKUP(A:A, 'FY25 Final Award'!B:B, 'FY25 Final Award'!D:D, "", FALSE)</f>
        <v>77894.92</v>
      </c>
      <c r="K43" s="12">
        <f>_xlfn.XLOOKUP(A:A, 'FY25 Final Award'!B:B, 'FY25 Final Award'!D:D, "", FALSE)</f>
        <v>77894.92</v>
      </c>
      <c r="O43" t="s">
        <v>85</v>
      </c>
    </row>
    <row r="44" spans="1:15">
      <c r="A44" t="s">
        <v>226</v>
      </c>
      <c r="B44" t="s">
        <v>227</v>
      </c>
      <c r="C44" t="s">
        <v>227</v>
      </c>
      <c r="D44" t="s">
        <v>228</v>
      </c>
      <c r="E44" t="s">
        <v>15</v>
      </c>
      <c r="F44" s="13">
        <v>45566</v>
      </c>
      <c r="G44" t="s">
        <v>83</v>
      </c>
      <c r="H44" t="s">
        <v>84</v>
      </c>
      <c r="I44" s="12">
        <f>_xlfn.XLOOKUP(A:A, 'FY25 Preliminary Award'!B:B, 'FY25 Preliminary Award'!D:D, "", FALSE)</f>
        <v>67837.399999999994</v>
      </c>
      <c r="J44" s="12">
        <f>_xlfn.XLOOKUP(A:A, 'FY25 Final Award'!B:B, 'FY25 Final Award'!D:D, "", FALSE)</f>
        <v>75733.009999999995</v>
      </c>
      <c r="K44" s="12">
        <f>_xlfn.XLOOKUP(A:A, 'FY25 Final Award'!B:B, 'FY25 Final Award'!D:D, "", FALSE)</f>
        <v>75733.009999999995</v>
      </c>
      <c r="O44" t="s">
        <v>85</v>
      </c>
    </row>
    <row r="45" spans="1:15">
      <c r="A45" t="s">
        <v>229</v>
      </c>
      <c r="B45" t="s">
        <v>230</v>
      </c>
      <c r="C45" t="s">
        <v>230</v>
      </c>
      <c r="D45" t="s">
        <v>231</v>
      </c>
      <c r="E45" t="s">
        <v>15</v>
      </c>
      <c r="F45" s="13">
        <v>45566</v>
      </c>
      <c r="G45" t="s">
        <v>83</v>
      </c>
      <c r="H45" t="s">
        <v>84</v>
      </c>
      <c r="I45" s="12">
        <f>_xlfn.XLOOKUP(A:A, 'FY25 Preliminary Award'!B:B, 'FY25 Preliminary Award'!D:D, "", FALSE)</f>
        <v>62705.66</v>
      </c>
      <c r="J45" s="12">
        <f>_xlfn.XLOOKUP(A:A, 'FY25 Final Award'!B:B, 'FY25 Final Award'!D:D, "", FALSE)</f>
        <v>71230.679999999993</v>
      </c>
      <c r="K45" s="12">
        <f>_xlfn.XLOOKUP(A:A, 'FY25 Final Award'!B:B, 'FY25 Final Award'!D:D, "", FALSE)</f>
        <v>71230.679999999993</v>
      </c>
      <c r="O45" t="s">
        <v>85</v>
      </c>
    </row>
    <row r="46" spans="1:15">
      <c r="A46" t="s">
        <v>232</v>
      </c>
      <c r="B46" t="s">
        <v>233</v>
      </c>
      <c r="C46" t="s">
        <v>233</v>
      </c>
      <c r="D46" t="s">
        <v>234</v>
      </c>
      <c r="E46" t="s">
        <v>15</v>
      </c>
      <c r="F46" s="13">
        <v>45566</v>
      </c>
      <c r="G46" t="s">
        <v>83</v>
      </c>
      <c r="H46" t="s">
        <v>84</v>
      </c>
      <c r="I46" s="12">
        <f>_xlfn.XLOOKUP(A:A, 'FY25 Preliminary Award'!B:B, 'FY25 Preliminary Award'!D:D, "", FALSE)</f>
        <v>70307.72</v>
      </c>
      <c r="J46" s="12">
        <f>_xlfn.XLOOKUP(A:A, 'FY25 Final Award'!B:B, 'FY25 Final Award'!D:D, "", FALSE)</f>
        <v>78698.350000000006</v>
      </c>
      <c r="K46" s="12">
        <f>_xlfn.XLOOKUP(A:A, 'FY25 Final Award'!B:B, 'FY25 Final Award'!D:D, "", FALSE)</f>
        <v>78698.350000000006</v>
      </c>
      <c r="O46" t="s">
        <v>85</v>
      </c>
    </row>
    <row r="47" spans="1:15">
      <c r="A47" t="s">
        <v>235</v>
      </c>
      <c r="B47" t="s">
        <v>236</v>
      </c>
      <c r="C47" t="s">
        <v>236</v>
      </c>
      <c r="D47" t="s">
        <v>237</v>
      </c>
      <c r="E47" t="s">
        <v>15</v>
      </c>
      <c r="F47" s="13">
        <v>45566</v>
      </c>
      <c r="G47" t="s">
        <v>83</v>
      </c>
      <c r="H47" t="s">
        <v>84</v>
      </c>
      <c r="I47" s="12">
        <f>_xlfn.XLOOKUP(A:A, 'FY25 Preliminary Award'!B:B, 'FY25 Preliminary Award'!D:D, "", FALSE)</f>
        <v>92322.98</v>
      </c>
      <c r="J47" s="12">
        <f>_xlfn.XLOOKUP(A:A, 'FY25 Final Award'!B:B, 'FY25 Final Award'!D:D, "", FALSE)</f>
        <v>101056.09</v>
      </c>
      <c r="K47" s="12">
        <f>_xlfn.XLOOKUP(A:A, 'FY25 Final Award'!B:B, 'FY25 Final Award'!D:D, "", FALSE)</f>
        <v>101056.09</v>
      </c>
      <c r="O47" t="s">
        <v>85</v>
      </c>
    </row>
    <row r="48" spans="1:15">
      <c r="A48" t="s">
        <v>238</v>
      </c>
      <c r="B48" t="s">
        <v>239</v>
      </c>
      <c r="C48" t="s">
        <v>239</v>
      </c>
      <c r="D48" t="s">
        <v>240</v>
      </c>
      <c r="E48" t="s">
        <v>15</v>
      </c>
      <c r="F48" s="13">
        <v>45566</v>
      </c>
      <c r="G48" t="s">
        <v>83</v>
      </c>
      <c r="H48" t="s">
        <v>84</v>
      </c>
      <c r="I48" s="12">
        <f>_xlfn.XLOOKUP(A:A, 'FY25 Preliminary Award'!B:B, 'FY25 Preliminary Award'!D:D, "", FALSE)</f>
        <v>102288.66</v>
      </c>
      <c r="J48" s="12">
        <f>_xlfn.XLOOKUP(A:A, 'FY25 Final Award'!B:B, 'FY25 Final Award'!D:D, "", FALSE)</f>
        <v>103277.82</v>
      </c>
      <c r="K48" s="12">
        <f>_xlfn.XLOOKUP(A:A, 'FY25 Final Award'!B:B, 'FY25 Final Award'!D:D, "", FALSE)</f>
        <v>103277.82</v>
      </c>
      <c r="O48" t="s">
        <v>85</v>
      </c>
    </row>
    <row r="49" spans="1:15">
      <c r="A49" t="s">
        <v>241</v>
      </c>
      <c r="B49" t="s">
        <v>242</v>
      </c>
      <c r="C49" t="s">
        <v>242</v>
      </c>
      <c r="D49" t="s">
        <v>243</v>
      </c>
      <c r="E49" t="s">
        <v>15</v>
      </c>
      <c r="F49" s="13">
        <v>45566</v>
      </c>
      <c r="G49" t="s">
        <v>83</v>
      </c>
      <c r="H49" t="s">
        <v>84</v>
      </c>
      <c r="I49" s="12">
        <f>_xlfn.XLOOKUP(A:A, 'FY25 Preliminary Award'!B:B, 'FY25 Preliminary Award'!D:D, "", FALSE)</f>
        <v>129987.42</v>
      </c>
      <c r="J49" s="12">
        <f>_xlfn.XLOOKUP(A:A, 'FY25 Final Award'!B:B, 'FY25 Final Award'!D:D, "", FALSE)</f>
        <v>147379.34</v>
      </c>
      <c r="K49" s="12">
        <f>_xlfn.XLOOKUP(A:A, 'FY25 Final Award'!B:B, 'FY25 Final Award'!D:D, "", FALSE)</f>
        <v>147379.34</v>
      </c>
      <c r="O49" t="s">
        <v>85</v>
      </c>
    </row>
    <row r="50" spans="1:15">
      <c r="A50" t="s">
        <v>244</v>
      </c>
      <c r="B50" t="s">
        <v>245</v>
      </c>
      <c r="C50" t="s">
        <v>245</v>
      </c>
      <c r="D50" t="s">
        <v>246</v>
      </c>
      <c r="E50" t="s">
        <v>15</v>
      </c>
      <c r="F50" s="13">
        <v>45566</v>
      </c>
      <c r="G50" t="s">
        <v>83</v>
      </c>
      <c r="H50" t="s">
        <v>84</v>
      </c>
      <c r="I50" s="12">
        <f>_xlfn.XLOOKUP(A:A, 'FY25 Preliminary Award'!B:B, 'FY25 Preliminary Award'!D:D, "", FALSE)</f>
        <v>36307.160000000003</v>
      </c>
      <c r="J50" s="12">
        <f>_xlfn.XLOOKUP(A:A, 'FY25 Final Award'!B:B, 'FY25 Final Award'!D:D, "", FALSE)</f>
        <v>39980.79</v>
      </c>
      <c r="K50" s="12">
        <f>_xlfn.XLOOKUP(A:A, 'FY25 Final Award'!B:B, 'FY25 Final Award'!D:D, "", FALSE)</f>
        <v>39980.79</v>
      </c>
      <c r="O50" t="s">
        <v>85</v>
      </c>
    </row>
    <row r="51" spans="1:15">
      <c r="A51" t="s">
        <v>247</v>
      </c>
      <c r="B51" t="s">
        <v>245</v>
      </c>
      <c r="C51" t="s">
        <v>245</v>
      </c>
      <c r="D51" t="s">
        <v>246</v>
      </c>
      <c r="E51" t="s">
        <v>15</v>
      </c>
      <c r="F51" s="13">
        <v>45566</v>
      </c>
      <c r="G51" t="s">
        <v>83</v>
      </c>
      <c r="H51" t="s">
        <v>84</v>
      </c>
      <c r="I51" s="12">
        <f>_xlfn.XLOOKUP(A:A, 'FY25 Preliminary Award'!B:B, 'FY25 Preliminary Award'!D:D, "", FALSE)</f>
        <v>113039.85</v>
      </c>
      <c r="J51" s="12">
        <f>_xlfn.XLOOKUP(A:A, 'FY25 Final Award'!B:B, 'FY25 Final Award'!D:D, "", FALSE)</f>
        <v>125637.19</v>
      </c>
      <c r="K51" s="12">
        <f>_xlfn.XLOOKUP(A:A, 'FY25 Final Award'!B:B, 'FY25 Final Award'!D:D, "", FALSE)</f>
        <v>125637.19</v>
      </c>
      <c r="O51" t="s">
        <v>85</v>
      </c>
    </row>
    <row r="52" spans="1:15">
      <c r="A52" t="s">
        <v>248</v>
      </c>
      <c r="B52" t="s">
        <v>249</v>
      </c>
      <c r="C52" t="s">
        <v>249</v>
      </c>
      <c r="D52" t="s">
        <v>250</v>
      </c>
      <c r="E52" t="s">
        <v>15</v>
      </c>
      <c r="F52" s="13">
        <v>45566</v>
      </c>
      <c r="G52" t="s">
        <v>83</v>
      </c>
      <c r="H52" t="s">
        <v>84</v>
      </c>
      <c r="I52" s="12">
        <f>_xlfn.XLOOKUP(A:A, 'FY25 Preliminary Award'!B:B, 'FY25 Preliminary Award'!D:D, "", FALSE)</f>
        <v>91842.3</v>
      </c>
      <c r="J52" s="12">
        <f>_xlfn.XLOOKUP(A:A, 'FY25 Final Award'!B:B, 'FY25 Final Award'!D:D, "", FALSE)</f>
        <v>103615.18</v>
      </c>
      <c r="K52" s="12">
        <f>_xlfn.XLOOKUP(A:A, 'FY25 Final Award'!B:B, 'FY25 Final Award'!D:D, "", FALSE)</f>
        <v>103615.18</v>
      </c>
      <c r="O52" t="s">
        <v>85</v>
      </c>
    </row>
    <row r="53" spans="1:15">
      <c r="A53" t="s">
        <v>251</v>
      </c>
      <c r="B53" t="s">
        <v>252</v>
      </c>
      <c r="C53" t="s">
        <v>252</v>
      </c>
      <c r="D53" t="s">
        <v>253</v>
      </c>
      <c r="E53" t="s">
        <v>15</v>
      </c>
      <c r="F53" s="13">
        <v>45566</v>
      </c>
      <c r="G53" t="s">
        <v>83</v>
      </c>
      <c r="H53" t="s">
        <v>84</v>
      </c>
      <c r="I53" s="12">
        <f>_xlfn.XLOOKUP(A:A, 'FY25 Preliminary Award'!B:B, 'FY25 Preliminary Award'!D:D, "", FALSE)</f>
        <v>70502.61</v>
      </c>
      <c r="J53" s="12">
        <f>_xlfn.XLOOKUP(A:A, 'FY25 Final Award'!B:B, 'FY25 Final Award'!D:D, "", FALSE)</f>
        <v>78380.78</v>
      </c>
      <c r="K53" s="12">
        <f>_xlfn.XLOOKUP(A:A, 'FY25 Final Award'!B:B, 'FY25 Final Award'!D:D, "", FALSE)</f>
        <v>78380.78</v>
      </c>
      <c r="O53" t="s">
        <v>85</v>
      </c>
    </row>
    <row r="54" spans="1:15">
      <c r="A54" t="s">
        <v>254</v>
      </c>
      <c r="B54" t="s">
        <v>255</v>
      </c>
      <c r="C54" t="s">
        <v>256</v>
      </c>
      <c r="D54" t="s">
        <v>257</v>
      </c>
      <c r="E54" t="s">
        <v>15</v>
      </c>
      <c r="F54" s="13">
        <v>45566</v>
      </c>
      <c r="G54" t="s">
        <v>83</v>
      </c>
      <c r="H54" t="s">
        <v>84</v>
      </c>
      <c r="I54" s="12">
        <f>_xlfn.XLOOKUP(A:A, 'FY25 Preliminary Award'!B:B, 'FY25 Preliminary Award'!D:D, "", FALSE)</f>
        <v>22393.89</v>
      </c>
      <c r="J54" s="12">
        <f>_xlfn.XLOOKUP(A:A, 'FY25 Final Award'!B:B, 'FY25 Final Award'!D:D, "", FALSE)</f>
        <v>26056.75</v>
      </c>
      <c r="K54" s="12">
        <f>_xlfn.XLOOKUP(A:A, 'FY25 Final Award'!B:B, 'FY25 Final Award'!D:D, "", FALSE)</f>
        <v>26056.75</v>
      </c>
      <c r="O54" t="s">
        <v>85</v>
      </c>
    </row>
    <row r="55" spans="1:15">
      <c r="A55" t="s">
        <v>258</v>
      </c>
      <c r="B55" t="s">
        <v>259</v>
      </c>
      <c r="C55" t="s">
        <v>256</v>
      </c>
      <c r="D55" t="s">
        <v>257</v>
      </c>
      <c r="E55" t="s">
        <v>15</v>
      </c>
      <c r="F55" s="13">
        <v>45566</v>
      </c>
      <c r="G55" t="s">
        <v>83</v>
      </c>
      <c r="H55" t="s">
        <v>84</v>
      </c>
      <c r="I55" s="12">
        <f>_xlfn.XLOOKUP(A:A, 'FY25 Preliminary Award'!B:B, 'FY25 Preliminary Award'!D:D, "", FALSE)</f>
        <v>48408.05</v>
      </c>
      <c r="J55" s="12">
        <f>_xlfn.XLOOKUP(A:A, 'FY25 Final Award'!B:B, 'FY25 Final Award'!D:D, "", FALSE)</f>
        <v>55690.86</v>
      </c>
      <c r="K55" s="12">
        <f>_xlfn.XLOOKUP(A:A, 'FY25 Final Award'!B:B, 'FY25 Final Award'!D:D, "", FALSE)</f>
        <v>55690.86</v>
      </c>
      <c r="O55" t="s">
        <v>85</v>
      </c>
    </row>
    <row r="56" spans="1:15">
      <c r="A56" t="s">
        <v>260</v>
      </c>
      <c r="B56" t="s">
        <v>259</v>
      </c>
      <c r="C56" t="s">
        <v>256</v>
      </c>
      <c r="D56" t="s">
        <v>257</v>
      </c>
      <c r="E56" t="s">
        <v>15</v>
      </c>
      <c r="F56" s="13">
        <v>45566</v>
      </c>
      <c r="G56" t="s">
        <v>83</v>
      </c>
      <c r="H56" t="s">
        <v>84</v>
      </c>
      <c r="I56" s="12">
        <f>_xlfn.XLOOKUP(A:A, 'FY25 Preliminary Award'!B:B, 'FY25 Preliminary Award'!D:D, "", FALSE)</f>
        <v>38643.599999999999</v>
      </c>
      <c r="J56" s="12">
        <f>_xlfn.XLOOKUP(A:A, 'FY25 Final Award'!B:B, 'FY25 Final Award'!D:D, "", FALSE)</f>
        <v>42047.76</v>
      </c>
      <c r="K56" s="12">
        <f>_xlfn.XLOOKUP(A:A, 'FY25 Final Award'!B:B, 'FY25 Final Award'!D:D, "", FALSE)</f>
        <v>42047.76</v>
      </c>
      <c r="O56" t="s">
        <v>85</v>
      </c>
    </row>
    <row r="57" spans="1:15">
      <c r="A57" t="s">
        <v>261</v>
      </c>
      <c r="B57" t="s">
        <v>259</v>
      </c>
      <c r="C57" t="s">
        <v>256</v>
      </c>
      <c r="D57" t="s">
        <v>257</v>
      </c>
      <c r="E57" t="s">
        <v>15</v>
      </c>
      <c r="F57" s="13">
        <v>45566</v>
      </c>
      <c r="G57" t="s">
        <v>83</v>
      </c>
      <c r="H57" t="s">
        <v>84</v>
      </c>
      <c r="I57" s="12">
        <f>_xlfn.XLOOKUP(A:A, 'FY25 Preliminary Award'!B:B, 'FY25 Preliminary Award'!D:D, "", FALSE)</f>
        <v>42955.57</v>
      </c>
      <c r="J57" s="12">
        <f>_xlfn.XLOOKUP(A:A, 'FY25 Final Award'!B:B, 'FY25 Final Award'!D:D, "", FALSE)</f>
        <v>47319.96</v>
      </c>
      <c r="K57" s="12">
        <f>_xlfn.XLOOKUP(A:A, 'FY25 Final Award'!B:B, 'FY25 Final Award'!D:D, "", FALSE)</f>
        <v>47319.96</v>
      </c>
      <c r="O57" t="s">
        <v>85</v>
      </c>
    </row>
    <row r="58" spans="1:15">
      <c r="A58" t="s">
        <v>262</v>
      </c>
      <c r="B58" t="s">
        <v>259</v>
      </c>
      <c r="C58" t="s">
        <v>256</v>
      </c>
      <c r="D58" t="s">
        <v>257</v>
      </c>
      <c r="E58" t="s">
        <v>15</v>
      </c>
      <c r="F58" s="13">
        <v>45566</v>
      </c>
      <c r="G58" t="s">
        <v>83</v>
      </c>
      <c r="H58" t="s">
        <v>84</v>
      </c>
      <c r="I58" s="12">
        <f>_xlfn.XLOOKUP(A:A, 'FY25 Preliminary Award'!B:B, 'FY25 Preliminary Award'!D:D, "", FALSE)</f>
        <v>61300.36</v>
      </c>
      <c r="J58" s="12">
        <f>_xlfn.XLOOKUP(A:A, 'FY25 Final Award'!B:B, 'FY25 Final Award'!D:D, "", FALSE)</f>
        <v>76724.600000000006</v>
      </c>
      <c r="K58" s="12">
        <f>_xlfn.XLOOKUP(A:A, 'FY25 Final Award'!B:B, 'FY25 Final Award'!D:D, "", FALSE)</f>
        <v>76724.600000000006</v>
      </c>
      <c r="O58" t="s">
        <v>85</v>
      </c>
    </row>
    <row r="59" spans="1:15">
      <c r="A59" t="s">
        <v>263</v>
      </c>
      <c r="B59" t="s">
        <v>264</v>
      </c>
      <c r="C59" t="s">
        <v>264</v>
      </c>
      <c r="D59" t="s">
        <v>265</v>
      </c>
      <c r="E59" t="s">
        <v>15</v>
      </c>
      <c r="F59" s="13">
        <v>45566</v>
      </c>
      <c r="G59" t="s">
        <v>83</v>
      </c>
      <c r="H59" t="s">
        <v>84</v>
      </c>
      <c r="I59" s="12">
        <f>_xlfn.XLOOKUP(A:A, 'FY25 Preliminary Award'!B:B, 'FY25 Preliminary Award'!D:D, "", FALSE)</f>
        <v>134175.59</v>
      </c>
      <c r="J59" s="12">
        <f>_xlfn.XLOOKUP(A:A, 'FY25 Final Award'!B:B, 'FY25 Final Award'!D:D, "", FALSE)</f>
        <v>160212.9</v>
      </c>
      <c r="K59" s="12">
        <f>_xlfn.XLOOKUP(A:A, 'FY25 Final Award'!B:B, 'FY25 Final Award'!D:D, "", FALSE)</f>
        <v>160212.9</v>
      </c>
      <c r="O59" t="s">
        <v>85</v>
      </c>
    </row>
    <row r="60" spans="1:15">
      <c r="A60" t="s">
        <v>266</v>
      </c>
      <c r="B60" t="s">
        <v>267</v>
      </c>
      <c r="C60" t="s">
        <v>268</v>
      </c>
      <c r="D60" t="s">
        <v>269</v>
      </c>
      <c r="E60" t="s">
        <v>15</v>
      </c>
      <c r="F60" s="13">
        <v>45566</v>
      </c>
      <c r="G60" t="s">
        <v>83</v>
      </c>
      <c r="H60" t="s">
        <v>84</v>
      </c>
      <c r="I60" s="12">
        <f>_xlfn.XLOOKUP(A:A, 'FY25 Preliminary Award'!B:B, 'FY25 Preliminary Award'!D:D, "", FALSE)</f>
        <v>18607.97</v>
      </c>
      <c r="J60" s="12">
        <f>_xlfn.XLOOKUP(A:A, 'FY25 Final Award'!B:B, 'FY25 Final Award'!D:D, "", FALSE)</f>
        <v>19639.16</v>
      </c>
      <c r="K60" s="12">
        <f>_xlfn.XLOOKUP(A:A, 'FY25 Final Award'!B:B, 'FY25 Final Award'!D:D, "", FALSE)</f>
        <v>19639.16</v>
      </c>
      <c r="O60" t="s">
        <v>85</v>
      </c>
    </row>
    <row r="61" spans="1:15">
      <c r="A61" t="s">
        <v>270</v>
      </c>
      <c r="B61" t="s">
        <v>271</v>
      </c>
      <c r="C61" t="s">
        <v>271</v>
      </c>
      <c r="D61">
        <v>0</v>
      </c>
      <c r="E61" t="s">
        <v>15</v>
      </c>
      <c r="F61" s="13">
        <v>45566</v>
      </c>
      <c r="G61" t="s">
        <v>83</v>
      </c>
      <c r="H61" t="s">
        <v>84</v>
      </c>
      <c r="I61" s="12">
        <f>_xlfn.XLOOKUP(A:A, 'FY25 Preliminary Award'!B:B, 'FY25 Preliminary Award'!D:D, "", FALSE)</f>
        <v>12683.08</v>
      </c>
      <c r="J61" s="12">
        <f>_xlfn.XLOOKUP(A:A, 'FY25 Final Award'!B:B, 'FY25 Final Award'!D:D, "", FALSE)</f>
        <v>14059.54</v>
      </c>
      <c r="K61" s="12">
        <f>_xlfn.XLOOKUP(A:A, 'FY25 Final Award'!B:B, 'FY25 Final Award'!D:D, "", FALSE)</f>
        <v>14059.54</v>
      </c>
      <c r="O61" t="s">
        <v>85</v>
      </c>
    </row>
    <row r="62" spans="1:15">
      <c r="A62" t="s">
        <v>272</v>
      </c>
      <c r="B62" t="s">
        <v>273</v>
      </c>
      <c r="C62" t="s">
        <v>274</v>
      </c>
      <c r="D62" t="s">
        <v>275</v>
      </c>
      <c r="E62" t="s">
        <v>15</v>
      </c>
      <c r="F62" s="13">
        <v>45566</v>
      </c>
      <c r="G62" t="s">
        <v>83</v>
      </c>
      <c r="H62" t="s">
        <v>84</v>
      </c>
      <c r="I62" s="12">
        <f>_xlfn.XLOOKUP(A:A, 'FY25 Preliminary Award'!B:B, 'FY25 Preliminary Award'!D:D, "", FALSE)</f>
        <v>318346.23999999999</v>
      </c>
      <c r="J62" s="12">
        <f>_xlfn.XLOOKUP(A:A, 'FY25 Final Award'!B:B, 'FY25 Final Award'!D:D, "", FALSE)</f>
        <v>356434.3</v>
      </c>
      <c r="K62" s="12">
        <f>_xlfn.XLOOKUP(A:A, 'FY25 Final Award'!B:B, 'FY25 Final Award'!D:D, "", FALSE)</f>
        <v>356434.3</v>
      </c>
      <c r="O62" t="s">
        <v>85</v>
      </c>
    </row>
    <row r="63" spans="1:15">
      <c r="A63" t="s">
        <v>276</v>
      </c>
      <c r="B63" t="s">
        <v>277</v>
      </c>
      <c r="C63" t="s">
        <v>278</v>
      </c>
      <c r="D63" t="s">
        <v>279</v>
      </c>
      <c r="E63" t="s">
        <v>15</v>
      </c>
      <c r="F63" s="13">
        <v>45566</v>
      </c>
      <c r="G63" t="s">
        <v>83</v>
      </c>
      <c r="H63" t="s">
        <v>84</v>
      </c>
      <c r="I63" s="12">
        <f>_xlfn.XLOOKUP(A:A, 'FY25 Preliminary Award'!B:B, 'FY25 Preliminary Award'!D:D, "", FALSE)</f>
        <v>344666.09</v>
      </c>
      <c r="J63" s="12">
        <f>_xlfn.XLOOKUP(A:A, 'FY25 Final Award'!B:B, 'FY25 Final Award'!D:D, "", FALSE)</f>
        <v>297558.25</v>
      </c>
      <c r="K63" s="12">
        <f>_xlfn.XLOOKUP(A:A, 'FY25 Final Award'!B:B, 'FY25 Final Award'!D:D, "", FALSE)</f>
        <v>297558.25</v>
      </c>
      <c r="O63" t="s">
        <v>85</v>
      </c>
    </row>
    <row r="64" spans="1:15">
      <c r="A64" t="s">
        <v>280</v>
      </c>
      <c r="B64" t="s">
        <v>281</v>
      </c>
      <c r="C64" t="s">
        <v>282</v>
      </c>
      <c r="D64" t="s">
        <v>283</v>
      </c>
      <c r="E64" t="s">
        <v>15</v>
      </c>
      <c r="F64" s="13">
        <v>45566</v>
      </c>
      <c r="G64" t="s">
        <v>83</v>
      </c>
      <c r="H64" t="s">
        <v>84</v>
      </c>
      <c r="I64" s="12">
        <f>_xlfn.XLOOKUP(A:A, 'FY25 Preliminary Award'!B:B, 'FY25 Preliminary Award'!D:D, "", FALSE)</f>
        <v>73969.279999999999</v>
      </c>
      <c r="J64" s="12">
        <f>_xlfn.XLOOKUP(A:A, 'FY25 Final Award'!B:B, 'FY25 Final Award'!D:D, "", FALSE)</f>
        <v>83869.72</v>
      </c>
      <c r="K64" s="12">
        <f>_xlfn.XLOOKUP(A:A, 'FY25 Final Award'!B:B, 'FY25 Final Award'!D:D, "", FALSE)</f>
        <v>83869.72</v>
      </c>
      <c r="O64" t="s">
        <v>85</v>
      </c>
    </row>
    <row r="65" spans="1:15">
      <c r="A65" t="s">
        <v>284</v>
      </c>
      <c r="B65" t="s">
        <v>285</v>
      </c>
      <c r="C65" t="s">
        <v>285</v>
      </c>
      <c r="D65">
        <v>0</v>
      </c>
      <c r="E65" t="s">
        <v>15</v>
      </c>
      <c r="F65" s="13">
        <v>45566</v>
      </c>
      <c r="G65" t="s">
        <v>83</v>
      </c>
      <c r="H65" t="s">
        <v>84</v>
      </c>
      <c r="I65" s="12" t="str">
        <f>_xlfn.XLOOKUP(A:A, 'FY25 Preliminary Award'!B:B, 'FY25 Preliminary Award'!D:D, "", FALSE)</f>
        <v/>
      </c>
      <c r="J65" s="12" t="str">
        <f>_xlfn.XLOOKUP(A:A, 'FY25 Final Award'!B:B, 'FY25 Final Award'!D:D, "", FALSE)</f>
        <v/>
      </c>
      <c r="K65" s="12" t="str">
        <f>_xlfn.XLOOKUP(A:A, 'FY25 Final Award'!B:B, 'FY25 Final Award'!D:D, "", FALSE)</f>
        <v/>
      </c>
      <c r="O65" t="s">
        <v>85</v>
      </c>
    </row>
    <row r="66" spans="1:15">
      <c r="A66" t="s">
        <v>286</v>
      </c>
      <c r="B66" t="s">
        <v>287</v>
      </c>
      <c r="C66" t="s">
        <v>287</v>
      </c>
      <c r="D66" t="s">
        <v>288</v>
      </c>
      <c r="E66" t="s">
        <v>15</v>
      </c>
      <c r="F66" s="13">
        <v>45566</v>
      </c>
      <c r="G66" t="s">
        <v>83</v>
      </c>
      <c r="H66" t="s">
        <v>84</v>
      </c>
      <c r="I66" s="12">
        <f>_xlfn.XLOOKUP(A:A, 'FY25 Preliminary Award'!B:B, 'FY25 Preliminary Award'!D:D, "", FALSE)</f>
        <v>154246.43</v>
      </c>
      <c r="J66" s="12">
        <f>_xlfn.XLOOKUP(A:A, 'FY25 Final Award'!B:B, 'FY25 Final Award'!D:D, "", FALSE)</f>
        <v>187620.77</v>
      </c>
      <c r="K66" s="12">
        <f>_xlfn.XLOOKUP(A:A, 'FY25 Final Award'!B:B, 'FY25 Final Award'!D:D, "", FALSE)</f>
        <v>187620.77</v>
      </c>
      <c r="O66" t="s">
        <v>85</v>
      </c>
    </row>
    <row r="67" spans="1:15">
      <c r="A67" t="s">
        <v>289</v>
      </c>
      <c r="B67" t="s">
        <v>290</v>
      </c>
      <c r="C67">
        <v>0</v>
      </c>
      <c r="D67">
        <v>0</v>
      </c>
      <c r="E67" t="s">
        <v>15</v>
      </c>
      <c r="F67" s="13">
        <v>45566</v>
      </c>
      <c r="G67" t="s">
        <v>83</v>
      </c>
      <c r="H67" t="s">
        <v>84</v>
      </c>
      <c r="I67" s="12">
        <f>_xlfn.XLOOKUP(A:A, 'FY25 Preliminary Award'!B:B, 'FY25 Preliminary Award'!D:D, "", FALSE)</f>
        <v>1679.51</v>
      </c>
      <c r="J67" s="12">
        <f>_xlfn.XLOOKUP(A:A, 'FY25 Final Award'!B:B, 'FY25 Final Award'!D:D, "", FALSE)</f>
        <v>346.57</v>
      </c>
      <c r="K67" s="12">
        <f>_xlfn.XLOOKUP(A:A, 'FY25 Final Award'!B:B, 'FY25 Final Award'!D:D, "", FALSE)</f>
        <v>346.57</v>
      </c>
      <c r="O67" t="s">
        <v>85</v>
      </c>
    </row>
    <row r="68" spans="1:15">
      <c r="A68" t="s">
        <v>291</v>
      </c>
      <c r="B68" t="s">
        <v>292</v>
      </c>
      <c r="C68" t="s">
        <v>292</v>
      </c>
      <c r="D68" t="s">
        <v>293</v>
      </c>
      <c r="E68" t="s">
        <v>15</v>
      </c>
      <c r="F68" s="13">
        <v>45566</v>
      </c>
      <c r="G68" t="s">
        <v>83</v>
      </c>
      <c r="H68" t="s">
        <v>84</v>
      </c>
      <c r="I68" s="12">
        <f>_xlfn.XLOOKUP(A:A, 'FY25 Preliminary Award'!B:B, 'FY25 Preliminary Award'!D:D, "", FALSE)</f>
        <v>11054.62</v>
      </c>
      <c r="J68" s="12">
        <f>_xlfn.XLOOKUP(A:A, 'FY25 Final Award'!B:B, 'FY25 Final Award'!D:D, "", FALSE)</f>
        <v>11063.57</v>
      </c>
      <c r="K68" s="12">
        <f>_xlfn.XLOOKUP(A:A, 'FY25 Final Award'!B:B, 'FY25 Final Award'!D:D, "", FALSE)</f>
        <v>11063.57</v>
      </c>
      <c r="O68" t="s">
        <v>85</v>
      </c>
    </row>
    <row r="69" spans="1:15">
      <c r="A69" t="s">
        <v>294</v>
      </c>
      <c r="B69" t="s">
        <v>295</v>
      </c>
      <c r="C69" t="s">
        <v>295</v>
      </c>
      <c r="D69" t="s">
        <v>296</v>
      </c>
      <c r="E69" t="s">
        <v>15</v>
      </c>
      <c r="F69" s="13">
        <v>45566</v>
      </c>
      <c r="G69" t="s">
        <v>83</v>
      </c>
      <c r="H69" t="s">
        <v>84</v>
      </c>
      <c r="I69" s="12">
        <f>_xlfn.XLOOKUP(A:A, 'FY25 Preliminary Award'!B:B, 'FY25 Preliminary Award'!D:D, "", FALSE)</f>
        <v>6264.77</v>
      </c>
      <c r="J69" s="12">
        <f>_xlfn.XLOOKUP(A:A, 'FY25 Final Award'!B:B, 'FY25 Final Award'!D:D, "", FALSE)</f>
        <v>0</v>
      </c>
      <c r="K69" s="12">
        <f>_xlfn.XLOOKUP(A:A, 'FY25 Final Award'!B:B, 'FY25 Final Award'!D:D, "", FALSE)</f>
        <v>0</v>
      </c>
      <c r="O69" t="s">
        <v>85</v>
      </c>
    </row>
    <row r="70" spans="1:15">
      <c r="A70" t="s">
        <v>297</v>
      </c>
      <c r="B70" t="s">
        <v>298</v>
      </c>
      <c r="C70" t="s">
        <v>299</v>
      </c>
      <c r="D70" t="s">
        <v>300</v>
      </c>
      <c r="E70" t="s">
        <v>15</v>
      </c>
      <c r="F70" s="13">
        <v>45566</v>
      </c>
      <c r="G70" t="s">
        <v>83</v>
      </c>
      <c r="H70" t="s">
        <v>84</v>
      </c>
      <c r="I70" s="12">
        <f>_xlfn.XLOOKUP(A:A, 'FY25 Preliminary Award'!B:B, 'FY25 Preliminary Award'!D:D, "", FALSE)</f>
        <v>102055.54</v>
      </c>
      <c r="J70" s="12">
        <f>_xlfn.XLOOKUP(A:A, 'FY25 Final Award'!B:B, 'FY25 Final Award'!D:D, "", FALSE)</f>
        <v>107249.33</v>
      </c>
      <c r="K70" s="12">
        <f>_xlfn.XLOOKUP(A:A, 'FY25 Final Award'!B:B, 'FY25 Final Award'!D:D, "", FALSE)</f>
        <v>107249.33</v>
      </c>
      <c r="O70" t="s">
        <v>85</v>
      </c>
    </row>
    <row r="71" spans="1:15">
      <c r="A71" t="s">
        <v>301</v>
      </c>
      <c r="B71" t="s">
        <v>302</v>
      </c>
      <c r="C71" t="s">
        <v>303</v>
      </c>
      <c r="D71" t="s">
        <v>304</v>
      </c>
      <c r="E71" t="s">
        <v>15</v>
      </c>
      <c r="F71" s="13">
        <v>45566</v>
      </c>
      <c r="G71" t="s">
        <v>83</v>
      </c>
      <c r="H71" t="s">
        <v>84</v>
      </c>
      <c r="I71" s="12">
        <f>_xlfn.XLOOKUP(A:A, 'FY25 Preliminary Award'!B:B, 'FY25 Preliminary Award'!D:D, "", FALSE)</f>
        <v>177622.61</v>
      </c>
      <c r="J71" s="12">
        <f>_xlfn.XLOOKUP(A:A, 'FY25 Final Award'!B:B, 'FY25 Final Award'!D:D, "", FALSE)</f>
        <v>206393.86</v>
      </c>
      <c r="K71" s="12">
        <f>_xlfn.XLOOKUP(A:A, 'FY25 Final Award'!B:B, 'FY25 Final Award'!D:D, "", FALSE)</f>
        <v>206393.86</v>
      </c>
      <c r="O71" t="s">
        <v>85</v>
      </c>
    </row>
    <row r="72" spans="1:15">
      <c r="A72" t="s">
        <v>305</v>
      </c>
      <c r="B72" t="s">
        <v>306</v>
      </c>
      <c r="C72" t="s">
        <v>307</v>
      </c>
      <c r="D72" t="s">
        <v>308</v>
      </c>
      <c r="E72" t="s">
        <v>15</v>
      </c>
      <c r="F72" s="13">
        <v>45566</v>
      </c>
      <c r="G72" t="s">
        <v>83</v>
      </c>
      <c r="H72" t="s">
        <v>84</v>
      </c>
      <c r="I72" s="12">
        <f>_xlfn.XLOOKUP(A:A, 'FY25 Preliminary Award'!B:B, 'FY25 Preliminary Award'!D:D, "", FALSE)</f>
        <v>46769.01</v>
      </c>
      <c r="J72" s="12">
        <f>_xlfn.XLOOKUP(A:A, 'FY25 Final Award'!B:B, 'FY25 Final Award'!D:D, "", FALSE)</f>
        <v>50516.35</v>
      </c>
      <c r="K72" s="12">
        <f>_xlfn.XLOOKUP(A:A, 'FY25 Final Award'!B:B, 'FY25 Final Award'!D:D, "", FALSE)</f>
        <v>50516.35</v>
      </c>
      <c r="O72" t="s">
        <v>85</v>
      </c>
    </row>
    <row r="73" spans="1:15">
      <c r="A73" t="s">
        <v>309</v>
      </c>
      <c r="B73" t="s">
        <v>310</v>
      </c>
      <c r="C73" t="s">
        <v>311</v>
      </c>
      <c r="D73" t="s">
        <v>312</v>
      </c>
      <c r="E73" t="s">
        <v>15</v>
      </c>
      <c r="F73" s="13">
        <v>45566</v>
      </c>
      <c r="G73" t="s">
        <v>83</v>
      </c>
      <c r="H73" t="s">
        <v>84</v>
      </c>
      <c r="I73" s="12">
        <f>_xlfn.XLOOKUP(A:A, 'FY25 Preliminary Award'!B:B, 'FY25 Preliminary Award'!D:D, "", FALSE)</f>
        <v>9340.5</v>
      </c>
      <c r="J73" s="12">
        <f>_xlfn.XLOOKUP(A:A, 'FY25 Final Award'!B:B, 'FY25 Final Award'!D:D, "", FALSE)</f>
        <v>9998.68</v>
      </c>
      <c r="K73" s="12">
        <f>_xlfn.XLOOKUP(A:A, 'FY25 Final Award'!B:B, 'FY25 Final Award'!D:D, "", FALSE)</f>
        <v>9998.68</v>
      </c>
      <c r="O73" t="s">
        <v>85</v>
      </c>
    </row>
    <row r="74" spans="1:15">
      <c r="A74" t="s">
        <v>313</v>
      </c>
      <c r="B74" t="s">
        <v>314</v>
      </c>
      <c r="C74" t="s">
        <v>315</v>
      </c>
      <c r="D74" t="s">
        <v>316</v>
      </c>
      <c r="E74" t="s">
        <v>15</v>
      </c>
      <c r="F74" s="13">
        <v>45566</v>
      </c>
      <c r="G74" t="s">
        <v>83</v>
      </c>
      <c r="H74" t="s">
        <v>84</v>
      </c>
      <c r="I74" s="12">
        <f>_xlfn.XLOOKUP(A:A, 'FY25 Preliminary Award'!B:B, 'FY25 Preliminary Award'!D:D, "", FALSE)</f>
        <v>53816.84</v>
      </c>
      <c r="J74" s="12">
        <f>_xlfn.XLOOKUP(A:A, 'FY25 Final Award'!B:B, 'FY25 Final Award'!D:D, "", FALSE)</f>
        <v>57309.65</v>
      </c>
      <c r="K74" s="12">
        <f>_xlfn.XLOOKUP(A:A, 'FY25 Final Award'!B:B, 'FY25 Final Award'!D:D, "", FALSE)</f>
        <v>57309.65</v>
      </c>
      <c r="O74" t="s">
        <v>85</v>
      </c>
    </row>
    <row r="75" spans="1:15">
      <c r="A75" t="s">
        <v>317</v>
      </c>
      <c r="B75" t="s">
        <v>318</v>
      </c>
      <c r="C75" t="s">
        <v>319</v>
      </c>
      <c r="D75" t="s">
        <v>320</v>
      </c>
      <c r="E75" t="s">
        <v>15</v>
      </c>
      <c r="F75" s="13">
        <v>45566</v>
      </c>
      <c r="G75" t="s">
        <v>83</v>
      </c>
      <c r="H75" t="s">
        <v>84</v>
      </c>
      <c r="I75" s="12">
        <f>_xlfn.XLOOKUP(A:A, 'FY25 Preliminary Award'!B:B, 'FY25 Preliminary Award'!D:D, "", FALSE)</f>
        <v>27684.74</v>
      </c>
      <c r="J75" s="12">
        <f>_xlfn.XLOOKUP(A:A, 'FY25 Final Award'!B:B, 'FY25 Final Award'!D:D, "", FALSE)</f>
        <v>37362.730000000003</v>
      </c>
      <c r="K75" s="12">
        <f>_xlfn.XLOOKUP(A:A, 'FY25 Final Award'!B:B, 'FY25 Final Award'!D:D, "", FALSE)</f>
        <v>37362.730000000003</v>
      </c>
      <c r="O75" t="s">
        <v>85</v>
      </c>
    </row>
    <row r="76" spans="1:15">
      <c r="A76" t="s">
        <v>321</v>
      </c>
      <c r="B76" t="s">
        <v>322</v>
      </c>
      <c r="C76" t="s">
        <v>319</v>
      </c>
      <c r="D76" t="s">
        <v>320</v>
      </c>
      <c r="E76" t="s">
        <v>15</v>
      </c>
      <c r="F76" s="13">
        <v>45566</v>
      </c>
      <c r="G76" t="s">
        <v>83</v>
      </c>
      <c r="H76" t="s">
        <v>84</v>
      </c>
      <c r="I76" s="12">
        <f>_xlfn.XLOOKUP(A:A, 'FY25 Preliminary Award'!B:B, 'FY25 Preliminary Award'!D:D, "", FALSE)</f>
        <v>401069.62</v>
      </c>
      <c r="J76" s="12">
        <f>_xlfn.XLOOKUP(A:A, 'FY25 Final Award'!B:B, 'FY25 Final Award'!D:D, "", FALSE)</f>
        <v>463950.86</v>
      </c>
      <c r="K76" s="12">
        <f>_xlfn.XLOOKUP(A:A, 'FY25 Final Award'!B:B, 'FY25 Final Award'!D:D, "", FALSE)</f>
        <v>463950.86</v>
      </c>
      <c r="O76" t="s">
        <v>85</v>
      </c>
    </row>
    <row r="77" spans="1:15">
      <c r="A77" t="s">
        <v>323</v>
      </c>
      <c r="B77" t="s">
        <v>319</v>
      </c>
      <c r="C77" t="s">
        <v>319</v>
      </c>
      <c r="D77" t="s">
        <v>320</v>
      </c>
      <c r="E77" t="s">
        <v>15</v>
      </c>
      <c r="F77" s="13">
        <v>45566</v>
      </c>
      <c r="G77" t="s">
        <v>83</v>
      </c>
      <c r="H77" t="s">
        <v>84</v>
      </c>
      <c r="I77" s="12">
        <f>_xlfn.XLOOKUP(A:A, 'FY25 Preliminary Award'!B:B, 'FY25 Preliminary Award'!D:D, "", FALSE)</f>
        <v>33415.120000000003</v>
      </c>
      <c r="J77" s="12">
        <f>_xlfn.XLOOKUP(A:A, 'FY25 Final Award'!B:B, 'FY25 Final Award'!D:D, "", FALSE)</f>
        <v>41446.800000000003</v>
      </c>
      <c r="K77" s="12">
        <f>_xlfn.XLOOKUP(A:A, 'FY25 Final Award'!B:B, 'FY25 Final Award'!D:D, "", FALSE)</f>
        <v>41446.800000000003</v>
      </c>
      <c r="O77" t="s">
        <v>85</v>
      </c>
    </row>
    <row r="78" spans="1:15">
      <c r="A78" t="s">
        <v>324</v>
      </c>
      <c r="B78" t="s">
        <v>319</v>
      </c>
      <c r="C78" t="s">
        <v>319</v>
      </c>
      <c r="D78" t="s">
        <v>320</v>
      </c>
      <c r="E78" t="s">
        <v>15</v>
      </c>
      <c r="F78" s="13">
        <v>45566</v>
      </c>
      <c r="G78" t="s">
        <v>83</v>
      </c>
      <c r="H78" t="s">
        <v>84</v>
      </c>
      <c r="I78" s="12">
        <f>_xlfn.XLOOKUP(A:A, 'FY25 Preliminary Award'!B:B, 'FY25 Preliminary Award'!D:D, "", FALSE)</f>
        <v>40391.199999999997</v>
      </c>
      <c r="J78" s="12">
        <f>_xlfn.XLOOKUP(A:A, 'FY25 Final Award'!B:B, 'FY25 Final Award'!D:D, "", FALSE)</f>
        <v>48376.04</v>
      </c>
      <c r="K78" s="12">
        <f>_xlfn.XLOOKUP(A:A, 'FY25 Final Award'!B:B, 'FY25 Final Award'!D:D, "", FALSE)</f>
        <v>48376.04</v>
      </c>
      <c r="O78" t="s">
        <v>85</v>
      </c>
    </row>
    <row r="79" spans="1:15">
      <c r="A79" t="s">
        <v>325</v>
      </c>
      <c r="B79" t="s">
        <v>319</v>
      </c>
      <c r="C79" t="s">
        <v>319</v>
      </c>
      <c r="D79" t="s">
        <v>320</v>
      </c>
      <c r="E79" t="s">
        <v>15</v>
      </c>
      <c r="F79" s="13">
        <v>45566</v>
      </c>
      <c r="G79" t="s">
        <v>83</v>
      </c>
      <c r="H79" t="s">
        <v>84</v>
      </c>
      <c r="I79" s="12">
        <f>_xlfn.XLOOKUP(A:A, 'FY25 Preliminary Award'!B:B, 'FY25 Preliminary Award'!D:D, "", FALSE)</f>
        <v>13766.87</v>
      </c>
      <c r="J79" s="12">
        <f>_xlfn.XLOOKUP(A:A, 'FY25 Final Award'!B:B, 'FY25 Final Award'!D:D, "", FALSE)</f>
        <v>17594.16</v>
      </c>
      <c r="K79" s="12">
        <f>_xlfn.XLOOKUP(A:A, 'FY25 Final Award'!B:B, 'FY25 Final Award'!D:D, "", FALSE)</f>
        <v>17594.16</v>
      </c>
      <c r="O79" t="s">
        <v>85</v>
      </c>
    </row>
    <row r="80" spans="1:15">
      <c r="A80" t="s">
        <v>326</v>
      </c>
      <c r="B80" t="s">
        <v>319</v>
      </c>
      <c r="C80" t="s">
        <v>319</v>
      </c>
      <c r="D80" t="s">
        <v>320</v>
      </c>
      <c r="E80" t="s">
        <v>15</v>
      </c>
      <c r="F80" s="13">
        <v>45566</v>
      </c>
      <c r="G80" t="s">
        <v>83</v>
      </c>
      <c r="H80" t="s">
        <v>84</v>
      </c>
      <c r="I80" s="12">
        <f>_xlfn.XLOOKUP(A:A, 'FY25 Preliminary Award'!B:B, 'FY25 Preliminary Award'!D:D, "", FALSE)</f>
        <v>17263.48</v>
      </c>
      <c r="J80" s="12">
        <f>_xlfn.XLOOKUP(A:A, 'FY25 Final Award'!B:B, 'FY25 Final Award'!D:D, "", FALSE)</f>
        <v>18051.88</v>
      </c>
      <c r="K80" s="12">
        <f>_xlfn.XLOOKUP(A:A, 'FY25 Final Award'!B:B, 'FY25 Final Award'!D:D, "", FALSE)</f>
        <v>18051.88</v>
      </c>
      <c r="O80" t="s">
        <v>85</v>
      </c>
    </row>
    <row r="81" spans="1:15">
      <c r="A81" t="s">
        <v>327</v>
      </c>
      <c r="B81" t="s">
        <v>319</v>
      </c>
      <c r="C81" t="s">
        <v>319</v>
      </c>
      <c r="D81" t="s">
        <v>320</v>
      </c>
      <c r="E81" t="s">
        <v>15</v>
      </c>
      <c r="F81" s="13">
        <v>45566</v>
      </c>
      <c r="G81" t="s">
        <v>83</v>
      </c>
      <c r="H81" t="s">
        <v>84</v>
      </c>
      <c r="I81" s="12">
        <f>_xlfn.XLOOKUP(A:A, 'FY25 Preliminary Award'!B:B, 'FY25 Preliminary Award'!D:D, "", FALSE)</f>
        <v>49888.51</v>
      </c>
      <c r="J81" s="12">
        <f>_xlfn.XLOOKUP(A:A, 'FY25 Final Award'!B:B, 'FY25 Final Award'!D:D, "", FALSE)</f>
        <v>60617.08</v>
      </c>
      <c r="K81" s="12">
        <f>_xlfn.XLOOKUP(A:A, 'FY25 Final Award'!B:B, 'FY25 Final Award'!D:D, "", FALSE)</f>
        <v>60617.08</v>
      </c>
      <c r="O81" t="s">
        <v>85</v>
      </c>
    </row>
    <row r="82" spans="1:15">
      <c r="A82" t="s">
        <v>328</v>
      </c>
      <c r="B82" t="s">
        <v>319</v>
      </c>
      <c r="C82" t="s">
        <v>319</v>
      </c>
      <c r="D82" t="s">
        <v>320</v>
      </c>
      <c r="E82" t="s">
        <v>15</v>
      </c>
      <c r="F82" s="13">
        <v>45566</v>
      </c>
      <c r="G82" t="s">
        <v>83</v>
      </c>
      <c r="H82" t="s">
        <v>84</v>
      </c>
      <c r="I82" s="12">
        <f>_xlfn.XLOOKUP(A:A, 'FY25 Preliminary Award'!B:B, 'FY25 Preliminary Award'!D:D, "", FALSE)</f>
        <v>60946.25</v>
      </c>
      <c r="J82" s="12">
        <f>_xlfn.XLOOKUP(A:A, 'FY25 Final Award'!B:B, 'FY25 Final Award'!D:D, "", FALSE)</f>
        <v>72134.3</v>
      </c>
      <c r="K82" s="12">
        <f>_xlfn.XLOOKUP(A:A, 'FY25 Final Award'!B:B, 'FY25 Final Award'!D:D, "", FALSE)</f>
        <v>72134.3</v>
      </c>
      <c r="O82" t="s">
        <v>85</v>
      </c>
    </row>
    <row r="83" spans="1:15">
      <c r="A83" t="s">
        <v>329</v>
      </c>
      <c r="B83" t="s">
        <v>319</v>
      </c>
      <c r="C83" t="s">
        <v>319</v>
      </c>
      <c r="D83" t="s">
        <v>320</v>
      </c>
      <c r="E83" t="s">
        <v>15</v>
      </c>
      <c r="F83" s="13">
        <v>45566</v>
      </c>
      <c r="G83" t="s">
        <v>83</v>
      </c>
      <c r="H83" t="s">
        <v>84</v>
      </c>
      <c r="I83" s="12">
        <f>_xlfn.XLOOKUP(A:A, 'FY25 Preliminary Award'!B:B, 'FY25 Preliminary Award'!D:D, "", FALSE)</f>
        <v>53459.61</v>
      </c>
      <c r="J83" s="12">
        <f>_xlfn.XLOOKUP(A:A, 'FY25 Final Award'!B:B, 'FY25 Final Award'!D:D, "", FALSE)</f>
        <v>60559.67</v>
      </c>
      <c r="K83" s="12">
        <f>_xlfn.XLOOKUP(A:A, 'FY25 Final Award'!B:B, 'FY25 Final Award'!D:D, "", FALSE)</f>
        <v>60559.67</v>
      </c>
      <c r="O83" t="s">
        <v>85</v>
      </c>
    </row>
    <row r="84" spans="1:15">
      <c r="A84" t="s">
        <v>330</v>
      </c>
      <c r="B84" t="s">
        <v>319</v>
      </c>
      <c r="C84" t="s">
        <v>319</v>
      </c>
      <c r="D84" t="s">
        <v>320</v>
      </c>
      <c r="E84" t="s">
        <v>15</v>
      </c>
      <c r="F84" s="13">
        <v>45566</v>
      </c>
      <c r="G84" t="s">
        <v>83</v>
      </c>
      <c r="H84" t="s">
        <v>84</v>
      </c>
      <c r="I84" s="12">
        <f>_xlfn.XLOOKUP(A:A, 'FY25 Preliminary Award'!B:B, 'FY25 Preliminary Award'!D:D, "", FALSE)</f>
        <v>60106.36</v>
      </c>
      <c r="J84" s="12">
        <f>_xlfn.XLOOKUP(A:A, 'FY25 Final Award'!B:B, 'FY25 Final Award'!D:D, "", FALSE)</f>
        <v>66229.460000000006</v>
      </c>
      <c r="K84" s="12">
        <f>_xlfn.XLOOKUP(A:A, 'FY25 Final Award'!B:B, 'FY25 Final Award'!D:D, "", FALSE)</f>
        <v>66229.460000000006</v>
      </c>
      <c r="O84" t="s">
        <v>85</v>
      </c>
    </row>
    <row r="85" spans="1:15">
      <c r="A85" t="s">
        <v>331</v>
      </c>
      <c r="B85" t="s">
        <v>319</v>
      </c>
      <c r="C85" t="s">
        <v>319</v>
      </c>
      <c r="D85" t="s">
        <v>320</v>
      </c>
      <c r="E85" t="s">
        <v>15</v>
      </c>
      <c r="F85" s="13">
        <v>45566</v>
      </c>
      <c r="G85" t="s">
        <v>83</v>
      </c>
      <c r="H85" t="s">
        <v>84</v>
      </c>
      <c r="I85" s="12">
        <f>_xlfn.XLOOKUP(A:A, 'FY25 Preliminary Award'!B:B, 'FY25 Preliminary Award'!D:D, "", FALSE)</f>
        <v>74607.48</v>
      </c>
      <c r="J85" s="12">
        <f>_xlfn.XLOOKUP(A:A, 'FY25 Final Award'!B:B, 'FY25 Final Award'!D:D, "", FALSE)</f>
        <v>88173.73</v>
      </c>
      <c r="K85" s="12">
        <f>_xlfn.XLOOKUP(A:A, 'FY25 Final Award'!B:B, 'FY25 Final Award'!D:D, "", FALSE)</f>
        <v>88173.73</v>
      </c>
      <c r="O85" t="s">
        <v>85</v>
      </c>
    </row>
    <row r="86" spans="1:15">
      <c r="A86" t="s">
        <v>332</v>
      </c>
      <c r="B86" t="s">
        <v>333</v>
      </c>
      <c r="C86" t="s">
        <v>334</v>
      </c>
      <c r="D86" t="s">
        <v>335</v>
      </c>
      <c r="E86" t="s">
        <v>15</v>
      </c>
      <c r="F86" s="13">
        <v>45566</v>
      </c>
      <c r="G86" t="s">
        <v>83</v>
      </c>
      <c r="H86" t="s">
        <v>84</v>
      </c>
      <c r="I86" s="12">
        <f>_xlfn.XLOOKUP(A:A, 'FY25 Preliminary Award'!B:B, 'FY25 Preliminary Award'!D:D, "", FALSE)</f>
        <v>1062382.67</v>
      </c>
      <c r="J86" s="12">
        <f>_xlfn.XLOOKUP(A:A, 'FY25 Final Award'!B:B, 'FY25 Final Award'!D:D, "", FALSE)</f>
        <v>1224738.44</v>
      </c>
      <c r="K86" s="12">
        <f>_xlfn.XLOOKUP(A:A, 'FY25 Final Award'!B:B, 'FY25 Final Award'!D:D, "", FALSE)</f>
        <v>1224738.44</v>
      </c>
      <c r="O86" t="s">
        <v>85</v>
      </c>
    </row>
    <row r="87" spans="1:15">
      <c r="A87" t="s">
        <v>336</v>
      </c>
      <c r="B87" t="s">
        <v>337</v>
      </c>
      <c r="C87" t="s">
        <v>337</v>
      </c>
      <c r="D87" t="s">
        <v>338</v>
      </c>
      <c r="E87" t="s">
        <v>15</v>
      </c>
      <c r="F87" s="13">
        <v>45566</v>
      </c>
      <c r="G87" t="s">
        <v>83</v>
      </c>
      <c r="H87" t="s">
        <v>84</v>
      </c>
      <c r="I87" s="12">
        <f>_xlfn.XLOOKUP(A:A, 'FY25 Preliminary Award'!B:B, 'FY25 Preliminary Award'!D:D, "", FALSE)</f>
        <v>8130.08</v>
      </c>
      <c r="J87" s="12">
        <f>_xlfn.XLOOKUP(A:A, 'FY25 Final Award'!B:B, 'FY25 Final Award'!D:D, "", FALSE)</f>
        <v>675.92</v>
      </c>
      <c r="K87" s="12">
        <f>_xlfn.XLOOKUP(A:A, 'FY25 Final Award'!B:B, 'FY25 Final Award'!D:D, "", FALSE)</f>
        <v>675.92</v>
      </c>
      <c r="O87" t="s">
        <v>85</v>
      </c>
    </row>
    <row r="88" spans="1:15">
      <c r="A88" t="s">
        <v>339</v>
      </c>
      <c r="B88" t="s">
        <v>340</v>
      </c>
      <c r="C88" t="s">
        <v>340</v>
      </c>
      <c r="D88" t="s">
        <v>341</v>
      </c>
      <c r="E88" t="s">
        <v>15</v>
      </c>
      <c r="F88" s="13">
        <v>45566</v>
      </c>
      <c r="G88" t="s">
        <v>83</v>
      </c>
      <c r="H88" t="s">
        <v>84</v>
      </c>
      <c r="I88" s="12">
        <f>_xlfn.XLOOKUP(A:A, 'FY25 Preliminary Award'!B:B, 'FY25 Preliminary Award'!D:D, "", FALSE)</f>
        <v>35266.92</v>
      </c>
      <c r="J88" s="12">
        <f>_xlfn.XLOOKUP(A:A, 'FY25 Final Award'!B:B, 'FY25 Final Award'!D:D, "", FALSE)</f>
        <v>35255.72</v>
      </c>
      <c r="K88" s="12">
        <f>_xlfn.XLOOKUP(A:A, 'FY25 Final Award'!B:B, 'FY25 Final Award'!D:D, "", FALSE)</f>
        <v>35255.72</v>
      </c>
      <c r="O88" t="s">
        <v>85</v>
      </c>
    </row>
    <row r="89" spans="1:15">
      <c r="A89" t="s">
        <v>342</v>
      </c>
      <c r="B89" t="s">
        <v>343</v>
      </c>
      <c r="C89" t="s">
        <v>344</v>
      </c>
      <c r="D89" t="s">
        <v>345</v>
      </c>
      <c r="E89" t="s">
        <v>15</v>
      </c>
      <c r="F89" s="13">
        <v>45566</v>
      </c>
      <c r="G89" t="s">
        <v>83</v>
      </c>
      <c r="H89" t="s">
        <v>84</v>
      </c>
      <c r="I89" s="12">
        <f>_xlfn.XLOOKUP(A:A, 'FY25 Preliminary Award'!B:B, 'FY25 Preliminary Award'!D:D, "", FALSE)</f>
        <v>79730.86</v>
      </c>
      <c r="J89" s="12">
        <f>_xlfn.XLOOKUP(A:A, 'FY25 Final Award'!B:B, 'FY25 Final Award'!D:D, "", FALSE)</f>
        <v>86990.54</v>
      </c>
      <c r="K89" s="12">
        <f>_xlfn.XLOOKUP(A:A, 'FY25 Final Award'!B:B, 'FY25 Final Award'!D:D, "", FALSE)</f>
        <v>86990.54</v>
      </c>
      <c r="O89" t="s">
        <v>85</v>
      </c>
    </row>
    <row r="90" spans="1:15">
      <c r="A90" t="s">
        <v>346</v>
      </c>
      <c r="B90" t="s">
        <v>347</v>
      </c>
      <c r="C90" t="s">
        <v>348</v>
      </c>
      <c r="D90" t="s">
        <v>349</v>
      </c>
      <c r="E90" t="s">
        <v>15</v>
      </c>
      <c r="F90" s="13">
        <v>45566</v>
      </c>
      <c r="G90" t="s">
        <v>83</v>
      </c>
      <c r="H90" t="s">
        <v>84</v>
      </c>
      <c r="I90" s="12">
        <f>_xlfn.XLOOKUP(A:A, 'FY25 Preliminary Award'!B:B, 'FY25 Preliminary Award'!D:D, "", FALSE)</f>
        <v>262489.01</v>
      </c>
      <c r="J90" s="12">
        <f>_xlfn.XLOOKUP(A:A, 'FY25 Final Award'!B:B, 'FY25 Final Award'!D:D, "", FALSE)</f>
        <v>286205.52</v>
      </c>
      <c r="K90" s="12">
        <f>_xlfn.XLOOKUP(A:A, 'FY25 Final Award'!B:B, 'FY25 Final Award'!D:D, "", FALSE)</f>
        <v>286205.52</v>
      </c>
      <c r="O90" t="s">
        <v>85</v>
      </c>
    </row>
    <row r="91" spans="1:15">
      <c r="A91" t="s">
        <v>350</v>
      </c>
      <c r="B91" t="s">
        <v>351</v>
      </c>
      <c r="C91" t="s">
        <v>352</v>
      </c>
      <c r="D91" t="s">
        <v>353</v>
      </c>
      <c r="E91" t="s">
        <v>15</v>
      </c>
      <c r="F91" s="13">
        <v>45566</v>
      </c>
      <c r="G91" t="s">
        <v>83</v>
      </c>
      <c r="H91" t="s">
        <v>84</v>
      </c>
      <c r="I91" s="12">
        <f>_xlfn.XLOOKUP(A:A, 'FY25 Preliminary Award'!B:B, 'FY25 Preliminary Award'!D:D, "", FALSE)</f>
        <v>86549.36</v>
      </c>
      <c r="J91" s="12">
        <f>_xlfn.XLOOKUP(A:A, 'FY25 Final Award'!B:B, 'FY25 Final Award'!D:D, "", FALSE)</f>
        <v>106615.06</v>
      </c>
      <c r="K91" s="12">
        <f>_xlfn.XLOOKUP(A:A, 'FY25 Final Award'!B:B, 'FY25 Final Award'!D:D, "", FALSE)</f>
        <v>106615.06</v>
      </c>
      <c r="O91" t="s">
        <v>85</v>
      </c>
    </row>
    <row r="92" spans="1:15">
      <c r="A92" t="s">
        <v>354</v>
      </c>
      <c r="B92" t="s">
        <v>355</v>
      </c>
      <c r="C92" t="s">
        <v>356</v>
      </c>
      <c r="D92" t="s">
        <v>357</v>
      </c>
      <c r="E92" t="s">
        <v>15</v>
      </c>
      <c r="F92" s="13">
        <v>45566</v>
      </c>
      <c r="G92" t="s">
        <v>83</v>
      </c>
      <c r="H92" t="s">
        <v>84</v>
      </c>
      <c r="I92" s="12">
        <f>_xlfn.XLOOKUP(A:A, 'FY25 Preliminary Award'!B:B, 'FY25 Preliminary Award'!D:D, "", FALSE)</f>
        <v>75741.84</v>
      </c>
      <c r="J92" s="12">
        <f>_xlfn.XLOOKUP(A:A, 'FY25 Final Award'!B:B, 'FY25 Final Award'!D:D, "", FALSE)</f>
        <v>80757.289999999994</v>
      </c>
      <c r="K92" s="12">
        <f>_xlfn.XLOOKUP(A:A, 'FY25 Final Award'!B:B, 'FY25 Final Award'!D:D, "", FALSE)</f>
        <v>80757.289999999994</v>
      </c>
      <c r="O92" t="s">
        <v>85</v>
      </c>
    </row>
    <row r="93" spans="1:15">
      <c r="A93" t="s">
        <v>358</v>
      </c>
      <c r="B93" t="s">
        <v>359</v>
      </c>
      <c r="C93" t="s">
        <v>359</v>
      </c>
      <c r="D93" t="s">
        <v>360</v>
      </c>
      <c r="E93" t="s">
        <v>15</v>
      </c>
      <c r="F93" s="13">
        <v>45566</v>
      </c>
      <c r="G93" t="s">
        <v>83</v>
      </c>
      <c r="H93" t="s">
        <v>84</v>
      </c>
      <c r="I93" s="12">
        <f>_xlfn.XLOOKUP(A:A, 'FY25 Preliminary Award'!B:B, 'FY25 Preliminary Award'!D:D, "", FALSE)</f>
        <v>99284.55</v>
      </c>
      <c r="J93" s="12">
        <f>_xlfn.XLOOKUP(A:A, 'FY25 Final Award'!B:B, 'FY25 Final Award'!D:D, "", FALSE)</f>
        <v>118694.79</v>
      </c>
      <c r="K93" s="12">
        <f>_xlfn.XLOOKUP(A:A, 'FY25 Final Award'!B:B, 'FY25 Final Award'!D:D, "", FALSE)</f>
        <v>118694.79</v>
      </c>
      <c r="O93" t="s">
        <v>85</v>
      </c>
    </row>
    <row r="94" spans="1:15">
      <c r="A94" t="s">
        <v>361</v>
      </c>
      <c r="B94" t="s">
        <v>362</v>
      </c>
      <c r="C94" t="s">
        <v>363</v>
      </c>
      <c r="D94" t="s">
        <v>364</v>
      </c>
      <c r="E94" t="s">
        <v>15</v>
      </c>
      <c r="F94" s="13">
        <v>45566</v>
      </c>
      <c r="G94" t="s">
        <v>83</v>
      </c>
      <c r="H94" t="s">
        <v>84</v>
      </c>
      <c r="I94" s="12">
        <f>_xlfn.XLOOKUP(A:A, 'FY25 Preliminary Award'!B:B, 'FY25 Preliminary Award'!D:D, "", FALSE)</f>
        <v>52528.55</v>
      </c>
      <c r="J94" s="12">
        <f>_xlfn.XLOOKUP(A:A, 'FY25 Final Award'!B:B, 'FY25 Final Award'!D:D, "", FALSE)</f>
        <v>55917.18</v>
      </c>
      <c r="K94" s="12">
        <f>_xlfn.XLOOKUP(A:A, 'FY25 Final Award'!B:B, 'FY25 Final Award'!D:D, "", FALSE)</f>
        <v>55917.18</v>
      </c>
      <c r="O94" t="s">
        <v>85</v>
      </c>
    </row>
    <row r="95" spans="1:15">
      <c r="A95" t="s">
        <v>365</v>
      </c>
      <c r="B95" t="s">
        <v>366</v>
      </c>
      <c r="C95" t="s">
        <v>367</v>
      </c>
      <c r="D95" t="s">
        <v>368</v>
      </c>
      <c r="E95" t="s">
        <v>15</v>
      </c>
      <c r="F95" s="13">
        <v>45566</v>
      </c>
      <c r="G95" t="s">
        <v>83</v>
      </c>
      <c r="H95" t="s">
        <v>84</v>
      </c>
      <c r="I95" s="12">
        <f>_xlfn.XLOOKUP(A:A, 'FY25 Preliminary Award'!B:B, 'FY25 Preliminary Award'!D:D, "", FALSE)</f>
        <v>518499.28</v>
      </c>
      <c r="J95" s="12">
        <f>_xlfn.XLOOKUP(A:A, 'FY25 Final Award'!B:B, 'FY25 Final Award'!D:D, "", FALSE)</f>
        <v>560277.37</v>
      </c>
      <c r="K95" s="12">
        <f>_xlfn.XLOOKUP(A:A, 'FY25 Final Award'!B:B, 'FY25 Final Award'!D:D, "", FALSE)</f>
        <v>560277.37</v>
      </c>
      <c r="O95" t="s">
        <v>85</v>
      </c>
    </row>
    <row r="96" spans="1:15">
      <c r="A96" t="s">
        <v>369</v>
      </c>
      <c r="B96" t="s">
        <v>370</v>
      </c>
      <c r="C96" t="s">
        <v>371</v>
      </c>
      <c r="D96" t="s">
        <v>372</v>
      </c>
      <c r="E96" t="s">
        <v>15</v>
      </c>
      <c r="F96" s="13">
        <v>45566</v>
      </c>
      <c r="G96" t="s">
        <v>83</v>
      </c>
      <c r="H96" t="s">
        <v>84</v>
      </c>
      <c r="I96" s="12">
        <f>_xlfn.XLOOKUP(A:A, 'FY25 Preliminary Award'!B:B, 'FY25 Preliminary Award'!D:D, "", FALSE)</f>
        <v>113018.18</v>
      </c>
      <c r="J96" s="12">
        <f>_xlfn.XLOOKUP(A:A, 'FY25 Final Award'!B:B, 'FY25 Final Award'!D:D, "", FALSE)</f>
        <v>131210.53</v>
      </c>
      <c r="K96" s="12">
        <f>_xlfn.XLOOKUP(A:A, 'FY25 Final Award'!B:B, 'FY25 Final Award'!D:D, "", FALSE)</f>
        <v>131210.53</v>
      </c>
      <c r="O96" t="s">
        <v>85</v>
      </c>
    </row>
    <row r="97" spans="1:15">
      <c r="A97" t="s">
        <v>373</v>
      </c>
      <c r="B97" t="s">
        <v>370</v>
      </c>
      <c r="C97" t="s">
        <v>371</v>
      </c>
      <c r="D97" t="s">
        <v>372</v>
      </c>
      <c r="E97" t="s">
        <v>15</v>
      </c>
      <c r="F97" s="13">
        <v>45566</v>
      </c>
      <c r="G97" t="s">
        <v>83</v>
      </c>
      <c r="H97" t="s">
        <v>84</v>
      </c>
      <c r="I97" s="12">
        <f>_xlfn.XLOOKUP(A:A, 'FY25 Preliminary Award'!B:B, 'FY25 Preliminary Award'!D:D, "", FALSE)</f>
        <v>114430.8</v>
      </c>
      <c r="J97" s="12">
        <f>_xlfn.XLOOKUP(A:A, 'FY25 Final Award'!B:B, 'FY25 Final Award'!D:D, "", FALSE)</f>
        <v>127045.65</v>
      </c>
      <c r="K97" s="12">
        <f>_xlfn.XLOOKUP(A:A, 'FY25 Final Award'!B:B, 'FY25 Final Award'!D:D, "", FALSE)</f>
        <v>127045.65</v>
      </c>
      <c r="O97" t="s">
        <v>85</v>
      </c>
    </row>
    <row r="98" spans="1:15">
      <c r="A98" t="s">
        <v>374</v>
      </c>
      <c r="B98" t="s">
        <v>370</v>
      </c>
      <c r="C98" t="s">
        <v>371</v>
      </c>
      <c r="D98" t="s">
        <v>372</v>
      </c>
      <c r="E98" t="s">
        <v>15</v>
      </c>
      <c r="F98" s="13">
        <v>45566</v>
      </c>
      <c r="G98" t="s">
        <v>83</v>
      </c>
      <c r="H98" t="s">
        <v>84</v>
      </c>
      <c r="I98" s="12">
        <f>_xlfn.XLOOKUP(A:A, 'FY25 Preliminary Award'!B:B, 'FY25 Preliminary Award'!D:D, "", FALSE)</f>
        <v>71765.600000000006</v>
      </c>
      <c r="J98" s="12">
        <f>_xlfn.XLOOKUP(A:A, 'FY25 Final Award'!B:B, 'FY25 Final Award'!D:D, "", FALSE)</f>
        <v>79086.100000000006</v>
      </c>
      <c r="K98" s="12">
        <f>_xlfn.XLOOKUP(A:A, 'FY25 Final Award'!B:B, 'FY25 Final Award'!D:D, "", FALSE)</f>
        <v>79086.100000000006</v>
      </c>
      <c r="O98" t="s">
        <v>85</v>
      </c>
    </row>
    <row r="99" spans="1:15">
      <c r="A99" t="s">
        <v>375</v>
      </c>
      <c r="B99" t="s">
        <v>370</v>
      </c>
      <c r="C99" t="s">
        <v>371</v>
      </c>
      <c r="D99" t="s">
        <v>372</v>
      </c>
      <c r="E99" t="s">
        <v>15</v>
      </c>
      <c r="F99" s="13">
        <v>45566</v>
      </c>
      <c r="G99" t="s">
        <v>83</v>
      </c>
      <c r="H99" t="s">
        <v>84</v>
      </c>
      <c r="I99" s="12">
        <f>_xlfn.XLOOKUP(A:A, 'FY25 Preliminary Award'!B:B, 'FY25 Preliminary Award'!D:D, "", FALSE)</f>
        <v>80526.490000000005</v>
      </c>
      <c r="J99" s="12">
        <f>_xlfn.XLOOKUP(A:A, 'FY25 Final Award'!B:B, 'FY25 Final Award'!D:D, "", FALSE)</f>
        <v>88259.57</v>
      </c>
      <c r="K99" s="12">
        <f>_xlfn.XLOOKUP(A:A, 'FY25 Final Award'!B:B, 'FY25 Final Award'!D:D, "", FALSE)</f>
        <v>88259.57</v>
      </c>
      <c r="O99" t="s">
        <v>85</v>
      </c>
    </row>
    <row r="100" spans="1:15">
      <c r="A100" t="s">
        <v>376</v>
      </c>
      <c r="B100" t="s">
        <v>370</v>
      </c>
      <c r="C100" t="s">
        <v>371</v>
      </c>
      <c r="D100" t="s">
        <v>372</v>
      </c>
      <c r="E100" t="s">
        <v>15</v>
      </c>
      <c r="F100" s="13">
        <v>45566</v>
      </c>
      <c r="G100" t="s">
        <v>83</v>
      </c>
      <c r="H100" t="s">
        <v>84</v>
      </c>
      <c r="I100" s="12">
        <f>_xlfn.XLOOKUP(A:A, 'FY25 Preliminary Award'!B:B, 'FY25 Preliminary Award'!D:D, "", FALSE)</f>
        <v>132402.84</v>
      </c>
      <c r="J100" s="12">
        <f>_xlfn.XLOOKUP(A:A, 'FY25 Final Award'!B:B, 'FY25 Final Award'!D:D, "", FALSE)</f>
        <v>151332.76</v>
      </c>
      <c r="K100" s="12">
        <f>_xlfn.XLOOKUP(A:A, 'FY25 Final Award'!B:B, 'FY25 Final Award'!D:D, "", FALSE)</f>
        <v>151332.76</v>
      </c>
      <c r="O100" t="s">
        <v>85</v>
      </c>
    </row>
    <row r="101" spans="1:15">
      <c r="A101" t="s">
        <v>377</v>
      </c>
      <c r="B101" t="s">
        <v>370</v>
      </c>
      <c r="C101" t="s">
        <v>371</v>
      </c>
      <c r="D101" t="s">
        <v>372</v>
      </c>
      <c r="E101" t="s">
        <v>15</v>
      </c>
      <c r="F101" s="13">
        <v>45566</v>
      </c>
      <c r="G101" t="s">
        <v>83</v>
      </c>
      <c r="H101" t="s">
        <v>84</v>
      </c>
      <c r="I101" s="12">
        <f>_xlfn.XLOOKUP(A:A, 'FY25 Preliminary Award'!B:B, 'FY25 Preliminary Award'!D:D, "", FALSE)</f>
        <v>34128.71</v>
      </c>
      <c r="J101" s="12">
        <f>_xlfn.XLOOKUP(A:A, 'FY25 Final Award'!B:B, 'FY25 Final Award'!D:D, "", FALSE)</f>
        <v>43591.16</v>
      </c>
      <c r="K101" s="12">
        <f>_xlfn.XLOOKUP(A:A, 'FY25 Final Award'!B:B, 'FY25 Final Award'!D:D, "", FALSE)</f>
        <v>43591.16</v>
      </c>
      <c r="O101" t="s">
        <v>85</v>
      </c>
    </row>
    <row r="102" spans="1:15">
      <c r="A102" t="s">
        <v>378</v>
      </c>
      <c r="B102" t="s">
        <v>370</v>
      </c>
      <c r="C102" t="s">
        <v>371</v>
      </c>
      <c r="D102" t="s">
        <v>372</v>
      </c>
      <c r="E102" t="s">
        <v>15</v>
      </c>
      <c r="F102" s="13">
        <v>45566</v>
      </c>
      <c r="G102" t="s">
        <v>83</v>
      </c>
      <c r="H102" t="s">
        <v>84</v>
      </c>
      <c r="I102" s="12">
        <f>_xlfn.XLOOKUP(A:A, 'FY25 Preliminary Award'!B:B, 'FY25 Preliminary Award'!D:D, "", FALSE)</f>
        <v>52982.82</v>
      </c>
      <c r="J102" s="12">
        <f>_xlfn.XLOOKUP(A:A, 'FY25 Final Award'!B:B, 'FY25 Final Award'!D:D, "", FALSE)</f>
        <v>47324.43</v>
      </c>
      <c r="K102" s="12">
        <f>_xlfn.XLOOKUP(A:A, 'FY25 Final Award'!B:B, 'FY25 Final Award'!D:D, "", FALSE)</f>
        <v>47324.43</v>
      </c>
      <c r="O102" t="s">
        <v>85</v>
      </c>
    </row>
    <row r="103" spans="1:15">
      <c r="A103" t="s">
        <v>379</v>
      </c>
      <c r="B103" t="s">
        <v>370</v>
      </c>
      <c r="C103" t="s">
        <v>371</v>
      </c>
      <c r="D103" t="s">
        <v>372</v>
      </c>
      <c r="E103" t="s">
        <v>15</v>
      </c>
      <c r="F103" s="13">
        <v>45566</v>
      </c>
      <c r="G103" t="s">
        <v>83</v>
      </c>
      <c r="H103" t="s">
        <v>84</v>
      </c>
      <c r="I103" s="12">
        <f>_xlfn.XLOOKUP(A:A, 'FY25 Preliminary Award'!B:B, 'FY25 Preliminary Award'!D:D, "", FALSE)</f>
        <v>52933.85</v>
      </c>
      <c r="J103" s="12">
        <f>_xlfn.XLOOKUP(A:A, 'FY25 Final Award'!B:B, 'FY25 Final Award'!D:D, "", FALSE)</f>
        <v>62780.08</v>
      </c>
      <c r="K103" s="12">
        <f>_xlfn.XLOOKUP(A:A, 'FY25 Final Award'!B:B, 'FY25 Final Award'!D:D, "", FALSE)</f>
        <v>62780.08</v>
      </c>
      <c r="O103" t="s">
        <v>85</v>
      </c>
    </row>
    <row r="104" spans="1:15">
      <c r="A104" t="s">
        <v>380</v>
      </c>
      <c r="B104" t="s">
        <v>370</v>
      </c>
      <c r="C104" t="s">
        <v>371</v>
      </c>
      <c r="D104" t="s">
        <v>372</v>
      </c>
      <c r="E104" t="s">
        <v>15</v>
      </c>
      <c r="F104" s="13">
        <v>45566</v>
      </c>
      <c r="G104" t="s">
        <v>83</v>
      </c>
      <c r="H104" t="s">
        <v>84</v>
      </c>
      <c r="I104" s="12">
        <f>_xlfn.XLOOKUP(A:A, 'FY25 Preliminary Award'!B:B, 'FY25 Preliminary Award'!D:D, "", FALSE)</f>
        <v>75188.210000000006</v>
      </c>
      <c r="J104" s="12">
        <f>_xlfn.XLOOKUP(A:A, 'FY25 Final Award'!B:B, 'FY25 Final Award'!D:D, "", FALSE)</f>
        <v>90892.81</v>
      </c>
      <c r="K104" s="12">
        <f>_xlfn.XLOOKUP(A:A, 'FY25 Final Award'!B:B, 'FY25 Final Award'!D:D, "", FALSE)</f>
        <v>90892.81</v>
      </c>
      <c r="O104" t="s">
        <v>85</v>
      </c>
    </row>
    <row r="105" spans="1:15">
      <c r="A105" t="s">
        <v>381</v>
      </c>
      <c r="B105" t="s">
        <v>370</v>
      </c>
      <c r="C105" t="s">
        <v>371</v>
      </c>
      <c r="D105" t="s">
        <v>372</v>
      </c>
      <c r="E105" t="s">
        <v>15</v>
      </c>
      <c r="F105" s="13">
        <v>45566</v>
      </c>
      <c r="G105" t="s">
        <v>83</v>
      </c>
      <c r="H105" t="s">
        <v>84</v>
      </c>
      <c r="I105" s="12">
        <f>_xlfn.XLOOKUP(A:A, 'FY25 Preliminary Award'!B:B, 'FY25 Preliminary Award'!D:D, "", FALSE)</f>
        <v>59239.32</v>
      </c>
      <c r="J105" s="12">
        <f>_xlfn.XLOOKUP(A:A, 'FY25 Final Award'!B:B, 'FY25 Final Award'!D:D, "", FALSE)</f>
        <v>66668.149999999994</v>
      </c>
      <c r="K105" s="12">
        <f>_xlfn.XLOOKUP(A:A, 'FY25 Final Award'!B:B, 'FY25 Final Award'!D:D, "", FALSE)</f>
        <v>66668.149999999994</v>
      </c>
      <c r="O105" t="s">
        <v>85</v>
      </c>
    </row>
    <row r="106" spans="1:15">
      <c r="A106" t="s">
        <v>382</v>
      </c>
      <c r="B106" t="s">
        <v>370</v>
      </c>
      <c r="C106" t="s">
        <v>371</v>
      </c>
      <c r="D106" t="s">
        <v>372</v>
      </c>
      <c r="E106" t="s">
        <v>15</v>
      </c>
      <c r="F106" s="13">
        <v>45566</v>
      </c>
      <c r="G106" t="s">
        <v>83</v>
      </c>
      <c r="H106" t="s">
        <v>84</v>
      </c>
      <c r="I106" s="12">
        <f>_xlfn.XLOOKUP(A:A, 'FY25 Preliminary Award'!B:B, 'FY25 Preliminary Award'!D:D, "", FALSE)</f>
        <v>67336.02</v>
      </c>
      <c r="J106" s="12">
        <f>_xlfn.XLOOKUP(A:A, 'FY25 Final Award'!B:B, 'FY25 Final Award'!D:D, "", FALSE)</f>
        <v>74437.23</v>
      </c>
      <c r="K106" s="12">
        <f>_xlfn.XLOOKUP(A:A, 'FY25 Final Award'!B:B, 'FY25 Final Award'!D:D, "", FALSE)</f>
        <v>74437.23</v>
      </c>
      <c r="O106" t="s">
        <v>85</v>
      </c>
    </row>
    <row r="107" spans="1:15">
      <c r="A107" t="s">
        <v>383</v>
      </c>
      <c r="B107" t="s">
        <v>370</v>
      </c>
      <c r="C107" t="s">
        <v>371</v>
      </c>
      <c r="D107" t="s">
        <v>372</v>
      </c>
      <c r="E107" t="s">
        <v>15</v>
      </c>
      <c r="F107" s="13">
        <v>45566</v>
      </c>
      <c r="G107" t="s">
        <v>83</v>
      </c>
      <c r="H107" t="s">
        <v>84</v>
      </c>
      <c r="I107" s="12">
        <f>_xlfn.XLOOKUP(A:A, 'FY25 Preliminary Award'!B:B, 'FY25 Preliminary Award'!D:D, "", FALSE)</f>
        <v>73803.14</v>
      </c>
      <c r="J107" s="12">
        <f>_xlfn.XLOOKUP(A:A, 'FY25 Final Award'!B:B, 'FY25 Final Award'!D:D, "", FALSE)</f>
        <v>83460.789999999994</v>
      </c>
      <c r="K107" s="12">
        <f>_xlfn.XLOOKUP(A:A, 'FY25 Final Award'!B:B, 'FY25 Final Award'!D:D, "", FALSE)</f>
        <v>83460.789999999994</v>
      </c>
      <c r="O107" t="s">
        <v>85</v>
      </c>
    </row>
    <row r="108" spans="1:15">
      <c r="A108" t="s">
        <v>384</v>
      </c>
      <c r="B108" t="s">
        <v>370</v>
      </c>
      <c r="C108" t="s">
        <v>371</v>
      </c>
      <c r="D108" t="s">
        <v>372</v>
      </c>
      <c r="E108" t="s">
        <v>15</v>
      </c>
      <c r="F108" s="13">
        <v>45566</v>
      </c>
      <c r="G108" t="s">
        <v>83</v>
      </c>
      <c r="H108" t="s">
        <v>84</v>
      </c>
      <c r="I108" s="12">
        <f>_xlfn.XLOOKUP(A:A, 'FY25 Preliminary Award'!B:B, 'FY25 Preliminary Award'!D:D, "", FALSE)</f>
        <v>79045.8</v>
      </c>
      <c r="J108" s="12">
        <f>_xlfn.XLOOKUP(A:A, 'FY25 Final Award'!B:B, 'FY25 Final Award'!D:D, "", FALSE)</f>
        <v>111670.74</v>
      </c>
      <c r="K108" s="12">
        <f>_xlfn.XLOOKUP(A:A, 'FY25 Final Award'!B:B, 'FY25 Final Award'!D:D, "", FALSE)</f>
        <v>111670.74</v>
      </c>
      <c r="O108" t="s">
        <v>85</v>
      </c>
    </row>
    <row r="109" spans="1:15">
      <c r="A109" t="s">
        <v>385</v>
      </c>
      <c r="B109" t="s">
        <v>370</v>
      </c>
      <c r="C109" t="s">
        <v>371</v>
      </c>
      <c r="D109" t="s">
        <v>372</v>
      </c>
      <c r="E109" t="s">
        <v>15</v>
      </c>
      <c r="F109" s="13">
        <v>45566</v>
      </c>
      <c r="G109" t="s">
        <v>83</v>
      </c>
      <c r="H109" t="s">
        <v>84</v>
      </c>
      <c r="I109" s="12">
        <f>_xlfn.XLOOKUP(A:A, 'FY25 Preliminary Award'!B:B, 'FY25 Preliminary Award'!D:D, "", FALSE)</f>
        <v>75558.55</v>
      </c>
      <c r="J109" s="12">
        <f>_xlfn.XLOOKUP(A:A, 'FY25 Final Award'!B:B, 'FY25 Final Award'!D:D, "", FALSE)</f>
        <v>81939.37</v>
      </c>
      <c r="K109" s="12">
        <f>_xlfn.XLOOKUP(A:A, 'FY25 Final Award'!B:B, 'FY25 Final Award'!D:D, "", FALSE)</f>
        <v>81939.37</v>
      </c>
      <c r="O109" t="s">
        <v>85</v>
      </c>
    </row>
    <row r="110" spans="1:15">
      <c r="A110" t="s">
        <v>386</v>
      </c>
      <c r="B110" t="s">
        <v>370</v>
      </c>
      <c r="C110" t="s">
        <v>371</v>
      </c>
      <c r="D110" t="s">
        <v>372</v>
      </c>
      <c r="E110" t="s">
        <v>15</v>
      </c>
      <c r="F110" s="13">
        <v>45566</v>
      </c>
      <c r="G110" t="s">
        <v>83</v>
      </c>
      <c r="H110" t="s">
        <v>84</v>
      </c>
      <c r="I110" s="12">
        <f>_xlfn.XLOOKUP(A:A, 'FY25 Preliminary Award'!B:B, 'FY25 Preliminary Award'!D:D, "", FALSE)</f>
        <v>80432.47</v>
      </c>
      <c r="J110" s="12">
        <f>_xlfn.XLOOKUP(A:A, 'FY25 Final Award'!B:B, 'FY25 Final Award'!D:D, "", FALSE)</f>
        <v>93032.07</v>
      </c>
      <c r="K110" s="12">
        <f>_xlfn.XLOOKUP(A:A, 'FY25 Final Award'!B:B, 'FY25 Final Award'!D:D, "", FALSE)</f>
        <v>93032.07</v>
      </c>
      <c r="O110" t="s">
        <v>85</v>
      </c>
    </row>
    <row r="111" spans="1:15">
      <c r="A111" t="s">
        <v>387</v>
      </c>
      <c r="B111" t="s">
        <v>370</v>
      </c>
      <c r="C111" t="s">
        <v>371</v>
      </c>
      <c r="D111" t="s">
        <v>372</v>
      </c>
      <c r="E111" t="s">
        <v>15</v>
      </c>
      <c r="F111" s="13">
        <v>45566</v>
      </c>
      <c r="G111" t="s">
        <v>83</v>
      </c>
      <c r="H111" t="s">
        <v>84</v>
      </c>
      <c r="I111" s="12">
        <f>_xlfn.XLOOKUP(A:A, 'FY25 Preliminary Award'!B:B, 'FY25 Preliminary Award'!D:D, "", FALSE)</f>
        <v>84628.14</v>
      </c>
      <c r="J111" s="12">
        <f>_xlfn.XLOOKUP(A:A, 'FY25 Final Award'!B:B, 'FY25 Final Award'!D:D, "", FALSE)</f>
        <v>94132.42</v>
      </c>
      <c r="K111" s="12">
        <f>_xlfn.XLOOKUP(A:A, 'FY25 Final Award'!B:B, 'FY25 Final Award'!D:D, "", FALSE)</f>
        <v>94132.42</v>
      </c>
      <c r="O111" t="s">
        <v>85</v>
      </c>
    </row>
    <row r="112" spans="1:15">
      <c r="A112" t="s">
        <v>388</v>
      </c>
      <c r="B112" t="s">
        <v>370</v>
      </c>
      <c r="C112" t="s">
        <v>371</v>
      </c>
      <c r="D112" t="s">
        <v>372</v>
      </c>
      <c r="E112" t="s">
        <v>15</v>
      </c>
      <c r="F112" s="13">
        <v>45566</v>
      </c>
      <c r="G112" t="s">
        <v>83</v>
      </c>
      <c r="H112" t="s">
        <v>84</v>
      </c>
      <c r="I112" s="12">
        <f>_xlfn.XLOOKUP(A:A, 'FY25 Preliminary Award'!B:B, 'FY25 Preliminary Award'!D:D, "", FALSE)</f>
        <v>80302.62</v>
      </c>
      <c r="J112" s="12">
        <f>_xlfn.XLOOKUP(A:A, 'FY25 Final Award'!B:B, 'FY25 Final Award'!D:D, "", FALSE)</f>
        <v>87151.89</v>
      </c>
      <c r="K112" s="12">
        <f>_xlfn.XLOOKUP(A:A, 'FY25 Final Award'!B:B, 'FY25 Final Award'!D:D, "", FALSE)</f>
        <v>87151.89</v>
      </c>
      <c r="O112" t="s">
        <v>85</v>
      </c>
    </row>
    <row r="113" spans="1:15">
      <c r="A113" t="s">
        <v>389</v>
      </c>
      <c r="B113" t="s">
        <v>370</v>
      </c>
      <c r="C113" t="s">
        <v>371</v>
      </c>
      <c r="D113" t="s">
        <v>372</v>
      </c>
      <c r="E113" t="s">
        <v>15</v>
      </c>
      <c r="F113" s="13">
        <v>45566</v>
      </c>
      <c r="G113" t="s">
        <v>83</v>
      </c>
      <c r="H113" t="s">
        <v>84</v>
      </c>
      <c r="I113" s="12">
        <f>_xlfn.XLOOKUP(A:A, 'FY25 Preliminary Award'!B:B, 'FY25 Preliminary Award'!D:D, "", FALSE)</f>
        <v>91620.67</v>
      </c>
      <c r="J113" s="12">
        <f>_xlfn.XLOOKUP(A:A, 'FY25 Final Award'!B:B, 'FY25 Final Award'!D:D, "", FALSE)</f>
        <v>97487.22</v>
      </c>
      <c r="K113" s="12">
        <f>_xlfn.XLOOKUP(A:A, 'FY25 Final Award'!B:B, 'FY25 Final Award'!D:D, "", FALSE)</f>
        <v>97487.22</v>
      </c>
      <c r="O113" t="s">
        <v>85</v>
      </c>
    </row>
    <row r="114" spans="1:15">
      <c r="A114" t="s">
        <v>390</v>
      </c>
      <c r="B114" t="s">
        <v>370</v>
      </c>
      <c r="C114" t="s">
        <v>371</v>
      </c>
      <c r="D114" t="s">
        <v>372</v>
      </c>
      <c r="E114" t="s">
        <v>15</v>
      </c>
      <c r="F114" s="13">
        <v>45566</v>
      </c>
      <c r="G114" t="s">
        <v>83</v>
      </c>
      <c r="H114" t="s">
        <v>84</v>
      </c>
      <c r="I114" s="12">
        <f>_xlfn.XLOOKUP(A:A, 'FY25 Preliminary Award'!B:B, 'FY25 Preliminary Award'!D:D, "", FALSE)</f>
        <v>92806.39</v>
      </c>
      <c r="J114" s="12">
        <f>_xlfn.XLOOKUP(A:A, 'FY25 Final Award'!B:B, 'FY25 Final Award'!D:D, "", FALSE)</f>
        <v>97872.639999999999</v>
      </c>
      <c r="K114" s="12">
        <f>_xlfn.XLOOKUP(A:A, 'FY25 Final Award'!B:B, 'FY25 Final Award'!D:D, "", FALSE)</f>
        <v>97872.639999999999</v>
      </c>
      <c r="O114" t="s">
        <v>85</v>
      </c>
    </row>
    <row r="115" spans="1:15">
      <c r="A115" t="s">
        <v>391</v>
      </c>
      <c r="B115" t="s">
        <v>370</v>
      </c>
      <c r="C115" t="s">
        <v>371</v>
      </c>
      <c r="D115" t="s">
        <v>372</v>
      </c>
      <c r="E115" t="s">
        <v>15</v>
      </c>
      <c r="F115" s="13">
        <v>45566</v>
      </c>
      <c r="G115" t="s">
        <v>83</v>
      </c>
      <c r="H115" t="s">
        <v>84</v>
      </c>
      <c r="I115" s="12">
        <f>_xlfn.XLOOKUP(A:A, 'FY25 Preliminary Award'!B:B, 'FY25 Preliminary Award'!D:D, "", FALSE)</f>
        <v>92710.88</v>
      </c>
      <c r="J115" s="12">
        <f>_xlfn.XLOOKUP(A:A, 'FY25 Final Award'!B:B, 'FY25 Final Award'!D:D, "", FALSE)</f>
        <v>106354.75</v>
      </c>
      <c r="K115" s="12">
        <f>_xlfn.XLOOKUP(A:A, 'FY25 Final Award'!B:B, 'FY25 Final Award'!D:D, "", FALSE)</f>
        <v>106354.75</v>
      </c>
      <c r="O115" t="s">
        <v>85</v>
      </c>
    </row>
    <row r="116" spans="1:15">
      <c r="A116" t="s">
        <v>392</v>
      </c>
      <c r="B116" t="s">
        <v>370</v>
      </c>
      <c r="C116" t="s">
        <v>371</v>
      </c>
      <c r="D116" t="s">
        <v>372</v>
      </c>
      <c r="E116" t="s">
        <v>15</v>
      </c>
      <c r="F116" s="13">
        <v>45566</v>
      </c>
      <c r="G116" t="s">
        <v>83</v>
      </c>
      <c r="H116" t="s">
        <v>84</v>
      </c>
      <c r="I116" s="12">
        <f>_xlfn.XLOOKUP(A:A, 'FY25 Preliminary Award'!B:B, 'FY25 Preliminary Award'!D:D, "", FALSE)</f>
        <v>97593.62</v>
      </c>
      <c r="J116" s="12">
        <f>_xlfn.XLOOKUP(A:A, 'FY25 Final Award'!B:B, 'FY25 Final Award'!D:D, "", FALSE)</f>
        <v>112981.84</v>
      </c>
      <c r="K116" s="12">
        <f>_xlfn.XLOOKUP(A:A, 'FY25 Final Award'!B:B, 'FY25 Final Award'!D:D, "", FALSE)</f>
        <v>112981.84</v>
      </c>
      <c r="O116" t="s">
        <v>85</v>
      </c>
    </row>
    <row r="117" spans="1:15">
      <c r="A117" t="s">
        <v>393</v>
      </c>
      <c r="B117" t="s">
        <v>370</v>
      </c>
      <c r="C117" t="s">
        <v>371</v>
      </c>
      <c r="D117" t="s">
        <v>372</v>
      </c>
      <c r="E117" t="s">
        <v>15</v>
      </c>
      <c r="F117" s="13">
        <v>45566</v>
      </c>
      <c r="G117" t="s">
        <v>83</v>
      </c>
      <c r="H117" t="s">
        <v>84</v>
      </c>
      <c r="I117" s="12">
        <f>_xlfn.XLOOKUP(A:A, 'FY25 Preliminary Award'!B:B, 'FY25 Preliminary Award'!D:D, "", FALSE)</f>
        <v>102969.92</v>
      </c>
      <c r="J117" s="12">
        <f>_xlfn.XLOOKUP(A:A, 'FY25 Final Award'!B:B, 'FY25 Final Award'!D:D, "", FALSE)</f>
        <v>103132.08</v>
      </c>
      <c r="K117" s="12">
        <f>_xlfn.XLOOKUP(A:A, 'FY25 Final Award'!B:B, 'FY25 Final Award'!D:D, "", FALSE)</f>
        <v>103132.08</v>
      </c>
      <c r="O117" t="s">
        <v>85</v>
      </c>
    </row>
    <row r="118" spans="1:15">
      <c r="A118" t="s">
        <v>394</v>
      </c>
      <c r="B118" t="s">
        <v>395</v>
      </c>
      <c r="C118" t="s">
        <v>396</v>
      </c>
      <c r="D118" t="s">
        <v>397</v>
      </c>
      <c r="E118" t="s">
        <v>15</v>
      </c>
      <c r="F118" s="13">
        <v>45566</v>
      </c>
      <c r="G118" t="s">
        <v>83</v>
      </c>
      <c r="H118" t="s">
        <v>84</v>
      </c>
      <c r="I118" s="12">
        <f>_xlfn.XLOOKUP(A:A, 'FY25 Preliminary Award'!B:B, 'FY25 Preliminary Award'!D:D, "", FALSE)</f>
        <v>85375.31</v>
      </c>
      <c r="J118" s="12">
        <f>_xlfn.XLOOKUP(A:A, 'FY25 Final Award'!B:B, 'FY25 Final Award'!D:D, "", FALSE)</f>
        <v>72358.39</v>
      </c>
      <c r="K118" s="12">
        <f>_xlfn.XLOOKUP(A:A, 'FY25 Final Award'!B:B, 'FY25 Final Award'!D:D, "", FALSE)</f>
        <v>72358.39</v>
      </c>
      <c r="O118" t="s">
        <v>85</v>
      </c>
    </row>
    <row r="119" spans="1:15">
      <c r="A119" t="s">
        <v>398</v>
      </c>
      <c r="B119" t="s">
        <v>399</v>
      </c>
      <c r="C119" t="s">
        <v>400</v>
      </c>
      <c r="D119" t="s">
        <v>401</v>
      </c>
      <c r="E119" t="s">
        <v>15</v>
      </c>
      <c r="F119" s="13">
        <v>45566</v>
      </c>
      <c r="G119" t="s">
        <v>83</v>
      </c>
      <c r="H119" t="s">
        <v>84</v>
      </c>
      <c r="I119" s="12">
        <f>_xlfn.XLOOKUP(A:A, 'FY25 Preliminary Award'!B:B, 'FY25 Preliminary Award'!D:D, "", FALSE)</f>
        <v>58974.8</v>
      </c>
      <c r="J119" s="12">
        <f>_xlfn.XLOOKUP(A:A, 'FY25 Final Award'!B:B, 'FY25 Final Award'!D:D, "", FALSE)</f>
        <v>59983.93</v>
      </c>
      <c r="K119" s="12">
        <f>_xlfn.XLOOKUP(A:A, 'FY25 Final Award'!B:B, 'FY25 Final Award'!D:D, "", FALSE)</f>
        <v>59983.93</v>
      </c>
      <c r="O119" t="s">
        <v>85</v>
      </c>
    </row>
    <row r="120" spans="1:15">
      <c r="A120" t="s">
        <v>402</v>
      </c>
      <c r="B120" t="s">
        <v>403</v>
      </c>
      <c r="C120" t="s">
        <v>404</v>
      </c>
      <c r="D120" t="s">
        <v>405</v>
      </c>
      <c r="E120" t="s">
        <v>15</v>
      </c>
      <c r="F120" s="13">
        <v>45566</v>
      </c>
      <c r="G120" t="s">
        <v>83</v>
      </c>
      <c r="H120" t="s">
        <v>84</v>
      </c>
      <c r="I120" s="12">
        <f>_xlfn.XLOOKUP(A:A, 'FY25 Preliminary Award'!B:B, 'FY25 Preliminary Award'!D:D, "", FALSE)</f>
        <v>53613.05</v>
      </c>
      <c r="J120" s="12">
        <f>_xlfn.XLOOKUP(A:A, 'FY25 Final Award'!B:B, 'FY25 Final Award'!D:D, "", FALSE)</f>
        <v>54271.44</v>
      </c>
      <c r="K120" s="12">
        <f>_xlfn.XLOOKUP(A:A, 'FY25 Final Award'!B:B, 'FY25 Final Award'!D:D, "", FALSE)</f>
        <v>54271.44</v>
      </c>
      <c r="O120" t="s">
        <v>85</v>
      </c>
    </row>
    <row r="121" spans="1:15">
      <c r="A121" t="s">
        <v>406</v>
      </c>
      <c r="B121" t="s">
        <v>407</v>
      </c>
      <c r="C121" t="s">
        <v>408</v>
      </c>
      <c r="D121" t="s">
        <v>409</v>
      </c>
      <c r="E121" t="s">
        <v>15</v>
      </c>
      <c r="F121" s="13">
        <v>45566</v>
      </c>
      <c r="G121" t="s">
        <v>83</v>
      </c>
      <c r="H121" t="s">
        <v>84</v>
      </c>
      <c r="I121" s="12">
        <f>_xlfn.XLOOKUP(A:A, 'FY25 Preliminary Award'!B:B, 'FY25 Preliminary Award'!D:D, "", FALSE)</f>
        <v>376268.06</v>
      </c>
      <c r="J121" s="12">
        <f>_xlfn.XLOOKUP(A:A, 'FY25 Final Award'!B:B, 'FY25 Final Award'!D:D, "", FALSE)</f>
        <v>449359.14</v>
      </c>
      <c r="K121" s="12">
        <f>_xlfn.XLOOKUP(A:A, 'FY25 Final Award'!B:B, 'FY25 Final Award'!D:D, "", FALSE)</f>
        <v>449359.14</v>
      </c>
      <c r="O121" t="s">
        <v>85</v>
      </c>
    </row>
    <row r="122" spans="1:15">
      <c r="A122" t="s">
        <v>410</v>
      </c>
      <c r="B122" t="s">
        <v>411</v>
      </c>
      <c r="C122" t="s">
        <v>412</v>
      </c>
      <c r="D122" t="s">
        <v>413</v>
      </c>
      <c r="E122" t="s">
        <v>15</v>
      </c>
      <c r="F122" s="13">
        <v>45566</v>
      </c>
      <c r="G122" t="s">
        <v>83</v>
      </c>
      <c r="H122" t="s">
        <v>84</v>
      </c>
      <c r="I122" s="12">
        <f>_xlfn.XLOOKUP(A:A, 'FY25 Preliminary Award'!B:B, 'FY25 Preliminary Award'!D:D, "", FALSE)</f>
        <v>253664.87</v>
      </c>
      <c r="J122" s="12">
        <f>_xlfn.XLOOKUP(A:A, 'FY25 Final Award'!B:B, 'FY25 Final Award'!D:D, "", FALSE)</f>
        <v>276179.34999999998</v>
      </c>
      <c r="K122" s="12">
        <f>_xlfn.XLOOKUP(A:A, 'FY25 Final Award'!B:B, 'FY25 Final Award'!D:D, "", FALSE)</f>
        <v>276179.34999999998</v>
      </c>
      <c r="O122" t="s">
        <v>85</v>
      </c>
    </row>
    <row r="123" spans="1:15">
      <c r="A123" t="s">
        <v>414</v>
      </c>
      <c r="B123" t="s">
        <v>415</v>
      </c>
      <c r="C123" t="s">
        <v>416</v>
      </c>
      <c r="D123" t="s">
        <v>417</v>
      </c>
      <c r="E123" t="s">
        <v>15</v>
      </c>
      <c r="F123" s="13">
        <v>45566</v>
      </c>
      <c r="G123" t="s">
        <v>83</v>
      </c>
      <c r="H123" t="s">
        <v>84</v>
      </c>
      <c r="I123" s="12">
        <f>_xlfn.XLOOKUP(A:A, 'FY25 Preliminary Award'!B:B, 'FY25 Preliminary Award'!D:D, "", FALSE)</f>
        <v>30610.75</v>
      </c>
      <c r="J123" s="12">
        <f>_xlfn.XLOOKUP(A:A, 'FY25 Final Award'!B:B, 'FY25 Final Award'!D:D, "", FALSE)</f>
        <v>33454.06</v>
      </c>
      <c r="K123" s="12">
        <f>_xlfn.XLOOKUP(A:A, 'FY25 Final Award'!B:B, 'FY25 Final Award'!D:D, "", FALSE)</f>
        <v>33454.06</v>
      </c>
      <c r="O123" t="s">
        <v>85</v>
      </c>
    </row>
    <row r="124" spans="1:15">
      <c r="A124" t="s">
        <v>418</v>
      </c>
      <c r="B124" t="s">
        <v>419</v>
      </c>
      <c r="C124" t="s">
        <v>420</v>
      </c>
      <c r="D124" t="s">
        <v>421</v>
      </c>
      <c r="E124" t="s">
        <v>15</v>
      </c>
      <c r="F124" s="13">
        <v>45566</v>
      </c>
      <c r="G124" t="s">
        <v>83</v>
      </c>
      <c r="H124" t="s">
        <v>84</v>
      </c>
      <c r="I124" s="12">
        <f>_xlfn.XLOOKUP(A:A, 'FY25 Preliminary Award'!B:B, 'FY25 Preliminary Award'!D:D, "", FALSE)</f>
        <v>116656.03</v>
      </c>
      <c r="J124" s="12">
        <f>_xlfn.XLOOKUP(A:A, 'FY25 Final Award'!B:B, 'FY25 Final Award'!D:D, "", FALSE)</f>
        <v>148639.89000000001</v>
      </c>
      <c r="K124" s="12">
        <f>_xlfn.XLOOKUP(A:A, 'FY25 Final Award'!B:B, 'FY25 Final Award'!D:D, "", FALSE)</f>
        <v>148639.89000000001</v>
      </c>
      <c r="O124" t="s">
        <v>85</v>
      </c>
    </row>
    <row r="125" spans="1:15">
      <c r="A125" t="s">
        <v>422</v>
      </c>
      <c r="B125" t="s">
        <v>423</v>
      </c>
      <c r="C125" t="s">
        <v>423</v>
      </c>
      <c r="D125" t="s">
        <v>424</v>
      </c>
      <c r="E125" t="s">
        <v>15</v>
      </c>
      <c r="F125" s="13">
        <v>45566</v>
      </c>
      <c r="G125" t="s">
        <v>83</v>
      </c>
      <c r="H125" t="s">
        <v>84</v>
      </c>
      <c r="I125" s="12">
        <f>_xlfn.XLOOKUP(A:A, 'FY25 Preliminary Award'!B:B, 'FY25 Preliminary Award'!D:D, "", FALSE)</f>
        <v>11332.71</v>
      </c>
      <c r="J125" s="12">
        <f>_xlfn.XLOOKUP(A:A, 'FY25 Final Award'!B:B, 'FY25 Final Award'!D:D, "", FALSE)</f>
        <v>13963.03</v>
      </c>
      <c r="K125" s="12">
        <f>_xlfn.XLOOKUP(A:A, 'FY25 Final Award'!B:B, 'FY25 Final Award'!D:D, "", FALSE)</f>
        <v>13963.03</v>
      </c>
      <c r="O125" t="s">
        <v>85</v>
      </c>
    </row>
    <row r="126" spans="1:15">
      <c r="A126" t="s">
        <v>425</v>
      </c>
      <c r="B126" t="s">
        <v>426</v>
      </c>
      <c r="C126" t="s">
        <v>427</v>
      </c>
      <c r="D126" t="s">
        <v>428</v>
      </c>
      <c r="E126" t="s">
        <v>15</v>
      </c>
      <c r="F126" s="13">
        <v>45566</v>
      </c>
      <c r="G126" t="s">
        <v>83</v>
      </c>
      <c r="H126" t="s">
        <v>84</v>
      </c>
      <c r="I126" s="12">
        <f>_xlfn.XLOOKUP(A:A, 'FY25 Preliminary Award'!B:B, 'FY25 Preliminary Award'!D:D, "", FALSE)</f>
        <v>390936.69</v>
      </c>
      <c r="J126" s="12">
        <f>_xlfn.XLOOKUP(A:A, 'FY25 Final Award'!B:B, 'FY25 Final Award'!D:D, "", FALSE)</f>
        <v>426939.97</v>
      </c>
      <c r="K126" s="12">
        <f>_xlfn.XLOOKUP(A:A, 'FY25 Final Award'!B:B, 'FY25 Final Award'!D:D, "", FALSE)</f>
        <v>426939.97</v>
      </c>
      <c r="O126" t="s">
        <v>85</v>
      </c>
    </row>
    <row r="127" spans="1:15">
      <c r="A127" t="s">
        <v>429</v>
      </c>
      <c r="B127" t="s">
        <v>430</v>
      </c>
      <c r="C127" t="s">
        <v>431</v>
      </c>
      <c r="D127" t="s">
        <v>432</v>
      </c>
      <c r="E127" t="s">
        <v>15</v>
      </c>
      <c r="F127" s="13">
        <v>45566</v>
      </c>
      <c r="G127" t="s">
        <v>83</v>
      </c>
      <c r="H127" t="s">
        <v>84</v>
      </c>
      <c r="I127" s="12">
        <f>_xlfn.XLOOKUP(A:A, 'FY25 Preliminary Award'!B:B, 'FY25 Preliminary Award'!D:D, "", FALSE)</f>
        <v>84709.759999999995</v>
      </c>
      <c r="J127" s="12">
        <f>_xlfn.XLOOKUP(A:A, 'FY25 Final Award'!B:B, 'FY25 Final Award'!D:D, "", FALSE)</f>
        <v>86594.27</v>
      </c>
      <c r="K127" s="12">
        <f>_xlfn.XLOOKUP(A:A, 'FY25 Final Award'!B:B, 'FY25 Final Award'!D:D, "", FALSE)</f>
        <v>86594.27</v>
      </c>
      <c r="O127" t="s">
        <v>85</v>
      </c>
    </row>
    <row r="128" spans="1:15">
      <c r="A128" t="s">
        <v>433</v>
      </c>
      <c r="B128" t="s">
        <v>434</v>
      </c>
      <c r="C128" t="s">
        <v>435</v>
      </c>
      <c r="D128" t="s">
        <v>436</v>
      </c>
      <c r="E128" t="s">
        <v>15</v>
      </c>
      <c r="F128" s="13">
        <v>45566</v>
      </c>
      <c r="G128" t="s">
        <v>83</v>
      </c>
      <c r="H128" t="s">
        <v>84</v>
      </c>
      <c r="I128" s="12">
        <f>_xlfn.XLOOKUP(A:A, 'FY25 Preliminary Award'!B:B, 'FY25 Preliminary Award'!D:D, "", FALSE)</f>
        <v>15008.71</v>
      </c>
      <c r="J128" s="12">
        <f>_xlfn.XLOOKUP(A:A, 'FY25 Final Award'!B:B, 'FY25 Final Award'!D:D, "", FALSE)</f>
        <v>13930.39</v>
      </c>
      <c r="K128" s="12">
        <f>_xlfn.XLOOKUP(A:A, 'FY25 Final Award'!B:B, 'FY25 Final Award'!D:D, "", FALSE)</f>
        <v>13930.39</v>
      </c>
      <c r="O128" t="s">
        <v>85</v>
      </c>
    </row>
    <row r="129" spans="1:15">
      <c r="A129" t="s">
        <v>437</v>
      </c>
      <c r="B129" t="s">
        <v>438</v>
      </c>
      <c r="C129" t="s">
        <v>439</v>
      </c>
      <c r="D129" t="s">
        <v>440</v>
      </c>
      <c r="E129" t="s">
        <v>15</v>
      </c>
      <c r="F129" s="13">
        <v>45566</v>
      </c>
      <c r="G129" t="s">
        <v>83</v>
      </c>
      <c r="H129" t="s">
        <v>84</v>
      </c>
      <c r="I129" s="12">
        <f>_xlfn.XLOOKUP(A:A, 'FY25 Preliminary Award'!B:B, 'FY25 Preliminary Award'!D:D, "", FALSE)</f>
        <v>8459.61</v>
      </c>
      <c r="J129" s="12">
        <f>_xlfn.XLOOKUP(A:A, 'FY25 Final Award'!B:B, 'FY25 Final Award'!D:D, "", FALSE)</f>
        <v>9664.7800000000007</v>
      </c>
      <c r="K129" s="12">
        <f>_xlfn.XLOOKUP(A:A, 'FY25 Final Award'!B:B, 'FY25 Final Award'!D:D, "", FALSE)</f>
        <v>9664.7800000000007</v>
      </c>
      <c r="O129" t="s">
        <v>85</v>
      </c>
    </row>
    <row r="130" spans="1:15">
      <c r="A130" t="s">
        <v>441</v>
      </c>
      <c r="B130" t="s">
        <v>442</v>
      </c>
      <c r="C130" t="s">
        <v>442</v>
      </c>
      <c r="D130" t="s">
        <v>443</v>
      </c>
      <c r="E130" t="s">
        <v>15</v>
      </c>
      <c r="F130" s="13">
        <v>45566</v>
      </c>
      <c r="G130" t="s">
        <v>83</v>
      </c>
      <c r="H130" t="s">
        <v>84</v>
      </c>
      <c r="I130" s="12">
        <f>_xlfn.XLOOKUP(A:A, 'FY25 Preliminary Award'!B:B, 'FY25 Preliminary Award'!D:D, "", FALSE)</f>
        <v>19306.13</v>
      </c>
      <c r="J130" s="12">
        <f>_xlfn.XLOOKUP(A:A, 'FY25 Final Award'!B:B, 'FY25 Final Award'!D:D, "", FALSE)</f>
        <v>20172.490000000002</v>
      </c>
      <c r="K130" s="12">
        <f>_xlfn.XLOOKUP(A:A, 'FY25 Final Award'!B:B, 'FY25 Final Award'!D:D, "", FALSE)</f>
        <v>20172.490000000002</v>
      </c>
      <c r="O130" t="s">
        <v>85</v>
      </c>
    </row>
    <row r="131" spans="1:15">
      <c r="A131" t="s">
        <v>444</v>
      </c>
      <c r="B131" t="s">
        <v>445</v>
      </c>
      <c r="C131" t="s">
        <v>446</v>
      </c>
      <c r="D131" t="s">
        <v>447</v>
      </c>
      <c r="E131" t="s">
        <v>15</v>
      </c>
      <c r="F131" s="13">
        <v>45566</v>
      </c>
      <c r="G131" t="s">
        <v>83</v>
      </c>
      <c r="H131" t="s">
        <v>84</v>
      </c>
      <c r="I131" s="12">
        <f>_xlfn.XLOOKUP(A:A, 'FY25 Preliminary Award'!B:B, 'FY25 Preliminary Award'!D:D, "", FALSE)</f>
        <v>881926.65</v>
      </c>
      <c r="J131" s="12">
        <f>_xlfn.XLOOKUP(A:A, 'FY25 Final Award'!B:B, 'FY25 Final Award'!D:D, "", FALSE)</f>
        <v>1010368.81</v>
      </c>
      <c r="K131" s="12">
        <f>_xlfn.XLOOKUP(A:A, 'FY25 Final Award'!B:B, 'FY25 Final Award'!D:D, "", FALSE)</f>
        <v>1010368.81</v>
      </c>
      <c r="O131" t="s">
        <v>85</v>
      </c>
    </row>
    <row r="132" spans="1:15">
      <c r="A132" t="s">
        <v>448</v>
      </c>
      <c r="B132" t="s">
        <v>449</v>
      </c>
      <c r="C132" t="s">
        <v>449</v>
      </c>
      <c r="D132" t="s">
        <v>450</v>
      </c>
      <c r="E132" t="s">
        <v>15</v>
      </c>
      <c r="F132" s="13">
        <v>45566</v>
      </c>
      <c r="G132" t="s">
        <v>83</v>
      </c>
      <c r="H132" t="s">
        <v>84</v>
      </c>
      <c r="I132" s="12">
        <f>_xlfn.XLOOKUP(A:A, 'FY25 Preliminary Award'!B:B, 'FY25 Preliminary Award'!D:D, "", FALSE)</f>
        <v>828806.54</v>
      </c>
      <c r="J132" s="12">
        <f>_xlfn.XLOOKUP(A:A, 'FY25 Final Award'!B:B, 'FY25 Final Award'!D:D, "", FALSE)</f>
        <v>962520.27</v>
      </c>
      <c r="K132" s="12">
        <f>_xlfn.XLOOKUP(A:A, 'FY25 Final Award'!B:B, 'FY25 Final Award'!D:D, "", FALSE)</f>
        <v>962520.27</v>
      </c>
      <c r="O132" t="s">
        <v>85</v>
      </c>
    </row>
    <row r="133" spans="1:15">
      <c r="A133" t="s">
        <v>451</v>
      </c>
      <c r="B133" t="s">
        <v>452</v>
      </c>
      <c r="C133" t="s">
        <v>453</v>
      </c>
      <c r="D133" t="s">
        <v>454</v>
      </c>
      <c r="E133" t="s">
        <v>15</v>
      </c>
      <c r="F133" s="13">
        <v>45566</v>
      </c>
      <c r="G133" t="s">
        <v>83</v>
      </c>
      <c r="H133" t="s">
        <v>84</v>
      </c>
      <c r="I133" s="12">
        <f>_xlfn.XLOOKUP(A:A, 'FY25 Preliminary Award'!B:B, 'FY25 Preliminary Award'!D:D, "", FALSE)</f>
        <v>515016.42</v>
      </c>
      <c r="J133" s="12">
        <f>_xlfn.XLOOKUP(A:A, 'FY25 Final Award'!B:B, 'FY25 Final Award'!D:D, "", FALSE)</f>
        <v>542995.03</v>
      </c>
      <c r="K133" s="12">
        <f>_xlfn.XLOOKUP(A:A, 'FY25 Final Award'!B:B, 'FY25 Final Award'!D:D, "", FALSE)</f>
        <v>542995.03</v>
      </c>
      <c r="O133" t="s">
        <v>85</v>
      </c>
    </row>
    <row r="134" spans="1:15">
      <c r="A134" t="s">
        <v>455</v>
      </c>
      <c r="B134" t="s">
        <v>456</v>
      </c>
      <c r="C134" t="s">
        <v>457</v>
      </c>
      <c r="D134" t="s">
        <v>458</v>
      </c>
      <c r="E134" t="s">
        <v>15</v>
      </c>
      <c r="F134" s="13">
        <v>45566</v>
      </c>
      <c r="G134" t="s">
        <v>83</v>
      </c>
      <c r="H134" t="s">
        <v>84</v>
      </c>
      <c r="I134" s="12">
        <f>_xlfn.XLOOKUP(A:A, 'FY25 Preliminary Award'!B:B, 'FY25 Preliminary Award'!D:D, "", FALSE)</f>
        <v>99145.57</v>
      </c>
      <c r="J134" s="12">
        <f>_xlfn.XLOOKUP(A:A, 'FY25 Final Award'!B:B, 'FY25 Final Award'!D:D, "", FALSE)</f>
        <v>89360.65</v>
      </c>
      <c r="K134" s="12">
        <f>_xlfn.XLOOKUP(A:A, 'FY25 Final Award'!B:B, 'FY25 Final Award'!D:D, "", FALSE)</f>
        <v>89360.65</v>
      </c>
      <c r="O134" t="s">
        <v>85</v>
      </c>
    </row>
    <row r="135" spans="1:15">
      <c r="A135" t="s">
        <v>459</v>
      </c>
      <c r="B135" t="s">
        <v>460</v>
      </c>
      <c r="C135" t="s">
        <v>457</v>
      </c>
      <c r="D135" t="s">
        <v>458</v>
      </c>
      <c r="E135" t="s">
        <v>15</v>
      </c>
      <c r="F135" s="13">
        <v>45566</v>
      </c>
      <c r="G135" t="s">
        <v>83</v>
      </c>
      <c r="H135" t="s">
        <v>84</v>
      </c>
      <c r="I135" s="12">
        <f>_xlfn.XLOOKUP(A:A, 'FY25 Preliminary Award'!B:B, 'FY25 Preliminary Award'!D:D, "", FALSE)</f>
        <v>29414.43</v>
      </c>
      <c r="J135" s="12">
        <f>_xlfn.XLOOKUP(A:A, 'FY25 Final Award'!B:B, 'FY25 Final Award'!D:D, "", FALSE)</f>
        <v>27283.3</v>
      </c>
      <c r="K135" s="12">
        <f>_xlfn.XLOOKUP(A:A, 'FY25 Final Award'!B:B, 'FY25 Final Award'!D:D, "", FALSE)</f>
        <v>27283.3</v>
      </c>
      <c r="O135" t="s">
        <v>85</v>
      </c>
    </row>
    <row r="136" spans="1:15">
      <c r="A136" t="s">
        <v>461</v>
      </c>
      <c r="B136" t="s">
        <v>462</v>
      </c>
      <c r="C136" t="s">
        <v>463</v>
      </c>
      <c r="D136" t="s">
        <v>464</v>
      </c>
      <c r="E136" t="s">
        <v>15</v>
      </c>
      <c r="F136" s="13">
        <v>45566</v>
      </c>
      <c r="G136" t="s">
        <v>83</v>
      </c>
      <c r="H136" t="s">
        <v>84</v>
      </c>
      <c r="I136" s="12">
        <f>_xlfn.XLOOKUP(A:A, 'FY25 Preliminary Award'!B:B, 'FY25 Preliminary Award'!D:D, "", FALSE)</f>
        <v>80389.31</v>
      </c>
      <c r="J136" s="12">
        <f>_xlfn.XLOOKUP(A:A, 'FY25 Final Award'!B:B, 'FY25 Final Award'!D:D, "", FALSE)</f>
        <v>89007.37</v>
      </c>
      <c r="K136" s="12">
        <f>_xlfn.XLOOKUP(A:A, 'FY25 Final Award'!B:B, 'FY25 Final Award'!D:D, "", FALSE)</f>
        <v>89007.37</v>
      </c>
      <c r="O136" t="s">
        <v>85</v>
      </c>
    </row>
    <row r="137" spans="1:15">
      <c r="A137" t="s">
        <v>465</v>
      </c>
      <c r="B137" t="s">
        <v>466</v>
      </c>
      <c r="C137" t="s">
        <v>467</v>
      </c>
      <c r="D137" t="s">
        <v>468</v>
      </c>
      <c r="E137" t="s">
        <v>15</v>
      </c>
      <c r="F137" s="13">
        <v>45566</v>
      </c>
      <c r="G137" t="s">
        <v>83</v>
      </c>
      <c r="H137" t="s">
        <v>84</v>
      </c>
      <c r="I137" s="12">
        <f>_xlfn.XLOOKUP(A:A, 'FY25 Preliminary Award'!B:B, 'FY25 Preliminary Award'!D:D, "", FALSE)</f>
        <v>26180.69</v>
      </c>
      <c r="J137" s="12">
        <f>_xlfn.XLOOKUP(A:A, 'FY25 Final Award'!B:B, 'FY25 Final Award'!D:D, "", FALSE)</f>
        <v>25978.03</v>
      </c>
      <c r="K137" s="12">
        <f>_xlfn.XLOOKUP(A:A, 'FY25 Final Award'!B:B, 'FY25 Final Award'!D:D, "", FALSE)</f>
        <v>25978.03</v>
      </c>
      <c r="O137" t="s">
        <v>85</v>
      </c>
    </row>
    <row r="138" spans="1:15">
      <c r="A138" t="s">
        <v>469</v>
      </c>
      <c r="B138" t="s">
        <v>470</v>
      </c>
      <c r="C138" t="s">
        <v>471</v>
      </c>
      <c r="D138" t="s">
        <v>472</v>
      </c>
      <c r="E138" t="s">
        <v>15</v>
      </c>
      <c r="F138" s="13">
        <v>45566</v>
      </c>
      <c r="G138" t="s">
        <v>83</v>
      </c>
      <c r="H138" t="s">
        <v>84</v>
      </c>
      <c r="I138" s="12">
        <f>_xlfn.XLOOKUP(A:A, 'FY25 Preliminary Award'!B:B, 'FY25 Preliminary Award'!D:D, "", FALSE)</f>
        <v>90746.49</v>
      </c>
      <c r="J138" s="12">
        <f>_xlfn.XLOOKUP(A:A, 'FY25 Final Award'!B:B, 'FY25 Final Award'!D:D, "", FALSE)</f>
        <v>100002.06</v>
      </c>
      <c r="K138" s="12">
        <f>_xlfn.XLOOKUP(A:A, 'FY25 Final Award'!B:B, 'FY25 Final Award'!D:D, "", FALSE)</f>
        <v>100002.06</v>
      </c>
      <c r="O138" t="s">
        <v>85</v>
      </c>
    </row>
    <row r="139" spans="1:15">
      <c r="A139" t="s">
        <v>473</v>
      </c>
      <c r="B139" t="s">
        <v>474</v>
      </c>
      <c r="C139" t="s">
        <v>475</v>
      </c>
      <c r="D139" t="s">
        <v>476</v>
      </c>
      <c r="E139" t="s">
        <v>15</v>
      </c>
      <c r="F139" s="13">
        <v>45566</v>
      </c>
      <c r="G139" t="s">
        <v>83</v>
      </c>
      <c r="H139" t="s">
        <v>84</v>
      </c>
      <c r="I139" s="12">
        <f>_xlfn.XLOOKUP(A:A, 'FY25 Preliminary Award'!B:B, 'FY25 Preliminary Award'!D:D, "", FALSE)</f>
        <v>335923.67</v>
      </c>
      <c r="J139" s="12">
        <f>_xlfn.XLOOKUP(A:A, 'FY25 Final Award'!B:B, 'FY25 Final Award'!D:D, "", FALSE)</f>
        <v>385190.77</v>
      </c>
      <c r="K139" s="12">
        <f>_xlfn.XLOOKUP(A:A, 'FY25 Final Award'!B:B, 'FY25 Final Award'!D:D, "", FALSE)</f>
        <v>385190.77</v>
      </c>
      <c r="O139" t="s">
        <v>85</v>
      </c>
    </row>
    <row r="140" spans="1:15">
      <c r="A140" t="s">
        <v>477</v>
      </c>
      <c r="B140" t="s">
        <v>478</v>
      </c>
      <c r="C140" t="s">
        <v>479</v>
      </c>
      <c r="D140" t="s">
        <v>480</v>
      </c>
      <c r="E140" t="s">
        <v>15</v>
      </c>
      <c r="F140" s="13">
        <v>45566</v>
      </c>
      <c r="G140" t="s">
        <v>83</v>
      </c>
      <c r="H140" t="s">
        <v>84</v>
      </c>
      <c r="I140" s="12">
        <f>_xlfn.XLOOKUP(A:A, 'FY25 Preliminary Award'!B:B, 'FY25 Preliminary Award'!D:D, "", FALSE)</f>
        <v>42888.160000000003</v>
      </c>
      <c r="J140" s="12">
        <f>_xlfn.XLOOKUP(A:A, 'FY25 Final Award'!B:B, 'FY25 Final Award'!D:D, "", FALSE)</f>
        <v>22029.43</v>
      </c>
      <c r="K140" s="12">
        <f>_xlfn.XLOOKUP(A:A, 'FY25 Final Award'!B:B, 'FY25 Final Award'!D:D, "", FALSE)</f>
        <v>22029.43</v>
      </c>
      <c r="O140" t="s">
        <v>85</v>
      </c>
    </row>
    <row r="141" spans="1:15">
      <c r="A141" t="s">
        <v>481</v>
      </c>
      <c r="B141" t="s">
        <v>478</v>
      </c>
      <c r="C141" t="s">
        <v>479</v>
      </c>
      <c r="D141" t="s">
        <v>480</v>
      </c>
      <c r="E141" t="s">
        <v>15</v>
      </c>
      <c r="F141" s="13">
        <v>45566</v>
      </c>
      <c r="G141" t="s">
        <v>83</v>
      </c>
      <c r="H141" t="s">
        <v>84</v>
      </c>
      <c r="I141" s="12">
        <f>_xlfn.XLOOKUP(A:A, 'FY25 Preliminary Award'!B:B, 'FY25 Preliminary Award'!D:D, "", FALSE)</f>
        <v>70030.12</v>
      </c>
      <c r="J141" s="12">
        <f>_xlfn.XLOOKUP(A:A, 'FY25 Final Award'!B:B, 'FY25 Final Award'!D:D, "", FALSE)</f>
        <v>73548.55</v>
      </c>
      <c r="K141" s="12">
        <f>_xlfn.XLOOKUP(A:A, 'FY25 Final Award'!B:B, 'FY25 Final Award'!D:D, "", FALSE)</f>
        <v>73548.55</v>
      </c>
      <c r="O141" t="s">
        <v>85</v>
      </c>
    </row>
    <row r="142" spans="1:15">
      <c r="A142" t="s">
        <v>482</v>
      </c>
      <c r="B142" t="s">
        <v>483</v>
      </c>
      <c r="C142" t="s">
        <v>484</v>
      </c>
      <c r="D142" t="s">
        <v>485</v>
      </c>
      <c r="E142" t="s">
        <v>15</v>
      </c>
      <c r="F142" s="13">
        <v>45566</v>
      </c>
      <c r="G142" t="s">
        <v>83</v>
      </c>
      <c r="H142" t="s">
        <v>84</v>
      </c>
      <c r="I142" s="12">
        <f>_xlfn.XLOOKUP(A:A, 'FY25 Preliminary Award'!B:B, 'FY25 Preliminary Award'!D:D, "", FALSE)</f>
        <v>46301.89</v>
      </c>
      <c r="J142" s="12">
        <f>_xlfn.XLOOKUP(A:A, 'FY25 Final Award'!B:B, 'FY25 Final Award'!D:D, "", FALSE)</f>
        <v>43901.2</v>
      </c>
      <c r="K142" s="12">
        <f>_xlfn.XLOOKUP(A:A, 'FY25 Final Award'!B:B, 'FY25 Final Award'!D:D, "", FALSE)</f>
        <v>43901.2</v>
      </c>
      <c r="O142" t="s">
        <v>85</v>
      </c>
    </row>
    <row r="143" spans="1:15">
      <c r="A143" t="s">
        <v>486</v>
      </c>
      <c r="B143" t="s">
        <v>487</v>
      </c>
      <c r="C143" t="s">
        <v>488</v>
      </c>
      <c r="D143" t="s">
        <v>489</v>
      </c>
      <c r="E143" t="s">
        <v>15</v>
      </c>
      <c r="F143" s="13">
        <v>45566</v>
      </c>
      <c r="G143" t="s">
        <v>83</v>
      </c>
      <c r="H143" t="s">
        <v>84</v>
      </c>
      <c r="I143" s="12">
        <f>_xlfn.XLOOKUP(A:A, 'FY25 Preliminary Award'!B:B, 'FY25 Preliminary Award'!D:D, "", FALSE)</f>
        <v>9722.57</v>
      </c>
      <c r="J143" s="12">
        <f>_xlfn.XLOOKUP(A:A, 'FY25 Final Award'!B:B, 'FY25 Final Award'!D:D, "", FALSE)</f>
        <v>3078.49</v>
      </c>
      <c r="K143" s="12">
        <f>_xlfn.XLOOKUP(A:A, 'FY25 Final Award'!B:B, 'FY25 Final Award'!D:D, "", FALSE)</f>
        <v>3078.49</v>
      </c>
      <c r="O143" t="s">
        <v>85</v>
      </c>
    </row>
    <row r="144" spans="1:15">
      <c r="A144" t="s">
        <v>490</v>
      </c>
      <c r="B144" t="s">
        <v>491</v>
      </c>
      <c r="C144" t="s">
        <v>492</v>
      </c>
      <c r="D144" t="s">
        <v>493</v>
      </c>
      <c r="E144" t="s">
        <v>15</v>
      </c>
      <c r="F144" s="13">
        <v>45566</v>
      </c>
      <c r="G144" t="s">
        <v>83</v>
      </c>
      <c r="H144" t="s">
        <v>84</v>
      </c>
      <c r="I144" s="12">
        <f>_xlfn.XLOOKUP(A:A, 'FY25 Preliminary Award'!B:B, 'FY25 Preliminary Award'!D:D, "", FALSE)</f>
        <v>18869.400000000001</v>
      </c>
      <c r="J144" s="12">
        <f>_xlfn.XLOOKUP(A:A, 'FY25 Final Award'!B:B, 'FY25 Final Award'!D:D, "", FALSE)</f>
        <v>21523.84</v>
      </c>
      <c r="K144" s="12">
        <f>_xlfn.XLOOKUP(A:A, 'FY25 Final Award'!B:B, 'FY25 Final Award'!D:D, "", FALSE)</f>
        <v>21523.84</v>
      </c>
      <c r="O144" t="s">
        <v>85</v>
      </c>
    </row>
    <row r="145" spans="1:15">
      <c r="A145" t="s">
        <v>494</v>
      </c>
      <c r="B145" t="s">
        <v>495</v>
      </c>
      <c r="C145" t="s">
        <v>496</v>
      </c>
      <c r="D145" t="s">
        <v>497</v>
      </c>
      <c r="E145" t="s">
        <v>15</v>
      </c>
      <c r="F145" s="13">
        <v>45566</v>
      </c>
      <c r="G145" t="s">
        <v>83</v>
      </c>
      <c r="H145" t="s">
        <v>84</v>
      </c>
      <c r="I145" s="12">
        <f>_xlfn.XLOOKUP(A:A, 'FY25 Preliminary Award'!B:B, 'FY25 Preliminary Award'!D:D, "", FALSE)</f>
        <v>160955.6</v>
      </c>
      <c r="J145" s="12">
        <f>_xlfn.XLOOKUP(A:A, 'FY25 Final Award'!B:B, 'FY25 Final Award'!D:D, "", FALSE)</f>
        <v>203337.59</v>
      </c>
      <c r="K145" s="12">
        <f>_xlfn.XLOOKUP(A:A, 'FY25 Final Award'!B:B, 'FY25 Final Award'!D:D, "", FALSE)</f>
        <v>203337.59</v>
      </c>
      <c r="O145" t="s">
        <v>85</v>
      </c>
    </row>
    <row r="146" spans="1:15">
      <c r="A146" t="s">
        <v>498</v>
      </c>
      <c r="B146" t="s">
        <v>499</v>
      </c>
      <c r="C146" t="s">
        <v>499</v>
      </c>
      <c r="D146" t="s">
        <v>500</v>
      </c>
      <c r="E146" t="s">
        <v>15</v>
      </c>
      <c r="F146" s="13">
        <v>45566</v>
      </c>
      <c r="G146" t="s">
        <v>83</v>
      </c>
      <c r="H146" t="s">
        <v>84</v>
      </c>
      <c r="I146" s="12">
        <f>_xlfn.XLOOKUP(A:A, 'FY25 Preliminary Award'!B:B, 'FY25 Preliminary Award'!D:D, "", FALSE)</f>
        <v>27757.7</v>
      </c>
      <c r="J146" s="12">
        <f>_xlfn.XLOOKUP(A:A, 'FY25 Final Award'!B:B, 'FY25 Final Award'!D:D, "", FALSE)</f>
        <v>33256.269999999997</v>
      </c>
      <c r="K146" s="12">
        <f>_xlfn.XLOOKUP(A:A, 'FY25 Final Award'!B:B, 'FY25 Final Award'!D:D, "", FALSE)</f>
        <v>33256.269999999997</v>
      </c>
      <c r="O146" t="s">
        <v>85</v>
      </c>
    </row>
    <row r="147" spans="1:15">
      <c r="A147" t="s">
        <v>501</v>
      </c>
      <c r="B147" t="s">
        <v>502</v>
      </c>
      <c r="C147" t="s">
        <v>503</v>
      </c>
      <c r="D147" t="s">
        <v>504</v>
      </c>
      <c r="E147" t="s">
        <v>15</v>
      </c>
      <c r="F147" s="13">
        <v>45566</v>
      </c>
      <c r="G147" t="s">
        <v>83</v>
      </c>
      <c r="H147" t="s">
        <v>84</v>
      </c>
      <c r="I147" s="12">
        <f>_xlfn.XLOOKUP(A:A, 'FY25 Preliminary Award'!B:B, 'FY25 Preliminary Award'!D:D, "", FALSE)</f>
        <v>3064690.88</v>
      </c>
      <c r="J147" s="12">
        <f>_xlfn.XLOOKUP(A:A, 'FY25 Final Award'!B:B, 'FY25 Final Award'!D:D, "", FALSE)</f>
        <v>3332998.99</v>
      </c>
      <c r="K147" s="12">
        <f>_xlfn.XLOOKUP(A:A, 'FY25 Final Award'!B:B, 'FY25 Final Award'!D:D, "", FALSE)</f>
        <v>3332998.99</v>
      </c>
      <c r="O147" t="s">
        <v>85</v>
      </c>
    </row>
    <row r="148" spans="1:15">
      <c r="A148" t="s">
        <v>505</v>
      </c>
      <c r="B148" t="s">
        <v>506</v>
      </c>
      <c r="C148" t="s">
        <v>506</v>
      </c>
      <c r="D148" t="s">
        <v>507</v>
      </c>
      <c r="E148" t="s">
        <v>15</v>
      </c>
      <c r="F148" s="13">
        <v>45566</v>
      </c>
      <c r="G148" t="s">
        <v>83</v>
      </c>
      <c r="H148" t="s">
        <v>84</v>
      </c>
      <c r="I148" s="12">
        <f>_xlfn.XLOOKUP(A:A, 'FY25 Preliminary Award'!B:B, 'FY25 Preliminary Award'!D:D, "", FALSE)</f>
        <v>46647.92</v>
      </c>
      <c r="J148" s="12">
        <f>_xlfn.XLOOKUP(A:A, 'FY25 Final Award'!B:B, 'FY25 Final Award'!D:D, "", FALSE)</f>
        <v>63875.45</v>
      </c>
      <c r="K148" s="12">
        <f>_xlfn.XLOOKUP(A:A, 'FY25 Final Award'!B:B, 'FY25 Final Award'!D:D, "", FALSE)</f>
        <v>63875.45</v>
      </c>
      <c r="O148" t="s">
        <v>85</v>
      </c>
    </row>
    <row r="149" spans="1:15">
      <c r="A149" t="s">
        <v>508</v>
      </c>
      <c r="B149" t="s">
        <v>509</v>
      </c>
      <c r="C149" t="s">
        <v>510</v>
      </c>
      <c r="D149" t="s">
        <v>511</v>
      </c>
      <c r="E149" t="s">
        <v>15</v>
      </c>
      <c r="F149" s="13">
        <v>45566</v>
      </c>
      <c r="G149" t="s">
        <v>83</v>
      </c>
      <c r="H149" t="s">
        <v>84</v>
      </c>
      <c r="I149" s="12">
        <f>_xlfn.XLOOKUP(A:A, 'FY25 Preliminary Award'!B:B, 'FY25 Preliminary Award'!D:D, "", FALSE)</f>
        <v>1310730.3700000001</v>
      </c>
      <c r="J149" s="12">
        <f>_xlfn.XLOOKUP(A:A, 'FY25 Final Award'!B:B, 'FY25 Final Award'!D:D, "", FALSE)</f>
        <v>1465822</v>
      </c>
      <c r="K149" s="12">
        <f>_xlfn.XLOOKUP(A:A, 'FY25 Final Award'!B:B, 'FY25 Final Award'!D:D, "", FALSE)</f>
        <v>1465822</v>
      </c>
      <c r="O149" t="s">
        <v>85</v>
      </c>
    </row>
    <row r="150" spans="1:15">
      <c r="A150" t="s">
        <v>512</v>
      </c>
      <c r="B150" t="s">
        <v>513</v>
      </c>
      <c r="C150" t="s">
        <v>513</v>
      </c>
      <c r="D150" t="s">
        <v>514</v>
      </c>
      <c r="E150" t="s">
        <v>15</v>
      </c>
      <c r="F150" s="13">
        <v>45566</v>
      </c>
      <c r="G150" t="s">
        <v>83</v>
      </c>
      <c r="H150" t="s">
        <v>84</v>
      </c>
      <c r="I150" s="12">
        <f>_xlfn.XLOOKUP(A:A, 'FY25 Preliminary Award'!B:B, 'FY25 Preliminary Award'!D:D, "", FALSE)</f>
        <v>700322.45</v>
      </c>
      <c r="J150" s="12">
        <f>_xlfn.XLOOKUP(A:A, 'FY25 Final Award'!B:B, 'FY25 Final Award'!D:D, "", FALSE)</f>
        <v>796071.88</v>
      </c>
      <c r="K150" s="12">
        <f>_xlfn.XLOOKUP(A:A, 'FY25 Final Award'!B:B, 'FY25 Final Award'!D:D, "", FALSE)</f>
        <v>796071.88</v>
      </c>
      <c r="O150" t="s">
        <v>85</v>
      </c>
    </row>
    <row r="151" spans="1:15">
      <c r="A151" t="s">
        <v>515</v>
      </c>
      <c r="B151" t="s">
        <v>516</v>
      </c>
      <c r="C151" t="s">
        <v>517</v>
      </c>
      <c r="D151" t="s">
        <v>518</v>
      </c>
      <c r="E151" t="s">
        <v>15</v>
      </c>
      <c r="F151" s="13">
        <v>45566</v>
      </c>
      <c r="G151" t="s">
        <v>83</v>
      </c>
      <c r="H151" t="s">
        <v>84</v>
      </c>
      <c r="I151" s="12">
        <f>_xlfn.XLOOKUP(A:A, 'FY25 Preliminary Award'!B:B, 'FY25 Preliminary Award'!D:D, "", FALSE)</f>
        <v>860683.85</v>
      </c>
      <c r="J151" s="12">
        <f>_xlfn.XLOOKUP(A:A, 'FY25 Final Award'!B:B, 'FY25 Final Award'!D:D, "", FALSE)</f>
        <v>957944.3</v>
      </c>
      <c r="K151" s="12">
        <f>_xlfn.XLOOKUP(A:A, 'FY25 Final Award'!B:B, 'FY25 Final Award'!D:D, "", FALSE)</f>
        <v>957944.3</v>
      </c>
      <c r="O151" t="s">
        <v>85</v>
      </c>
    </row>
    <row r="152" spans="1:15">
      <c r="A152" t="s">
        <v>519</v>
      </c>
      <c r="B152" t="s">
        <v>520</v>
      </c>
      <c r="C152" t="s">
        <v>521</v>
      </c>
      <c r="D152" t="s">
        <v>522</v>
      </c>
      <c r="E152" t="s">
        <v>15</v>
      </c>
      <c r="F152" s="13">
        <v>45566</v>
      </c>
      <c r="G152" t="s">
        <v>83</v>
      </c>
      <c r="H152" t="s">
        <v>84</v>
      </c>
      <c r="I152" s="12">
        <f>_xlfn.XLOOKUP(A:A, 'FY25 Preliminary Award'!B:B, 'FY25 Preliminary Award'!D:D, "", FALSE)</f>
        <v>35536.82</v>
      </c>
      <c r="J152" s="12">
        <f>_xlfn.XLOOKUP(A:A, 'FY25 Final Award'!B:B, 'FY25 Final Award'!D:D, "", FALSE)</f>
        <v>31693.47</v>
      </c>
      <c r="K152" s="12">
        <f>_xlfn.XLOOKUP(A:A, 'FY25 Final Award'!B:B, 'FY25 Final Award'!D:D, "", FALSE)</f>
        <v>31693.47</v>
      </c>
      <c r="O152" t="s">
        <v>85</v>
      </c>
    </row>
    <row r="153" spans="1:15">
      <c r="A153" t="s">
        <v>523</v>
      </c>
      <c r="B153" t="s">
        <v>524</v>
      </c>
      <c r="C153" t="s">
        <v>525</v>
      </c>
      <c r="D153" t="s">
        <v>526</v>
      </c>
      <c r="E153" t="s">
        <v>15</v>
      </c>
      <c r="F153" s="13">
        <v>45566</v>
      </c>
      <c r="G153" t="s">
        <v>83</v>
      </c>
      <c r="H153" t="s">
        <v>84</v>
      </c>
      <c r="I153" s="12">
        <f>_xlfn.XLOOKUP(A:A, 'FY25 Preliminary Award'!B:B, 'FY25 Preliminary Award'!D:D, "", FALSE)</f>
        <v>831693.02</v>
      </c>
      <c r="J153" s="12">
        <f>_xlfn.XLOOKUP(A:A, 'FY25 Final Award'!B:B, 'FY25 Final Award'!D:D, "", FALSE)</f>
        <v>830845.42</v>
      </c>
      <c r="K153" s="12">
        <f>_xlfn.XLOOKUP(A:A, 'FY25 Final Award'!B:B, 'FY25 Final Award'!D:D, "", FALSE)</f>
        <v>830845.42</v>
      </c>
      <c r="O153" t="s">
        <v>85</v>
      </c>
    </row>
    <row r="154" spans="1:15">
      <c r="A154" t="s">
        <v>527</v>
      </c>
      <c r="B154" t="s">
        <v>528</v>
      </c>
      <c r="C154" t="s">
        <v>529</v>
      </c>
      <c r="D154" t="s">
        <v>530</v>
      </c>
      <c r="E154" t="s">
        <v>15</v>
      </c>
      <c r="F154" s="13">
        <v>45566</v>
      </c>
      <c r="G154" t="s">
        <v>83</v>
      </c>
      <c r="H154" t="s">
        <v>84</v>
      </c>
      <c r="I154" s="12">
        <f>_xlfn.XLOOKUP(A:A, 'FY25 Preliminary Award'!B:B, 'FY25 Preliminary Award'!D:D, "", FALSE)</f>
        <v>41022.550000000003</v>
      </c>
      <c r="J154" s="12">
        <f>_xlfn.XLOOKUP(A:A, 'FY25 Final Award'!B:B, 'FY25 Final Award'!D:D, "", FALSE)</f>
        <v>47490.71</v>
      </c>
      <c r="K154" s="12">
        <f>_xlfn.XLOOKUP(A:A, 'FY25 Final Award'!B:B, 'FY25 Final Award'!D:D, "", FALSE)</f>
        <v>47490.71</v>
      </c>
      <c r="O154" t="s">
        <v>85</v>
      </c>
    </row>
    <row r="155" spans="1:15">
      <c r="A155" t="s">
        <v>531</v>
      </c>
      <c r="B155" t="s">
        <v>532</v>
      </c>
      <c r="C155" t="s">
        <v>533</v>
      </c>
      <c r="D155" t="s">
        <v>534</v>
      </c>
      <c r="E155" t="s">
        <v>15</v>
      </c>
      <c r="F155" s="13">
        <v>45566</v>
      </c>
      <c r="G155" t="s">
        <v>83</v>
      </c>
      <c r="H155" t="s">
        <v>84</v>
      </c>
      <c r="I155" s="12">
        <f>_xlfn.XLOOKUP(A:A, 'FY25 Preliminary Award'!B:B, 'FY25 Preliminary Award'!D:D, "", FALSE)</f>
        <v>188366.49</v>
      </c>
      <c r="J155" s="12">
        <f>_xlfn.XLOOKUP(A:A, 'FY25 Final Award'!B:B, 'FY25 Final Award'!D:D, "", FALSE)</f>
        <v>205908.27</v>
      </c>
      <c r="K155" s="12">
        <f>_xlfn.XLOOKUP(A:A, 'FY25 Final Award'!B:B, 'FY25 Final Award'!D:D, "", FALSE)</f>
        <v>205908.27</v>
      </c>
      <c r="O155" t="s">
        <v>85</v>
      </c>
    </row>
    <row r="156" spans="1:15">
      <c r="A156" t="s">
        <v>535</v>
      </c>
      <c r="B156" t="s">
        <v>536</v>
      </c>
      <c r="C156" t="s">
        <v>537</v>
      </c>
      <c r="D156" t="s">
        <v>538</v>
      </c>
      <c r="E156" t="s">
        <v>15</v>
      </c>
      <c r="F156" s="13">
        <v>45566</v>
      </c>
      <c r="G156" t="s">
        <v>83</v>
      </c>
      <c r="H156" t="s">
        <v>84</v>
      </c>
      <c r="I156" s="12">
        <f>_xlfn.XLOOKUP(A:A, 'FY25 Preliminary Award'!B:B, 'FY25 Preliminary Award'!D:D, "", FALSE)</f>
        <v>61028.26</v>
      </c>
      <c r="J156" s="12">
        <f>_xlfn.XLOOKUP(A:A, 'FY25 Final Award'!B:B, 'FY25 Final Award'!D:D, "", FALSE)</f>
        <v>69517.33</v>
      </c>
      <c r="K156" s="12">
        <f>_xlfn.XLOOKUP(A:A, 'FY25 Final Award'!B:B, 'FY25 Final Award'!D:D, "", FALSE)</f>
        <v>69517.33</v>
      </c>
      <c r="O156" t="s">
        <v>85</v>
      </c>
    </row>
    <row r="157" spans="1:15">
      <c r="A157" t="s">
        <v>539</v>
      </c>
      <c r="B157" t="s">
        <v>540</v>
      </c>
      <c r="C157" t="s">
        <v>540</v>
      </c>
      <c r="D157" t="s">
        <v>541</v>
      </c>
      <c r="E157" t="s">
        <v>15</v>
      </c>
      <c r="F157" s="13">
        <v>45566</v>
      </c>
      <c r="G157" t="s">
        <v>83</v>
      </c>
      <c r="H157" t="s">
        <v>84</v>
      </c>
      <c r="I157" s="12">
        <f>_xlfn.XLOOKUP(A:A, 'FY25 Preliminary Award'!B:B, 'FY25 Preliminary Award'!D:D, "", FALSE)</f>
        <v>36785.75</v>
      </c>
      <c r="J157" s="12">
        <f>_xlfn.XLOOKUP(A:A, 'FY25 Final Award'!B:B, 'FY25 Final Award'!D:D, "", FALSE)</f>
        <v>41463.82</v>
      </c>
      <c r="K157" s="12">
        <f>_xlfn.XLOOKUP(A:A, 'FY25 Final Award'!B:B, 'FY25 Final Award'!D:D, "", FALSE)</f>
        <v>41463.82</v>
      </c>
      <c r="O157" t="s">
        <v>85</v>
      </c>
    </row>
    <row r="158" spans="1:15">
      <c r="A158" t="s">
        <v>542</v>
      </c>
      <c r="B158" t="s">
        <v>543</v>
      </c>
      <c r="C158" t="s">
        <v>543</v>
      </c>
      <c r="D158" t="s">
        <v>544</v>
      </c>
      <c r="E158" t="s">
        <v>15</v>
      </c>
      <c r="F158" s="13">
        <v>45566</v>
      </c>
      <c r="G158" t="s">
        <v>83</v>
      </c>
      <c r="H158" t="s">
        <v>84</v>
      </c>
      <c r="I158" s="12">
        <f>_xlfn.XLOOKUP(A:A, 'FY25 Preliminary Award'!B:B, 'FY25 Preliminary Award'!D:D, "", FALSE)</f>
        <v>86655.79</v>
      </c>
      <c r="J158" s="12">
        <f>_xlfn.XLOOKUP(A:A, 'FY25 Final Award'!B:B, 'FY25 Final Award'!D:D, "", FALSE)</f>
        <v>95797.52</v>
      </c>
      <c r="K158" s="12">
        <f>_xlfn.XLOOKUP(A:A, 'FY25 Final Award'!B:B, 'FY25 Final Award'!D:D, "", FALSE)</f>
        <v>95797.52</v>
      </c>
      <c r="O158" t="s">
        <v>85</v>
      </c>
    </row>
    <row r="159" spans="1:15">
      <c r="A159" t="s">
        <v>545</v>
      </c>
      <c r="B159" t="s">
        <v>546</v>
      </c>
      <c r="C159" t="s">
        <v>547</v>
      </c>
      <c r="D159" t="s">
        <v>548</v>
      </c>
      <c r="E159" t="s">
        <v>15</v>
      </c>
      <c r="F159" s="13">
        <v>45566</v>
      </c>
      <c r="G159" t="s">
        <v>83</v>
      </c>
      <c r="H159" t="s">
        <v>84</v>
      </c>
      <c r="I159" s="12">
        <f>_xlfn.XLOOKUP(A:A, 'FY25 Preliminary Award'!B:B, 'FY25 Preliminary Award'!D:D, "", FALSE)</f>
        <v>6759332.4000000004</v>
      </c>
      <c r="J159" s="12">
        <f>_xlfn.XLOOKUP(A:A, 'FY25 Final Award'!B:B, 'FY25 Final Award'!D:D, "", FALSE)</f>
        <v>7511250.4299999997</v>
      </c>
      <c r="K159" s="12">
        <f>_xlfn.XLOOKUP(A:A, 'FY25 Final Award'!B:B, 'FY25 Final Award'!D:D, "", FALSE)</f>
        <v>7511250.4299999997</v>
      </c>
      <c r="O159" t="s">
        <v>85</v>
      </c>
    </row>
    <row r="160" spans="1:15">
      <c r="A160" t="s">
        <v>549</v>
      </c>
      <c r="B160" t="s">
        <v>550</v>
      </c>
      <c r="C160" t="s">
        <v>551</v>
      </c>
      <c r="D160" t="s">
        <v>552</v>
      </c>
      <c r="E160" t="s">
        <v>15</v>
      </c>
      <c r="F160" s="13">
        <v>45566</v>
      </c>
      <c r="G160" t="s">
        <v>83</v>
      </c>
      <c r="H160" t="s">
        <v>84</v>
      </c>
      <c r="I160" s="12">
        <f>_xlfn.XLOOKUP(A:A, 'FY25 Preliminary Award'!B:B, 'FY25 Preliminary Award'!D:D, "", FALSE)</f>
        <v>674453.67</v>
      </c>
      <c r="J160" s="12">
        <f>_xlfn.XLOOKUP(A:A, 'FY25 Final Award'!B:B, 'FY25 Final Award'!D:D, "", FALSE)</f>
        <v>720367.32</v>
      </c>
      <c r="K160" s="12">
        <f>_xlfn.XLOOKUP(A:A, 'FY25 Final Award'!B:B, 'FY25 Final Award'!D:D, "", FALSE)</f>
        <v>720367.32</v>
      </c>
      <c r="O160" t="s">
        <v>85</v>
      </c>
    </row>
    <row r="161" spans="1:15">
      <c r="A161" t="s">
        <v>553</v>
      </c>
      <c r="B161" t="s">
        <v>554</v>
      </c>
      <c r="C161" t="s">
        <v>555</v>
      </c>
      <c r="D161" t="s">
        <v>556</v>
      </c>
      <c r="E161" t="s">
        <v>15</v>
      </c>
      <c r="F161" s="13">
        <v>45566</v>
      </c>
      <c r="G161" t="s">
        <v>83</v>
      </c>
      <c r="H161" t="s">
        <v>84</v>
      </c>
      <c r="I161" s="12">
        <f>_xlfn.XLOOKUP(A:A, 'FY25 Preliminary Award'!B:B, 'FY25 Preliminary Award'!D:D, "", FALSE)</f>
        <v>528305.27</v>
      </c>
      <c r="J161" s="12">
        <f>_xlfn.XLOOKUP(A:A, 'FY25 Final Award'!B:B, 'FY25 Final Award'!D:D, "", FALSE)</f>
        <v>588693.13</v>
      </c>
      <c r="K161" s="12">
        <f>_xlfn.XLOOKUP(A:A, 'FY25 Final Award'!B:B, 'FY25 Final Award'!D:D, "", FALSE)</f>
        <v>588693.13</v>
      </c>
      <c r="O161" t="s">
        <v>85</v>
      </c>
    </row>
    <row r="162" spans="1:15">
      <c r="A162" t="s">
        <v>557</v>
      </c>
      <c r="B162" t="s">
        <v>558</v>
      </c>
      <c r="C162" t="s">
        <v>559</v>
      </c>
      <c r="D162" t="s">
        <v>560</v>
      </c>
      <c r="E162" t="s">
        <v>15</v>
      </c>
      <c r="F162" s="13">
        <v>45566</v>
      </c>
      <c r="G162" t="s">
        <v>83</v>
      </c>
      <c r="H162" t="s">
        <v>84</v>
      </c>
      <c r="I162" s="12">
        <f>_xlfn.XLOOKUP(A:A, 'FY25 Preliminary Award'!B:B, 'FY25 Preliminary Award'!D:D, "", FALSE)</f>
        <v>82061.539999999994</v>
      </c>
      <c r="J162" s="12">
        <f>_xlfn.XLOOKUP(A:A, 'FY25 Final Award'!B:B, 'FY25 Final Award'!D:D, "", FALSE)</f>
        <v>89294.67</v>
      </c>
      <c r="K162" s="12">
        <f>_xlfn.XLOOKUP(A:A, 'FY25 Final Award'!B:B, 'FY25 Final Award'!D:D, "", FALSE)</f>
        <v>89294.67</v>
      </c>
      <c r="O162" t="s">
        <v>85</v>
      </c>
    </row>
    <row r="163" spans="1:15">
      <c r="A163" t="s">
        <v>561</v>
      </c>
      <c r="B163" t="s">
        <v>562</v>
      </c>
      <c r="C163" t="s">
        <v>562</v>
      </c>
      <c r="D163" t="s">
        <v>563</v>
      </c>
      <c r="E163" t="s">
        <v>15</v>
      </c>
      <c r="F163" s="13">
        <v>45566</v>
      </c>
      <c r="G163" t="s">
        <v>83</v>
      </c>
      <c r="H163" t="s">
        <v>84</v>
      </c>
      <c r="I163" s="12">
        <f>_xlfn.XLOOKUP(A:A, 'FY25 Preliminary Award'!B:B, 'FY25 Preliminary Award'!D:D, "", FALSE)</f>
        <v>95484.96</v>
      </c>
      <c r="J163" s="12">
        <f>_xlfn.XLOOKUP(A:A, 'FY25 Final Award'!B:B, 'FY25 Final Award'!D:D, "", FALSE)</f>
        <v>104212.1</v>
      </c>
      <c r="K163" s="12">
        <f>_xlfn.XLOOKUP(A:A, 'FY25 Final Award'!B:B, 'FY25 Final Award'!D:D, "", FALSE)</f>
        <v>104212.1</v>
      </c>
      <c r="O163" t="s">
        <v>85</v>
      </c>
    </row>
    <row r="164" spans="1:15">
      <c r="A164" t="s">
        <v>564</v>
      </c>
      <c r="B164" t="s">
        <v>565</v>
      </c>
      <c r="C164" t="s">
        <v>565</v>
      </c>
      <c r="D164" t="s">
        <v>566</v>
      </c>
      <c r="E164" t="s">
        <v>15</v>
      </c>
      <c r="F164" s="13">
        <v>45566</v>
      </c>
      <c r="G164" t="s">
        <v>83</v>
      </c>
      <c r="H164" t="s">
        <v>84</v>
      </c>
      <c r="I164" s="12">
        <f>_xlfn.XLOOKUP(A:A, 'FY25 Preliminary Award'!B:B, 'FY25 Preliminary Award'!D:D, "", FALSE)</f>
        <v>62356.51</v>
      </c>
      <c r="J164" s="12">
        <f>_xlfn.XLOOKUP(A:A, 'FY25 Final Award'!B:B, 'FY25 Final Award'!D:D, "", FALSE)</f>
        <v>68529.81</v>
      </c>
      <c r="K164" s="12">
        <f>_xlfn.XLOOKUP(A:A, 'FY25 Final Award'!B:B, 'FY25 Final Award'!D:D, "", FALSE)</f>
        <v>68529.81</v>
      </c>
      <c r="O164" t="s">
        <v>85</v>
      </c>
    </row>
    <row r="165" spans="1:15">
      <c r="A165" t="s">
        <v>567</v>
      </c>
      <c r="B165" t="s">
        <v>568</v>
      </c>
      <c r="C165" t="s">
        <v>568</v>
      </c>
      <c r="D165" t="s">
        <v>569</v>
      </c>
      <c r="E165" t="s">
        <v>15</v>
      </c>
      <c r="F165" s="13">
        <v>45566</v>
      </c>
      <c r="G165" t="s">
        <v>83</v>
      </c>
      <c r="H165" t="s">
        <v>84</v>
      </c>
      <c r="I165" s="12">
        <f>_xlfn.XLOOKUP(A:A, 'FY25 Preliminary Award'!B:B, 'FY25 Preliminary Award'!D:D, "", FALSE)</f>
        <v>43442.77</v>
      </c>
      <c r="J165" s="12">
        <f>_xlfn.XLOOKUP(A:A, 'FY25 Final Award'!B:B, 'FY25 Final Award'!D:D, "", FALSE)</f>
        <v>46543.29</v>
      </c>
      <c r="K165" s="12">
        <f>_xlfn.XLOOKUP(A:A, 'FY25 Final Award'!B:B, 'FY25 Final Award'!D:D, "", FALSE)</f>
        <v>46543.29</v>
      </c>
      <c r="O165" t="s">
        <v>85</v>
      </c>
    </row>
    <row r="166" spans="1:15">
      <c r="A166" t="s">
        <v>570</v>
      </c>
      <c r="B166" t="s">
        <v>571</v>
      </c>
      <c r="C166" t="s">
        <v>572</v>
      </c>
      <c r="D166" t="s">
        <v>573</v>
      </c>
      <c r="E166" t="s">
        <v>15</v>
      </c>
      <c r="F166" s="13">
        <v>45566</v>
      </c>
      <c r="G166" t="s">
        <v>83</v>
      </c>
      <c r="H166" t="s">
        <v>84</v>
      </c>
      <c r="I166" s="12">
        <f>_xlfn.XLOOKUP(A:A, 'FY25 Preliminary Award'!B:B, 'FY25 Preliminary Award'!D:D, "", FALSE)</f>
        <v>80639.520000000004</v>
      </c>
      <c r="J166" s="12">
        <f>_xlfn.XLOOKUP(A:A, 'FY25 Final Award'!B:B, 'FY25 Final Award'!D:D, "", FALSE)</f>
        <v>87918.18</v>
      </c>
      <c r="K166" s="12">
        <f>_xlfn.XLOOKUP(A:A, 'FY25 Final Award'!B:B, 'FY25 Final Award'!D:D, "", FALSE)</f>
        <v>87918.18</v>
      </c>
      <c r="O166" t="s">
        <v>85</v>
      </c>
    </row>
    <row r="167" spans="1:15">
      <c r="A167" t="s">
        <v>574</v>
      </c>
      <c r="B167" t="s">
        <v>575</v>
      </c>
      <c r="C167" t="s">
        <v>576</v>
      </c>
      <c r="D167" t="s">
        <v>577</v>
      </c>
      <c r="E167" t="s">
        <v>15</v>
      </c>
      <c r="F167" s="13">
        <v>45566</v>
      </c>
      <c r="G167" t="s">
        <v>83</v>
      </c>
      <c r="H167" t="s">
        <v>84</v>
      </c>
      <c r="I167" s="12">
        <f>_xlfn.XLOOKUP(A:A, 'FY25 Preliminary Award'!B:B, 'FY25 Preliminary Award'!D:D, "", FALSE)</f>
        <v>55837.48</v>
      </c>
      <c r="J167" s="12">
        <f>_xlfn.XLOOKUP(A:A, 'FY25 Final Award'!B:B, 'FY25 Final Award'!D:D, "", FALSE)</f>
        <v>59514.69</v>
      </c>
      <c r="K167" s="12">
        <f>_xlfn.XLOOKUP(A:A, 'FY25 Final Award'!B:B, 'FY25 Final Award'!D:D, "", FALSE)</f>
        <v>59514.69</v>
      </c>
      <c r="O167" t="s">
        <v>85</v>
      </c>
    </row>
    <row r="168" spans="1:15">
      <c r="A168" t="s">
        <v>578</v>
      </c>
      <c r="B168" t="s">
        <v>579</v>
      </c>
      <c r="C168" t="s">
        <v>580</v>
      </c>
      <c r="D168" t="s">
        <v>581</v>
      </c>
      <c r="E168" t="s">
        <v>15</v>
      </c>
      <c r="F168" s="13">
        <v>45566</v>
      </c>
      <c r="G168" t="s">
        <v>83</v>
      </c>
      <c r="H168" t="s">
        <v>84</v>
      </c>
      <c r="I168" s="12">
        <f>_xlfn.XLOOKUP(A:A, 'FY25 Preliminary Award'!B:B, 'FY25 Preliminary Award'!D:D, "", FALSE)</f>
        <v>53416.11</v>
      </c>
      <c r="J168" s="12">
        <f>_xlfn.XLOOKUP(A:A, 'FY25 Final Award'!B:B, 'FY25 Final Award'!D:D, "", FALSE)</f>
        <v>47708.99</v>
      </c>
      <c r="K168" s="12">
        <f>_xlfn.XLOOKUP(A:A, 'FY25 Final Award'!B:B, 'FY25 Final Award'!D:D, "", FALSE)</f>
        <v>47708.99</v>
      </c>
      <c r="O168" t="s">
        <v>85</v>
      </c>
    </row>
    <row r="169" spans="1:15">
      <c r="A169" t="s">
        <v>582</v>
      </c>
      <c r="B169" t="s">
        <v>583</v>
      </c>
      <c r="C169" t="s">
        <v>584</v>
      </c>
      <c r="D169" t="s">
        <v>585</v>
      </c>
      <c r="E169" t="s">
        <v>15</v>
      </c>
      <c r="F169" s="13">
        <v>45566</v>
      </c>
      <c r="G169" t="s">
        <v>83</v>
      </c>
      <c r="H169" t="s">
        <v>84</v>
      </c>
      <c r="I169" s="12">
        <f>_xlfn.XLOOKUP(A:A, 'FY25 Preliminary Award'!B:B, 'FY25 Preliminary Award'!D:D, "", FALSE)</f>
        <v>395.8</v>
      </c>
      <c r="J169" s="12">
        <f>_xlfn.XLOOKUP(A:A, 'FY25 Final Award'!B:B, 'FY25 Final Award'!D:D, "", FALSE)</f>
        <v>439.78</v>
      </c>
      <c r="K169" s="12">
        <f>_xlfn.XLOOKUP(A:A, 'FY25 Final Award'!B:B, 'FY25 Final Award'!D:D, "", FALSE)</f>
        <v>439.78</v>
      </c>
      <c r="O169" t="s">
        <v>85</v>
      </c>
    </row>
    <row r="170" spans="1:15">
      <c r="A170" t="s">
        <v>586</v>
      </c>
      <c r="B170" t="s">
        <v>587</v>
      </c>
      <c r="C170" t="s">
        <v>588</v>
      </c>
      <c r="D170" t="s">
        <v>589</v>
      </c>
      <c r="E170" t="s">
        <v>15</v>
      </c>
      <c r="F170" s="13">
        <v>45566</v>
      </c>
      <c r="G170" t="s">
        <v>83</v>
      </c>
      <c r="H170" t="s">
        <v>84</v>
      </c>
      <c r="I170" s="12">
        <f>_xlfn.XLOOKUP(A:A, 'FY25 Preliminary Award'!B:B, 'FY25 Preliminary Award'!D:D, "", FALSE)</f>
        <v>16186.09</v>
      </c>
      <c r="J170" s="12">
        <f>_xlfn.XLOOKUP(A:A, 'FY25 Final Award'!B:B, 'FY25 Final Award'!D:D, "", FALSE)</f>
        <v>16744.21</v>
      </c>
      <c r="K170" s="12">
        <f>_xlfn.XLOOKUP(A:A, 'FY25 Final Award'!B:B, 'FY25 Final Award'!D:D, "", FALSE)</f>
        <v>16744.21</v>
      </c>
      <c r="O170" t="s">
        <v>85</v>
      </c>
    </row>
    <row r="171" spans="1:15">
      <c r="A171" t="s">
        <v>590</v>
      </c>
      <c r="B171" t="s">
        <v>591</v>
      </c>
      <c r="C171" t="s">
        <v>591</v>
      </c>
      <c r="D171" t="s">
        <v>592</v>
      </c>
      <c r="E171" t="s">
        <v>15</v>
      </c>
      <c r="F171" s="13">
        <v>45566</v>
      </c>
      <c r="G171" t="s">
        <v>83</v>
      </c>
      <c r="H171" t="s">
        <v>84</v>
      </c>
      <c r="I171" s="12">
        <f>_xlfn.XLOOKUP(A:A, 'FY25 Preliminary Award'!B:B, 'FY25 Preliminary Award'!D:D, "", FALSE)</f>
        <v>17016.38</v>
      </c>
      <c r="J171" s="12">
        <f>_xlfn.XLOOKUP(A:A, 'FY25 Final Award'!B:B, 'FY25 Final Award'!D:D, "", FALSE)</f>
        <v>19087.830000000002</v>
      </c>
      <c r="K171" s="12">
        <f>_xlfn.XLOOKUP(A:A, 'FY25 Final Award'!B:B, 'FY25 Final Award'!D:D, "", FALSE)</f>
        <v>19087.830000000002</v>
      </c>
      <c r="O171" t="s">
        <v>85</v>
      </c>
    </row>
    <row r="172" spans="1:15">
      <c r="A172" t="s">
        <v>593</v>
      </c>
      <c r="B172" t="s">
        <v>594</v>
      </c>
      <c r="C172" t="s">
        <v>594</v>
      </c>
      <c r="D172" t="s">
        <v>595</v>
      </c>
      <c r="E172" t="s">
        <v>15</v>
      </c>
      <c r="F172" s="13">
        <v>45566</v>
      </c>
      <c r="G172" t="s">
        <v>83</v>
      </c>
      <c r="H172" t="s">
        <v>84</v>
      </c>
      <c r="I172" s="12">
        <f>_xlfn.XLOOKUP(A:A, 'FY25 Preliminary Award'!B:B, 'FY25 Preliminary Award'!D:D, "", FALSE)</f>
        <v>28712.86</v>
      </c>
      <c r="J172" s="12">
        <f>_xlfn.XLOOKUP(A:A, 'FY25 Final Award'!B:B, 'FY25 Final Award'!D:D, "", FALSE)</f>
        <v>31818.54</v>
      </c>
      <c r="K172" s="12">
        <f>_xlfn.XLOOKUP(A:A, 'FY25 Final Award'!B:B, 'FY25 Final Award'!D:D, "", FALSE)</f>
        <v>31818.54</v>
      </c>
      <c r="O172" t="s">
        <v>85</v>
      </c>
    </row>
    <row r="173" spans="1:15">
      <c r="A173" t="s">
        <v>596</v>
      </c>
      <c r="B173" t="s">
        <v>597</v>
      </c>
      <c r="C173" t="s">
        <v>598</v>
      </c>
      <c r="D173" t="s">
        <v>599</v>
      </c>
      <c r="E173" t="s">
        <v>15</v>
      </c>
      <c r="F173" s="13">
        <v>45566</v>
      </c>
      <c r="G173" t="s">
        <v>83</v>
      </c>
      <c r="H173" t="s">
        <v>84</v>
      </c>
      <c r="I173" s="12">
        <f>_xlfn.XLOOKUP(A:A, 'FY25 Preliminary Award'!B:B, 'FY25 Preliminary Award'!D:D, "", FALSE)</f>
        <v>179122.61</v>
      </c>
      <c r="J173" s="12">
        <f>_xlfn.XLOOKUP(A:A, 'FY25 Final Award'!B:B, 'FY25 Final Award'!D:D, "", FALSE)</f>
        <v>183256.46</v>
      </c>
      <c r="K173" s="12">
        <f>_xlfn.XLOOKUP(A:A, 'FY25 Final Award'!B:B, 'FY25 Final Award'!D:D, "", FALSE)</f>
        <v>183256.46</v>
      </c>
      <c r="O173" t="s">
        <v>85</v>
      </c>
    </row>
    <row r="174" spans="1:15">
      <c r="A174" t="s">
        <v>600</v>
      </c>
      <c r="B174" t="s">
        <v>601</v>
      </c>
      <c r="C174" t="s">
        <v>602</v>
      </c>
      <c r="D174" t="s">
        <v>603</v>
      </c>
      <c r="E174" t="s">
        <v>15</v>
      </c>
      <c r="F174" s="13">
        <v>45566</v>
      </c>
      <c r="G174" t="s">
        <v>83</v>
      </c>
      <c r="H174" t="s">
        <v>84</v>
      </c>
      <c r="I174" s="12">
        <f>_xlfn.XLOOKUP(A:A, 'FY25 Preliminary Award'!B:B, 'FY25 Preliminary Award'!D:D, "", FALSE)</f>
        <v>353898.66</v>
      </c>
      <c r="J174" s="12">
        <f>_xlfn.XLOOKUP(A:A, 'FY25 Final Award'!B:B, 'FY25 Final Award'!D:D, "", FALSE)</f>
        <v>397213.28</v>
      </c>
      <c r="K174" s="12">
        <f>_xlfn.XLOOKUP(A:A, 'FY25 Final Award'!B:B, 'FY25 Final Award'!D:D, "", FALSE)</f>
        <v>397213.28</v>
      </c>
      <c r="O174" t="s">
        <v>85</v>
      </c>
    </row>
    <row r="175" spans="1:15">
      <c r="A175" t="s">
        <v>604</v>
      </c>
      <c r="B175" t="s">
        <v>605</v>
      </c>
      <c r="C175" t="s">
        <v>605</v>
      </c>
      <c r="D175" t="s">
        <v>606</v>
      </c>
      <c r="E175" t="s">
        <v>15</v>
      </c>
      <c r="F175" s="13">
        <v>45566</v>
      </c>
      <c r="G175" t="s">
        <v>83</v>
      </c>
      <c r="H175" t="s">
        <v>84</v>
      </c>
      <c r="I175" s="12">
        <f>_xlfn.XLOOKUP(A:A, 'FY25 Preliminary Award'!B:B, 'FY25 Preliminary Award'!D:D, "", FALSE)</f>
        <v>77287.19</v>
      </c>
      <c r="J175" s="12">
        <f>_xlfn.XLOOKUP(A:A, 'FY25 Final Award'!B:B, 'FY25 Final Award'!D:D, "", FALSE)</f>
        <v>89313.01</v>
      </c>
      <c r="K175" s="12">
        <f>_xlfn.XLOOKUP(A:A, 'FY25 Final Award'!B:B, 'FY25 Final Award'!D:D, "", FALSE)</f>
        <v>89313.01</v>
      </c>
      <c r="O175" t="s">
        <v>85</v>
      </c>
    </row>
    <row r="176" spans="1:15">
      <c r="A176" t="s">
        <v>607</v>
      </c>
      <c r="B176" t="s">
        <v>608</v>
      </c>
      <c r="C176" t="s">
        <v>608</v>
      </c>
      <c r="D176" t="s">
        <v>609</v>
      </c>
      <c r="E176" t="s">
        <v>15</v>
      </c>
      <c r="F176" s="13">
        <v>45566</v>
      </c>
      <c r="G176" t="s">
        <v>83</v>
      </c>
      <c r="H176" t="s">
        <v>84</v>
      </c>
      <c r="I176" s="12">
        <f>_xlfn.XLOOKUP(A:A, 'FY25 Preliminary Award'!B:B, 'FY25 Preliminary Award'!D:D, "", FALSE)</f>
        <v>23756.94</v>
      </c>
      <c r="J176" s="12">
        <f>_xlfn.XLOOKUP(A:A, 'FY25 Final Award'!B:B, 'FY25 Final Award'!D:D, "", FALSE)</f>
        <v>25603.34</v>
      </c>
      <c r="K176" s="12">
        <f>_xlfn.XLOOKUP(A:A, 'FY25 Final Award'!B:B, 'FY25 Final Award'!D:D, "", FALSE)</f>
        <v>25603.34</v>
      </c>
      <c r="O176" t="s">
        <v>85</v>
      </c>
    </row>
    <row r="177" spans="1:15">
      <c r="A177" t="s">
        <v>610</v>
      </c>
      <c r="B177" t="s">
        <v>611</v>
      </c>
      <c r="C177" t="s">
        <v>612</v>
      </c>
      <c r="D177" t="s">
        <v>613</v>
      </c>
      <c r="E177" t="s">
        <v>15</v>
      </c>
      <c r="F177" s="13">
        <v>45566</v>
      </c>
      <c r="G177" t="s">
        <v>83</v>
      </c>
      <c r="H177" t="s">
        <v>84</v>
      </c>
      <c r="I177" s="12">
        <f>_xlfn.XLOOKUP(A:A, 'FY25 Preliminary Award'!B:B, 'FY25 Preliminary Award'!D:D, "", FALSE)</f>
        <v>48685.86</v>
      </c>
      <c r="J177" s="12">
        <f>_xlfn.XLOOKUP(A:A, 'FY25 Final Award'!B:B, 'FY25 Final Award'!D:D, "", FALSE)</f>
        <v>42450.58</v>
      </c>
      <c r="K177" s="12">
        <f>_xlfn.XLOOKUP(A:A, 'FY25 Final Award'!B:B, 'FY25 Final Award'!D:D, "", FALSE)</f>
        <v>42450.58</v>
      </c>
      <c r="O177" t="s">
        <v>85</v>
      </c>
    </row>
    <row r="178" spans="1:15">
      <c r="A178" t="s">
        <v>614</v>
      </c>
      <c r="B178" t="s">
        <v>615</v>
      </c>
      <c r="C178" t="s">
        <v>616</v>
      </c>
      <c r="D178" t="s">
        <v>617</v>
      </c>
      <c r="E178" t="s">
        <v>15</v>
      </c>
      <c r="F178" s="13">
        <v>45566</v>
      </c>
      <c r="G178" t="s">
        <v>83</v>
      </c>
      <c r="H178" t="s">
        <v>84</v>
      </c>
      <c r="I178" s="12">
        <f>_xlfn.XLOOKUP(A:A, 'FY25 Preliminary Award'!B:B, 'FY25 Preliminary Award'!D:D, "", FALSE)</f>
        <v>15551.11</v>
      </c>
      <c r="J178" s="12">
        <f>_xlfn.XLOOKUP(A:A, 'FY25 Final Award'!B:B, 'FY25 Final Award'!D:D, "", FALSE)</f>
        <v>14247.7</v>
      </c>
      <c r="K178" s="12">
        <f>_xlfn.XLOOKUP(A:A, 'FY25 Final Award'!B:B, 'FY25 Final Award'!D:D, "", FALSE)</f>
        <v>14247.7</v>
      </c>
      <c r="O178" t="s">
        <v>85</v>
      </c>
    </row>
    <row r="179" spans="1:15">
      <c r="A179" t="s">
        <v>618</v>
      </c>
      <c r="B179" t="s">
        <v>619</v>
      </c>
      <c r="C179" t="s">
        <v>620</v>
      </c>
      <c r="D179" t="s">
        <v>621</v>
      </c>
      <c r="E179" t="s">
        <v>15</v>
      </c>
      <c r="F179" s="13">
        <v>45566</v>
      </c>
      <c r="G179" t="s">
        <v>83</v>
      </c>
      <c r="H179" t="s">
        <v>84</v>
      </c>
      <c r="I179" s="12">
        <f>_xlfn.XLOOKUP(A:A, 'FY25 Preliminary Award'!B:B, 'FY25 Preliminary Award'!D:D, "", FALSE)</f>
        <v>33224.910000000003</v>
      </c>
      <c r="J179" s="12">
        <f>_xlfn.XLOOKUP(A:A, 'FY25 Final Award'!B:B, 'FY25 Final Award'!D:D, "", FALSE)</f>
        <v>35259.61</v>
      </c>
      <c r="K179" s="12">
        <f>_xlfn.XLOOKUP(A:A, 'FY25 Final Award'!B:B, 'FY25 Final Award'!D:D, "", FALSE)</f>
        <v>35259.61</v>
      </c>
      <c r="O179" t="s">
        <v>85</v>
      </c>
    </row>
    <row r="180" spans="1:15">
      <c r="A180" t="s">
        <v>622</v>
      </c>
      <c r="B180" t="s">
        <v>623</v>
      </c>
      <c r="C180" t="s">
        <v>624</v>
      </c>
      <c r="D180" t="s">
        <v>625</v>
      </c>
      <c r="E180" t="s">
        <v>15</v>
      </c>
      <c r="F180" s="13">
        <v>45566</v>
      </c>
      <c r="G180" t="s">
        <v>83</v>
      </c>
      <c r="H180" t="s">
        <v>84</v>
      </c>
      <c r="I180" s="12">
        <f>_xlfn.XLOOKUP(A:A, 'FY25 Preliminary Award'!B:B, 'FY25 Preliminary Award'!D:D, "", FALSE)</f>
        <v>144429.92000000001</v>
      </c>
      <c r="J180" s="12">
        <f>_xlfn.XLOOKUP(A:A, 'FY25 Final Award'!B:B, 'FY25 Final Award'!D:D, "", FALSE)</f>
        <v>123812.54</v>
      </c>
      <c r="K180" s="12">
        <f>_xlfn.XLOOKUP(A:A, 'FY25 Final Award'!B:B, 'FY25 Final Award'!D:D, "", FALSE)</f>
        <v>123812.54</v>
      </c>
      <c r="O180" t="s">
        <v>85</v>
      </c>
    </row>
    <row r="181" spans="1:15">
      <c r="A181" t="s">
        <v>626</v>
      </c>
      <c r="B181" t="s">
        <v>627</v>
      </c>
      <c r="C181" t="s">
        <v>628</v>
      </c>
      <c r="D181" t="s">
        <v>629</v>
      </c>
      <c r="E181" t="s">
        <v>15</v>
      </c>
      <c r="F181" s="13">
        <v>45566</v>
      </c>
      <c r="G181" t="s">
        <v>83</v>
      </c>
      <c r="H181" t="s">
        <v>84</v>
      </c>
      <c r="I181" s="12">
        <f>_xlfn.XLOOKUP(A:A, 'FY25 Preliminary Award'!B:B, 'FY25 Preliminary Award'!D:D, "", FALSE)</f>
        <v>539008.79</v>
      </c>
      <c r="J181" s="12">
        <f>_xlfn.XLOOKUP(A:A, 'FY25 Final Award'!B:B, 'FY25 Final Award'!D:D, "", FALSE)</f>
        <v>636432.69999999995</v>
      </c>
      <c r="K181" s="12">
        <f>_xlfn.XLOOKUP(A:A, 'FY25 Final Award'!B:B, 'FY25 Final Award'!D:D, "", FALSE)</f>
        <v>636432.69999999995</v>
      </c>
      <c r="O181" t="s">
        <v>85</v>
      </c>
    </row>
    <row r="182" spans="1:15">
      <c r="A182" t="s">
        <v>630</v>
      </c>
      <c r="B182" t="s">
        <v>631</v>
      </c>
      <c r="C182" t="s">
        <v>631</v>
      </c>
      <c r="D182" t="s">
        <v>632</v>
      </c>
      <c r="E182" t="s">
        <v>15</v>
      </c>
      <c r="F182" s="13">
        <v>45566</v>
      </c>
      <c r="G182" t="s">
        <v>83</v>
      </c>
      <c r="H182" t="s">
        <v>84</v>
      </c>
      <c r="I182" s="12">
        <f>_xlfn.XLOOKUP(A:A, 'FY25 Preliminary Award'!B:B, 'FY25 Preliminary Award'!D:D, "", FALSE)</f>
        <v>0</v>
      </c>
      <c r="J182" s="12">
        <f>_xlfn.XLOOKUP(A:A, 'FY25 Final Award'!B:B, 'FY25 Final Award'!D:D, "", FALSE)</f>
        <v>0</v>
      </c>
      <c r="K182" s="12">
        <f>_xlfn.XLOOKUP(A:A, 'FY25 Final Award'!B:B, 'FY25 Final Award'!D:D, "", FALSE)</f>
        <v>0</v>
      </c>
      <c r="O182" t="s">
        <v>85</v>
      </c>
    </row>
    <row r="183" spans="1:15">
      <c r="A183" t="s">
        <v>633</v>
      </c>
      <c r="B183" t="s">
        <v>634</v>
      </c>
      <c r="C183" t="s">
        <v>635</v>
      </c>
      <c r="D183" t="s">
        <v>636</v>
      </c>
      <c r="E183" t="s">
        <v>15</v>
      </c>
      <c r="F183" s="13">
        <v>45566</v>
      </c>
      <c r="G183" t="s">
        <v>83</v>
      </c>
      <c r="H183" t="s">
        <v>84</v>
      </c>
      <c r="I183" s="12">
        <f>_xlfn.XLOOKUP(A:A, 'FY25 Preliminary Award'!B:B, 'FY25 Preliminary Award'!D:D, "", FALSE)</f>
        <v>25096.71</v>
      </c>
      <c r="J183" s="12">
        <f>_xlfn.XLOOKUP(A:A, 'FY25 Final Award'!B:B, 'FY25 Final Award'!D:D, "", FALSE)</f>
        <v>25940.92</v>
      </c>
      <c r="K183" s="12">
        <f>_xlfn.XLOOKUP(A:A, 'FY25 Final Award'!B:B, 'FY25 Final Award'!D:D, "", FALSE)</f>
        <v>25940.92</v>
      </c>
      <c r="O183" t="s">
        <v>85</v>
      </c>
    </row>
    <row r="184" spans="1:15">
      <c r="A184" t="s">
        <v>637</v>
      </c>
      <c r="B184" t="s">
        <v>638</v>
      </c>
      <c r="C184" t="s">
        <v>639</v>
      </c>
      <c r="D184" t="s">
        <v>640</v>
      </c>
      <c r="E184" t="s">
        <v>15</v>
      </c>
      <c r="F184" s="13">
        <v>45566</v>
      </c>
      <c r="G184" t="s">
        <v>83</v>
      </c>
      <c r="H184" t="s">
        <v>84</v>
      </c>
      <c r="I184" s="12">
        <f>_xlfn.XLOOKUP(A:A, 'FY25 Preliminary Award'!B:B, 'FY25 Preliminary Award'!D:D, "", FALSE)</f>
        <v>45273.41</v>
      </c>
      <c r="J184" s="12">
        <f>_xlfn.XLOOKUP(A:A, 'FY25 Final Award'!B:B, 'FY25 Final Award'!D:D, "", FALSE)</f>
        <v>45960.98</v>
      </c>
      <c r="K184" s="12">
        <f>_xlfn.XLOOKUP(A:A, 'FY25 Final Award'!B:B, 'FY25 Final Award'!D:D, "", FALSE)</f>
        <v>45960.98</v>
      </c>
      <c r="O184" t="s">
        <v>85</v>
      </c>
    </row>
    <row r="185" spans="1:15">
      <c r="A185" t="s">
        <v>641</v>
      </c>
      <c r="B185" t="s">
        <v>642</v>
      </c>
      <c r="C185" t="s">
        <v>643</v>
      </c>
      <c r="D185" t="s">
        <v>644</v>
      </c>
      <c r="E185" t="s">
        <v>15</v>
      </c>
      <c r="F185" s="13">
        <v>45566</v>
      </c>
      <c r="G185" t="s">
        <v>83</v>
      </c>
      <c r="H185" t="s">
        <v>84</v>
      </c>
      <c r="I185" s="12">
        <f>_xlfn.XLOOKUP(A:A, 'FY25 Preliminary Award'!B:B, 'FY25 Preliminary Award'!D:D, "", FALSE)</f>
        <v>379073.22</v>
      </c>
      <c r="J185" s="12">
        <f>_xlfn.XLOOKUP(A:A, 'FY25 Final Award'!B:B, 'FY25 Final Award'!D:D, "", FALSE)</f>
        <v>382172.25</v>
      </c>
      <c r="K185" s="12">
        <f>_xlfn.XLOOKUP(A:A, 'FY25 Final Award'!B:B, 'FY25 Final Award'!D:D, "", FALSE)</f>
        <v>382172.25</v>
      </c>
      <c r="O185" t="s">
        <v>85</v>
      </c>
    </row>
    <row r="186" spans="1:15">
      <c r="A186" t="s">
        <v>645</v>
      </c>
      <c r="B186" t="s">
        <v>646</v>
      </c>
      <c r="C186" t="s">
        <v>646</v>
      </c>
      <c r="D186" t="s">
        <v>647</v>
      </c>
      <c r="E186" t="s">
        <v>15</v>
      </c>
      <c r="F186" s="13">
        <v>45566</v>
      </c>
      <c r="G186" t="s">
        <v>83</v>
      </c>
      <c r="H186" t="s">
        <v>84</v>
      </c>
      <c r="I186" s="12">
        <f>_xlfn.XLOOKUP(A:A, 'FY25 Preliminary Award'!B:B, 'FY25 Preliminary Award'!D:D, "", FALSE)</f>
        <v>46341.5</v>
      </c>
      <c r="J186" s="12">
        <f>_xlfn.XLOOKUP(A:A, 'FY25 Final Award'!B:B, 'FY25 Final Award'!D:D, "", FALSE)</f>
        <v>46315.32</v>
      </c>
      <c r="K186" s="12">
        <f>_xlfn.XLOOKUP(A:A, 'FY25 Final Award'!B:B, 'FY25 Final Award'!D:D, "", FALSE)</f>
        <v>46315.32</v>
      </c>
      <c r="O186" t="s">
        <v>85</v>
      </c>
    </row>
    <row r="187" spans="1:15">
      <c r="A187" t="s">
        <v>648</v>
      </c>
      <c r="B187" t="s">
        <v>649</v>
      </c>
      <c r="C187" t="s">
        <v>650</v>
      </c>
      <c r="D187" t="s">
        <v>651</v>
      </c>
      <c r="E187" t="s">
        <v>15</v>
      </c>
      <c r="F187" s="13">
        <v>45566</v>
      </c>
      <c r="G187" t="s">
        <v>83</v>
      </c>
      <c r="H187" t="s">
        <v>84</v>
      </c>
      <c r="I187" s="12">
        <f>_xlfn.XLOOKUP(A:A, 'FY25 Preliminary Award'!B:B, 'FY25 Preliminary Award'!D:D, "", FALSE)</f>
        <v>16134.71</v>
      </c>
      <c r="J187" s="12">
        <f>_xlfn.XLOOKUP(A:A, 'FY25 Final Award'!B:B, 'FY25 Final Award'!D:D, "", FALSE)</f>
        <v>17066.419999999998</v>
      </c>
      <c r="K187" s="12">
        <f>_xlfn.XLOOKUP(A:A, 'FY25 Final Award'!B:B, 'FY25 Final Award'!D:D, "", FALSE)</f>
        <v>17066.419999999998</v>
      </c>
      <c r="O187" t="s">
        <v>85</v>
      </c>
    </row>
    <row r="188" spans="1:15">
      <c r="A188" t="s">
        <v>652</v>
      </c>
      <c r="B188" t="s">
        <v>653</v>
      </c>
      <c r="C188" t="s">
        <v>650</v>
      </c>
      <c r="D188" t="s">
        <v>651</v>
      </c>
      <c r="E188" t="s">
        <v>15</v>
      </c>
      <c r="F188" s="13">
        <v>45566</v>
      </c>
      <c r="G188" t="s">
        <v>83</v>
      </c>
      <c r="H188" t="s">
        <v>84</v>
      </c>
      <c r="I188" s="12">
        <f>_xlfn.XLOOKUP(A:A, 'FY25 Preliminary Award'!B:B, 'FY25 Preliminary Award'!D:D, "", FALSE)</f>
        <v>21260.33</v>
      </c>
      <c r="J188" s="12">
        <f>_xlfn.XLOOKUP(A:A, 'FY25 Final Award'!B:B, 'FY25 Final Award'!D:D, "", FALSE)</f>
        <v>25400.240000000002</v>
      </c>
      <c r="K188" s="12">
        <f>_xlfn.XLOOKUP(A:A, 'FY25 Final Award'!B:B, 'FY25 Final Award'!D:D, "", FALSE)</f>
        <v>25400.240000000002</v>
      </c>
      <c r="O188" t="s">
        <v>85</v>
      </c>
    </row>
    <row r="189" spans="1:15">
      <c r="A189" t="s">
        <v>654</v>
      </c>
      <c r="B189" t="s">
        <v>650</v>
      </c>
      <c r="C189" t="s">
        <v>650</v>
      </c>
      <c r="D189" t="s">
        <v>651</v>
      </c>
      <c r="E189" t="s">
        <v>15</v>
      </c>
      <c r="F189" s="13">
        <v>45566</v>
      </c>
      <c r="G189" t="s">
        <v>83</v>
      </c>
      <c r="H189" t="s">
        <v>84</v>
      </c>
      <c r="I189" s="12">
        <f>_xlfn.XLOOKUP(A:A, 'FY25 Preliminary Award'!B:B, 'FY25 Preliminary Award'!D:D, "", FALSE)</f>
        <v>17811.36</v>
      </c>
      <c r="J189" s="12">
        <f>_xlfn.XLOOKUP(A:A, 'FY25 Final Award'!B:B, 'FY25 Final Award'!D:D, "", FALSE)</f>
        <v>17127.37</v>
      </c>
      <c r="K189" s="12">
        <f>_xlfn.XLOOKUP(A:A, 'FY25 Final Award'!B:B, 'FY25 Final Award'!D:D, "", FALSE)</f>
        <v>17127.37</v>
      </c>
      <c r="O189" t="s">
        <v>85</v>
      </c>
    </row>
    <row r="190" spans="1:15">
      <c r="A190" t="s">
        <v>655</v>
      </c>
      <c r="B190" t="s">
        <v>656</v>
      </c>
      <c r="C190" t="s">
        <v>657</v>
      </c>
      <c r="D190" t="s">
        <v>658</v>
      </c>
      <c r="E190" t="s">
        <v>15</v>
      </c>
      <c r="F190" s="13">
        <v>45566</v>
      </c>
      <c r="G190" t="s">
        <v>83</v>
      </c>
      <c r="H190" t="s">
        <v>84</v>
      </c>
      <c r="I190" s="12">
        <f>_xlfn.XLOOKUP(A:A, 'FY25 Preliminary Award'!B:B, 'FY25 Preliminary Award'!D:D, "", FALSE)</f>
        <v>1156894.21</v>
      </c>
      <c r="J190" s="12">
        <f>_xlfn.XLOOKUP(A:A, 'FY25 Final Award'!B:B, 'FY25 Final Award'!D:D, "", FALSE)</f>
        <v>1248161.99</v>
      </c>
      <c r="K190" s="12">
        <f>_xlfn.XLOOKUP(A:A, 'FY25 Final Award'!B:B, 'FY25 Final Award'!D:D, "", FALSE)</f>
        <v>1248161.99</v>
      </c>
      <c r="O190" t="s">
        <v>85</v>
      </c>
    </row>
    <row r="191" spans="1:15">
      <c r="A191" t="s">
        <v>659</v>
      </c>
      <c r="B191" t="s">
        <v>660</v>
      </c>
      <c r="C191" t="s">
        <v>661</v>
      </c>
      <c r="D191" t="s">
        <v>662</v>
      </c>
      <c r="E191" t="s">
        <v>15</v>
      </c>
      <c r="F191" s="13">
        <v>45566</v>
      </c>
      <c r="G191" t="s">
        <v>83</v>
      </c>
      <c r="H191" t="s">
        <v>84</v>
      </c>
      <c r="I191" s="12">
        <f>_xlfn.XLOOKUP(A:A, 'FY25 Preliminary Award'!B:B, 'FY25 Preliminary Award'!D:D, "", FALSE)</f>
        <v>1258671.3</v>
      </c>
      <c r="J191" s="12">
        <f>_xlfn.XLOOKUP(A:A, 'FY25 Final Award'!B:B, 'FY25 Final Award'!D:D, "", FALSE)</f>
        <v>1375087.34</v>
      </c>
      <c r="K191" s="12">
        <f>_xlfn.XLOOKUP(A:A, 'FY25 Final Award'!B:B, 'FY25 Final Award'!D:D, "", FALSE)</f>
        <v>1375087.34</v>
      </c>
      <c r="O191" t="s">
        <v>85</v>
      </c>
    </row>
    <row r="192" spans="1:15">
      <c r="A192" t="s">
        <v>663</v>
      </c>
      <c r="B192" t="s">
        <v>664</v>
      </c>
      <c r="C192" t="s">
        <v>665</v>
      </c>
      <c r="D192" t="s">
        <v>666</v>
      </c>
      <c r="E192" t="s">
        <v>15</v>
      </c>
      <c r="F192" s="13">
        <v>45566</v>
      </c>
      <c r="G192" t="s">
        <v>83</v>
      </c>
      <c r="H192" t="s">
        <v>84</v>
      </c>
      <c r="I192" s="12">
        <f>_xlfn.XLOOKUP(A:A, 'FY25 Preliminary Award'!B:B, 'FY25 Preliminary Award'!D:D, "", FALSE)</f>
        <v>42037.85</v>
      </c>
      <c r="J192" s="12">
        <f>_xlfn.XLOOKUP(A:A, 'FY25 Final Award'!B:B, 'FY25 Final Award'!D:D, "", FALSE)</f>
        <v>44913.77</v>
      </c>
      <c r="K192" s="12">
        <f>_xlfn.XLOOKUP(A:A, 'FY25 Final Award'!B:B, 'FY25 Final Award'!D:D, "", FALSE)</f>
        <v>44913.77</v>
      </c>
      <c r="O192" t="s">
        <v>85</v>
      </c>
    </row>
    <row r="193" spans="1:15">
      <c r="A193" t="s">
        <v>667</v>
      </c>
      <c r="B193" t="s">
        <v>668</v>
      </c>
      <c r="C193" t="s">
        <v>669</v>
      </c>
      <c r="D193" t="s">
        <v>670</v>
      </c>
      <c r="E193" t="s">
        <v>15</v>
      </c>
      <c r="F193" s="13">
        <v>45566</v>
      </c>
      <c r="G193" t="s">
        <v>83</v>
      </c>
      <c r="H193" t="s">
        <v>84</v>
      </c>
      <c r="I193" s="12">
        <f>_xlfn.XLOOKUP(A:A, 'FY25 Preliminary Award'!B:B, 'FY25 Preliminary Award'!D:D, "", FALSE)</f>
        <v>1788.03</v>
      </c>
      <c r="J193" s="12">
        <f>_xlfn.XLOOKUP(A:A, 'FY25 Final Award'!B:B, 'FY25 Final Award'!D:D, "", FALSE)</f>
        <v>1873.08</v>
      </c>
      <c r="K193" s="12">
        <f>_xlfn.XLOOKUP(A:A, 'FY25 Final Award'!B:B, 'FY25 Final Award'!D:D, "", FALSE)</f>
        <v>1873.08</v>
      </c>
      <c r="O193" t="s">
        <v>85</v>
      </c>
    </row>
    <row r="194" spans="1:15">
      <c r="A194" t="s">
        <v>671</v>
      </c>
      <c r="B194" t="s">
        <v>672</v>
      </c>
      <c r="C194" t="s">
        <v>672</v>
      </c>
      <c r="D194" t="s">
        <v>673</v>
      </c>
      <c r="E194" t="s">
        <v>15</v>
      </c>
      <c r="F194" s="13">
        <v>45566</v>
      </c>
      <c r="G194" t="s">
        <v>83</v>
      </c>
      <c r="H194" t="s">
        <v>84</v>
      </c>
      <c r="I194" s="12">
        <f>_xlfn.XLOOKUP(A:A, 'FY25 Preliminary Award'!B:B, 'FY25 Preliminary Award'!D:D, "", FALSE)</f>
        <v>75062.33</v>
      </c>
      <c r="J194" s="12">
        <f>_xlfn.XLOOKUP(A:A, 'FY25 Final Award'!B:B, 'FY25 Final Award'!D:D, "", FALSE)</f>
        <v>92202.71</v>
      </c>
      <c r="K194" s="12">
        <f>_xlfn.XLOOKUP(A:A, 'FY25 Final Award'!B:B, 'FY25 Final Award'!D:D, "", FALSE)</f>
        <v>92202.71</v>
      </c>
      <c r="O194" t="s">
        <v>85</v>
      </c>
    </row>
    <row r="195" spans="1:15">
      <c r="A195" t="s">
        <v>674</v>
      </c>
      <c r="B195" t="s">
        <v>675</v>
      </c>
      <c r="C195" t="s">
        <v>675</v>
      </c>
      <c r="D195" t="s">
        <v>676</v>
      </c>
      <c r="E195" t="s">
        <v>15</v>
      </c>
      <c r="F195" s="13">
        <v>45566</v>
      </c>
      <c r="G195" t="s">
        <v>83</v>
      </c>
      <c r="H195" t="s">
        <v>84</v>
      </c>
      <c r="I195" s="12">
        <f>_xlfn.XLOOKUP(A:A, 'FY25 Preliminary Award'!B:B, 'FY25 Preliminary Award'!D:D, "", FALSE)</f>
        <v>61494.48</v>
      </c>
      <c r="J195" s="12">
        <f>_xlfn.XLOOKUP(A:A, 'FY25 Final Award'!B:B, 'FY25 Final Award'!D:D, "", FALSE)</f>
        <v>80023.09</v>
      </c>
      <c r="K195" s="12">
        <f>_xlfn.XLOOKUP(A:A, 'FY25 Final Award'!B:B, 'FY25 Final Award'!D:D, "", FALSE)</f>
        <v>80023.09</v>
      </c>
      <c r="O195" t="s">
        <v>85</v>
      </c>
    </row>
    <row r="196" spans="1:15">
      <c r="A196" t="s">
        <v>677</v>
      </c>
      <c r="B196" t="s">
        <v>678</v>
      </c>
      <c r="C196" t="s">
        <v>679</v>
      </c>
      <c r="D196" t="s">
        <v>680</v>
      </c>
      <c r="E196" t="s">
        <v>15</v>
      </c>
      <c r="F196" s="13">
        <v>45566</v>
      </c>
      <c r="G196" t="s">
        <v>83</v>
      </c>
      <c r="H196" t="s">
        <v>84</v>
      </c>
      <c r="I196" s="12">
        <f>_xlfn.XLOOKUP(A:A, 'FY25 Preliminary Award'!B:B, 'FY25 Preliminary Award'!D:D, "", FALSE)</f>
        <v>69131.12</v>
      </c>
      <c r="J196" s="12">
        <f>_xlfn.XLOOKUP(A:A, 'FY25 Final Award'!B:B, 'FY25 Final Award'!D:D, "", FALSE)</f>
        <v>80564.28</v>
      </c>
      <c r="K196" s="12">
        <f>_xlfn.XLOOKUP(A:A, 'FY25 Final Award'!B:B, 'FY25 Final Award'!D:D, "", FALSE)</f>
        <v>80564.28</v>
      </c>
      <c r="O196" t="s">
        <v>85</v>
      </c>
    </row>
    <row r="197" spans="1:15">
      <c r="A197" t="s">
        <v>681</v>
      </c>
      <c r="B197" t="s">
        <v>682</v>
      </c>
      <c r="C197" t="s">
        <v>683</v>
      </c>
      <c r="D197" t="s">
        <v>684</v>
      </c>
      <c r="E197" t="s">
        <v>15</v>
      </c>
      <c r="F197" s="13">
        <v>45566</v>
      </c>
      <c r="G197" t="s">
        <v>83</v>
      </c>
      <c r="H197" t="s">
        <v>84</v>
      </c>
      <c r="I197" s="12">
        <f>_xlfn.XLOOKUP(A:A, 'FY25 Preliminary Award'!B:B, 'FY25 Preliminary Award'!D:D, "", FALSE)</f>
        <v>112087.21</v>
      </c>
      <c r="J197" s="12">
        <f>_xlfn.XLOOKUP(A:A, 'FY25 Final Award'!B:B, 'FY25 Final Award'!D:D, "", FALSE)</f>
        <v>119615.18</v>
      </c>
      <c r="K197" s="12">
        <f>_xlfn.XLOOKUP(A:A, 'FY25 Final Award'!B:B, 'FY25 Final Award'!D:D, "", FALSE)</f>
        <v>119615.18</v>
      </c>
      <c r="O197" t="s">
        <v>85</v>
      </c>
    </row>
    <row r="198" spans="1:15">
      <c r="A198" t="s">
        <v>685</v>
      </c>
      <c r="B198" t="s">
        <v>686</v>
      </c>
      <c r="C198" t="s">
        <v>687</v>
      </c>
      <c r="D198" t="s">
        <v>688</v>
      </c>
      <c r="E198" t="s">
        <v>15</v>
      </c>
      <c r="F198" s="13">
        <v>45566</v>
      </c>
      <c r="G198" t="s">
        <v>83</v>
      </c>
      <c r="H198" t="s">
        <v>84</v>
      </c>
      <c r="I198" s="12">
        <f>_xlfn.XLOOKUP(A:A, 'FY25 Preliminary Award'!B:B, 'FY25 Preliminary Award'!D:D, "", FALSE)</f>
        <v>30578.5</v>
      </c>
      <c r="J198" s="12">
        <f>_xlfn.XLOOKUP(A:A, 'FY25 Final Award'!B:B, 'FY25 Final Award'!D:D, "", FALSE)</f>
        <v>0</v>
      </c>
      <c r="K198" s="12">
        <f>_xlfn.XLOOKUP(A:A, 'FY25 Final Award'!B:B, 'FY25 Final Award'!D:D, "", FALSE)</f>
        <v>0</v>
      </c>
      <c r="O198" t="s">
        <v>85</v>
      </c>
    </row>
    <row r="199" spans="1:15">
      <c r="A199" t="s">
        <v>689</v>
      </c>
      <c r="B199" t="s">
        <v>690</v>
      </c>
      <c r="C199" t="s">
        <v>691</v>
      </c>
      <c r="D199" t="s">
        <v>692</v>
      </c>
      <c r="E199" t="s">
        <v>15</v>
      </c>
      <c r="F199" s="13">
        <v>45566</v>
      </c>
      <c r="G199" t="s">
        <v>83</v>
      </c>
      <c r="H199" t="s">
        <v>84</v>
      </c>
      <c r="I199" s="12">
        <f>_xlfn.XLOOKUP(A:A, 'FY25 Preliminary Award'!B:B, 'FY25 Preliminary Award'!D:D, "", FALSE)</f>
        <v>33471.949999999997</v>
      </c>
      <c r="J199" s="12">
        <f>_xlfn.XLOOKUP(A:A, 'FY25 Final Award'!B:B, 'FY25 Final Award'!D:D, "", FALSE)</f>
        <v>0</v>
      </c>
      <c r="K199" s="12">
        <f>_xlfn.XLOOKUP(A:A, 'FY25 Final Award'!B:B, 'FY25 Final Award'!D:D, "", FALSE)</f>
        <v>0</v>
      </c>
      <c r="O199" t="s">
        <v>85</v>
      </c>
    </row>
    <row r="200" spans="1:15">
      <c r="A200" t="s">
        <v>693</v>
      </c>
      <c r="B200" t="s">
        <v>694</v>
      </c>
      <c r="C200" t="s">
        <v>695</v>
      </c>
      <c r="D200" t="s">
        <v>696</v>
      </c>
      <c r="E200" t="s">
        <v>15</v>
      </c>
      <c r="F200" s="13">
        <v>45566</v>
      </c>
      <c r="G200" t="s">
        <v>83</v>
      </c>
      <c r="H200" t="s">
        <v>84</v>
      </c>
      <c r="I200" s="12">
        <f>_xlfn.XLOOKUP(A:A, 'FY25 Preliminary Award'!B:B, 'FY25 Preliminary Award'!D:D, "", FALSE)</f>
        <v>5733.76</v>
      </c>
      <c r="J200" s="12">
        <f>_xlfn.XLOOKUP(A:A, 'FY25 Final Award'!B:B, 'FY25 Final Award'!D:D, "", FALSE)</f>
        <v>5939.92</v>
      </c>
      <c r="K200" s="12">
        <f>_xlfn.XLOOKUP(A:A, 'FY25 Final Award'!B:B, 'FY25 Final Award'!D:D, "", FALSE)</f>
        <v>5939.92</v>
      </c>
      <c r="O200" t="s">
        <v>85</v>
      </c>
    </row>
    <row r="201" spans="1:15">
      <c r="A201" t="s">
        <v>697</v>
      </c>
      <c r="B201" t="s">
        <v>698</v>
      </c>
      <c r="C201" t="s">
        <v>699</v>
      </c>
      <c r="D201" t="s">
        <v>700</v>
      </c>
      <c r="E201" t="s">
        <v>15</v>
      </c>
      <c r="F201" s="13">
        <v>45566</v>
      </c>
      <c r="G201" t="s">
        <v>83</v>
      </c>
      <c r="H201" t="s">
        <v>84</v>
      </c>
      <c r="I201" s="12">
        <f>_xlfn.XLOOKUP(A:A, 'FY25 Preliminary Award'!B:B, 'FY25 Preliminary Award'!D:D, "", FALSE)</f>
        <v>5806442.3899999997</v>
      </c>
      <c r="J201" s="12">
        <f>_xlfn.XLOOKUP(A:A, 'FY25 Final Award'!B:B, 'FY25 Final Award'!D:D, "", FALSE)</f>
        <v>6514122.5700000003</v>
      </c>
      <c r="K201" s="12">
        <f>_xlfn.XLOOKUP(A:A, 'FY25 Final Award'!B:B, 'FY25 Final Award'!D:D, "", FALSE)</f>
        <v>6514122.5700000003</v>
      </c>
      <c r="O201" t="s">
        <v>85</v>
      </c>
    </row>
    <row r="202" spans="1:15">
      <c r="A202" t="s">
        <v>701</v>
      </c>
      <c r="B202" t="s">
        <v>702</v>
      </c>
      <c r="C202" t="s">
        <v>702</v>
      </c>
      <c r="D202" t="s">
        <v>703</v>
      </c>
      <c r="E202" t="s">
        <v>15</v>
      </c>
      <c r="F202" s="13">
        <v>45566</v>
      </c>
      <c r="G202" t="s">
        <v>83</v>
      </c>
      <c r="H202" t="s">
        <v>84</v>
      </c>
      <c r="I202" s="12">
        <f>_xlfn.XLOOKUP(A:A, 'FY25 Preliminary Award'!B:B, 'FY25 Preliminary Award'!D:D, "", FALSE)</f>
        <v>128522.61</v>
      </c>
      <c r="J202" s="12">
        <f>_xlfn.XLOOKUP(A:A, 'FY25 Final Award'!B:B, 'FY25 Final Award'!D:D, "", FALSE)</f>
        <v>145642.98000000001</v>
      </c>
      <c r="K202" s="12">
        <f>_xlfn.XLOOKUP(A:A, 'FY25 Final Award'!B:B, 'FY25 Final Award'!D:D, "", FALSE)</f>
        <v>145642.98000000001</v>
      </c>
      <c r="O202" t="s">
        <v>85</v>
      </c>
    </row>
    <row r="203" spans="1:15">
      <c r="A203" t="s">
        <v>704</v>
      </c>
      <c r="B203" t="s">
        <v>705</v>
      </c>
      <c r="C203" t="s">
        <v>705</v>
      </c>
      <c r="D203">
        <v>0</v>
      </c>
      <c r="E203" t="s">
        <v>15</v>
      </c>
      <c r="F203" s="13">
        <v>45566</v>
      </c>
      <c r="G203" t="s">
        <v>83</v>
      </c>
      <c r="H203" t="s">
        <v>84</v>
      </c>
      <c r="I203" s="12">
        <f>_xlfn.XLOOKUP(A:A, 'FY25 Preliminary Award'!B:B, 'FY25 Preliminary Award'!D:D, "", FALSE)</f>
        <v>5135.13</v>
      </c>
      <c r="J203" s="12">
        <f>_xlfn.XLOOKUP(A:A, 'FY25 Final Award'!B:B, 'FY25 Final Award'!D:D, "", FALSE)</f>
        <v>13499.92</v>
      </c>
      <c r="K203" s="12">
        <f>_xlfn.XLOOKUP(A:A, 'FY25 Final Award'!B:B, 'FY25 Final Award'!D:D, "", FALSE)</f>
        <v>13499.92</v>
      </c>
      <c r="O203" t="s">
        <v>85</v>
      </c>
    </row>
    <row r="204" spans="1:15">
      <c r="A204" t="s">
        <v>706</v>
      </c>
      <c r="B204" t="s">
        <v>707</v>
      </c>
      <c r="C204" t="s">
        <v>708</v>
      </c>
      <c r="D204" t="s">
        <v>709</v>
      </c>
      <c r="E204" t="s">
        <v>15</v>
      </c>
      <c r="F204" s="13">
        <v>45566</v>
      </c>
      <c r="G204" t="s">
        <v>83</v>
      </c>
      <c r="H204" t="s">
        <v>84</v>
      </c>
      <c r="I204" s="12">
        <f>_xlfn.XLOOKUP(A:A, 'FY25 Preliminary Award'!B:B, 'FY25 Preliminary Award'!D:D, "", FALSE)</f>
        <v>5975.86</v>
      </c>
      <c r="J204" s="12">
        <f>_xlfn.XLOOKUP(A:A, 'FY25 Final Award'!B:B, 'FY25 Final Award'!D:D, "", FALSE)</f>
        <v>7975.81</v>
      </c>
      <c r="K204" s="12">
        <f>_xlfn.XLOOKUP(A:A, 'FY25 Final Award'!B:B, 'FY25 Final Award'!D:D, "", FALSE)</f>
        <v>7975.81</v>
      </c>
      <c r="O204" t="s">
        <v>85</v>
      </c>
    </row>
    <row r="205" spans="1:15">
      <c r="A205" t="s">
        <v>710</v>
      </c>
      <c r="B205" t="s">
        <v>711</v>
      </c>
      <c r="C205" t="s">
        <v>712</v>
      </c>
      <c r="D205" t="s">
        <v>713</v>
      </c>
      <c r="E205" t="s">
        <v>15</v>
      </c>
      <c r="F205" s="13">
        <v>45566</v>
      </c>
      <c r="G205" t="s">
        <v>83</v>
      </c>
      <c r="H205" t="s">
        <v>84</v>
      </c>
      <c r="I205" s="12">
        <f>_xlfn.XLOOKUP(A:A, 'FY25 Preliminary Award'!B:B, 'FY25 Preliminary Award'!D:D, "", FALSE)</f>
        <v>68212.69</v>
      </c>
      <c r="J205" s="12">
        <f>_xlfn.XLOOKUP(A:A, 'FY25 Final Award'!B:B, 'FY25 Final Award'!D:D, "", FALSE)</f>
        <v>73699.789999999994</v>
      </c>
      <c r="K205" s="12">
        <f>_xlfn.XLOOKUP(A:A, 'FY25 Final Award'!B:B, 'FY25 Final Award'!D:D, "", FALSE)</f>
        <v>73699.789999999994</v>
      </c>
      <c r="O205" t="s">
        <v>85</v>
      </c>
    </row>
    <row r="206" spans="1:15">
      <c r="A206" t="s">
        <v>714</v>
      </c>
      <c r="B206" t="s">
        <v>715</v>
      </c>
      <c r="C206" t="s">
        <v>716</v>
      </c>
      <c r="D206" t="s">
        <v>717</v>
      </c>
      <c r="E206" t="s">
        <v>15</v>
      </c>
      <c r="F206" s="13">
        <v>45566</v>
      </c>
      <c r="G206" t="s">
        <v>83</v>
      </c>
      <c r="H206" t="s">
        <v>84</v>
      </c>
      <c r="I206" s="12">
        <f>_xlfn.XLOOKUP(A:A, 'FY25 Preliminary Award'!B:B, 'FY25 Preliminary Award'!D:D, "", FALSE)</f>
        <v>18915.689999999999</v>
      </c>
      <c r="J206" s="12">
        <f>_xlfn.XLOOKUP(A:A, 'FY25 Final Award'!B:B, 'FY25 Final Award'!D:D, "", FALSE)</f>
        <v>21241.54</v>
      </c>
      <c r="K206" s="12">
        <f>_xlfn.XLOOKUP(A:A, 'FY25 Final Award'!B:B, 'FY25 Final Award'!D:D, "", FALSE)</f>
        <v>21241.54</v>
      </c>
      <c r="O206" t="s">
        <v>85</v>
      </c>
    </row>
    <row r="207" spans="1:15">
      <c r="A207" t="s">
        <v>718</v>
      </c>
      <c r="B207" t="s">
        <v>719</v>
      </c>
      <c r="C207" t="s">
        <v>720</v>
      </c>
      <c r="D207" t="s">
        <v>721</v>
      </c>
      <c r="E207" t="s">
        <v>15</v>
      </c>
      <c r="F207" s="13">
        <v>45566</v>
      </c>
      <c r="G207" t="s">
        <v>83</v>
      </c>
      <c r="H207" t="s">
        <v>84</v>
      </c>
      <c r="I207" s="12">
        <f>_xlfn.XLOOKUP(A:A, 'FY25 Preliminary Award'!B:B, 'FY25 Preliminary Award'!D:D, "", FALSE)</f>
        <v>59327.23</v>
      </c>
      <c r="J207" s="12">
        <f>_xlfn.XLOOKUP(A:A, 'FY25 Final Award'!B:B, 'FY25 Final Award'!D:D, "", FALSE)</f>
        <v>71854.66</v>
      </c>
      <c r="K207" s="12">
        <f>_xlfn.XLOOKUP(A:A, 'FY25 Final Award'!B:B, 'FY25 Final Award'!D:D, "", FALSE)</f>
        <v>71854.66</v>
      </c>
      <c r="O207" t="s">
        <v>85</v>
      </c>
    </row>
    <row r="208" spans="1:15">
      <c r="A208" t="s">
        <v>722</v>
      </c>
      <c r="B208" t="s">
        <v>723</v>
      </c>
      <c r="C208" t="s">
        <v>724</v>
      </c>
      <c r="D208" t="s">
        <v>725</v>
      </c>
      <c r="E208" t="s">
        <v>15</v>
      </c>
      <c r="F208" s="13">
        <v>45566</v>
      </c>
      <c r="G208" t="s">
        <v>83</v>
      </c>
      <c r="H208" t="s">
        <v>84</v>
      </c>
      <c r="I208" s="12">
        <f>_xlfn.XLOOKUP(A:A, 'FY25 Preliminary Award'!B:B, 'FY25 Preliminary Award'!D:D, "", FALSE)</f>
        <v>15866.6</v>
      </c>
      <c r="J208" s="12">
        <f>_xlfn.XLOOKUP(A:A, 'FY25 Final Award'!B:B, 'FY25 Final Award'!D:D, "", FALSE)</f>
        <v>18652.18</v>
      </c>
      <c r="K208" s="12">
        <f>_xlfn.XLOOKUP(A:A, 'FY25 Final Award'!B:B, 'FY25 Final Award'!D:D, "", FALSE)</f>
        <v>18652.18</v>
      </c>
      <c r="O208" t="s">
        <v>85</v>
      </c>
    </row>
    <row r="209" spans="1:15">
      <c r="A209" t="s">
        <v>726</v>
      </c>
      <c r="B209" t="s">
        <v>727</v>
      </c>
      <c r="C209" t="s">
        <v>728</v>
      </c>
      <c r="D209" t="s">
        <v>729</v>
      </c>
      <c r="E209" t="s">
        <v>15</v>
      </c>
      <c r="F209" s="13">
        <v>45566</v>
      </c>
      <c r="G209" t="s">
        <v>83</v>
      </c>
      <c r="H209" t="s">
        <v>84</v>
      </c>
      <c r="I209" s="12">
        <f>_xlfn.XLOOKUP(A:A, 'FY25 Preliminary Award'!B:B, 'FY25 Preliminary Award'!D:D, "", FALSE)</f>
        <v>10140.25</v>
      </c>
      <c r="J209" s="12">
        <f>_xlfn.XLOOKUP(A:A, 'FY25 Final Award'!B:B, 'FY25 Final Award'!D:D, "", FALSE)</f>
        <v>5717.19</v>
      </c>
      <c r="K209" s="12">
        <f>_xlfn.XLOOKUP(A:A, 'FY25 Final Award'!B:B, 'FY25 Final Award'!D:D, "", FALSE)</f>
        <v>5717.19</v>
      </c>
      <c r="O209" t="s">
        <v>85</v>
      </c>
    </row>
    <row r="210" spans="1:15">
      <c r="A210" t="s">
        <v>730</v>
      </c>
      <c r="B210" t="s">
        <v>731</v>
      </c>
      <c r="C210" t="s">
        <v>732</v>
      </c>
      <c r="D210" t="s">
        <v>733</v>
      </c>
      <c r="E210" t="s">
        <v>15</v>
      </c>
      <c r="F210" s="13">
        <v>45566</v>
      </c>
      <c r="G210" t="s">
        <v>83</v>
      </c>
      <c r="H210" t="s">
        <v>84</v>
      </c>
      <c r="I210" s="12">
        <f>_xlfn.XLOOKUP(A:A, 'FY25 Preliminary Award'!B:B, 'FY25 Preliminary Award'!D:D, "", FALSE)</f>
        <v>775292.9</v>
      </c>
      <c r="J210" s="12">
        <f>_xlfn.XLOOKUP(A:A, 'FY25 Final Award'!B:B, 'FY25 Final Award'!D:D, "", FALSE)</f>
        <v>838742.44</v>
      </c>
      <c r="K210" s="12">
        <f>_xlfn.XLOOKUP(A:A, 'FY25 Final Award'!B:B, 'FY25 Final Award'!D:D, "", FALSE)</f>
        <v>838742.44</v>
      </c>
      <c r="O210" t="s">
        <v>85</v>
      </c>
    </row>
    <row r="211" spans="1:15">
      <c r="A211" t="s">
        <v>734</v>
      </c>
      <c r="B211" t="s">
        <v>735</v>
      </c>
      <c r="C211" t="s">
        <v>736</v>
      </c>
      <c r="D211" t="s">
        <v>737</v>
      </c>
      <c r="E211" t="s">
        <v>15</v>
      </c>
      <c r="F211" s="13">
        <v>45566</v>
      </c>
      <c r="G211" t="s">
        <v>83</v>
      </c>
      <c r="H211" t="s">
        <v>84</v>
      </c>
      <c r="I211" s="12">
        <f>_xlfn.XLOOKUP(A:A, 'FY25 Preliminary Award'!B:B, 'FY25 Preliminary Award'!D:D, "", FALSE)</f>
        <v>83153.78</v>
      </c>
      <c r="J211" s="12">
        <f>_xlfn.XLOOKUP(A:A, 'FY25 Final Award'!B:B, 'FY25 Final Award'!D:D, "", FALSE)</f>
        <v>90457.31</v>
      </c>
      <c r="K211" s="12">
        <f>_xlfn.XLOOKUP(A:A, 'FY25 Final Award'!B:B, 'FY25 Final Award'!D:D, "", FALSE)</f>
        <v>90457.31</v>
      </c>
      <c r="O211" t="s">
        <v>85</v>
      </c>
    </row>
    <row r="212" spans="1:15">
      <c r="A212" t="s">
        <v>738</v>
      </c>
      <c r="B212" t="s">
        <v>739</v>
      </c>
      <c r="C212" t="s">
        <v>740</v>
      </c>
      <c r="D212" t="s">
        <v>741</v>
      </c>
      <c r="E212" t="s">
        <v>15</v>
      </c>
      <c r="F212" s="13">
        <v>45566</v>
      </c>
      <c r="G212" t="s">
        <v>83</v>
      </c>
      <c r="H212" t="s">
        <v>84</v>
      </c>
      <c r="I212" s="12">
        <f>_xlfn.XLOOKUP(A:A, 'FY25 Preliminary Award'!B:B, 'FY25 Preliminary Award'!D:D, "", FALSE)</f>
        <v>3586428.26</v>
      </c>
      <c r="J212" s="12">
        <f>_xlfn.XLOOKUP(A:A, 'FY25 Final Award'!B:B, 'FY25 Final Award'!D:D, "", FALSE)</f>
        <v>4136692.5</v>
      </c>
      <c r="K212" s="12">
        <f>_xlfn.XLOOKUP(A:A, 'FY25 Final Award'!B:B, 'FY25 Final Award'!D:D, "", FALSE)</f>
        <v>4136692.5</v>
      </c>
      <c r="O212" t="s">
        <v>85</v>
      </c>
    </row>
    <row r="213" spans="1:15">
      <c r="A213" t="s">
        <v>742</v>
      </c>
      <c r="B213" t="s">
        <v>743</v>
      </c>
      <c r="C213" t="s">
        <v>743</v>
      </c>
      <c r="D213" t="s">
        <v>744</v>
      </c>
      <c r="E213" t="s">
        <v>15</v>
      </c>
      <c r="F213" s="13">
        <v>45566</v>
      </c>
      <c r="G213" t="s">
        <v>83</v>
      </c>
      <c r="H213" t="s">
        <v>84</v>
      </c>
      <c r="I213" s="12">
        <f>_xlfn.XLOOKUP(A:A, 'FY25 Preliminary Award'!B:B, 'FY25 Preliminary Award'!D:D, "", FALSE)</f>
        <v>0</v>
      </c>
      <c r="J213" s="12">
        <f>_xlfn.XLOOKUP(A:A, 'FY25 Final Award'!B:B, 'FY25 Final Award'!D:D, "", FALSE)</f>
        <v>0</v>
      </c>
      <c r="K213" s="12">
        <f>_xlfn.XLOOKUP(A:A, 'FY25 Final Award'!B:B, 'FY25 Final Award'!D:D, "", FALSE)</f>
        <v>0</v>
      </c>
      <c r="O213" t="s">
        <v>85</v>
      </c>
    </row>
    <row r="214" spans="1:15">
      <c r="A214" t="s">
        <v>745</v>
      </c>
      <c r="B214" t="s">
        <v>746</v>
      </c>
      <c r="C214" t="s">
        <v>746</v>
      </c>
      <c r="D214" t="s">
        <v>747</v>
      </c>
      <c r="E214" t="s">
        <v>15</v>
      </c>
      <c r="F214" s="13">
        <v>45566</v>
      </c>
      <c r="G214" t="s">
        <v>83</v>
      </c>
      <c r="H214" t="s">
        <v>84</v>
      </c>
      <c r="I214" s="12">
        <f>_xlfn.XLOOKUP(A:A, 'FY25 Preliminary Award'!B:B, 'FY25 Preliminary Award'!D:D, "", FALSE)</f>
        <v>61327.94</v>
      </c>
      <c r="J214" s="12">
        <f>_xlfn.XLOOKUP(A:A, 'FY25 Final Award'!B:B, 'FY25 Final Award'!D:D, "", FALSE)</f>
        <v>61551.85</v>
      </c>
      <c r="K214" s="12">
        <f>_xlfn.XLOOKUP(A:A, 'FY25 Final Award'!B:B, 'FY25 Final Award'!D:D, "", FALSE)</f>
        <v>61551.85</v>
      </c>
      <c r="O214" t="s">
        <v>85</v>
      </c>
    </row>
    <row r="215" spans="1:15">
      <c r="A215" t="s">
        <v>748</v>
      </c>
      <c r="B215" t="s">
        <v>749</v>
      </c>
      <c r="C215" t="s">
        <v>750</v>
      </c>
      <c r="D215" t="s">
        <v>751</v>
      </c>
      <c r="E215" t="s">
        <v>15</v>
      </c>
      <c r="F215" s="13">
        <v>45566</v>
      </c>
      <c r="G215" t="s">
        <v>83</v>
      </c>
      <c r="H215" t="s">
        <v>84</v>
      </c>
      <c r="I215" s="12">
        <f>_xlfn.XLOOKUP(A:A, 'FY25 Preliminary Award'!B:B, 'FY25 Preliminary Award'!D:D, "", FALSE)</f>
        <v>28644.240000000002</v>
      </c>
      <c r="J215" s="12">
        <f>_xlfn.XLOOKUP(A:A, 'FY25 Final Award'!B:B, 'FY25 Final Award'!D:D, "", FALSE)</f>
        <v>32096.89</v>
      </c>
      <c r="K215" s="12">
        <f>_xlfn.XLOOKUP(A:A, 'FY25 Final Award'!B:B, 'FY25 Final Award'!D:D, "", FALSE)</f>
        <v>32096.89</v>
      </c>
      <c r="O215" t="s">
        <v>85</v>
      </c>
    </row>
    <row r="216" spans="1:15">
      <c r="A216" t="s">
        <v>752</v>
      </c>
      <c r="B216" t="s">
        <v>753</v>
      </c>
      <c r="C216" t="s">
        <v>753</v>
      </c>
      <c r="D216" t="s">
        <v>754</v>
      </c>
      <c r="E216" t="s">
        <v>15</v>
      </c>
      <c r="F216" s="13">
        <v>45566</v>
      </c>
      <c r="G216" t="s">
        <v>83</v>
      </c>
      <c r="H216" t="s">
        <v>84</v>
      </c>
      <c r="I216" s="12">
        <f>_xlfn.XLOOKUP(A:A, 'FY25 Preliminary Award'!B:B, 'FY25 Preliminary Award'!D:D, "", FALSE)</f>
        <v>65256.02</v>
      </c>
      <c r="J216" s="12">
        <f>_xlfn.XLOOKUP(A:A, 'FY25 Final Award'!B:B, 'FY25 Final Award'!D:D, "", FALSE)</f>
        <v>80702.34</v>
      </c>
      <c r="K216" s="12">
        <f>_xlfn.XLOOKUP(A:A, 'FY25 Final Award'!B:B, 'FY25 Final Award'!D:D, "", FALSE)</f>
        <v>80702.34</v>
      </c>
      <c r="O216" t="s">
        <v>85</v>
      </c>
    </row>
    <row r="217" spans="1:15">
      <c r="A217" t="s">
        <v>755</v>
      </c>
      <c r="B217" t="s">
        <v>756</v>
      </c>
      <c r="C217" t="s">
        <v>757</v>
      </c>
      <c r="D217" t="s">
        <v>758</v>
      </c>
      <c r="E217" t="s">
        <v>15</v>
      </c>
      <c r="F217" s="13">
        <v>45566</v>
      </c>
      <c r="G217" t="s">
        <v>83</v>
      </c>
      <c r="H217" t="s">
        <v>84</v>
      </c>
      <c r="I217" s="12">
        <f>_xlfn.XLOOKUP(A:A, 'FY25 Preliminary Award'!B:B, 'FY25 Preliminary Award'!D:D, "", FALSE)</f>
        <v>101781.56</v>
      </c>
      <c r="J217" s="12">
        <f>_xlfn.XLOOKUP(A:A, 'FY25 Final Award'!B:B, 'FY25 Final Award'!D:D, "", FALSE)</f>
        <v>108375.01</v>
      </c>
      <c r="K217" s="12">
        <f>_xlfn.XLOOKUP(A:A, 'FY25 Final Award'!B:B, 'FY25 Final Award'!D:D, "", FALSE)</f>
        <v>108375.01</v>
      </c>
      <c r="O217" t="s">
        <v>85</v>
      </c>
    </row>
    <row r="218" spans="1:15">
      <c r="A218" t="s">
        <v>759</v>
      </c>
      <c r="B218" t="s">
        <v>760</v>
      </c>
      <c r="C218" t="s">
        <v>761</v>
      </c>
      <c r="D218" t="s">
        <v>762</v>
      </c>
      <c r="E218" t="s">
        <v>15</v>
      </c>
      <c r="F218" s="13">
        <v>45566</v>
      </c>
      <c r="G218" t="s">
        <v>83</v>
      </c>
      <c r="H218" t="s">
        <v>84</v>
      </c>
      <c r="I218" s="12">
        <f>_xlfn.XLOOKUP(A:A, 'FY25 Preliminary Award'!B:B, 'FY25 Preliminary Award'!D:D, "", FALSE)</f>
        <v>4986.71</v>
      </c>
      <c r="J218" s="12">
        <f>_xlfn.XLOOKUP(A:A, 'FY25 Final Award'!B:B, 'FY25 Final Award'!D:D, "", FALSE)</f>
        <v>2067.86</v>
      </c>
      <c r="K218" s="12">
        <f>_xlfn.XLOOKUP(A:A, 'FY25 Final Award'!B:B, 'FY25 Final Award'!D:D, "", FALSE)</f>
        <v>2067.86</v>
      </c>
      <c r="O218" t="s">
        <v>85</v>
      </c>
    </row>
    <row r="219" spans="1:15">
      <c r="A219" t="s">
        <v>763</v>
      </c>
      <c r="B219" t="s">
        <v>764</v>
      </c>
      <c r="C219" t="s">
        <v>765</v>
      </c>
      <c r="D219" t="s">
        <v>766</v>
      </c>
      <c r="E219" t="s">
        <v>15</v>
      </c>
      <c r="F219" s="13">
        <v>45566</v>
      </c>
      <c r="G219" t="s">
        <v>83</v>
      </c>
      <c r="H219" t="s">
        <v>84</v>
      </c>
      <c r="I219" s="12">
        <f>_xlfn.XLOOKUP(A:A, 'FY25 Preliminary Award'!B:B, 'FY25 Preliminary Award'!D:D, "", FALSE)</f>
        <v>25887.05</v>
      </c>
      <c r="J219" s="12">
        <f>_xlfn.XLOOKUP(A:A, 'FY25 Final Award'!B:B, 'FY25 Final Award'!D:D, "", FALSE)</f>
        <v>29204.98</v>
      </c>
      <c r="K219" s="12">
        <f>_xlfn.XLOOKUP(A:A, 'FY25 Final Award'!B:B, 'FY25 Final Award'!D:D, "", FALSE)</f>
        <v>29204.98</v>
      </c>
      <c r="O219" t="s">
        <v>85</v>
      </c>
    </row>
    <row r="220" spans="1:15">
      <c r="A220" t="s">
        <v>767</v>
      </c>
      <c r="B220" t="s">
        <v>768</v>
      </c>
      <c r="C220" t="s">
        <v>768</v>
      </c>
      <c r="D220" t="s">
        <v>769</v>
      </c>
      <c r="E220" t="s">
        <v>15</v>
      </c>
      <c r="F220" s="13">
        <v>45566</v>
      </c>
      <c r="G220" t="s">
        <v>83</v>
      </c>
      <c r="H220" t="s">
        <v>84</v>
      </c>
      <c r="I220" s="12">
        <f>_xlfn.XLOOKUP(A:A, 'FY25 Preliminary Award'!B:B, 'FY25 Preliminary Award'!D:D, "", FALSE)</f>
        <v>40251.01</v>
      </c>
      <c r="J220" s="12">
        <f>_xlfn.XLOOKUP(A:A, 'FY25 Final Award'!B:B, 'FY25 Final Award'!D:D, "", FALSE)</f>
        <v>44399.64</v>
      </c>
      <c r="K220" s="12">
        <f>_xlfn.XLOOKUP(A:A, 'FY25 Final Award'!B:B, 'FY25 Final Award'!D:D, "", FALSE)</f>
        <v>44399.64</v>
      </c>
      <c r="O220" t="s">
        <v>85</v>
      </c>
    </row>
    <row r="221" spans="1:15">
      <c r="A221" t="s">
        <v>770</v>
      </c>
      <c r="B221" t="s">
        <v>771</v>
      </c>
      <c r="C221" t="s">
        <v>772</v>
      </c>
      <c r="D221" t="s">
        <v>773</v>
      </c>
      <c r="E221" t="s">
        <v>15</v>
      </c>
      <c r="F221" s="13">
        <v>45566</v>
      </c>
      <c r="G221" t="s">
        <v>83</v>
      </c>
      <c r="H221" t="s">
        <v>84</v>
      </c>
      <c r="I221" s="12">
        <f>_xlfn.XLOOKUP(A:A, 'FY25 Preliminary Award'!B:B, 'FY25 Preliminary Award'!D:D, "", FALSE)</f>
        <v>51303.5</v>
      </c>
      <c r="J221" s="12">
        <f>_xlfn.XLOOKUP(A:A, 'FY25 Final Award'!B:B, 'FY25 Final Award'!D:D, "", FALSE)</f>
        <v>60816.800000000003</v>
      </c>
      <c r="K221" s="12">
        <f>_xlfn.XLOOKUP(A:A, 'FY25 Final Award'!B:B, 'FY25 Final Award'!D:D, "", FALSE)</f>
        <v>60816.800000000003</v>
      </c>
      <c r="O221" t="s">
        <v>85</v>
      </c>
    </row>
    <row r="222" spans="1:15">
      <c r="A222" t="s">
        <v>774</v>
      </c>
      <c r="B222" t="s">
        <v>775</v>
      </c>
      <c r="C222" t="s">
        <v>776</v>
      </c>
      <c r="D222" t="s">
        <v>777</v>
      </c>
      <c r="E222" t="s">
        <v>15</v>
      </c>
      <c r="F222" s="13">
        <v>45566</v>
      </c>
      <c r="G222" t="s">
        <v>83</v>
      </c>
      <c r="H222" t="s">
        <v>84</v>
      </c>
      <c r="I222" s="12">
        <f>_xlfn.XLOOKUP(A:A, 'FY25 Preliminary Award'!B:B, 'FY25 Preliminary Award'!D:D, "", FALSE)</f>
        <v>48046.7</v>
      </c>
      <c r="J222" s="12">
        <f>_xlfn.XLOOKUP(A:A, 'FY25 Final Award'!B:B, 'FY25 Final Award'!D:D, "", FALSE)</f>
        <v>49277.55</v>
      </c>
      <c r="K222" s="12">
        <f>_xlfn.XLOOKUP(A:A, 'FY25 Final Award'!B:B, 'FY25 Final Award'!D:D, "", FALSE)</f>
        <v>49277.55</v>
      </c>
      <c r="O222" t="s">
        <v>85</v>
      </c>
    </row>
    <row r="223" spans="1:15">
      <c r="A223" t="s">
        <v>778</v>
      </c>
      <c r="B223" t="s">
        <v>779</v>
      </c>
      <c r="C223" t="s">
        <v>780</v>
      </c>
      <c r="D223" t="s">
        <v>781</v>
      </c>
      <c r="E223" t="s">
        <v>15</v>
      </c>
      <c r="F223" s="13">
        <v>45566</v>
      </c>
      <c r="G223" t="s">
        <v>83</v>
      </c>
      <c r="H223" t="s">
        <v>84</v>
      </c>
      <c r="I223" s="12">
        <f>_xlfn.XLOOKUP(A:A, 'FY25 Preliminary Award'!B:B, 'FY25 Preliminary Award'!D:D, "", FALSE)</f>
        <v>127128.64</v>
      </c>
      <c r="J223" s="12">
        <f>_xlfn.XLOOKUP(A:A, 'FY25 Final Award'!B:B, 'FY25 Final Award'!D:D, "", FALSE)</f>
        <v>146850.44</v>
      </c>
      <c r="K223" s="12">
        <f>_xlfn.XLOOKUP(A:A, 'FY25 Final Award'!B:B, 'FY25 Final Award'!D:D, "", FALSE)</f>
        <v>146850.44</v>
      </c>
      <c r="O223" t="s">
        <v>85</v>
      </c>
    </row>
    <row r="224" spans="1:15">
      <c r="A224" t="s">
        <v>782</v>
      </c>
      <c r="B224" t="s">
        <v>783</v>
      </c>
      <c r="C224" t="s">
        <v>780</v>
      </c>
      <c r="D224" t="s">
        <v>784</v>
      </c>
      <c r="E224" t="s">
        <v>15</v>
      </c>
      <c r="F224" s="13">
        <v>45566</v>
      </c>
      <c r="G224" t="s">
        <v>83</v>
      </c>
      <c r="H224" t="s">
        <v>84</v>
      </c>
      <c r="I224" s="12">
        <f>_xlfn.XLOOKUP(A:A, 'FY25 Preliminary Award'!B:B, 'FY25 Preliminary Award'!D:D, "", FALSE)</f>
        <v>31405.55</v>
      </c>
      <c r="J224" s="12">
        <f>_xlfn.XLOOKUP(A:A, 'FY25 Final Award'!B:B, 'FY25 Final Award'!D:D, "", FALSE)</f>
        <v>27541.77</v>
      </c>
      <c r="K224" s="12">
        <f>_xlfn.XLOOKUP(A:A, 'FY25 Final Award'!B:B, 'FY25 Final Award'!D:D, "", FALSE)</f>
        <v>27541.77</v>
      </c>
      <c r="O224" t="s">
        <v>85</v>
      </c>
    </row>
    <row r="225" spans="1:15">
      <c r="A225" t="s">
        <v>785</v>
      </c>
      <c r="B225" t="s">
        <v>786</v>
      </c>
      <c r="C225" t="s">
        <v>780</v>
      </c>
      <c r="D225" t="s">
        <v>787</v>
      </c>
      <c r="E225" t="s">
        <v>15</v>
      </c>
      <c r="F225" s="13">
        <v>45566</v>
      </c>
      <c r="G225" t="s">
        <v>83</v>
      </c>
      <c r="H225" t="s">
        <v>84</v>
      </c>
      <c r="I225" s="12">
        <f>_xlfn.XLOOKUP(A:A, 'FY25 Preliminary Award'!B:B, 'FY25 Preliminary Award'!D:D, "", FALSE)</f>
        <v>131721.03</v>
      </c>
      <c r="J225" s="12">
        <f>_xlfn.XLOOKUP(A:A, 'FY25 Final Award'!B:B, 'FY25 Final Award'!D:D, "", FALSE)</f>
        <v>139564.70000000001</v>
      </c>
      <c r="K225" s="12">
        <f>_xlfn.XLOOKUP(A:A, 'FY25 Final Award'!B:B, 'FY25 Final Award'!D:D, "", FALSE)</f>
        <v>139564.70000000001</v>
      </c>
      <c r="O225" t="s">
        <v>85</v>
      </c>
    </row>
    <row r="226" spans="1:15">
      <c r="A226" t="s">
        <v>788</v>
      </c>
      <c r="B226" t="s">
        <v>789</v>
      </c>
      <c r="C226" t="s">
        <v>780</v>
      </c>
      <c r="D226" t="s">
        <v>790</v>
      </c>
      <c r="E226" t="s">
        <v>15</v>
      </c>
      <c r="F226" s="13">
        <v>45566</v>
      </c>
      <c r="G226" t="s">
        <v>83</v>
      </c>
      <c r="H226" t="s">
        <v>84</v>
      </c>
      <c r="I226" s="12">
        <f>_xlfn.XLOOKUP(A:A, 'FY25 Preliminary Award'!B:B, 'FY25 Preliminary Award'!D:D, "", FALSE)</f>
        <v>469060.27</v>
      </c>
      <c r="J226" s="12">
        <f>_xlfn.XLOOKUP(A:A, 'FY25 Final Award'!B:B, 'FY25 Final Award'!D:D, "", FALSE)</f>
        <v>344309.69</v>
      </c>
      <c r="K226" s="12">
        <f>_xlfn.XLOOKUP(A:A, 'FY25 Final Award'!B:B, 'FY25 Final Award'!D:D, "", FALSE)</f>
        <v>344309.69</v>
      </c>
      <c r="O226" t="s">
        <v>85</v>
      </c>
    </row>
    <row r="227" spans="1:15">
      <c r="A227" t="s">
        <v>791</v>
      </c>
      <c r="B227" t="s">
        <v>792</v>
      </c>
      <c r="C227" t="s">
        <v>793</v>
      </c>
      <c r="D227" t="s">
        <v>794</v>
      </c>
      <c r="E227" t="s">
        <v>15</v>
      </c>
      <c r="F227" s="13">
        <v>45566</v>
      </c>
      <c r="G227" t="s">
        <v>83</v>
      </c>
      <c r="H227" t="s">
        <v>84</v>
      </c>
      <c r="I227" s="12">
        <f>_xlfn.XLOOKUP(A:A, 'FY25 Preliminary Award'!B:B, 'FY25 Preliminary Award'!D:D, "", FALSE)</f>
        <v>119143.57</v>
      </c>
      <c r="J227" s="12">
        <f>_xlfn.XLOOKUP(A:A, 'FY25 Final Award'!B:B, 'FY25 Final Award'!D:D, "", FALSE)</f>
        <v>121284.94</v>
      </c>
      <c r="K227" s="12">
        <f>_xlfn.XLOOKUP(A:A, 'FY25 Final Award'!B:B, 'FY25 Final Award'!D:D, "", FALSE)</f>
        <v>121284.94</v>
      </c>
      <c r="O227" t="s">
        <v>85</v>
      </c>
    </row>
    <row r="228" spans="1:15">
      <c r="A228" t="s">
        <v>795</v>
      </c>
      <c r="B228" t="s">
        <v>796</v>
      </c>
      <c r="C228" t="s">
        <v>797</v>
      </c>
      <c r="D228" t="s">
        <v>798</v>
      </c>
      <c r="E228" t="s">
        <v>15</v>
      </c>
      <c r="F228" s="13">
        <v>45566</v>
      </c>
      <c r="G228" t="s">
        <v>83</v>
      </c>
      <c r="H228" t="s">
        <v>84</v>
      </c>
      <c r="I228" s="12">
        <f>_xlfn.XLOOKUP(A:A, 'FY25 Preliminary Award'!B:B, 'FY25 Preliminary Award'!D:D, "", FALSE)</f>
        <v>16250.31</v>
      </c>
      <c r="J228" s="12">
        <f>_xlfn.XLOOKUP(A:A, 'FY25 Final Award'!B:B, 'FY25 Final Award'!D:D, "", FALSE)</f>
        <v>21875.59</v>
      </c>
      <c r="K228" s="12">
        <f>_xlfn.XLOOKUP(A:A, 'FY25 Final Award'!B:B, 'FY25 Final Award'!D:D, "", FALSE)</f>
        <v>21875.59</v>
      </c>
      <c r="O228" t="s">
        <v>85</v>
      </c>
    </row>
    <row r="229" spans="1:15">
      <c r="A229" t="s">
        <v>799</v>
      </c>
      <c r="B229" t="s">
        <v>800</v>
      </c>
      <c r="C229" t="s">
        <v>780</v>
      </c>
      <c r="D229" t="s">
        <v>801</v>
      </c>
      <c r="E229" t="s">
        <v>15</v>
      </c>
      <c r="F229" s="13">
        <v>45566</v>
      </c>
      <c r="G229" t="s">
        <v>83</v>
      </c>
      <c r="H229" t="s">
        <v>84</v>
      </c>
      <c r="I229" s="12">
        <f>_xlfn.XLOOKUP(A:A, 'FY25 Preliminary Award'!B:B, 'FY25 Preliminary Award'!D:D, "", FALSE)</f>
        <v>24038.92</v>
      </c>
      <c r="J229" s="12">
        <f>_xlfn.XLOOKUP(A:A, 'FY25 Final Award'!B:B, 'FY25 Final Award'!D:D, "", FALSE)</f>
        <v>27064.84</v>
      </c>
      <c r="K229" s="12">
        <f>_xlfn.XLOOKUP(A:A, 'FY25 Final Award'!B:B, 'FY25 Final Award'!D:D, "", FALSE)</f>
        <v>27064.84</v>
      </c>
      <c r="O229" t="s">
        <v>85</v>
      </c>
    </row>
    <row r="230" spans="1:15">
      <c r="A230" t="s">
        <v>802</v>
      </c>
      <c r="B230" t="s">
        <v>803</v>
      </c>
      <c r="C230" t="s">
        <v>804</v>
      </c>
      <c r="D230" t="s">
        <v>805</v>
      </c>
      <c r="E230" t="s">
        <v>15</v>
      </c>
      <c r="F230" s="13">
        <v>45566</v>
      </c>
      <c r="G230" t="s">
        <v>83</v>
      </c>
      <c r="H230" t="s">
        <v>84</v>
      </c>
      <c r="I230" s="12">
        <f>_xlfn.XLOOKUP(A:A, 'FY25 Preliminary Award'!B:B, 'FY25 Preliminary Award'!D:D, "", FALSE)</f>
        <v>70229.03</v>
      </c>
      <c r="J230" s="12">
        <f>_xlfn.XLOOKUP(A:A, 'FY25 Final Award'!B:B, 'FY25 Final Award'!D:D, "", FALSE)</f>
        <v>70675</v>
      </c>
      <c r="K230" s="12">
        <f>_xlfn.XLOOKUP(A:A, 'FY25 Final Award'!B:B, 'FY25 Final Award'!D:D, "", FALSE)</f>
        <v>70675</v>
      </c>
      <c r="O230" t="s">
        <v>85</v>
      </c>
    </row>
    <row r="231" spans="1:15">
      <c r="A231" t="s">
        <v>806</v>
      </c>
      <c r="B231" t="s">
        <v>807</v>
      </c>
      <c r="C231" t="s">
        <v>807</v>
      </c>
      <c r="D231" t="s">
        <v>808</v>
      </c>
      <c r="E231" t="s">
        <v>15</v>
      </c>
      <c r="F231" s="13">
        <v>45566</v>
      </c>
      <c r="G231" t="s">
        <v>83</v>
      </c>
      <c r="H231" t="s">
        <v>84</v>
      </c>
      <c r="I231" s="12">
        <f>_xlfn.XLOOKUP(A:A, 'FY25 Preliminary Award'!B:B, 'FY25 Preliminary Award'!D:D, "", FALSE)</f>
        <v>22723.47</v>
      </c>
      <c r="J231" s="12">
        <f>_xlfn.XLOOKUP(A:A, 'FY25 Final Award'!B:B, 'FY25 Final Award'!D:D, "", FALSE)</f>
        <v>4171.92</v>
      </c>
      <c r="K231" s="12">
        <f>_xlfn.XLOOKUP(A:A, 'FY25 Final Award'!B:B, 'FY25 Final Award'!D:D, "", FALSE)</f>
        <v>4171.92</v>
      </c>
      <c r="O231" t="s">
        <v>85</v>
      </c>
    </row>
    <row r="232" spans="1:15">
      <c r="A232" t="s">
        <v>809</v>
      </c>
      <c r="B232" t="s">
        <v>810</v>
      </c>
      <c r="C232" t="s">
        <v>811</v>
      </c>
      <c r="D232" t="s">
        <v>812</v>
      </c>
      <c r="E232" t="s">
        <v>15</v>
      </c>
      <c r="F232" s="13">
        <v>45566</v>
      </c>
      <c r="G232" t="s">
        <v>83</v>
      </c>
      <c r="H232" t="s">
        <v>84</v>
      </c>
      <c r="I232" s="12">
        <f>_xlfn.XLOOKUP(A:A, 'FY25 Preliminary Award'!B:B, 'FY25 Preliminary Award'!D:D, "", FALSE)</f>
        <v>73247.14</v>
      </c>
      <c r="J232" s="12">
        <f>_xlfn.XLOOKUP(A:A, 'FY25 Final Award'!B:B, 'FY25 Final Award'!D:D, "", FALSE)</f>
        <v>77658</v>
      </c>
      <c r="K232" s="12">
        <f>_xlfn.XLOOKUP(A:A, 'FY25 Final Award'!B:B, 'FY25 Final Award'!D:D, "", FALSE)</f>
        <v>77658</v>
      </c>
      <c r="O232" t="s">
        <v>85</v>
      </c>
    </row>
    <row r="233" spans="1:15">
      <c r="A233" t="s">
        <v>813</v>
      </c>
      <c r="B233" t="s">
        <v>814</v>
      </c>
      <c r="C233" t="s">
        <v>815</v>
      </c>
      <c r="D233" t="s">
        <v>816</v>
      </c>
      <c r="E233" t="s">
        <v>15</v>
      </c>
      <c r="F233" s="13">
        <v>45566</v>
      </c>
      <c r="G233" t="s">
        <v>83</v>
      </c>
      <c r="H233" t="s">
        <v>84</v>
      </c>
      <c r="I233" s="12">
        <f>_xlfn.XLOOKUP(A:A, 'FY25 Preliminary Award'!B:B, 'FY25 Preliminary Award'!D:D, "", FALSE)</f>
        <v>25523.21</v>
      </c>
      <c r="J233" s="12">
        <f>_xlfn.XLOOKUP(A:A, 'FY25 Final Award'!B:B, 'FY25 Final Award'!D:D, "", FALSE)</f>
        <v>27406.27</v>
      </c>
      <c r="K233" s="12">
        <f>_xlfn.XLOOKUP(A:A, 'FY25 Final Award'!B:B, 'FY25 Final Award'!D:D, "", FALSE)</f>
        <v>27406.27</v>
      </c>
      <c r="O233" t="s">
        <v>85</v>
      </c>
    </row>
    <row r="234" spans="1:15">
      <c r="A234" t="s">
        <v>817</v>
      </c>
      <c r="B234" t="s">
        <v>818</v>
      </c>
      <c r="C234" t="s">
        <v>819</v>
      </c>
      <c r="D234" t="s">
        <v>820</v>
      </c>
      <c r="E234" t="s">
        <v>15</v>
      </c>
      <c r="F234" s="13">
        <v>45566</v>
      </c>
      <c r="G234" t="s">
        <v>83</v>
      </c>
      <c r="H234" t="s">
        <v>84</v>
      </c>
      <c r="I234" s="12">
        <f>_xlfn.XLOOKUP(A:A, 'FY25 Preliminary Award'!B:B, 'FY25 Preliminary Award'!D:D, "", FALSE)</f>
        <v>178408.68</v>
      </c>
      <c r="J234" s="12">
        <f>_xlfn.XLOOKUP(A:A, 'FY25 Final Award'!B:B, 'FY25 Final Award'!D:D, "", FALSE)</f>
        <v>187064.67</v>
      </c>
      <c r="K234" s="12">
        <f>_xlfn.XLOOKUP(A:A, 'FY25 Final Award'!B:B, 'FY25 Final Award'!D:D, "", FALSE)</f>
        <v>187064.67</v>
      </c>
      <c r="O234" t="s">
        <v>85</v>
      </c>
    </row>
    <row r="235" spans="1:15">
      <c r="A235" t="s">
        <v>821</v>
      </c>
      <c r="B235" t="s">
        <v>822</v>
      </c>
      <c r="C235" t="s">
        <v>822</v>
      </c>
      <c r="D235" t="s">
        <v>823</v>
      </c>
      <c r="E235" t="s">
        <v>15</v>
      </c>
      <c r="F235" s="13">
        <v>45566</v>
      </c>
      <c r="G235" t="s">
        <v>83</v>
      </c>
      <c r="H235" t="s">
        <v>84</v>
      </c>
      <c r="I235" s="12">
        <f>_xlfn.XLOOKUP(A:A, 'FY25 Preliminary Award'!B:B, 'FY25 Preliminary Award'!D:D, "", FALSE)</f>
        <v>163797.01999999999</v>
      </c>
      <c r="J235" s="12">
        <f>_xlfn.XLOOKUP(A:A, 'FY25 Final Award'!B:B, 'FY25 Final Award'!D:D, "", FALSE)</f>
        <v>184010.99</v>
      </c>
      <c r="K235" s="12">
        <f>_xlfn.XLOOKUP(A:A, 'FY25 Final Award'!B:B, 'FY25 Final Award'!D:D, "", FALSE)</f>
        <v>184010.99</v>
      </c>
      <c r="O235" t="s">
        <v>85</v>
      </c>
    </row>
    <row r="236" spans="1:15">
      <c r="A236" t="s">
        <v>824</v>
      </c>
      <c r="B236" t="s">
        <v>825</v>
      </c>
      <c r="C236" t="s">
        <v>826</v>
      </c>
      <c r="D236" t="s">
        <v>827</v>
      </c>
      <c r="E236" t="s">
        <v>15</v>
      </c>
      <c r="F236" s="13">
        <v>45566</v>
      </c>
      <c r="G236" t="s">
        <v>83</v>
      </c>
      <c r="H236" t="s">
        <v>84</v>
      </c>
      <c r="I236" s="12">
        <f>_xlfn.XLOOKUP(A:A, 'FY25 Preliminary Award'!B:B, 'FY25 Preliminary Award'!D:D, "", FALSE)</f>
        <v>50709.279999999999</v>
      </c>
      <c r="J236" s="12">
        <f>_xlfn.XLOOKUP(A:A, 'FY25 Final Award'!B:B, 'FY25 Final Award'!D:D, "", FALSE)</f>
        <v>54353.16</v>
      </c>
      <c r="K236" s="12">
        <f>_xlfn.XLOOKUP(A:A, 'FY25 Final Award'!B:B, 'FY25 Final Award'!D:D, "", FALSE)</f>
        <v>54353.16</v>
      </c>
      <c r="O236" t="s">
        <v>85</v>
      </c>
    </row>
    <row r="237" spans="1:15">
      <c r="A237" t="s">
        <v>828</v>
      </c>
      <c r="B237" t="s">
        <v>825</v>
      </c>
      <c r="C237" t="s">
        <v>826</v>
      </c>
      <c r="D237" t="s">
        <v>827</v>
      </c>
      <c r="E237" t="s">
        <v>15</v>
      </c>
      <c r="F237" s="13">
        <v>45566</v>
      </c>
      <c r="G237" t="s">
        <v>83</v>
      </c>
      <c r="H237" t="s">
        <v>84</v>
      </c>
      <c r="I237" s="12">
        <f>_xlfn.XLOOKUP(A:A, 'FY25 Preliminary Award'!B:B, 'FY25 Preliminary Award'!D:D, "", FALSE)</f>
        <v>65864.3</v>
      </c>
      <c r="J237" s="12">
        <f>_xlfn.XLOOKUP(A:A, 'FY25 Final Award'!B:B, 'FY25 Final Award'!D:D, "", FALSE)</f>
        <v>62296.1</v>
      </c>
      <c r="K237" s="12">
        <f>_xlfn.XLOOKUP(A:A, 'FY25 Final Award'!B:B, 'FY25 Final Award'!D:D, "", FALSE)</f>
        <v>62296.1</v>
      </c>
      <c r="O237" t="s">
        <v>85</v>
      </c>
    </row>
    <row r="238" spans="1:15">
      <c r="A238" t="s">
        <v>829</v>
      </c>
      <c r="B238" t="s">
        <v>830</v>
      </c>
      <c r="C238" t="s">
        <v>830</v>
      </c>
      <c r="D238" t="s">
        <v>831</v>
      </c>
      <c r="E238" t="s">
        <v>15</v>
      </c>
      <c r="F238" s="13">
        <v>45566</v>
      </c>
      <c r="G238" t="s">
        <v>83</v>
      </c>
      <c r="H238" t="s">
        <v>84</v>
      </c>
      <c r="I238" s="12">
        <f>_xlfn.XLOOKUP(A:A, 'FY25 Preliminary Award'!B:B, 'FY25 Preliminary Award'!D:D, "", FALSE)</f>
        <v>11074.24</v>
      </c>
      <c r="J238" s="12">
        <f>_xlfn.XLOOKUP(A:A, 'FY25 Final Award'!B:B, 'FY25 Final Award'!D:D, "", FALSE)</f>
        <v>0</v>
      </c>
      <c r="K238" s="12">
        <f>_xlfn.XLOOKUP(A:A, 'FY25 Final Award'!B:B, 'FY25 Final Award'!D:D, "", FALSE)</f>
        <v>0</v>
      </c>
      <c r="O238" t="s">
        <v>85</v>
      </c>
    </row>
    <row r="239" spans="1:15">
      <c r="A239" t="s">
        <v>832</v>
      </c>
      <c r="B239" t="s">
        <v>833</v>
      </c>
      <c r="C239" t="s">
        <v>833</v>
      </c>
      <c r="D239" t="s">
        <v>834</v>
      </c>
      <c r="E239" t="s">
        <v>15</v>
      </c>
      <c r="F239" s="13">
        <v>45566</v>
      </c>
      <c r="G239" t="s">
        <v>83</v>
      </c>
      <c r="H239" t="s">
        <v>84</v>
      </c>
      <c r="I239" s="12">
        <f>_xlfn.XLOOKUP(A:A, 'FY25 Preliminary Award'!B:B, 'FY25 Preliminary Award'!D:D, "", FALSE)</f>
        <v>47089.120000000003</v>
      </c>
      <c r="J239" s="12">
        <f>_xlfn.XLOOKUP(A:A, 'FY25 Final Award'!B:B, 'FY25 Final Award'!D:D, "", FALSE)</f>
        <v>65148.59</v>
      </c>
      <c r="K239" s="12">
        <f>_xlfn.XLOOKUP(A:A, 'FY25 Final Award'!B:B, 'FY25 Final Award'!D:D, "", FALSE)</f>
        <v>65148.59</v>
      </c>
      <c r="O239" t="s">
        <v>85</v>
      </c>
    </row>
    <row r="240" spans="1:15">
      <c r="A240" t="s">
        <v>835</v>
      </c>
      <c r="B240" t="s">
        <v>836</v>
      </c>
      <c r="C240" t="s">
        <v>837</v>
      </c>
      <c r="D240" t="s">
        <v>838</v>
      </c>
      <c r="E240" t="s">
        <v>15</v>
      </c>
      <c r="F240" s="13">
        <v>45566</v>
      </c>
      <c r="G240" t="s">
        <v>83</v>
      </c>
      <c r="H240" t="s">
        <v>84</v>
      </c>
      <c r="I240" s="12">
        <f>_xlfn.XLOOKUP(A:A, 'FY25 Preliminary Award'!B:B, 'FY25 Preliminary Award'!D:D, "", FALSE)</f>
        <v>54876.74</v>
      </c>
      <c r="J240" s="12">
        <f>_xlfn.XLOOKUP(A:A, 'FY25 Final Award'!B:B, 'FY25 Final Award'!D:D, "", FALSE)</f>
        <v>61007.17</v>
      </c>
      <c r="K240" s="12">
        <f>_xlfn.XLOOKUP(A:A, 'FY25 Final Award'!B:B, 'FY25 Final Award'!D:D, "", FALSE)</f>
        <v>61007.17</v>
      </c>
      <c r="O240" t="s">
        <v>85</v>
      </c>
    </row>
    <row r="241" spans="1:15">
      <c r="A241" t="s">
        <v>839</v>
      </c>
      <c r="B241" t="s">
        <v>840</v>
      </c>
      <c r="C241" t="s">
        <v>840</v>
      </c>
      <c r="D241" t="s">
        <v>841</v>
      </c>
      <c r="E241" t="s">
        <v>15</v>
      </c>
      <c r="F241" s="13">
        <v>45566</v>
      </c>
      <c r="G241" t="s">
        <v>83</v>
      </c>
      <c r="H241" t="s">
        <v>84</v>
      </c>
      <c r="I241" s="12">
        <f>_xlfn.XLOOKUP(A:A, 'FY25 Preliminary Award'!B:B, 'FY25 Preliminary Award'!D:D, "", FALSE)</f>
        <v>56515.72</v>
      </c>
      <c r="J241" s="12">
        <f>_xlfn.XLOOKUP(A:A, 'FY25 Final Award'!B:B, 'FY25 Final Award'!D:D, "", FALSE)</f>
        <v>63848.62</v>
      </c>
      <c r="K241" s="12">
        <f>_xlfn.XLOOKUP(A:A, 'FY25 Final Award'!B:B, 'FY25 Final Award'!D:D, "", FALSE)</f>
        <v>63848.62</v>
      </c>
      <c r="O241" t="s">
        <v>85</v>
      </c>
    </row>
    <row r="242" spans="1:15">
      <c r="A242" t="s">
        <v>842</v>
      </c>
      <c r="B242" t="s">
        <v>843</v>
      </c>
      <c r="C242" t="s">
        <v>844</v>
      </c>
      <c r="D242" t="s">
        <v>845</v>
      </c>
      <c r="E242" t="s">
        <v>15</v>
      </c>
      <c r="F242" s="13">
        <v>45566</v>
      </c>
      <c r="G242" t="s">
        <v>83</v>
      </c>
      <c r="H242" t="s">
        <v>84</v>
      </c>
      <c r="I242" s="12">
        <f>_xlfn.XLOOKUP(A:A, 'FY25 Preliminary Award'!B:B, 'FY25 Preliminary Award'!D:D, "", FALSE)</f>
        <v>201467.71</v>
      </c>
      <c r="J242" s="12">
        <f>_xlfn.XLOOKUP(A:A, 'FY25 Final Award'!B:B, 'FY25 Final Award'!D:D, "", FALSE)</f>
        <v>235273.99</v>
      </c>
      <c r="K242" s="12">
        <f>_xlfn.XLOOKUP(A:A, 'FY25 Final Award'!B:B, 'FY25 Final Award'!D:D, "", FALSE)</f>
        <v>235273.99</v>
      </c>
      <c r="O242" t="s">
        <v>85</v>
      </c>
    </row>
    <row r="243" spans="1:15">
      <c r="A243" t="s">
        <v>846</v>
      </c>
      <c r="B243" t="s">
        <v>847</v>
      </c>
      <c r="C243" t="s">
        <v>848</v>
      </c>
      <c r="D243" t="s">
        <v>849</v>
      </c>
      <c r="E243" t="s">
        <v>15</v>
      </c>
      <c r="F243" s="13">
        <v>45566</v>
      </c>
      <c r="G243" t="s">
        <v>83</v>
      </c>
      <c r="H243" t="s">
        <v>84</v>
      </c>
      <c r="I243" s="12">
        <f>_xlfn.XLOOKUP(A:A, 'FY25 Preliminary Award'!B:B, 'FY25 Preliminary Award'!D:D, "", FALSE)</f>
        <v>40524.43</v>
      </c>
      <c r="J243" s="12">
        <f>_xlfn.XLOOKUP(A:A, 'FY25 Final Award'!B:B, 'FY25 Final Award'!D:D, "", FALSE)</f>
        <v>35009.74</v>
      </c>
      <c r="K243" s="12">
        <f>_xlfn.XLOOKUP(A:A, 'FY25 Final Award'!B:B, 'FY25 Final Award'!D:D, "", FALSE)</f>
        <v>35009.74</v>
      </c>
      <c r="O243" t="s">
        <v>85</v>
      </c>
    </row>
    <row r="244" spans="1:15">
      <c r="A244" t="s">
        <v>850</v>
      </c>
      <c r="B244" t="s">
        <v>851</v>
      </c>
      <c r="C244" t="s">
        <v>852</v>
      </c>
      <c r="D244" t="s">
        <v>853</v>
      </c>
      <c r="E244" t="s">
        <v>15</v>
      </c>
      <c r="F244" s="13">
        <v>45566</v>
      </c>
      <c r="G244" t="s">
        <v>83</v>
      </c>
      <c r="H244" t="s">
        <v>84</v>
      </c>
      <c r="I244" s="12">
        <f>_xlfn.XLOOKUP(A:A, 'FY25 Preliminary Award'!B:B, 'FY25 Preliminary Award'!D:D, "", FALSE)</f>
        <v>49011.1</v>
      </c>
      <c r="J244" s="12">
        <f>_xlfn.XLOOKUP(A:A, 'FY25 Final Award'!B:B, 'FY25 Final Award'!D:D, "", FALSE)</f>
        <v>57289.89</v>
      </c>
      <c r="K244" s="12">
        <f>_xlfn.XLOOKUP(A:A, 'FY25 Final Award'!B:B, 'FY25 Final Award'!D:D, "", FALSE)</f>
        <v>57289.89</v>
      </c>
      <c r="O244" t="s">
        <v>85</v>
      </c>
    </row>
    <row r="245" spans="1:15">
      <c r="A245" t="s">
        <v>854</v>
      </c>
      <c r="B245" t="s">
        <v>855</v>
      </c>
      <c r="C245" t="s">
        <v>856</v>
      </c>
      <c r="D245" t="s">
        <v>857</v>
      </c>
      <c r="E245" t="s">
        <v>15</v>
      </c>
      <c r="F245" s="13">
        <v>45566</v>
      </c>
      <c r="G245" t="s">
        <v>83</v>
      </c>
      <c r="H245" t="s">
        <v>84</v>
      </c>
      <c r="I245" s="12">
        <f>_xlfn.XLOOKUP(A:A, 'FY25 Preliminary Award'!B:B, 'FY25 Preliminary Award'!D:D, "", FALSE)</f>
        <v>23114.23</v>
      </c>
      <c r="J245" s="12">
        <f>_xlfn.XLOOKUP(A:A, 'FY25 Final Award'!B:B, 'FY25 Final Award'!D:D, "", FALSE)</f>
        <v>27337.1</v>
      </c>
      <c r="K245" s="12">
        <f>_xlfn.XLOOKUP(A:A, 'FY25 Final Award'!B:B, 'FY25 Final Award'!D:D, "", FALSE)</f>
        <v>27337.1</v>
      </c>
      <c r="O245" t="s">
        <v>85</v>
      </c>
    </row>
    <row r="246" spans="1:15">
      <c r="A246" t="s">
        <v>858</v>
      </c>
      <c r="B246" t="s">
        <v>859</v>
      </c>
      <c r="C246" t="s">
        <v>860</v>
      </c>
      <c r="D246" t="s">
        <v>861</v>
      </c>
      <c r="E246" t="s">
        <v>15</v>
      </c>
      <c r="F246" s="13">
        <v>45566</v>
      </c>
      <c r="G246" t="s">
        <v>83</v>
      </c>
      <c r="H246" t="s">
        <v>84</v>
      </c>
      <c r="I246" s="12">
        <f>_xlfn.XLOOKUP(A:A, 'FY25 Preliminary Award'!B:B, 'FY25 Preliminary Award'!D:D, "", FALSE)</f>
        <v>2042320.1</v>
      </c>
      <c r="J246" s="12">
        <f>_xlfn.XLOOKUP(A:A, 'FY25 Final Award'!B:B, 'FY25 Final Award'!D:D, "", FALSE)</f>
        <v>2187754.1800000002</v>
      </c>
      <c r="K246" s="12">
        <f>_xlfn.XLOOKUP(A:A, 'FY25 Final Award'!B:B, 'FY25 Final Award'!D:D, "", FALSE)</f>
        <v>2187754.1800000002</v>
      </c>
      <c r="O246" t="s">
        <v>85</v>
      </c>
    </row>
    <row r="247" spans="1:15">
      <c r="A247" t="s">
        <v>862</v>
      </c>
      <c r="B247" t="s">
        <v>863</v>
      </c>
      <c r="C247" t="s">
        <v>864</v>
      </c>
      <c r="D247" t="s">
        <v>865</v>
      </c>
      <c r="E247" t="s">
        <v>15</v>
      </c>
      <c r="F247" s="13">
        <v>45566</v>
      </c>
      <c r="G247" t="s">
        <v>83</v>
      </c>
      <c r="H247" t="s">
        <v>84</v>
      </c>
      <c r="I247" s="12">
        <f>_xlfn.XLOOKUP(A:A, 'FY25 Preliminary Award'!B:B, 'FY25 Preliminary Award'!D:D, "", FALSE)</f>
        <v>1370236.83</v>
      </c>
      <c r="J247" s="12">
        <f>_xlfn.XLOOKUP(A:A, 'FY25 Final Award'!B:B, 'FY25 Final Award'!D:D, "", FALSE)</f>
        <v>1576621.13</v>
      </c>
      <c r="K247" s="12">
        <f>_xlfn.XLOOKUP(A:A, 'FY25 Final Award'!B:B, 'FY25 Final Award'!D:D, "", FALSE)</f>
        <v>1576621.13</v>
      </c>
      <c r="O247" t="s">
        <v>85</v>
      </c>
    </row>
    <row r="248" spans="1:15">
      <c r="A248" t="s">
        <v>866</v>
      </c>
      <c r="B248" t="s">
        <v>867</v>
      </c>
      <c r="C248" t="s">
        <v>868</v>
      </c>
      <c r="D248" t="s">
        <v>869</v>
      </c>
      <c r="E248" t="s">
        <v>15</v>
      </c>
      <c r="F248" s="13">
        <v>45566</v>
      </c>
      <c r="G248" t="s">
        <v>83</v>
      </c>
      <c r="H248" t="s">
        <v>84</v>
      </c>
      <c r="I248" s="12">
        <f>_xlfn.XLOOKUP(A:A, 'FY25 Preliminary Award'!B:B, 'FY25 Preliminary Award'!D:D, "", FALSE)</f>
        <v>1052301.1299999999</v>
      </c>
      <c r="J248" s="12">
        <f>_xlfn.XLOOKUP(A:A, 'FY25 Final Award'!B:B, 'FY25 Final Award'!D:D, "", FALSE)</f>
        <v>1175193.71</v>
      </c>
      <c r="K248" s="12">
        <f>_xlfn.XLOOKUP(A:A, 'FY25 Final Award'!B:B, 'FY25 Final Award'!D:D, "", FALSE)</f>
        <v>1175193.71</v>
      </c>
      <c r="O248" t="s">
        <v>85</v>
      </c>
    </row>
    <row r="249" spans="1:15">
      <c r="A249" t="s">
        <v>870</v>
      </c>
      <c r="B249" t="s">
        <v>871</v>
      </c>
      <c r="C249" t="s">
        <v>872</v>
      </c>
      <c r="D249" t="s">
        <v>873</v>
      </c>
      <c r="E249" t="s">
        <v>15</v>
      </c>
      <c r="F249" s="13">
        <v>45566</v>
      </c>
      <c r="G249" t="s">
        <v>83</v>
      </c>
      <c r="H249" t="s">
        <v>84</v>
      </c>
      <c r="I249" s="12">
        <f>_xlfn.XLOOKUP(A:A, 'FY25 Preliminary Award'!B:B, 'FY25 Preliminary Award'!D:D, "", FALSE)</f>
        <v>148986.41</v>
      </c>
      <c r="J249" s="12">
        <f>_xlfn.XLOOKUP(A:A, 'FY25 Final Award'!B:B, 'FY25 Final Award'!D:D, "", FALSE)</f>
        <v>168297.83</v>
      </c>
      <c r="K249" s="12">
        <f>_xlfn.XLOOKUP(A:A, 'FY25 Final Award'!B:B, 'FY25 Final Award'!D:D, "", FALSE)</f>
        <v>168297.83</v>
      </c>
      <c r="O249" t="s">
        <v>85</v>
      </c>
    </row>
    <row r="250" spans="1:15">
      <c r="A250" t="s">
        <v>874</v>
      </c>
      <c r="B250" t="s">
        <v>875</v>
      </c>
      <c r="C250" t="s">
        <v>876</v>
      </c>
      <c r="D250" t="s">
        <v>877</v>
      </c>
      <c r="E250" t="s">
        <v>15</v>
      </c>
      <c r="F250" s="13">
        <v>45566</v>
      </c>
      <c r="G250" t="s">
        <v>83</v>
      </c>
      <c r="H250" t="s">
        <v>84</v>
      </c>
      <c r="I250" s="12">
        <f>_xlfn.XLOOKUP(A:A, 'FY25 Preliminary Award'!B:B, 'FY25 Preliminary Award'!D:D, "", FALSE)</f>
        <v>133822.69</v>
      </c>
      <c r="J250" s="12">
        <f>_xlfn.XLOOKUP(A:A, 'FY25 Final Award'!B:B, 'FY25 Final Award'!D:D, "", FALSE)</f>
        <v>149476.26</v>
      </c>
      <c r="K250" s="12">
        <f>_xlfn.XLOOKUP(A:A, 'FY25 Final Award'!B:B, 'FY25 Final Award'!D:D, "", FALSE)</f>
        <v>149476.26</v>
      </c>
      <c r="O250" t="s">
        <v>85</v>
      </c>
    </row>
    <row r="251" spans="1:15">
      <c r="A251" t="s">
        <v>878</v>
      </c>
      <c r="B251" t="s">
        <v>879</v>
      </c>
      <c r="C251" t="s">
        <v>880</v>
      </c>
      <c r="D251" t="s">
        <v>881</v>
      </c>
      <c r="E251" t="s">
        <v>15</v>
      </c>
      <c r="F251" s="13">
        <v>45566</v>
      </c>
      <c r="G251" t="s">
        <v>83</v>
      </c>
      <c r="H251" t="s">
        <v>84</v>
      </c>
      <c r="I251" s="12">
        <f>_xlfn.XLOOKUP(A:A, 'FY25 Preliminary Award'!B:B, 'FY25 Preliminary Award'!D:D, "", FALSE)</f>
        <v>247591.73</v>
      </c>
      <c r="J251" s="12">
        <f>_xlfn.XLOOKUP(A:A, 'FY25 Final Award'!B:B, 'FY25 Final Award'!D:D, "", FALSE)</f>
        <v>279273.24</v>
      </c>
      <c r="K251" s="12">
        <f>_xlfn.XLOOKUP(A:A, 'FY25 Final Award'!B:B, 'FY25 Final Award'!D:D, "", FALSE)</f>
        <v>279273.24</v>
      </c>
      <c r="O251" t="s">
        <v>85</v>
      </c>
    </row>
    <row r="252" spans="1:15">
      <c r="A252" t="s">
        <v>882</v>
      </c>
      <c r="B252" t="s">
        <v>883</v>
      </c>
      <c r="C252" t="s">
        <v>884</v>
      </c>
      <c r="D252" t="s">
        <v>885</v>
      </c>
      <c r="E252" t="s">
        <v>15</v>
      </c>
      <c r="F252" s="13">
        <v>45566</v>
      </c>
      <c r="G252" t="s">
        <v>83</v>
      </c>
      <c r="H252" t="s">
        <v>84</v>
      </c>
      <c r="I252" s="12">
        <f>_xlfn.XLOOKUP(A:A, 'FY25 Preliminary Award'!B:B, 'FY25 Preliminary Award'!D:D, "", FALSE)</f>
        <v>672418.84</v>
      </c>
      <c r="J252" s="12">
        <f>_xlfn.XLOOKUP(A:A, 'FY25 Final Award'!B:B, 'FY25 Final Award'!D:D, "", FALSE)</f>
        <v>746021.49</v>
      </c>
      <c r="K252" s="12">
        <f>_xlfn.XLOOKUP(A:A, 'FY25 Final Award'!B:B, 'FY25 Final Award'!D:D, "", FALSE)</f>
        <v>746021.49</v>
      </c>
      <c r="O252" t="s">
        <v>85</v>
      </c>
    </row>
    <row r="253" spans="1:15">
      <c r="A253" t="s">
        <v>886</v>
      </c>
      <c r="B253" t="s">
        <v>887</v>
      </c>
      <c r="C253" t="s">
        <v>888</v>
      </c>
      <c r="D253" t="s">
        <v>889</v>
      </c>
      <c r="E253" t="s">
        <v>15</v>
      </c>
      <c r="F253" s="13">
        <v>45566</v>
      </c>
      <c r="G253" t="s">
        <v>83</v>
      </c>
      <c r="H253" t="s">
        <v>84</v>
      </c>
      <c r="I253" s="12">
        <f>_xlfn.XLOOKUP(A:A, 'FY25 Preliminary Award'!B:B, 'FY25 Preliminary Award'!D:D, "", FALSE)</f>
        <v>13666.61</v>
      </c>
      <c r="J253" s="12">
        <f>_xlfn.XLOOKUP(A:A, 'FY25 Final Award'!B:B, 'FY25 Final Award'!D:D, "", FALSE)</f>
        <v>14703.81</v>
      </c>
      <c r="K253" s="12">
        <f>_xlfn.XLOOKUP(A:A, 'FY25 Final Award'!B:B, 'FY25 Final Award'!D:D, "", FALSE)</f>
        <v>14703.81</v>
      </c>
      <c r="O253" t="s">
        <v>85</v>
      </c>
    </row>
    <row r="254" spans="1:15">
      <c r="A254" t="s">
        <v>890</v>
      </c>
      <c r="B254" t="s">
        <v>887</v>
      </c>
      <c r="C254" t="s">
        <v>888</v>
      </c>
      <c r="D254" t="s">
        <v>891</v>
      </c>
      <c r="E254" t="s">
        <v>15</v>
      </c>
      <c r="F254" s="13">
        <v>45566</v>
      </c>
      <c r="G254" t="s">
        <v>83</v>
      </c>
      <c r="H254" t="s">
        <v>84</v>
      </c>
      <c r="I254" s="12">
        <f>_xlfn.XLOOKUP(A:A, 'FY25 Preliminary Award'!B:B, 'FY25 Preliminary Award'!D:D, "", FALSE)</f>
        <v>71940.02</v>
      </c>
      <c r="J254" s="12">
        <f>_xlfn.XLOOKUP(A:A, 'FY25 Final Award'!B:B, 'FY25 Final Award'!D:D, "", FALSE)</f>
        <v>72742.69</v>
      </c>
      <c r="K254" s="12">
        <f>_xlfn.XLOOKUP(A:A, 'FY25 Final Award'!B:B, 'FY25 Final Award'!D:D, "", FALSE)</f>
        <v>72742.69</v>
      </c>
      <c r="O254" t="s">
        <v>85</v>
      </c>
    </row>
    <row r="255" spans="1:15">
      <c r="A255" t="s">
        <v>892</v>
      </c>
      <c r="B255" t="s">
        <v>893</v>
      </c>
      <c r="C255" t="s">
        <v>894</v>
      </c>
      <c r="D255" t="s">
        <v>895</v>
      </c>
      <c r="E255" t="s">
        <v>15</v>
      </c>
      <c r="F255" s="13">
        <v>45566</v>
      </c>
      <c r="G255" t="s">
        <v>83</v>
      </c>
      <c r="H255" t="s">
        <v>84</v>
      </c>
      <c r="I255" s="12">
        <f>_xlfn.XLOOKUP(A:A, 'FY25 Preliminary Award'!B:B, 'FY25 Preliminary Award'!D:D, "", FALSE)</f>
        <v>42070.69</v>
      </c>
      <c r="J255" s="12">
        <f>_xlfn.XLOOKUP(A:A, 'FY25 Final Award'!B:B, 'FY25 Final Award'!D:D, "", FALSE)</f>
        <v>51513.77</v>
      </c>
      <c r="K255" s="12">
        <f>_xlfn.XLOOKUP(A:A, 'FY25 Final Award'!B:B, 'FY25 Final Award'!D:D, "", FALSE)</f>
        <v>51513.77</v>
      </c>
      <c r="O255" t="s">
        <v>85</v>
      </c>
    </row>
    <row r="256" spans="1:15">
      <c r="A256" t="s">
        <v>896</v>
      </c>
      <c r="B256" t="s">
        <v>897</v>
      </c>
      <c r="C256" t="s">
        <v>898</v>
      </c>
      <c r="D256" t="s">
        <v>899</v>
      </c>
      <c r="E256" t="s">
        <v>15</v>
      </c>
      <c r="F256" s="13">
        <v>45566</v>
      </c>
      <c r="G256" t="s">
        <v>83</v>
      </c>
      <c r="H256" t="s">
        <v>84</v>
      </c>
      <c r="I256" s="12">
        <f>_xlfn.XLOOKUP(A:A, 'FY25 Preliminary Award'!B:B, 'FY25 Preliminary Award'!D:D, "", FALSE)</f>
        <v>43810.66</v>
      </c>
      <c r="J256" s="12">
        <f>_xlfn.XLOOKUP(A:A, 'FY25 Final Award'!B:B, 'FY25 Final Award'!D:D, "", FALSE)</f>
        <v>46262</v>
      </c>
      <c r="K256" s="12">
        <f>_xlfn.XLOOKUP(A:A, 'FY25 Final Award'!B:B, 'FY25 Final Award'!D:D, "", FALSE)</f>
        <v>46262</v>
      </c>
      <c r="O256" t="s">
        <v>85</v>
      </c>
    </row>
    <row r="257" spans="1:15">
      <c r="A257" t="s">
        <v>900</v>
      </c>
      <c r="B257" t="s">
        <v>901</v>
      </c>
      <c r="C257" t="s">
        <v>902</v>
      </c>
      <c r="D257" t="s">
        <v>903</v>
      </c>
      <c r="E257" t="s">
        <v>15</v>
      </c>
      <c r="F257" s="13">
        <v>45566</v>
      </c>
      <c r="G257" t="s">
        <v>83</v>
      </c>
      <c r="H257" t="s">
        <v>84</v>
      </c>
      <c r="I257" s="12">
        <f>_xlfn.XLOOKUP(A:A, 'FY25 Preliminary Award'!B:B, 'FY25 Preliminary Award'!D:D, "", FALSE)</f>
        <v>26467.279999999999</v>
      </c>
      <c r="J257" s="12">
        <f>_xlfn.XLOOKUP(A:A, 'FY25 Final Award'!B:B, 'FY25 Final Award'!D:D, "", FALSE)</f>
        <v>42831.13</v>
      </c>
      <c r="K257" s="12">
        <f>_xlfn.XLOOKUP(A:A, 'FY25 Final Award'!B:B, 'FY25 Final Award'!D:D, "", FALSE)</f>
        <v>42831.13</v>
      </c>
      <c r="O257" t="s">
        <v>85</v>
      </c>
    </row>
    <row r="258" spans="1:15">
      <c r="A258" t="s">
        <v>904</v>
      </c>
      <c r="B258" t="s">
        <v>905</v>
      </c>
      <c r="C258" t="s">
        <v>906</v>
      </c>
      <c r="D258" t="s">
        <v>907</v>
      </c>
      <c r="E258" t="s">
        <v>15</v>
      </c>
      <c r="F258" s="13">
        <v>45566</v>
      </c>
      <c r="G258" t="s">
        <v>83</v>
      </c>
      <c r="H258" t="s">
        <v>84</v>
      </c>
      <c r="I258" s="12">
        <f>_xlfn.XLOOKUP(A:A, 'FY25 Preliminary Award'!B:B, 'FY25 Preliminary Award'!D:D, "", FALSE)</f>
        <v>52318.62</v>
      </c>
      <c r="J258" s="12">
        <f>_xlfn.XLOOKUP(A:A, 'FY25 Final Award'!B:B, 'FY25 Final Award'!D:D, "", FALSE)</f>
        <v>50202.22</v>
      </c>
      <c r="K258" s="12">
        <f>_xlfn.XLOOKUP(A:A, 'FY25 Final Award'!B:B, 'FY25 Final Award'!D:D, "", FALSE)</f>
        <v>50202.22</v>
      </c>
      <c r="O258" t="s">
        <v>85</v>
      </c>
    </row>
    <row r="259" spans="1:15">
      <c r="A259" t="s">
        <v>908</v>
      </c>
      <c r="B259" t="s">
        <v>909</v>
      </c>
      <c r="C259" t="s">
        <v>910</v>
      </c>
      <c r="D259" t="s">
        <v>911</v>
      </c>
      <c r="E259" t="s">
        <v>15</v>
      </c>
      <c r="F259" s="13">
        <v>45566</v>
      </c>
      <c r="G259" t="s">
        <v>83</v>
      </c>
      <c r="H259" t="s">
        <v>84</v>
      </c>
      <c r="I259" s="12">
        <f>_xlfn.XLOOKUP(A:A, 'FY25 Preliminary Award'!B:B, 'FY25 Preliminary Award'!D:D, "", FALSE)</f>
        <v>875345.28</v>
      </c>
      <c r="J259" s="12">
        <f>_xlfn.XLOOKUP(A:A, 'FY25 Final Award'!B:B, 'FY25 Final Award'!D:D, "", FALSE)</f>
        <v>972438.9</v>
      </c>
      <c r="K259" s="12">
        <f>_xlfn.XLOOKUP(A:A, 'FY25 Final Award'!B:B, 'FY25 Final Award'!D:D, "", FALSE)</f>
        <v>972438.9</v>
      </c>
      <c r="O259" t="s">
        <v>85</v>
      </c>
    </row>
    <row r="260" spans="1:15">
      <c r="A260" t="s">
        <v>912</v>
      </c>
      <c r="B260" t="s">
        <v>913</v>
      </c>
      <c r="C260" t="s">
        <v>914</v>
      </c>
      <c r="D260" t="s">
        <v>915</v>
      </c>
      <c r="E260" t="s">
        <v>15</v>
      </c>
      <c r="F260" s="13">
        <v>45566</v>
      </c>
      <c r="G260" t="s">
        <v>83</v>
      </c>
      <c r="H260" t="s">
        <v>84</v>
      </c>
      <c r="I260" s="12">
        <f>_xlfn.XLOOKUP(A:A, 'FY25 Preliminary Award'!B:B, 'FY25 Preliminary Award'!D:D, "", FALSE)</f>
        <v>250483.55</v>
      </c>
      <c r="J260" s="12">
        <f>_xlfn.XLOOKUP(A:A, 'FY25 Final Award'!B:B, 'FY25 Final Award'!D:D, "", FALSE)</f>
        <v>265604.14</v>
      </c>
      <c r="K260" s="12">
        <f>_xlfn.XLOOKUP(A:A, 'FY25 Final Award'!B:B, 'FY25 Final Award'!D:D, "", FALSE)</f>
        <v>265604.14</v>
      </c>
      <c r="O260" t="s">
        <v>85</v>
      </c>
    </row>
    <row r="261" spans="1:15">
      <c r="A261" t="s">
        <v>916</v>
      </c>
      <c r="B261" t="s">
        <v>917</v>
      </c>
      <c r="C261" t="s">
        <v>918</v>
      </c>
      <c r="D261" t="s">
        <v>919</v>
      </c>
      <c r="E261" t="s">
        <v>15</v>
      </c>
      <c r="F261" s="13">
        <v>45566</v>
      </c>
      <c r="G261" t="s">
        <v>83</v>
      </c>
      <c r="H261" t="s">
        <v>84</v>
      </c>
      <c r="I261" s="12">
        <f>_xlfn.XLOOKUP(A:A, 'FY25 Preliminary Award'!B:B, 'FY25 Preliminary Award'!D:D, "", FALSE)</f>
        <v>0</v>
      </c>
      <c r="J261" s="12">
        <f>_xlfn.XLOOKUP(A:A, 'FY25 Final Award'!B:B, 'FY25 Final Award'!D:D, "", FALSE)</f>
        <v>0</v>
      </c>
      <c r="K261" s="12">
        <f>_xlfn.XLOOKUP(A:A, 'FY25 Final Award'!B:B, 'FY25 Final Award'!D:D, "", FALSE)</f>
        <v>0</v>
      </c>
      <c r="O261" t="s">
        <v>85</v>
      </c>
    </row>
    <row r="262" spans="1:15">
      <c r="A262" t="s">
        <v>920</v>
      </c>
      <c r="B262" t="s">
        <v>921</v>
      </c>
      <c r="C262" t="s">
        <v>921</v>
      </c>
      <c r="D262" t="s">
        <v>922</v>
      </c>
      <c r="E262" t="s">
        <v>15</v>
      </c>
      <c r="F262" s="13">
        <v>45566</v>
      </c>
      <c r="G262" t="s">
        <v>83</v>
      </c>
      <c r="H262" t="s">
        <v>84</v>
      </c>
      <c r="I262" s="12">
        <f>_xlfn.XLOOKUP(A:A, 'FY25 Preliminary Award'!B:B, 'FY25 Preliminary Award'!D:D, "", FALSE)</f>
        <v>13231.78</v>
      </c>
      <c r="J262" s="12">
        <f>_xlfn.XLOOKUP(A:A, 'FY25 Final Award'!B:B, 'FY25 Final Award'!D:D, "", FALSE)</f>
        <v>14225.68</v>
      </c>
      <c r="K262" s="12">
        <f>_xlfn.XLOOKUP(A:A, 'FY25 Final Award'!B:B, 'FY25 Final Award'!D:D, "", FALSE)</f>
        <v>14225.68</v>
      </c>
      <c r="O262" t="s">
        <v>85</v>
      </c>
    </row>
    <row r="263" spans="1:15">
      <c r="A263" t="s">
        <v>923</v>
      </c>
      <c r="B263" t="s">
        <v>924</v>
      </c>
      <c r="C263" t="s">
        <v>925</v>
      </c>
      <c r="D263" t="s">
        <v>926</v>
      </c>
      <c r="E263" t="s">
        <v>15</v>
      </c>
      <c r="F263" s="13">
        <v>45566</v>
      </c>
      <c r="G263" t="s">
        <v>83</v>
      </c>
      <c r="H263" t="s">
        <v>84</v>
      </c>
      <c r="I263" s="12">
        <f>_xlfn.XLOOKUP(A:A, 'FY25 Preliminary Award'!B:B, 'FY25 Preliminary Award'!D:D, "", FALSE)</f>
        <v>28296.13</v>
      </c>
      <c r="J263" s="12">
        <f>_xlfn.XLOOKUP(A:A, 'FY25 Final Award'!B:B, 'FY25 Final Award'!D:D, "", FALSE)</f>
        <v>29490.01</v>
      </c>
      <c r="K263" s="12">
        <f>_xlfn.XLOOKUP(A:A, 'FY25 Final Award'!B:B, 'FY25 Final Award'!D:D, "", FALSE)</f>
        <v>29490.01</v>
      </c>
      <c r="O263" t="s">
        <v>85</v>
      </c>
    </row>
    <row r="264" spans="1:15">
      <c r="A264" t="s">
        <v>927</v>
      </c>
      <c r="B264" t="s">
        <v>928</v>
      </c>
      <c r="C264" t="s">
        <v>929</v>
      </c>
      <c r="D264" t="s">
        <v>930</v>
      </c>
      <c r="E264" t="s">
        <v>15</v>
      </c>
      <c r="F264" s="13">
        <v>45566</v>
      </c>
      <c r="G264" t="s">
        <v>83</v>
      </c>
      <c r="H264" t="s">
        <v>84</v>
      </c>
      <c r="I264" s="12">
        <f>_xlfn.XLOOKUP(A:A, 'FY25 Preliminary Award'!B:B, 'FY25 Preliminary Award'!D:D, "", FALSE)</f>
        <v>103085.14</v>
      </c>
      <c r="J264" s="12">
        <f>_xlfn.XLOOKUP(A:A, 'FY25 Final Award'!B:B, 'FY25 Final Award'!D:D, "", FALSE)</f>
        <v>123863.32</v>
      </c>
      <c r="K264" s="12">
        <f>_xlfn.XLOOKUP(A:A, 'FY25 Final Award'!B:B, 'FY25 Final Award'!D:D, "", FALSE)</f>
        <v>123863.32</v>
      </c>
      <c r="O264" t="s">
        <v>85</v>
      </c>
    </row>
    <row r="265" spans="1:15">
      <c r="A265" t="s">
        <v>931</v>
      </c>
      <c r="B265" t="s">
        <v>932</v>
      </c>
      <c r="C265" t="s">
        <v>933</v>
      </c>
      <c r="D265" t="s">
        <v>934</v>
      </c>
      <c r="E265" t="s">
        <v>15</v>
      </c>
      <c r="F265" s="13">
        <v>45566</v>
      </c>
      <c r="G265" t="s">
        <v>83</v>
      </c>
      <c r="H265" t="s">
        <v>84</v>
      </c>
      <c r="I265" s="12">
        <f>_xlfn.XLOOKUP(A:A, 'FY25 Preliminary Award'!B:B, 'FY25 Preliminary Award'!D:D, "", FALSE)</f>
        <v>5734.38</v>
      </c>
      <c r="J265" s="12">
        <f>_xlfn.XLOOKUP(A:A, 'FY25 Final Award'!B:B, 'FY25 Final Award'!D:D, "", FALSE)</f>
        <v>6193.98</v>
      </c>
      <c r="K265" s="12">
        <f>_xlfn.XLOOKUP(A:A, 'FY25 Final Award'!B:B, 'FY25 Final Award'!D:D, "", FALSE)</f>
        <v>6193.98</v>
      </c>
      <c r="O265" t="s">
        <v>85</v>
      </c>
    </row>
    <row r="266" spans="1:15">
      <c r="A266" t="s">
        <v>935</v>
      </c>
      <c r="B266" t="s">
        <v>936</v>
      </c>
      <c r="C266" t="s">
        <v>937</v>
      </c>
      <c r="D266">
        <v>0</v>
      </c>
      <c r="E266" t="s">
        <v>15</v>
      </c>
      <c r="F266" s="13">
        <v>45566</v>
      </c>
      <c r="G266" t="s">
        <v>83</v>
      </c>
      <c r="H266" t="s">
        <v>84</v>
      </c>
      <c r="I266" s="12">
        <f>_xlfn.XLOOKUP(A:A, 'FY25 Preliminary Award'!B:B, 'FY25 Preliminary Award'!D:D, "", FALSE)</f>
        <v>6728.7</v>
      </c>
      <c r="J266" s="12">
        <f>_xlfn.XLOOKUP(A:A, 'FY25 Final Award'!B:B, 'FY25 Final Award'!D:D, "", FALSE)</f>
        <v>7476.33</v>
      </c>
      <c r="K266" s="12">
        <f>_xlfn.XLOOKUP(A:A, 'FY25 Final Award'!B:B, 'FY25 Final Award'!D:D, "", FALSE)</f>
        <v>7476.33</v>
      </c>
      <c r="O266" t="s">
        <v>85</v>
      </c>
    </row>
    <row r="267" spans="1:15">
      <c r="A267" t="s">
        <v>938</v>
      </c>
      <c r="B267" t="s">
        <v>939</v>
      </c>
      <c r="C267" t="s">
        <v>940</v>
      </c>
      <c r="D267" t="s">
        <v>941</v>
      </c>
      <c r="E267" t="s">
        <v>15</v>
      </c>
      <c r="F267" s="13">
        <v>45566</v>
      </c>
      <c r="G267" t="s">
        <v>83</v>
      </c>
      <c r="H267" t="s">
        <v>84</v>
      </c>
      <c r="I267" s="12">
        <f>_xlfn.XLOOKUP(A:A, 'FY25 Preliminary Award'!B:B, 'FY25 Preliminary Award'!D:D, "", FALSE)</f>
        <v>5678869.96</v>
      </c>
      <c r="J267" s="12">
        <f>_xlfn.XLOOKUP(A:A, 'FY25 Final Award'!B:B, 'FY25 Final Award'!D:D, "", FALSE)</f>
        <v>6310700.5499999998</v>
      </c>
      <c r="K267" s="12">
        <f>_xlfn.XLOOKUP(A:A, 'FY25 Final Award'!B:B, 'FY25 Final Award'!D:D, "", FALSE)</f>
        <v>6310700.5499999998</v>
      </c>
      <c r="O267" t="s">
        <v>85</v>
      </c>
    </row>
    <row r="268" spans="1:15">
      <c r="A268" t="s">
        <v>942</v>
      </c>
      <c r="B268" t="s">
        <v>943</v>
      </c>
      <c r="C268" t="s">
        <v>943</v>
      </c>
      <c r="D268" t="s">
        <v>944</v>
      </c>
      <c r="E268" t="s">
        <v>15</v>
      </c>
      <c r="F268" s="13">
        <v>45566</v>
      </c>
      <c r="G268" t="s">
        <v>83</v>
      </c>
      <c r="H268" t="s">
        <v>84</v>
      </c>
      <c r="I268" s="12">
        <f>_xlfn.XLOOKUP(A:A, 'FY25 Preliminary Award'!B:B, 'FY25 Preliminary Award'!D:D, "", FALSE)</f>
        <v>35523.46</v>
      </c>
      <c r="J268" s="12">
        <f>_xlfn.XLOOKUP(A:A, 'FY25 Final Award'!B:B, 'FY25 Final Award'!D:D, "", FALSE)</f>
        <v>39484.39</v>
      </c>
      <c r="K268" s="12">
        <f>_xlfn.XLOOKUP(A:A, 'FY25 Final Award'!B:B, 'FY25 Final Award'!D:D, "", FALSE)</f>
        <v>39484.39</v>
      </c>
      <c r="O268" t="s">
        <v>85</v>
      </c>
    </row>
    <row r="269" spans="1:15">
      <c r="A269" t="s">
        <v>945</v>
      </c>
      <c r="B269" t="s">
        <v>946</v>
      </c>
      <c r="C269" t="s">
        <v>947</v>
      </c>
      <c r="D269" t="s">
        <v>948</v>
      </c>
      <c r="E269" t="s">
        <v>15</v>
      </c>
      <c r="F269" s="13">
        <v>45566</v>
      </c>
      <c r="G269" t="s">
        <v>83</v>
      </c>
      <c r="H269" t="s">
        <v>84</v>
      </c>
      <c r="I269" s="12">
        <f>_xlfn.XLOOKUP(A:A, 'FY25 Preliminary Award'!B:B, 'FY25 Preliminary Award'!D:D, "", FALSE)</f>
        <v>2068521.08</v>
      </c>
      <c r="J269" s="12">
        <f>_xlfn.XLOOKUP(A:A, 'FY25 Final Award'!B:B, 'FY25 Final Award'!D:D, "", FALSE)</f>
        <v>2199511.2200000002</v>
      </c>
      <c r="K269" s="12">
        <f>_xlfn.XLOOKUP(A:A, 'FY25 Final Award'!B:B, 'FY25 Final Award'!D:D, "", FALSE)</f>
        <v>2199511.2200000002</v>
      </c>
      <c r="O269" t="s">
        <v>85</v>
      </c>
    </row>
    <row r="270" spans="1:15">
      <c r="A270" t="s">
        <v>949</v>
      </c>
      <c r="B270" t="s">
        <v>950</v>
      </c>
      <c r="C270" t="s">
        <v>950</v>
      </c>
      <c r="D270" t="s">
        <v>951</v>
      </c>
      <c r="E270" t="s">
        <v>15</v>
      </c>
      <c r="F270" s="13">
        <v>45566</v>
      </c>
      <c r="G270" t="s">
        <v>83</v>
      </c>
      <c r="H270" t="s">
        <v>84</v>
      </c>
      <c r="I270" s="12">
        <f>_xlfn.XLOOKUP(A:A, 'FY25 Preliminary Award'!B:B, 'FY25 Preliminary Award'!D:D, "", FALSE)</f>
        <v>71645.789999999994</v>
      </c>
      <c r="J270" s="12">
        <f>_xlfn.XLOOKUP(A:A, 'FY25 Final Award'!B:B, 'FY25 Final Award'!D:D, "", FALSE)</f>
        <v>82351.69</v>
      </c>
      <c r="K270" s="12">
        <f>_xlfn.XLOOKUP(A:A, 'FY25 Final Award'!B:B, 'FY25 Final Award'!D:D, "", FALSE)</f>
        <v>82351.69</v>
      </c>
      <c r="O270" t="s">
        <v>85</v>
      </c>
    </row>
    <row r="271" spans="1:15">
      <c r="A271" t="s">
        <v>952</v>
      </c>
      <c r="B271" t="s">
        <v>953</v>
      </c>
      <c r="C271" t="s">
        <v>953</v>
      </c>
      <c r="D271" t="s">
        <v>954</v>
      </c>
      <c r="E271" t="s">
        <v>15</v>
      </c>
      <c r="F271" s="13">
        <v>45566</v>
      </c>
      <c r="G271" t="s">
        <v>83</v>
      </c>
      <c r="H271" t="s">
        <v>84</v>
      </c>
      <c r="I271" s="12">
        <f>_xlfn.XLOOKUP(A:A, 'FY25 Preliminary Award'!B:B, 'FY25 Preliminary Award'!D:D, "", FALSE)</f>
        <v>2975257.17</v>
      </c>
      <c r="J271" s="12">
        <f>_xlfn.XLOOKUP(A:A, 'FY25 Final Award'!B:B, 'FY25 Final Award'!D:D, "", FALSE)</f>
        <v>3399373.1</v>
      </c>
      <c r="K271" s="12">
        <f>_xlfn.XLOOKUP(A:A, 'FY25 Final Award'!B:B, 'FY25 Final Award'!D:D, "", FALSE)</f>
        <v>3399373.1</v>
      </c>
      <c r="O271" t="s">
        <v>85</v>
      </c>
    </row>
    <row r="272" spans="1:15">
      <c r="A272" t="s">
        <v>955</v>
      </c>
      <c r="B272" t="s">
        <v>956</v>
      </c>
      <c r="C272" t="s">
        <v>957</v>
      </c>
      <c r="D272" t="s">
        <v>958</v>
      </c>
      <c r="E272" t="s">
        <v>15</v>
      </c>
      <c r="F272" s="13">
        <v>45566</v>
      </c>
      <c r="G272" t="s">
        <v>83</v>
      </c>
      <c r="H272" t="s">
        <v>84</v>
      </c>
      <c r="I272" s="12">
        <f>_xlfn.XLOOKUP(A:A, 'FY25 Preliminary Award'!B:B, 'FY25 Preliminary Award'!D:D, "", FALSE)</f>
        <v>363926.73</v>
      </c>
      <c r="J272" s="12">
        <f>_xlfn.XLOOKUP(A:A, 'FY25 Final Award'!B:B, 'FY25 Final Award'!D:D, "", FALSE)</f>
        <v>405054.03</v>
      </c>
      <c r="K272" s="12">
        <f>_xlfn.XLOOKUP(A:A, 'FY25 Final Award'!B:B, 'FY25 Final Award'!D:D, "", FALSE)</f>
        <v>405054.03</v>
      </c>
      <c r="O272" t="s">
        <v>85</v>
      </c>
    </row>
    <row r="273" spans="1:15">
      <c r="A273" t="s">
        <v>959</v>
      </c>
      <c r="B273" t="s">
        <v>960</v>
      </c>
      <c r="C273" t="s">
        <v>961</v>
      </c>
      <c r="D273" t="s">
        <v>962</v>
      </c>
      <c r="E273" t="s">
        <v>15</v>
      </c>
      <c r="F273" s="13">
        <v>45566</v>
      </c>
      <c r="G273" t="s">
        <v>83</v>
      </c>
      <c r="H273" t="s">
        <v>84</v>
      </c>
      <c r="I273" s="12">
        <f>_xlfn.XLOOKUP(A:A, 'FY25 Preliminary Award'!B:B, 'FY25 Preliminary Award'!D:D, "", FALSE)</f>
        <v>886.79</v>
      </c>
      <c r="J273" s="12">
        <f>_xlfn.XLOOKUP(A:A, 'FY25 Final Award'!B:B, 'FY25 Final Award'!D:D, "", FALSE)</f>
        <v>985.32</v>
      </c>
      <c r="K273" s="12">
        <f>_xlfn.XLOOKUP(A:A, 'FY25 Final Award'!B:B, 'FY25 Final Award'!D:D, "", FALSE)</f>
        <v>985.32</v>
      </c>
      <c r="O273" t="s">
        <v>85</v>
      </c>
    </row>
    <row r="274" spans="1:15">
      <c r="A274" t="s">
        <v>963</v>
      </c>
      <c r="B274" t="s">
        <v>964</v>
      </c>
      <c r="C274" t="s">
        <v>965</v>
      </c>
      <c r="D274" t="s">
        <v>966</v>
      </c>
      <c r="E274" t="s">
        <v>15</v>
      </c>
      <c r="F274" s="13">
        <v>45566</v>
      </c>
      <c r="G274" t="s">
        <v>83</v>
      </c>
      <c r="H274" t="s">
        <v>84</v>
      </c>
      <c r="I274" s="12">
        <f>_xlfn.XLOOKUP(A:A, 'FY25 Preliminary Award'!B:B, 'FY25 Preliminary Award'!D:D, "", FALSE)</f>
        <v>51750.66</v>
      </c>
      <c r="J274" s="12">
        <f>_xlfn.XLOOKUP(A:A, 'FY25 Final Award'!B:B, 'FY25 Final Award'!D:D, "", FALSE)</f>
        <v>56951.72</v>
      </c>
      <c r="K274" s="12">
        <f>_xlfn.XLOOKUP(A:A, 'FY25 Final Award'!B:B, 'FY25 Final Award'!D:D, "", FALSE)</f>
        <v>56951.72</v>
      </c>
      <c r="O274" t="s">
        <v>85</v>
      </c>
    </row>
    <row r="275" spans="1:15">
      <c r="A275" t="s">
        <v>967</v>
      </c>
      <c r="B275" t="s">
        <v>968</v>
      </c>
      <c r="C275" t="s">
        <v>969</v>
      </c>
      <c r="D275" t="s">
        <v>970</v>
      </c>
      <c r="E275" t="s">
        <v>15</v>
      </c>
      <c r="F275" s="13">
        <v>45566</v>
      </c>
      <c r="G275" t="s">
        <v>83</v>
      </c>
      <c r="H275" t="s">
        <v>84</v>
      </c>
      <c r="I275" s="12">
        <f>_xlfn.XLOOKUP(A:A, 'FY25 Preliminary Award'!B:B, 'FY25 Preliminary Award'!D:D, "", FALSE)</f>
        <v>34037.19</v>
      </c>
      <c r="J275" s="12">
        <f>_xlfn.XLOOKUP(A:A, 'FY25 Final Award'!B:B, 'FY25 Final Award'!D:D, "", FALSE)</f>
        <v>37113.1</v>
      </c>
      <c r="K275" s="12">
        <f>_xlfn.XLOOKUP(A:A, 'FY25 Final Award'!B:B, 'FY25 Final Award'!D:D, "", FALSE)</f>
        <v>37113.1</v>
      </c>
      <c r="O275" t="s">
        <v>85</v>
      </c>
    </row>
    <row r="276" spans="1:15">
      <c r="A276" t="s">
        <v>971</v>
      </c>
      <c r="B276" t="s">
        <v>972</v>
      </c>
      <c r="C276" t="s">
        <v>973</v>
      </c>
      <c r="D276" t="s">
        <v>974</v>
      </c>
      <c r="E276" t="s">
        <v>15</v>
      </c>
      <c r="F276" s="13">
        <v>45566</v>
      </c>
      <c r="G276" t="s">
        <v>83</v>
      </c>
      <c r="H276" t="s">
        <v>84</v>
      </c>
      <c r="I276" s="12">
        <f>_xlfn.XLOOKUP(A:A, 'FY25 Preliminary Award'!B:B, 'FY25 Preliminary Award'!D:D, "", FALSE)</f>
        <v>22885.19</v>
      </c>
      <c r="J276" s="12">
        <f>_xlfn.XLOOKUP(A:A, 'FY25 Final Award'!B:B, 'FY25 Final Award'!D:D, "", FALSE)</f>
        <v>18417.78</v>
      </c>
      <c r="K276" s="12">
        <f>_xlfn.XLOOKUP(A:A, 'FY25 Final Award'!B:B, 'FY25 Final Award'!D:D, "", FALSE)</f>
        <v>18417.78</v>
      </c>
      <c r="O276" t="s">
        <v>85</v>
      </c>
    </row>
    <row r="277" spans="1:15">
      <c r="A277" t="s">
        <v>975</v>
      </c>
      <c r="B277" t="s">
        <v>976</v>
      </c>
      <c r="C277" t="s">
        <v>977</v>
      </c>
      <c r="D277" t="s">
        <v>978</v>
      </c>
      <c r="E277" t="s">
        <v>15</v>
      </c>
      <c r="F277" s="13">
        <v>45566</v>
      </c>
      <c r="G277" t="s">
        <v>83</v>
      </c>
      <c r="H277" t="s">
        <v>84</v>
      </c>
      <c r="I277" s="12">
        <f>_xlfn.XLOOKUP(A:A, 'FY25 Preliminary Award'!B:B, 'FY25 Preliminary Award'!D:D, "", FALSE)</f>
        <v>19588.39</v>
      </c>
      <c r="J277" s="12">
        <f>_xlfn.XLOOKUP(A:A, 'FY25 Final Award'!B:B, 'FY25 Final Award'!D:D, "", FALSE)</f>
        <v>22766</v>
      </c>
      <c r="K277" s="12">
        <f>_xlfn.XLOOKUP(A:A, 'FY25 Final Award'!B:B, 'FY25 Final Award'!D:D, "", FALSE)</f>
        <v>22766</v>
      </c>
      <c r="O277" t="s">
        <v>85</v>
      </c>
    </row>
    <row r="278" spans="1:15">
      <c r="A278" t="s">
        <v>979</v>
      </c>
      <c r="B278" t="s">
        <v>980</v>
      </c>
      <c r="C278" t="s">
        <v>981</v>
      </c>
      <c r="D278" t="s">
        <v>982</v>
      </c>
      <c r="E278" t="s">
        <v>15</v>
      </c>
      <c r="F278" s="13">
        <v>45566</v>
      </c>
      <c r="G278" t="s">
        <v>83</v>
      </c>
      <c r="H278" t="s">
        <v>84</v>
      </c>
      <c r="I278" s="12">
        <f>_xlfn.XLOOKUP(A:A, 'FY25 Preliminary Award'!B:B, 'FY25 Preliminary Award'!D:D, "", FALSE)</f>
        <v>13165.72</v>
      </c>
      <c r="J278" s="12">
        <f>_xlfn.XLOOKUP(A:A, 'FY25 Final Award'!B:B, 'FY25 Final Award'!D:D, "", FALSE)</f>
        <v>9653.19</v>
      </c>
      <c r="K278" s="12">
        <f>_xlfn.XLOOKUP(A:A, 'FY25 Final Award'!B:B, 'FY25 Final Award'!D:D, "", FALSE)</f>
        <v>9653.19</v>
      </c>
      <c r="O278" t="s">
        <v>85</v>
      </c>
    </row>
    <row r="279" spans="1:15">
      <c r="A279" t="s">
        <v>983</v>
      </c>
      <c r="B279" t="s">
        <v>984</v>
      </c>
      <c r="C279" t="s">
        <v>984</v>
      </c>
      <c r="D279" t="s">
        <v>985</v>
      </c>
      <c r="E279" t="s">
        <v>15</v>
      </c>
      <c r="F279" s="13">
        <v>45566</v>
      </c>
      <c r="G279" t="s">
        <v>83</v>
      </c>
      <c r="H279" t="s">
        <v>84</v>
      </c>
      <c r="I279" s="12">
        <f>_xlfn.XLOOKUP(A:A, 'FY25 Preliminary Award'!B:B, 'FY25 Preliminary Award'!D:D, "", FALSE)</f>
        <v>60636.47</v>
      </c>
      <c r="J279" s="12">
        <f>_xlfn.XLOOKUP(A:A, 'FY25 Final Award'!B:B, 'FY25 Final Award'!D:D, "", FALSE)</f>
        <v>66797.61</v>
      </c>
      <c r="K279" s="12">
        <f>_xlfn.XLOOKUP(A:A, 'FY25 Final Award'!B:B, 'FY25 Final Award'!D:D, "", FALSE)</f>
        <v>66797.61</v>
      </c>
      <c r="O279" t="s">
        <v>85</v>
      </c>
    </row>
    <row r="280" spans="1:15">
      <c r="A280" t="s">
        <v>986</v>
      </c>
      <c r="B280" t="s">
        <v>987</v>
      </c>
      <c r="C280" t="s">
        <v>987</v>
      </c>
      <c r="D280" t="s">
        <v>988</v>
      </c>
      <c r="E280" t="s">
        <v>15</v>
      </c>
      <c r="F280" s="13">
        <v>45566</v>
      </c>
      <c r="G280" t="s">
        <v>83</v>
      </c>
      <c r="H280" t="s">
        <v>84</v>
      </c>
      <c r="I280" s="12">
        <f>_xlfn.XLOOKUP(A:A, 'FY25 Preliminary Award'!B:B, 'FY25 Preliminary Award'!D:D, "", FALSE)</f>
        <v>83147</v>
      </c>
      <c r="J280" s="12">
        <f>_xlfn.XLOOKUP(A:A, 'FY25 Final Award'!B:B, 'FY25 Final Award'!D:D, "", FALSE)</f>
        <v>98729.38</v>
      </c>
      <c r="K280" s="12">
        <f>_xlfn.XLOOKUP(A:A, 'FY25 Final Award'!B:B, 'FY25 Final Award'!D:D, "", FALSE)</f>
        <v>98729.38</v>
      </c>
      <c r="O280" t="s">
        <v>85</v>
      </c>
    </row>
    <row r="281" spans="1:15">
      <c r="A281" t="s">
        <v>989</v>
      </c>
      <c r="B281" t="s">
        <v>990</v>
      </c>
      <c r="C281" t="s">
        <v>991</v>
      </c>
      <c r="D281" t="s">
        <v>992</v>
      </c>
      <c r="E281" t="s">
        <v>15</v>
      </c>
      <c r="F281" s="13">
        <v>45566</v>
      </c>
      <c r="G281" t="s">
        <v>83</v>
      </c>
      <c r="H281" t="s">
        <v>84</v>
      </c>
      <c r="I281" s="12">
        <f>_xlfn.XLOOKUP(A:A, 'FY25 Preliminary Award'!B:B, 'FY25 Preliminary Award'!D:D, "", FALSE)</f>
        <v>254962.8</v>
      </c>
      <c r="J281" s="12">
        <f>_xlfn.XLOOKUP(A:A, 'FY25 Final Award'!B:B, 'FY25 Final Award'!D:D, "", FALSE)</f>
        <v>275614.34999999998</v>
      </c>
      <c r="K281" s="12">
        <f>_xlfn.XLOOKUP(A:A, 'FY25 Final Award'!B:B, 'FY25 Final Award'!D:D, "", FALSE)</f>
        <v>275614.34999999998</v>
      </c>
      <c r="O281" t="s">
        <v>85</v>
      </c>
    </row>
    <row r="282" spans="1:15">
      <c r="A282" t="s">
        <v>993</v>
      </c>
      <c r="B282" t="s">
        <v>994</v>
      </c>
      <c r="C282" t="s">
        <v>994</v>
      </c>
      <c r="D282" t="s">
        <v>995</v>
      </c>
      <c r="E282" t="s">
        <v>15</v>
      </c>
      <c r="F282" s="13">
        <v>45566</v>
      </c>
      <c r="G282" t="s">
        <v>83</v>
      </c>
      <c r="H282" t="s">
        <v>84</v>
      </c>
      <c r="I282" s="12">
        <f>_xlfn.XLOOKUP(A:A, 'FY25 Preliminary Award'!B:B, 'FY25 Preliminary Award'!D:D, "", FALSE)</f>
        <v>10238.81</v>
      </c>
      <c r="J282" s="12">
        <f>_xlfn.XLOOKUP(A:A, 'FY25 Final Award'!B:B, 'FY25 Final Award'!D:D, "", FALSE)</f>
        <v>11459.26</v>
      </c>
      <c r="K282" s="12">
        <f>_xlfn.XLOOKUP(A:A, 'FY25 Final Award'!B:B, 'FY25 Final Award'!D:D, "", FALSE)</f>
        <v>11459.26</v>
      </c>
      <c r="O282" t="s">
        <v>85</v>
      </c>
    </row>
    <row r="283" spans="1:15">
      <c r="A283" t="s">
        <v>996</v>
      </c>
      <c r="B283" t="s">
        <v>997</v>
      </c>
      <c r="C283" t="s">
        <v>998</v>
      </c>
      <c r="D283" t="s">
        <v>999</v>
      </c>
      <c r="E283" t="s">
        <v>15</v>
      </c>
      <c r="F283" s="13">
        <v>45566</v>
      </c>
      <c r="G283" t="s">
        <v>83</v>
      </c>
      <c r="H283" t="s">
        <v>84</v>
      </c>
      <c r="I283" s="12">
        <f>_xlfn.XLOOKUP(A:A, 'FY25 Preliminary Award'!B:B, 'FY25 Preliminary Award'!D:D, "", FALSE)</f>
        <v>64929.22</v>
      </c>
      <c r="J283" s="12">
        <f>_xlfn.XLOOKUP(A:A, 'FY25 Final Award'!B:B, 'FY25 Final Award'!D:D, "", FALSE)</f>
        <v>72462.95</v>
      </c>
      <c r="K283" s="12">
        <f>_xlfn.XLOOKUP(A:A, 'FY25 Final Award'!B:B, 'FY25 Final Award'!D:D, "", FALSE)</f>
        <v>72462.95</v>
      </c>
      <c r="O283" t="s">
        <v>85</v>
      </c>
    </row>
    <row r="284" spans="1:15">
      <c r="A284" t="s">
        <v>1000</v>
      </c>
      <c r="B284" t="s">
        <v>1001</v>
      </c>
      <c r="C284" t="s">
        <v>1002</v>
      </c>
      <c r="D284" t="s">
        <v>1003</v>
      </c>
      <c r="E284" t="s">
        <v>15</v>
      </c>
      <c r="F284" s="13">
        <v>45566</v>
      </c>
      <c r="G284" t="s">
        <v>83</v>
      </c>
      <c r="H284" t="s">
        <v>84</v>
      </c>
      <c r="I284" s="12">
        <f>_xlfn.XLOOKUP(A:A, 'FY25 Preliminary Award'!B:B, 'FY25 Preliminary Award'!D:D, "", FALSE)</f>
        <v>21424.03</v>
      </c>
      <c r="J284" s="12">
        <f>_xlfn.XLOOKUP(A:A, 'FY25 Final Award'!B:B, 'FY25 Final Award'!D:D, "", FALSE)</f>
        <v>23820.98</v>
      </c>
      <c r="K284" s="12">
        <f>_xlfn.XLOOKUP(A:A, 'FY25 Final Award'!B:B, 'FY25 Final Award'!D:D, "", FALSE)</f>
        <v>23820.98</v>
      </c>
      <c r="O284" t="s">
        <v>85</v>
      </c>
    </row>
    <row r="285" spans="1:15">
      <c r="A285" t="s">
        <v>1004</v>
      </c>
      <c r="B285" t="s">
        <v>1005</v>
      </c>
      <c r="C285" t="s">
        <v>1006</v>
      </c>
      <c r="D285" t="s">
        <v>1007</v>
      </c>
      <c r="E285" t="s">
        <v>15</v>
      </c>
      <c r="F285" s="13">
        <v>45566</v>
      </c>
      <c r="G285" t="s">
        <v>83</v>
      </c>
      <c r="H285" t="s">
        <v>84</v>
      </c>
      <c r="I285" s="12">
        <f>_xlfn.XLOOKUP(A:A, 'FY25 Preliminary Award'!B:B, 'FY25 Preliminary Award'!D:D, "", FALSE)</f>
        <v>101295.76</v>
      </c>
      <c r="J285" s="12">
        <f>_xlfn.XLOOKUP(A:A, 'FY25 Final Award'!B:B, 'FY25 Final Award'!D:D, "", FALSE)</f>
        <v>114426.73</v>
      </c>
      <c r="K285" s="12">
        <f>_xlfn.XLOOKUP(A:A, 'FY25 Final Award'!B:B, 'FY25 Final Award'!D:D, "", FALSE)</f>
        <v>114426.73</v>
      </c>
      <c r="O285" t="s">
        <v>85</v>
      </c>
    </row>
    <row r="286" spans="1:15">
      <c r="A286" t="s">
        <v>1008</v>
      </c>
      <c r="B286" t="s">
        <v>1009</v>
      </c>
      <c r="C286" t="s">
        <v>1010</v>
      </c>
      <c r="D286" t="s">
        <v>1011</v>
      </c>
      <c r="E286" t="s">
        <v>15</v>
      </c>
      <c r="F286" s="13">
        <v>45566</v>
      </c>
      <c r="G286" t="s">
        <v>83</v>
      </c>
      <c r="H286" t="s">
        <v>84</v>
      </c>
      <c r="I286" s="12">
        <f>_xlfn.XLOOKUP(A:A, 'FY25 Preliminary Award'!B:B, 'FY25 Preliminary Award'!D:D, "", FALSE)</f>
        <v>158029.04</v>
      </c>
      <c r="J286" s="12">
        <f>_xlfn.XLOOKUP(A:A, 'FY25 Final Award'!B:B, 'FY25 Final Award'!D:D, "", FALSE)</f>
        <v>195499.16</v>
      </c>
      <c r="K286" s="12">
        <f>_xlfn.XLOOKUP(A:A, 'FY25 Final Award'!B:B, 'FY25 Final Award'!D:D, "", FALSE)</f>
        <v>195499.16</v>
      </c>
      <c r="O286" t="s">
        <v>85</v>
      </c>
    </row>
    <row r="287" spans="1:15">
      <c r="A287" t="s">
        <v>1012</v>
      </c>
      <c r="B287" t="s">
        <v>1013</v>
      </c>
      <c r="C287" t="s">
        <v>1013</v>
      </c>
      <c r="D287" t="s">
        <v>1014</v>
      </c>
      <c r="E287" t="s">
        <v>15</v>
      </c>
      <c r="F287" s="13">
        <v>45566</v>
      </c>
      <c r="G287" t="s">
        <v>83</v>
      </c>
      <c r="H287" t="s">
        <v>84</v>
      </c>
      <c r="I287" s="12">
        <f>_xlfn.XLOOKUP(A:A, 'FY25 Preliminary Award'!B:B, 'FY25 Preliminary Award'!D:D, "", FALSE)</f>
        <v>78357.740000000005</v>
      </c>
      <c r="J287" s="12">
        <f>_xlfn.XLOOKUP(A:A, 'FY25 Final Award'!B:B, 'FY25 Final Award'!D:D, "", FALSE)</f>
        <v>90565.48</v>
      </c>
      <c r="K287" s="12">
        <f>_xlfn.XLOOKUP(A:A, 'FY25 Final Award'!B:B, 'FY25 Final Award'!D:D, "", FALSE)</f>
        <v>90565.48</v>
      </c>
      <c r="O287" t="s">
        <v>85</v>
      </c>
    </row>
    <row r="288" spans="1:15">
      <c r="A288" t="s">
        <v>1015</v>
      </c>
      <c r="B288" t="s">
        <v>1016</v>
      </c>
      <c r="C288" t="s">
        <v>1016</v>
      </c>
      <c r="D288" t="s">
        <v>1017</v>
      </c>
      <c r="E288" t="s">
        <v>15</v>
      </c>
      <c r="F288" s="13">
        <v>45566</v>
      </c>
      <c r="G288" t="s">
        <v>83</v>
      </c>
      <c r="H288" t="s">
        <v>84</v>
      </c>
      <c r="I288" s="12">
        <f>_xlfn.XLOOKUP(A:A, 'FY25 Preliminary Award'!B:B, 'FY25 Preliminary Award'!D:D, "", FALSE)</f>
        <v>194231.33</v>
      </c>
      <c r="J288" s="12">
        <f>_xlfn.XLOOKUP(A:A, 'FY25 Final Award'!B:B, 'FY25 Final Award'!D:D, "", FALSE)</f>
        <v>117809.42</v>
      </c>
      <c r="K288" s="12">
        <f>_xlfn.XLOOKUP(A:A, 'FY25 Final Award'!B:B, 'FY25 Final Award'!D:D, "", FALSE)</f>
        <v>117809.42</v>
      </c>
      <c r="O288" t="s">
        <v>85</v>
      </c>
    </row>
    <row r="289" spans="1:15">
      <c r="A289" t="s">
        <v>1018</v>
      </c>
      <c r="B289" t="s">
        <v>1019</v>
      </c>
      <c r="C289" t="s">
        <v>1020</v>
      </c>
      <c r="D289" t="s">
        <v>1021</v>
      </c>
      <c r="E289" t="s">
        <v>15</v>
      </c>
      <c r="F289" s="13">
        <v>45566</v>
      </c>
      <c r="G289" t="s">
        <v>83</v>
      </c>
      <c r="H289" t="s">
        <v>84</v>
      </c>
      <c r="I289" s="12">
        <f>_xlfn.XLOOKUP(A:A, 'FY25 Preliminary Award'!B:B, 'FY25 Preliminary Award'!D:D, "", FALSE)</f>
        <v>130940.69</v>
      </c>
      <c r="J289" s="12">
        <f>_xlfn.XLOOKUP(A:A, 'FY25 Final Award'!B:B, 'FY25 Final Award'!D:D, "", FALSE)</f>
        <v>139186.48000000001</v>
      </c>
      <c r="K289" s="12">
        <f>_xlfn.XLOOKUP(A:A, 'FY25 Final Award'!B:B, 'FY25 Final Award'!D:D, "", FALSE)</f>
        <v>139186.48000000001</v>
      </c>
      <c r="O289" t="s">
        <v>85</v>
      </c>
    </row>
    <row r="290" spans="1:15">
      <c r="A290" t="s">
        <v>1022</v>
      </c>
      <c r="B290" t="s">
        <v>1023</v>
      </c>
      <c r="C290" t="s">
        <v>1024</v>
      </c>
      <c r="D290" t="s">
        <v>1025</v>
      </c>
      <c r="E290" t="s">
        <v>15</v>
      </c>
      <c r="F290" s="13">
        <v>45566</v>
      </c>
      <c r="G290" t="s">
        <v>83</v>
      </c>
      <c r="H290" t="s">
        <v>84</v>
      </c>
      <c r="I290" s="12">
        <f>_xlfn.XLOOKUP(A:A, 'FY25 Preliminary Award'!B:B, 'FY25 Preliminary Award'!D:D, "", FALSE)</f>
        <v>32656.11</v>
      </c>
      <c r="J290" s="12">
        <f>_xlfn.XLOOKUP(A:A, 'FY25 Final Award'!B:B, 'FY25 Final Award'!D:D, "", FALSE)</f>
        <v>37871.85</v>
      </c>
      <c r="K290" s="12">
        <f>_xlfn.XLOOKUP(A:A, 'FY25 Final Award'!B:B, 'FY25 Final Award'!D:D, "", FALSE)</f>
        <v>37871.85</v>
      </c>
      <c r="O290" t="s">
        <v>85</v>
      </c>
    </row>
    <row r="291" spans="1:15">
      <c r="A291" t="s">
        <v>1026</v>
      </c>
      <c r="B291" t="s">
        <v>1027</v>
      </c>
      <c r="C291" t="s">
        <v>1028</v>
      </c>
      <c r="D291" t="s">
        <v>1029</v>
      </c>
      <c r="E291" t="s">
        <v>15</v>
      </c>
      <c r="F291" s="13">
        <v>45566</v>
      </c>
      <c r="G291" t="s">
        <v>83</v>
      </c>
      <c r="H291" t="s">
        <v>84</v>
      </c>
      <c r="I291" s="12">
        <f>_xlfn.XLOOKUP(A:A, 'FY25 Preliminary Award'!B:B, 'FY25 Preliminary Award'!D:D, "", FALSE)</f>
        <v>6511.93</v>
      </c>
      <c r="J291" s="12">
        <f>_xlfn.XLOOKUP(A:A, 'FY25 Final Award'!B:B, 'FY25 Final Award'!D:D, "", FALSE)</f>
        <v>5825.56</v>
      </c>
      <c r="K291" s="12">
        <f>_xlfn.XLOOKUP(A:A, 'FY25 Final Award'!B:B, 'FY25 Final Award'!D:D, "", FALSE)</f>
        <v>5825.56</v>
      </c>
      <c r="O291" t="s">
        <v>85</v>
      </c>
    </row>
    <row r="292" spans="1:15">
      <c r="A292" t="s">
        <v>1030</v>
      </c>
      <c r="B292" t="s">
        <v>1031</v>
      </c>
      <c r="C292" t="s">
        <v>1031</v>
      </c>
      <c r="D292" t="s">
        <v>1032</v>
      </c>
      <c r="E292" t="s">
        <v>15</v>
      </c>
      <c r="F292" s="13">
        <v>45566</v>
      </c>
      <c r="G292" t="s">
        <v>83</v>
      </c>
      <c r="H292" t="s">
        <v>84</v>
      </c>
      <c r="I292" s="12">
        <f>_xlfn.XLOOKUP(A:A, 'FY25 Preliminary Award'!B:B, 'FY25 Preliminary Award'!D:D, "", FALSE)</f>
        <v>75033.67</v>
      </c>
      <c r="J292" s="12">
        <f>_xlfn.XLOOKUP(A:A, 'FY25 Final Award'!B:B, 'FY25 Final Award'!D:D, "", FALSE)</f>
        <v>83494.009999999995</v>
      </c>
      <c r="K292" s="12">
        <f>_xlfn.XLOOKUP(A:A, 'FY25 Final Award'!B:B, 'FY25 Final Award'!D:D, "", FALSE)</f>
        <v>83494.009999999995</v>
      </c>
      <c r="O292" t="s">
        <v>85</v>
      </c>
    </row>
    <row r="293" spans="1:15">
      <c r="A293" t="s">
        <v>1033</v>
      </c>
      <c r="B293" t="s">
        <v>1034</v>
      </c>
      <c r="C293" t="s">
        <v>1034</v>
      </c>
      <c r="D293" t="s">
        <v>1035</v>
      </c>
      <c r="E293" t="s">
        <v>15</v>
      </c>
      <c r="F293" s="13">
        <v>45566</v>
      </c>
      <c r="G293" t="s">
        <v>83</v>
      </c>
      <c r="H293" t="s">
        <v>84</v>
      </c>
      <c r="I293" s="12">
        <f>_xlfn.XLOOKUP(A:A, 'FY25 Preliminary Award'!B:B, 'FY25 Preliminary Award'!D:D, "", FALSE)</f>
        <v>2003835.01</v>
      </c>
      <c r="J293" s="12">
        <f>_xlfn.XLOOKUP(A:A, 'FY25 Final Award'!B:B, 'FY25 Final Award'!D:D, "", FALSE)</f>
        <v>2257319.77</v>
      </c>
      <c r="K293" s="12">
        <f>_xlfn.XLOOKUP(A:A, 'FY25 Final Award'!B:B, 'FY25 Final Award'!D:D, "", FALSE)</f>
        <v>2257319.77</v>
      </c>
      <c r="O293" t="s">
        <v>85</v>
      </c>
    </row>
    <row r="294" spans="1:15">
      <c r="A294" t="s">
        <v>1036</v>
      </c>
      <c r="B294" t="s">
        <v>1037</v>
      </c>
      <c r="C294" t="s">
        <v>1038</v>
      </c>
      <c r="D294" t="s">
        <v>1039</v>
      </c>
      <c r="E294" t="s">
        <v>15</v>
      </c>
      <c r="F294" s="13">
        <v>45566</v>
      </c>
      <c r="G294" t="s">
        <v>83</v>
      </c>
      <c r="H294" t="s">
        <v>84</v>
      </c>
      <c r="I294" s="12">
        <f>_xlfn.XLOOKUP(A:A, 'FY25 Preliminary Award'!B:B, 'FY25 Preliminary Award'!D:D, "", FALSE)</f>
        <v>3006.11</v>
      </c>
      <c r="J294" s="12">
        <f>_xlfn.XLOOKUP(A:A, 'FY25 Final Award'!B:B, 'FY25 Final Award'!D:D, "", FALSE)</f>
        <v>2783.74</v>
      </c>
      <c r="K294" s="12">
        <f>_xlfn.XLOOKUP(A:A, 'FY25 Final Award'!B:B, 'FY25 Final Award'!D:D, "", FALSE)</f>
        <v>2783.74</v>
      </c>
      <c r="O294" t="s">
        <v>85</v>
      </c>
    </row>
    <row r="295" spans="1:15">
      <c r="A295" t="s">
        <v>1040</v>
      </c>
      <c r="B295" t="s">
        <v>1041</v>
      </c>
      <c r="C295" t="s">
        <v>1042</v>
      </c>
      <c r="D295" t="s">
        <v>1043</v>
      </c>
      <c r="E295" t="s">
        <v>15</v>
      </c>
      <c r="F295" s="13">
        <v>45566</v>
      </c>
      <c r="G295" t="s">
        <v>83</v>
      </c>
      <c r="H295" t="s">
        <v>84</v>
      </c>
      <c r="I295" s="12">
        <f>_xlfn.XLOOKUP(A:A, 'FY25 Preliminary Award'!B:B, 'FY25 Preliminary Award'!D:D, "", FALSE)</f>
        <v>29101.55</v>
      </c>
      <c r="J295" s="12">
        <f>_xlfn.XLOOKUP(A:A, 'FY25 Final Award'!B:B, 'FY25 Final Award'!D:D, "", FALSE)</f>
        <v>31393.11</v>
      </c>
      <c r="K295" s="12">
        <f>_xlfn.XLOOKUP(A:A, 'FY25 Final Award'!B:B, 'FY25 Final Award'!D:D, "", FALSE)</f>
        <v>31393.11</v>
      </c>
      <c r="O295" t="s">
        <v>85</v>
      </c>
    </row>
    <row r="296" spans="1:15">
      <c r="A296" t="s">
        <v>1044</v>
      </c>
      <c r="B296" t="s">
        <v>1045</v>
      </c>
      <c r="C296" t="s">
        <v>1046</v>
      </c>
      <c r="D296" t="s">
        <v>1047</v>
      </c>
      <c r="E296" t="s">
        <v>15</v>
      </c>
      <c r="F296" s="13">
        <v>45566</v>
      </c>
      <c r="G296" t="s">
        <v>83</v>
      </c>
      <c r="H296" t="s">
        <v>84</v>
      </c>
      <c r="I296" s="12">
        <f>_xlfn.XLOOKUP(A:A, 'FY25 Preliminary Award'!B:B, 'FY25 Preliminary Award'!D:D, "", FALSE)</f>
        <v>379604.4</v>
      </c>
      <c r="J296" s="12">
        <f>_xlfn.XLOOKUP(A:A, 'FY25 Final Award'!B:B, 'FY25 Final Award'!D:D, "", FALSE)</f>
        <v>418663.06</v>
      </c>
      <c r="K296" s="12">
        <f>_xlfn.XLOOKUP(A:A, 'FY25 Final Award'!B:B, 'FY25 Final Award'!D:D, "", FALSE)</f>
        <v>418663.06</v>
      </c>
      <c r="O296" t="s">
        <v>85</v>
      </c>
    </row>
    <row r="297" spans="1:15">
      <c r="A297" t="s">
        <v>1048</v>
      </c>
      <c r="B297" t="s">
        <v>1049</v>
      </c>
      <c r="C297" t="s">
        <v>1050</v>
      </c>
      <c r="D297" t="s">
        <v>1051</v>
      </c>
      <c r="E297" t="s">
        <v>15</v>
      </c>
      <c r="F297" s="13">
        <v>45566</v>
      </c>
      <c r="G297" t="s">
        <v>83</v>
      </c>
      <c r="H297" t="s">
        <v>84</v>
      </c>
      <c r="I297" s="12">
        <f>_xlfn.XLOOKUP(A:A, 'FY25 Preliminary Award'!B:B, 'FY25 Preliminary Award'!D:D, "", FALSE)</f>
        <v>106582.21</v>
      </c>
      <c r="J297" s="12">
        <f>_xlfn.XLOOKUP(A:A, 'FY25 Final Award'!B:B, 'FY25 Final Award'!D:D, "", FALSE)</f>
        <v>117000.49</v>
      </c>
      <c r="K297" s="12">
        <f>_xlfn.XLOOKUP(A:A, 'FY25 Final Award'!B:B, 'FY25 Final Award'!D:D, "", FALSE)</f>
        <v>117000.49</v>
      </c>
      <c r="O297" t="s">
        <v>85</v>
      </c>
    </row>
    <row r="298" spans="1:15">
      <c r="A298" t="s">
        <v>1052</v>
      </c>
      <c r="B298" t="s">
        <v>1049</v>
      </c>
      <c r="C298" t="s">
        <v>1050</v>
      </c>
      <c r="D298" t="s">
        <v>1051</v>
      </c>
      <c r="E298" t="s">
        <v>15</v>
      </c>
      <c r="F298" s="13">
        <v>45566</v>
      </c>
      <c r="G298" t="s">
        <v>83</v>
      </c>
      <c r="H298" t="s">
        <v>84</v>
      </c>
      <c r="I298" s="12">
        <f>_xlfn.XLOOKUP(A:A, 'FY25 Preliminary Award'!B:B, 'FY25 Preliminary Award'!D:D, "", FALSE)</f>
        <v>118516.45</v>
      </c>
      <c r="J298" s="12">
        <f>_xlfn.XLOOKUP(A:A, 'FY25 Final Award'!B:B, 'FY25 Final Award'!D:D, "", FALSE)</f>
        <v>133254.79999999999</v>
      </c>
      <c r="K298" s="12">
        <f>_xlfn.XLOOKUP(A:A, 'FY25 Final Award'!B:B, 'FY25 Final Award'!D:D, "", FALSE)</f>
        <v>133254.79999999999</v>
      </c>
      <c r="O298" t="s">
        <v>85</v>
      </c>
    </row>
    <row r="299" spans="1:15">
      <c r="A299" t="s">
        <v>1053</v>
      </c>
      <c r="B299" t="s">
        <v>1054</v>
      </c>
      <c r="C299" t="s">
        <v>1055</v>
      </c>
      <c r="D299" t="s">
        <v>1056</v>
      </c>
      <c r="E299" t="s">
        <v>15</v>
      </c>
      <c r="F299" s="13">
        <v>45566</v>
      </c>
      <c r="G299" t="s">
        <v>83</v>
      </c>
      <c r="H299" t="s">
        <v>84</v>
      </c>
      <c r="I299" s="12">
        <f>_xlfn.XLOOKUP(A:A, 'FY25 Preliminary Award'!B:B, 'FY25 Preliminary Award'!D:D, "", FALSE)</f>
        <v>1146923.8999999999</v>
      </c>
      <c r="J299" s="12">
        <f>_xlfn.XLOOKUP(A:A, 'FY25 Final Award'!B:B, 'FY25 Final Award'!D:D, "", FALSE)</f>
        <v>1245970.47</v>
      </c>
      <c r="K299" s="12">
        <f>_xlfn.XLOOKUP(A:A, 'FY25 Final Award'!B:B, 'FY25 Final Award'!D:D, "", FALSE)</f>
        <v>1245970.47</v>
      </c>
      <c r="O299" t="s">
        <v>85</v>
      </c>
    </row>
    <row r="300" spans="1:15">
      <c r="A300" t="s">
        <v>1057</v>
      </c>
      <c r="B300" t="s">
        <v>1058</v>
      </c>
      <c r="C300" t="s">
        <v>1059</v>
      </c>
      <c r="D300" t="s">
        <v>1060</v>
      </c>
      <c r="E300" t="s">
        <v>15</v>
      </c>
      <c r="F300" s="13">
        <v>45566</v>
      </c>
      <c r="G300" t="s">
        <v>83</v>
      </c>
      <c r="H300" t="s">
        <v>84</v>
      </c>
      <c r="I300" s="12">
        <f>_xlfn.XLOOKUP(A:A, 'FY25 Preliminary Award'!B:B, 'FY25 Preliminary Award'!D:D, "", FALSE)</f>
        <v>20299.09</v>
      </c>
      <c r="J300" s="12">
        <f>_xlfn.XLOOKUP(A:A, 'FY25 Final Award'!B:B, 'FY25 Final Award'!D:D, "", FALSE)</f>
        <v>23594.05</v>
      </c>
      <c r="K300" s="12">
        <f>_xlfn.XLOOKUP(A:A, 'FY25 Final Award'!B:B, 'FY25 Final Award'!D:D, "", FALSE)</f>
        <v>23594.05</v>
      </c>
      <c r="O300" t="s">
        <v>85</v>
      </c>
    </row>
    <row r="301" spans="1:15">
      <c r="A301" t="s">
        <v>1061</v>
      </c>
      <c r="B301" t="s">
        <v>1062</v>
      </c>
      <c r="C301" t="s">
        <v>1063</v>
      </c>
      <c r="D301" t="s">
        <v>1064</v>
      </c>
      <c r="E301" t="s">
        <v>15</v>
      </c>
      <c r="F301" s="13">
        <v>45566</v>
      </c>
      <c r="G301" t="s">
        <v>83</v>
      </c>
      <c r="H301" t="s">
        <v>84</v>
      </c>
      <c r="I301" s="12">
        <f>_xlfn.XLOOKUP(A:A, 'FY25 Preliminary Award'!B:B, 'FY25 Preliminary Award'!D:D, "", FALSE)</f>
        <v>66424.45</v>
      </c>
      <c r="J301" s="12">
        <f>_xlfn.XLOOKUP(A:A, 'FY25 Final Award'!B:B, 'FY25 Final Award'!D:D, "", FALSE)</f>
        <v>73163.210000000006</v>
      </c>
      <c r="K301" s="12">
        <f>_xlfn.XLOOKUP(A:A, 'FY25 Final Award'!B:B, 'FY25 Final Award'!D:D, "", FALSE)</f>
        <v>73163.210000000006</v>
      </c>
      <c r="O301" t="s">
        <v>85</v>
      </c>
    </row>
    <row r="302" spans="1:15">
      <c r="A302" t="s">
        <v>1065</v>
      </c>
      <c r="B302" t="s">
        <v>1066</v>
      </c>
      <c r="C302" t="s">
        <v>1067</v>
      </c>
      <c r="D302" t="s">
        <v>1068</v>
      </c>
      <c r="E302" t="s">
        <v>15</v>
      </c>
      <c r="F302" s="13">
        <v>45566</v>
      </c>
      <c r="G302" t="s">
        <v>83</v>
      </c>
      <c r="H302" t="s">
        <v>84</v>
      </c>
      <c r="I302" s="12">
        <f>_xlfn.XLOOKUP(A:A, 'FY25 Preliminary Award'!B:B, 'FY25 Preliminary Award'!D:D, "", FALSE)</f>
        <v>31431.13</v>
      </c>
      <c r="J302" s="12">
        <f>_xlfn.XLOOKUP(A:A, 'FY25 Final Award'!B:B, 'FY25 Final Award'!D:D, "", FALSE)</f>
        <v>31122.13</v>
      </c>
      <c r="K302" s="12">
        <f>_xlfn.XLOOKUP(A:A, 'FY25 Final Award'!B:B, 'FY25 Final Award'!D:D, "", FALSE)</f>
        <v>31122.13</v>
      </c>
      <c r="O302" t="s">
        <v>85</v>
      </c>
    </row>
    <row r="303" spans="1:15">
      <c r="A303" t="s">
        <v>1069</v>
      </c>
      <c r="B303" t="s">
        <v>1070</v>
      </c>
      <c r="C303" t="s">
        <v>1071</v>
      </c>
      <c r="D303" t="s">
        <v>1072</v>
      </c>
      <c r="E303" t="s">
        <v>15</v>
      </c>
      <c r="F303" s="13">
        <v>45566</v>
      </c>
      <c r="G303" t="s">
        <v>83</v>
      </c>
      <c r="H303" t="s">
        <v>84</v>
      </c>
      <c r="I303" s="12">
        <f>_xlfn.XLOOKUP(A:A, 'FY25 Preliminary Award'!B:B, 'FY25 Preliminary Award'!D:D, "", FALSE)</f>
        <v>26922.06</v>
      </c>
      <c r="J303" s="12">
        <f>_xlfn.XLOOKUP(A:A, 'FY25 Final Award'!B:B, 'FY25 Final Award'!D:D, "", FALSE)</f>
        <v>31237.39</v>
      </c>
      <c r="K303" s="12">
        <f>_xlfn.XLOOKUP(A:A, 'FY25 Final Award'!B:B, 'FY25 Final Award'!D:D, "", FALSE)</f>
        <v>31237.39</v>
      </c>
      <c r="O303" t="s">
        <v>85</v>
      </c>
    </row>
    <row r="304" spans="1:15">
      <c r="A304" t="s">
        <v>1073</v>
      </c>
      <c r="B304" t="s">
        <v>1074</v>
      </c>
      <c r="C304" t="s">
        <v>1075</v>
      </c>
      <c r="D304" t="s">
        <v>1076</v>
      </c>
      <c r="E304" t="s">
        <v>15</v>
      </c>
      <c r="F304" s="13">
        <v>45566</v>
      </c>
      <c r="G304" t="s">
        <v>83</v>
      </c>
      <c r="H304" t="s">
        <v>84</v>
      </c>
      <c r="I304" s="12">
        <f>_xlfn.XLOOKUP(A:A, 'FY25 Preliminary Award'!B:B, 'FY25 Preliminary Award'!D:D, "", FALSE)</f>
        <v>57379.3</v>
      </c>
      <c r="J304" s="12">
        <f>_xlfn.XLOOKUP(A:A, 'FY25 Final Award'!B:B, 'FY25 Final Award'!D:D, "", FALSE)</f>
        <v>57882.35</v>
      </c>
      <c r="K304" s="12">
        <f>_xlfn.XLOOKUP(A:A, 'FY25 Final Award'!B:B, 'FY25 Final Award'!D:D, "", FALSE)</f>
        <v>57882.35</v>
      </c>
      <c r="O304" t="s">
        <v>85</v>
      </c>
    </row>
    <row r="305" spans="1:15">
      <c r="A305" t="s">
        <v>1077</v>
      </c>
      <c r="B305" t="s">
        <v>1078</v>
      </c>
      <c r="C305" t="s">
        <v>1079</v>
      </c>
      <c r="D305" t="s">
        <v>1080</v>
      </c>
      <c r="E305" t="s">
        <v>15</v>
      </c>
      <c r="F305" s="13">
        <v>45566</v>
      </c>
      <c r="G305" t="s">
        <v>83</v>
      </c>
      <c r="H305" t="s">
        <v>84</v>
      </c>
      <c r="I305" s="12">
        <f>_xlfn.XLOOKUP(A:A, 'FY25 Preliminary Award'!B:B, 'FY25 Preliminary Award'!D:D, "", FALSE)</f>
        <v>112744.94</v>
      </c>
      <c r="J305" s="12">
        <f>_xlfn.XLOOKUP(A:A, 'FY25 Final Award'!B:B, 'FY25 Final Award'!D:D, "", FALSE)</f>
        <v>125665.32</v>
      </c>
      <c r="K305" s="12">
        <f>_xlfn.XLOOKUP(A:A, 'FY25 Final Award'!B:B, 'FY25 Final Award'!D:D, "", FALSE)</f>
        <v>125665.32</v>
      </c>
      <c r="O305" t="s">
        <v>85</v>
      </c>
    </row>
    <row r="306" spans="1:15">
      <c r="A306" t="s">
        <v>1081</v>
      </c>
      <c r="B306" t="s">
        <v>1082</v>
      </c>
      <c r="C306" t="s">
        <v>1083</v>
      </c>
      <c r="D306" t="s">
        <v>1084</v>
      </c>
      <c r="E306" t="s">
        <v>15</v>
      </c>
      <c r="F306" s="13">
        <v>45566</v>
      </c>
      <c r="G306" t="s">
        <v>83</v>
      </c>
      <c r="H306" t="s">
        <v>84</v>
      </c>
      <c r="I306" s="12">
        <f>_xlfn.XLOOKUP(A:A, 'FY25 Preliminary Award'!B:B, 'FY25 Preliminary Award'!D:D, "", FALSE)</f>
        <v>104575.59</v>
      </c>
      <c r="J306" s="12">
        <f>_xlfn.XLOOKUP(A:A, 'FY25 Final Award'!B:B, 'FY25 Final Award'!D:D, "", FALSE)</f>
        <v>110601.94</v>
      </c>
      <c r="K306" s="12">
        <f>_xlfn.XLOOKUP(A:A, 'FY25 Final Award'!B:B, 'FY25 Final Award'!D:D, "", FALSE)</f>
        <v>110601.94</v>
      </c>
      <c r="O306" t="s">
        <v>85</v>
      </c>
    </row>
    <row r="307" spans="1:15">
      <c r="A307" t="s">
        <v>1085</v>
      </c>
      <c r="B307" t="s">
        <v>1086</v>
      </c>
      <c r="C307" t="s">
        <v>1087</v>
      </c>
      <c r="D307" t="s">
        <v>1088</v>
      </c>
      <c r="E307" t="s">
        <v>15</v>
      </c>
      <c r="F307" s="13">
        <v>45566</v>
      </c>
      <c r="G307" t="s">
        <v>83</v>
      </c>
      <c r="H307" t="s">
        <v>84</v>
      </c>
      <c r="I307" s="12">
        <f>_xlfn.XLOOKUP(A:A, 'FY25 Preliminary Award'!B:B, 'FY25 Preliminary Award'!D:D, "", FALSE)</f>
        <v>70986.47</v>
      </c>
      <c r="J307" s="12">
        <f>_xlfn.XLOOKUP(A:A, 'FY25 Final Award'!B:B, 'FY25 Final Award'!D:D, "", FALSE)</f>
        <v>74578.83</v>
      </c>
      <c r="K307" s="12">
        <f>_xlfn.XLOOKUP(A:A, 'FY25 Final Award'!B:B, 'FY25 Final Award'!D:D, "", FALSE)</f>
        <v>74578.83</v>
      </c>
      <c r="O307" t="s">
        <v>85</v>
      </c>
    </row>
    <row r="308" spans="1:15">
      <c r="A308" t="s">
        <v>1089</v>
      </c>
      <c r="B308" t="s">
        <v>1090</v>
      </c>
      <c r="C308" t="s">
        <v>1091</v>
      </c>
      <c r="D308" t="s">
        <v>1092</v>
      </c>
      <c r="E308" t="s">
        <v>15</v>
      </c>
      <c r="F308" s="13">
        <v>45566</v>
      </c>
      <c r="G308" t="s">
        <v>83</v>
      </c>
      <c r="H308" t="s">
        <v>84</v>
      </c>
      <c r="I308" s="12">
        <f>_xlfn.XLOOKUP(A:A, 'FY25 Preliminary Award'!B:B, 'FY25 Preliminary Award'!D:D, "", FALSE)</f>
        <v>17743.97</v>
      </c>
      <c r="J308" s="12">
        <f>_xlfn.XLOOKUP(A:A, 'FY25 Final Award'!B:B, 'FY25 Final Award'!D:D, "", FALSE)</f>
        <v>23111.599999999999</v>
      </c>
      <c r="K308" s="12">
        <f>_xlfn.XLOOKUP(A:A, 'FY25 Final Award'!B:B, 'FY25 Final Award'!D:D, "", FALSE)</f>
        <v>23111.599999999999</v>
      </c>
      <c r="O308" t="s">
        <v>85</v>
      </c>
    </row>
    <row r="309" spans="1:15">
      <c r="A309" t="s">
        <v>1093</v>
      </c>
      <c r="B309" t="s">
        <v>1094</v>
      </c>
      <c r="C309" t="s">
        <v>1095</v>
      </c>
      <c r="D309" t="s">
        <v>1096</v>
      </c>
      <c r="E309" t="s">
        <v>15</v>
      </c>
      <c r="F309" s="13">
        <v>45566</v>
      </c>
      <c r="G309" t="s">
        <v>83</v>
      </c>
      <c r="H309" t="s">
        <v>84</v>
      </c>
      <c r="I309" s="12">
        <f>_xlfn.XLOOKUP(A:A, 'FY25 Preliminary Award'!B:B, 'FY25 Preliminary Award'!D:D, "", FALSE)</f>
        <v>33827.78</v>
      </c>
      <c r="J309" s="12">
        <f>_xlfn.XLOOKUP(A:A, 'FY25 Final Award'!B:B, 'FY25 Final Award'!D:D, "", FALSE)</f>
        <v>41631.64</v>
      </c>
      <c r="K309" s="12">
        <f>_xlfn.XLOOKUP(A:A, 'FY25 Final Award'!B:B, 'FY25 Final Award'!D:D, "", FALSE)</f>
        <v>41631.64</v>
      </c>
      <c r="O309" t="s">
        <v>85</v>
      </c>
    </row>
    <row r="310" spans="1:15">
      <c r="A310" t="s">
        <v>1097</v>
      </c>
      <c r="B310" t="s">
        <v>1098</v>
      </c>
      <c r="C310" t="s">
        <v>1099</v>
      </c>
      <c r="D310" t="s">
        <v>1100</v>
      </c>
      <c r="E310" t="s">
        <v>15</v>
      </c>
      <c r="F310" s="13">
        <v>45566</v>
      </c>
      <c r="G310" t="s">
        <v>83</v>
      </c>
      <c r="H310" t="s">
        <v>84</v>
      </c>
      <c r="I310" s="12">
        <f>_xlfn.XLOOKUP(A:A, 'FY25 Preliminary Award'!B:B, 'FY25 Preliminary Award'!D:D, "", FALSE)</f>
        <v>78368.36</v>
      </c>
      <c r="J310" s="12">
        <f>_xlfn.XLOOKUP(A:A, 'FY25 Final Award'!B:B, 'FY25 Final Award'!D:D, "", FALSE)</f>
        <v>74183.350000000006</v>
      </c>
      <c r="K310" s="12">
        <f>_xlfn.XLOOKUP(A:A, 'FY25 Final Award'!B:B, 'FY25 Final Award'!D:D, "", FALSE)</f>
        <v>74183.350000000006</v>
      </c>
      <c r="O310" t="s">
        <v>85</v>
      </c>
    </row>
    <row r="311" spans="1:15">
      <c r="A311" t="s">
        <v>1101</v>
      </c>
      <c r="B311" t="s">
        <v>1102</v>
      </c>
      <c r="C311" t="s">
        <v>1103</v>
      </c>
      <c r="D311" t="s">
        <v>1104</v>
      </c>
      <c r="E311" t="s">
        <v>15</v>
      </c>
      <c r="F311" s="13">
        <v>45566</v>
      </c>
      <c r="G311" t="s">
        <v>83</v>
      </c>
      <c r="H311" t="s">
        <v>84</v>
      </c>
      <c r="I311" s="12">
        <f>_xlfn.XLOOKUP(A:A, 'FY25 Preliminary Award'!B:B, 'FY25 Preliminary Award'!D:D, "", FALSE)</f>
        <v>42776.05</v>
      </c>
      <c r="J311" s="12">
        <f>_xlfn.XLOOKUP(A:A, 'FY25 Final Award'!B:B, 'FY25 Final Award'!D:D, "", FALSE)</f>
        <v>45847.95</v>
      </c>
      <c r="K311" s="12">
        <f>_xlfn.XLOOKUP(A:A, 'FY25 Final Award'!B:B, 'FY25 Final Award'!D:D, "", FALSE)</f>
        <v>45847.95</v>
      </c>
      <c r="O311" t="s">
        <v>85</v>
      </c>
    </row>
    <row r="312" spans="1:15">
      <c r="A312" t="s">
        <v>1105</v>
      </c>
      <c r="B312" t="s">
        <v>1106</v>
      </c>
      <c r="C312" t="s">
        <v>1107</v>
      </c>
      <c r="D312" t="s">
        <v>1108</v>
      </c>
      <c r="E312" t="s">
        <v>15</v>
      </c>
      <c r="F312" s="13">
        <v>45566</v>
      </c>
      <c r="G312" t="s">
        <v>83</v>
      </c>
      <c r="H312" t="s">
        <v>84</v>
      </c>
      <c r="I312" s="12">
        <f>_xlfn.XLOOKUP(A:A, 'FY25 Preliminary Award'!B:B, 'FY25 Preliminary Award'!D:D, "", FALSE)</f>
        <v>41005.019999999997</v>
      </c>
      <c r="J312" s="12">
        <f>_xlfn.XLOOKUP(A:A, 'FY25 Final Award'!B:B, 'FY25 Final Award'!D:D, "", FALSE)</f>
        <v>44180.75</v>
      </c>
      <c r="K312" s="12">
        <f>_xlfn.XLOOKUP(A:A, 'FY25 Final Award'!B:B, 'FY25 Final Award'!D:D, "", FALSE)</f>
        <v>44180.75</v>
      </c>
      <c r="O312" t="s">
        <v>85</v>
      </c>
    </row>
    <row r="313" spans="1:15">
      <c r="A313" t="s">
        <v>1109</v>
      </c>
      <c r="B313" t="s">
        <v>1110</v>
      </c>
      <c r="C313" t="s">
        <v>1111</v>
      </c>
      <c r="D313" t="s">
        <v>1112</v>
      </c>
      <c r="E313" t="s">
        <v>15</v>
      </c>
      <c r="F313" s="13">
        <v>45566</v>
      </c>
      <c r="G313" t="s">
        <v>83</v>
      </c>
      <c r="H313" t="s">
        <v>84</v>
      </c>
      <c r="I313" s="12">
        <f>_xlfn.XLOOKUP(A:A, 'FY25 Preliminary Award'!B:B, 'FY25 Preliminary Award'!D:D, "", FALSE)</f>
        <v>23910.65</v>
      </c>
      <c r="J313" s="12">
        <f>_xlfn.XLOOKUP(A:A, 'FY25 Final Award'!B:B, 'FY25 Final Award'!D:D, "", FALSE)</f>
        <v>25883.69</v>
      </c>
      <c r="K313" s="12">
        <f>_xlfn.XLOOKUP(A:A, 'FY25 Final Award'!B:B, 'FY25 Final Award'!D:D, "", FALSE)</f>
        <v>25883.69</v>
      </c>
      <c r="O313" t="s">
        <v>85</v>
      </c>
    </row>
    <row r="314" spans="1:15">
      <c r="A314" t="s">
        <v>1113</v>
      </c>
      <c r="B314" t="s">
        <v>1114</v>
      </c>
      <c r="C314" t="s">
        <v>1114</v>
      </c>
      <c r="D314" t="s">
        <v>1115</v>
      </c>
      <c r="E314" t="s">
        <v>15</v>
      </c>
      <c r="F314" s="13">
        <v>45566</v>
      </c>
      <c r="G314" t="s">
        <v>83</v>
      </c>
      <c r="H314" t="s">
        <v>84</v>
      </c>
      <c r="I314" s="12">
        <f>_xlfn.XLOOKUP(A:A, 'FY25 Preliminary Award'!B:B, 'FY25 Preliminary Award'!D:D, "", FALSE)</f>
        <v>35116.1</v>
      </c>
      <c r="J314" s="12">
        <f>_xlfn.XLOOKUP(A:A, 'FY25 Final Award'!B:B, 'FY25 Final Award'!D:D, "", FALSE)</f>
        <v>31557.97</v>
      </c>
      <c r="K314" s="12">
        <f>_xlfn.XLOOKUP(A:A, 'FY25 Final Award'!B:B, 'FY25 Final Award'!D:D, "", FALSE)</f>
        <v>31557.97</v>
      </c>
      <c r="O314" t="s">
        <v>85</v>
      </c>
    </row>
    <row r="315" spans="1:15">
      <c r="A315" t="s">
        <v>1116</v>
      </c>
      <c r="B315" t="s">
        <v>1117</v>
      </c>
      <c r="C315" t="s">
        <v>1118</v>
      </c>
      <c r="D315" t="s">
        <v>1119</v>
      </c>
      <c r="E315" t="s">
        <v>15</v>
      </c>
      <c r="F315" s="13">
        <v>45566</v>
      </c>
      <c r="G315" t="s">
        <v>83</v>
      </c>
      <c r="H315" t="s">
        <v>84</v>
      </c>
      <c r="I315" s="12">
        <f>_xlfn.XLOOKUP(A:A, 'FY25 Preliminary Award'!B:B, 'FY25 Preliminary Award'!D:D, "", FALSE)</f>
        <v>0</v>
      </c>
      <c r="J315" s="12">
        <f>_xlfn.XLOOKUP(A:A, 'FY25 Final Award'!B:B, 'FY25 Final Award'!D:D, "", FALSE)</f>
        <v>0</v>
      </c>
      <c r="K315" s="12">
        <f>_xlfn.XLOOKUP(A:A, 'FY25 Final Award'!B:B, 'FY25 Final Award'!D:D, "", FALSE)</f>
        <v>0</v>
      </c>
      <c r="O315" t="s">
        <v>85</v>
      </c>
    </row>
    <row r="316" spans="1:15">
      <c r="A316" t="s">
        <v>1120</v>
      </c>
      <c r="B316" t="s">
        <v>1121</v>
      </c>
      <c r="C316" t="s">
        <v>1122</v>
      </c>
      <c r="D316" t="s">
        <v>1123</v>
      </c>
      <c r="E316" t="s">
        <v>15</v>
      </c>
      <c r="F316" s="13">
        <v>45566</v>
      </c>
      <c r="G316" t="s">
        <v>83</v>
      </c>
      <c r="H316" t="s">
        <v>84</v>
      </c>
      <c r="I316" s="12">
        <f>_xlfn.XLOOKUP(A:A, 'FY25 Preliminary Award'!B:B, 'FY25 Preliminary Award'!D:D, "", FALSE)</f>
        <v>16322.81</v>
      </c>
      <c r="J316" s="12">
        <f>_xlfn.XLOOKUP(A:A, 'FY25 Final Award'!B:B, 'FY25 Final Award'!D:D, "", FALSE)</f>
        <v>16272.02</v>
      </c>
      <c r="K316" s="12">
        <f>_xlfn.XLOOKUP(A:A, 'FY25 Final Award'!B:B, 'FY25 Final Award'!D:D, "", FALSE)</f>
        <v>16272.02</v>
      </c>
      <c r="O316" t="s">
        <v>85</v>
      </c>
    </row>
    <row r="317" spans="1:15">
      <c r="A317" t="s">
        <v>1124</v>
      </c>
      <c r="B317" t="s">
        <v>1125</v>
      </c>
      <c r="C317" t="s">
        <v>1126</v>
      </c>
      <c r="D317" t="s">
        <v>1127</v>
      </c>
      <c r="E317" t="s">
        <v>15</v>
      </c>
      <c r="F317" s="13">
        <v>45566</v>
      </c>
      <c r="G317" t="s">
        <v>83</v>
      </c>
      <c r="H317" t="s">
        <v>84</v>
      </c>
      <c r="I317" s="12">
        <f>_xlfn.XLOOKUP(A:A, 'FY25 Preliminary Award'!B:B, 'FY25 Preliminary Award'!D:D, "", FALSE)</f>
        <v>1049960.72</v>
      </c>
      <c r="J317" s="12">
        <f>_xlfn.XLOOKUP(A:A, 'FY25 Final Award'!B:B, 'FY25 Final Award'!D:D, "", FALSE)</f>
        <v>1149494.06</v>
      </c>
      <c r="K317" s="12">
        <f>_xlfn.XLOOKUP(A:A, 'FY25 Final Award'!B:B, 'FY25 Final Award'!D:D, "", FALSE)</f>
        <v>1149494.06</v>
      </c>
      <c r="O317" t="s">
        <v>85</v>
      </c>
    </row>
    <row r="318" spans="1:15">
      <c r="A318" t="s">
        <v>1128</v>
      </c>
      <c r="B318" t="s">
        <v>1129</v>
      </c>
      <c r="C318" t="s">
        <v>1130</v>
      </c>
      <c r="D318" t="s">
        <v>1131</v>
      </c>
      <c r="E318" t="s">
        <v>15</v>
      </c>
      <c r="F318" s="13">
        <v>45566</v>
      </c>
      <c r="G318" t="s">
        <v>83</v>
      </c>
      <c r="H318" t="s">
        <v>84</v>
      </c>
      <c r="I318" s="12">
        <f>_xlfn.XLOOKUP(A:A, 'FY25 Preliminary Award'!B:B, 'FY25 Preliminary Award'!D:D, "", FALSE)</f>
        <v>661432.01</v>
      </c>
      <c r="J318" s="12">
        <f>_xlfn.XLOOKUP(A:A, 'FY25 Final Award'!B:B, 'FY25 Final Award'!D:D, "", FALSE)</f>
        <v>693737.02</v>
      </c>
      <c r="K318" s="12">
        <f>_xlfn.XLOOKUP(A:A, 'FY25 Final Award'!B:B, 'FY25 Final Award'!D:D, "", FALSE)</f>
        <v>693737.02</v>
      </c>
      <c r="O318" t="s">
        <v>85</v>
      </c>
    </row>
    <row r="319" spans="1:15">
      <c r="A319" t="s">
        <v>1132</v>
      </c>
      <c r="B319" t="s">
        <v>1133</v>
      </c>
      <c r="C319" t="s">
        <v>1134</v>
      </c>
      <c r="D319" t="s">
        <v>1135</v>
      </c>
      <c r="E319" t="s">
        <v>15</v>
      </c>
      <c r="F319" s="13">
        <v>45566</v>
      </c>
      <c r="G319" t="s">
        <v>83</v>
      </c>
      <c r="H319" t="s">
        <v>84</v>
      </c>
      <c r="I319" s="12">
        <f>_xlfn.XLOOKUP(A:A, 'FY25 Preliminary Award'!B:B, 'FY25 Preliminary Award'!D:D, "", FALSE)</f>
        <v>19361.91</v>
      </c>
      <c r="J319" s="12">
        <f>_xlfn.XLOOKUP(A:A, 'FY25 Final Award'!B:B, 'FY25 Final Award'!D:D, "", FALSE)</f>
        <v>19689.599999999999</v>
      </c>
      <c r="K319" s="12">
        <f>_xlfn.XLOOKUP(A:A, 'FY25 Final Award'!B:B, 'FY25 Final Award'!D:D, "", FALSE)</f>
        <v>19689.599999999999</v>
      </c>
      <c r="O319" t="s">
        <v>85</v>
      </c>
    </row>
    <row r="320" spans="1:15">
      <c r="A320" t="s">
        <v>1136</v>
      </c>
      <c r="B320" t="s">
        <v>1137</v>
      </c>
      <c r="C320" t="s">
        <v>1137</v>
      </c>
      <c r="D320" t="s">
        <v>1138</v>
      </c>
      <c r="E320" t="s">
        <v>15</v>
      </c>
      <c r="F320" s="13">
        <v>45566</v>
      </c>
      <c r="G320" t="s">
        <v>83</v>
      </c>
      <c r="H320" t="s">
        <v>84</v>
      </c>
      <c r="I320" s="12">
        <f>_xlfn.XLOOKUP(A:A, 'FY25 Preliminary Award'!B:B, 'FY25 Preliminary Award'!D:D, "", FALSE)</f>
        <v>6249.08</v>
      </c>
      <c r="J320" s="12">
        <f>_xlfn.XLOOKUP(A:A, 'FY25 Final Award'!B:B, 'FY25 Final Award'!D:D, "", FALSE)</f>
        <v>8542.75</v>
      </c>
      <c r="K320" s="12">
        <f>_xlfn.XLOOKUP(A:A, 'FY25 Final Award'!B:B, 'FY25 Final Award'!D:D, "", FALSE)</f>
        <v>8542.75</v>
      </c>
      <c r="O320" t="s">
        <v>85</v>
      </c>
    </row>
    <row r="321" spans="1:15">
      <c r="A321" t="s">
        <v>1139</v>
      </c>
      <c r="B321" t="s">
        <v>1140</v>
      </c>
      <c r="C321" t="s">
        <v>1141</v>
      </c>
      <c r="D321" t="s">
        <v>1142</v>
      </c>
      <c r="E321" t="s">
        <v>15</v>
      </c>
      <c r="F321" s="13">
        <v>45566</v>
      </c>
      <c r="G321" t="s">
        <v>83</v>
      </c>
      <c r="H321" t="s">
        <v>84</v>
      </c>
      <c r="I321" s="12">
        <f>_xlfn.XLOOKUP(A:A, 'FY25 Preliminary Award'!B:B, 'FY25 Preliminary Award'!D:D, "", FALSE)</f>
        <v>109171</v>
      </c>
      <c r="J321" s="12">
        <f>_xlfn.XLOOKUP(A:A, 'FY25 Final Award'!B:B, 'FY25 Final Award'!D:D, "", FALSE)</f>
        <v>120448.54</v>
      </c>
      <c r="K321" s="12">
        <f>_xlfn.XLOOKUP(A:A, 'FY25 Final Award'!B:B, 'FY25 Final Award'!D:D, "", FALSE)</f>
        <v>120448.54</v>
      </c>
      <c r="O321" t="s">
        <v>85</v>
      </c>
    </row>
    <row r="322" spans="1:15">
      <c r="A322" t="s">
        <v>1143</v>
      </c>
      <c r="B322" t="s">
        <v>1144</v>
      </c>
      <c r="C322" t="s">
        <v>1144</v>
      </c>
      <c r="D322" t="s">
        <v>1145</v>
      </c>
      <c r="E322" t="s">
        <v>15</v>
      </c>
      <c r="F322" s="13">
        <v>45566</v>
      </c>
      <c r="G322" t="s">
        <v>83</v>
      </c>
      <c r="H322" t="s">
        <v>84</v>
      </c>
      <c r="I322" s="12">
        <f>_xlfn.XLOOKUP(A:A, 'FY25 Preliminary Award'!B:B, 'FY25 Preliminary Award'!D:D, "", FALSE)</f>
        <v>157530.47</v>
      </c>
      <c r="J322" s="12">
        <f>_xlfn.XLOOKUP(A:A, 'FY25 Final Award'!B:B, 'FY25 Final Award'!D:D, "", FALSE)</f>
        <v>163008</v>
      </c>
      <c r="K322" s="12">
        <f>_xlfn.XLOOKUP(A:A, 'FY25 Final Award'!B:B, 'FY25 Final Award'!D:D, "", FALSE)</f>
        <v>163008</v>
      </c>
      <c r="O322" t="s">
        <v>85</v>
      </c>
    </row>
    <row r="323" spans="1:15">
      <c r="A323" t="s">
        <v>1146</v>
      </c>
      <c r="B323" t="s">
        <v>1147</v>
      </c>
      <c r="C323" t="s">
        <v>1148</v>
      </c>
      <c r="D323" t="s">
        <v>1149</v>
      </c>
      <c r="E323" t="s">
        <v>15</v>
      </c>
      <c r="F323" s="13">
        <v>45566</v>
      </c>
      <c r="G323" t="s">
        <v>83</v>
      </c>
      <c r="H323" t="s">
        <v>84</v>
      </c>
      <c r="I323" s="12">
        <f>_xlfn.XLOOKUP(A:A, 'FY25 Preliminary Award'!B:B, 'FY25 Preliminary Award'!D:D, "", FALSE)</f>
        <v>13017.76</v>
      </c>
      <c r="J323" s="12">
        <f>_xlfn.XLOOKUP(A:A, 'FY25 Final Award'!B:B, 'FY25 Final Award'!D:D, "", FALSE)</f>
        <v>13676.61</v>
      </c>
      <c r="K323" s="12">
        <f>_xlfn.XLOOKUP(A:A, 'FY25 Final Award'!B:B, 'FY25 Final Award'!D:D, "", FALSE)</f>
        <v>13676.61</v>
      </c>
      <c r="O323" t="s">
        <v>85</v>
      </c>
    </row>
    <row r="324" spans="1:15">
      <c r="A324" t="s">
        <v>1150</v>
      </c>
      <c r="B324" t="s">
        <v>1151</v>
      </c>
      <c r="C324" t="s">
        <v>1148</v>
      </c>
      <c r="D324" t="s">
        <v>1152</v>
      </c>
      <c r="E324" t="s">
        <v>15</v>
      </c>
      <c r="F324" s="13">
        <v>45566</v>
      </c>
      <c r="G324" t="s">
        <v>83</v>
      </c>
      <c r="H324" t="s">
        <v>84</v>
      </c>
      <c r="I324" s="12">
        <f>_xlfn.XLOOKUP(A:A, 'FY25 Preliminary Award'!B:B, 'FY25 Preliminary Award'!D:D, "", FALSE)</f>
        <v>42934.12</v>
      </c>
      <c r="J324" s="12">
        <f>_xlfn.XLOOKUP(A:A, 'FY25 Final Award'!B:B, 'FY25 Final Award'!D:D, "", FALSE)</f>
        <v>44642.239999999998</v>
      </c>
      <c r="K324" s="12">
        <f>_xlfn.XLOOKUP(A:A, 'FY25 Final Award'!B:B, 'FY25 Final Award'!D:D, "", FALSE)</f>
        <v>44642.239999999998</v>
      </c>
      <c r="O324" t="s">
        <v>85</v>
      </c>
    </row>
    <row r="325" spans="1:15">
      <c r="A325" t="s">
        <v>1153</v>
      </c>
      <c r="B325" t="s">
        <v>1154</v>
      </c>
      <c r="C325" t="s">
        <v>1148</v>
      </c>
      <c r="D325" t="s">
        <v>1155</v>
      </c>
      <c r="E325" t="s">
        <v>15</v>
      </c>
      <c r="F325" s="13">
        <v>45566</v>
      </c>
      <c r="G325" t="s">
        <v>83</v>
      </c>
      <c r="H325" t="s">
        <v>84</v>
      </c>
      <c r="I325" s="12">
        <f>_xlfn.XLOOKUP(A:A, 'FY25 Preliminary Award'!B:B, 'FY25 Preliminary Award'!D:D, "", FALSE)</f>
        <v>24102.42</v>
      </c>
      <c r="J325" s="12">
        <f>_xlfn.XLOOKUP(A:A, 'FY25 Final Award'!B:B, 'FY25 Final Award'!D:D, "", FALSE)</f>
        <v>28992.21</v>
      </c>
      <c r="K325" s="12">
        <f>_xlfn.XLOOKUP(A:A, 'FY25 Final Award'!B:B, 'FY25 Final Award'!D:D, "", FALSE)</f>
        <v>28992.21</v>
      </c>
      <c r="O325" t="s">
        <v>85</v>
      </c>
    </row>
    <row r="326" spans="1:15">
      <c r="A326" t="s">
        <v>1156</v>
      </c>
      <c r="B326" t="s">
        <v>1157</v>
      </c>
      <c r="C326" t="s">
        <v>1148</v>
      </c>
      <c r="D326" t="s">
        <v>1158</v>
      </c>
      <c r="E326" t="s">
        <v>15</v>
      </c>
      <c r="F326" s="13">
        <v>45566</v>
      </c>
      <c r="G326" t="s">
        <v>83</v>
      </c>
      <c r="H326" t="s">
        <v>84</v>
      </c>
      <c r="I326" s="12">
        <f>_xlfn.XLOOKUP(A:A, 'FY25 Preliminary Award'!B:B, 'FY25 Preliminary Award'!D:D, "", FALSE)</f>
        <v>112922.32</v>
      </c>
      <c r="J326" s="12">
        <f>_xlfn.XLOOKUP(A:A, 'FY25 Final Award'!B:B, 'FY25 Final Award'!D:D, "", FALSE)</f>
        <v>125972.19</v>
      </c>
      <c r="K326" s="12">
        <f>_xlfn.XLOOKUP(A:A, 'FY25 Final Award'!B:B, 'FY25 Final Award'!D:D, "", FALSE)</f>
        <v>125972.19</v>
      </c>
      <c r="O326" t="s">
        <v>85</v>
      </c>
    </row>
    <row r="327" spans="1:15">
      <c r="A327" t="s">
        <v>1159</v>
      </c>
      <c r="B327" t="s">
        <v>1160</v>
      </c>
      <c r="C327" t="s">
        <v>1160</v>
      </c>
      <c r="D327" t="s">
        <v>1161</v>
      </c>
      <c r="E327" t="s">
        <v>15</v>
      </c>
      <c r="F327" s="13">
        <v>45566</v>
      </c>
      <c r="G327" t="s">
        <v>83</v>
      </c>
      <c r="H327" t="s">
        <v>84</v>
      </c>
      <c r="I327" s="12">
        <f>_xlfn.XLOOKUP(A:A, 'FY25 Preliminary Award'!B:B, 'FY25 Preliminary Award'!D:D, "", FALSE)</f>
        <v>25486.61</v>
      </c>
      <c r="J327" s="12">
        <f>_xlfn.XLOOKUP(A:A, 'FY25 Final Award'!B:B, 'FY25 Final Award'!D:D, "", FALSE)</f>
        <v>27729.45</v>
      </c>
      <c r="K327" s="12">
        <f>_xlfn.XLOOKUP(A:A, 'FY25 Final Award'!B:B, 'FY25 Final Award'!D:D, "", FALSE)</f>
        <v>27729.45</v>
      </c>
      <c r="O327" t="s">
        <v>85</v>
      </c>
    </row>
    <row r="328" spans="1:15">
      <c r="A328" t="s">
        <v>1162</v>
      </c>
      <c r="B328" t="s">
        <v>1163</v>
      </c>
      <c r="C328" t="s">
        <v>1148</v>
      </c>
      <c r="D328" t="s">
        <v>1164</v>
      </c>
      <c r="E328" t="s">
        <v>15</v>
      </c>
      <c r="F328" s="13">
        <v>45566</v>
      </c>
      <c r="G328" t="s">
        <v>83</v>
      </c>
      <c r="H328" t="s">
        <v>84</v>
      </c>
      <c r="I328" s="12">
        <f>_xlfn.XLOOKUP(A:A, 'FY25 Preliminary Award'!B:B, 'FY25 Preliminary Award'!D:D, "", FALSE)</f>
        <v>35689.440000000002</v>
      </c>
      <c r="J328" s="12">
        <f>_xlfn.XLOOKUP(A:A, 'FY25 Final Award'!B:B, 'FY25 Final Award'!D:D, "", FALSE)</f>
        <v>37486.01</v>
      </c>
      <c r="K328" s="12">
        <f>_xlfn.XLOOKUP(A:A, 'FY25 Final Award'!B:B, 'FY25 Final Award'!D:D, "", FALSE)</f>
        <v>37486.01</v>
      </c>
      <c r="O328" t="s">
        <v>85</v>
      </c>
    </row>
    <row r="329" spans="1:15">
      <c r="A329" t="s">
        <v>1165</v>
      </c>
      <c r="B329" t="s">
        <v>1166</v>
      </c>
      <c r="C329" t="s">
        <v>1166</v>
      </c>
      <c r="D329" t="s">
        <v>1167</v>
      </c>
      <c r="E329" t="s">
        <v>15</v>
      </c>
      <c r="F329" s="13">
        <v>45566</v>
      </c>
      <c r="G329" t="s">
        <v>83</v>
      </c>
      <c r="H329" t="s">
        <v>84</v>
      </c>
      <c r="I329" s="12">
        <f>_xlfn.XLOOKUP(A:A, 'FY25 Preliminary Award'!B:B, 'FY25 Preliminary Award'!D:D, "", FALSE)</f>
        <v>51641.41</v>
      </c>
      <c r="J329" s="12">
        <f>_xlfn.XLOOKUP(A:A, 'FY25 Final Award'!B:B, 'FY25 Final Award'!D:D, "", FALSE)</f>
        <v>58372.57</v>
      </c>
      <c r="K329" s="12">
        <f>_xlfn.XLOOKUP(A:A, 'FY25 Final Award'!B:B, 'FY25 Final Award'!D:D, "", FALSE)</f>
        <v>58372.57</v>
      </c>
      <c r="O329" t="s">
        <v>85</v>
      </c>
    </row>
    <row r="330" spans="1:15">
      <c r="A330" t="s">
        <v>1168</v>
      </c>
      <c r="B330" t="s">
        <v>1169</v>
      </c>
      <c r="C330" t="s">
        <v>1169</v>
      </c>
      <c r="D330" t="s">
        <v>1170</v>
      </c>
      <c r="E330" t="s">
        <v>15</v>
      </c>
      <c r="F330" s="13">
        <v>45566</v>
      </c>
      <c r="G330" t="s">
        <v>83</v>
      </c>
      <c r="H330" t="s">
        <v>84</v>
      </c>
      <c r="I330" s="12">
        <f>_xlfn.XLOOKUP(A:A, 'FY25 Preliminary Award'!B:B, 'FY25 Preliminary Award'!D:D, "", FALSE)</f>
        <v>83315.509999999995</v>
      </c>
      <c r="J330" s="12">
        <f>_xlfn.XLOOKUP(A:A, 'FY25 Final Award'!B:B, 'FY25 Final Award'!D:D, "", FALSE)</f>
        <v>88936.71</v>
      </c>
      <c r="K330" s="12">
        <f>_xlfn.XLOOKUP(A:A, 'FY25 Final Award'!B:B, 'FY25 Final Award'!D:D, "", FALSE)</f>
        <v>88936.71</v>
      </c>
      <c r="O330" t="s">
        <v>85</v>
      </c>
    </row>
    <row r="331" spans="1:15">
      <c r="A331" t="s">
        <v>1171</v>
      </c>
      <c r="B331" t="s">
        <v>1172</v>
      </c>
      <c r="C331" t="s">
        <v>1173</v>
      </c>
      <c r="D331" t="s">
        <v>1174</v>
      </c>
      <c r="E331" t="s">
        <v>15</v>
      </c>
      <c r="F331" s="13">
        <v>45566</v>
      </c>
      <c r="G331" t="s">
        <v>83</v>
      </c>
      <c r="H331" t="s">
        <v>84</v>
      </c>
      <c r="I331" s="12">
        <f>_xlfn.XLOOKUP(A:A, 'FY25 Preliminary Award'!B:B, 'FY25 Preliminary Award'!D:D, "", FALSE)</f>
        <v>92464.48</v>
      </c>
      <c r="J331" s="12">
        <f>_xlfn.XLOOKUP(A:A, 'FY25 Final Award'!B:B, 'FY25 Final Award'!D:D, "", FALSE)</f>
        <v>124544.2</v>
      </c>
      <c r="K331" s="12">
        <f>_xlfn.XLOOKUP(A:A, 'FY25 Final Award'!B:B, 'FY25 Final Award'!D:D, "", FALSE)</f>
        <v>124544.2</v>
      </c>
      <c r="O331" t="s">
        <v>85</v>
      </c>
    </row>
    <row r="332" spans="1:15">
      <c r="A332" t="s">
        <v>1175</v>
      </c>
      <c r="B332" t="s">
        <v>1176</v>
      </c>
      <c r="C332" t="s">
        <v>1148</v>
      </c>
      <c r="D332" t="s">
        <v>1177</v>
      </c>
      <c r="E332" t="s">
        <v>15</v>
      </c>
      <c r="F332" s="13">
        <v>45566</v>
      </c>
      <c r="G332" t="s">
        <v>83</v>
      </c>
      <c r="H332" t="s">
        <v>84</v>
      </c>
      <c r="I332" s="12">
        <f>_xlfn.XLOOKUP(A:A, 'FY25 Preliminary Award'!B:B, 'FY25 Preliminary Award'!D:D, "", FALSE)</f>
        <v>45631.15</v>
      </c>
      <c r="J332" s="12">
        <f>_xlfn.XLOOKUP(A:A, 'FY25 Final Award'!B:B, 'FY25 Final Award'!D:D, "", FALSE)</f>
        <v>43700.39</v>
      </c>
      <c r="K332" s="12">
        <f>_xlfn.XLOOKUP(A:A, 'FY25 Final Award'!B:B, 'FY25 Final Award'!D:D, "", FALSE)</f>
        <v>43700.39</v>
      </c>
      <c r="O332" t="s">
        <v>85</v>
      </c>
    </row>
    <row r="333" spans="1:15">
      <c r="A333" t="s">
        <v>1178</v>
      </c>
      <c r="B333" t="s">
        <v>1179</v>
      </c>
      <c r="C333" t="s">
        <v>1148</v>
      </c>
      <c r="D333" t="s">
        <v>1180</v>
      </c>
      <c r="E333" t="s">
        <v>15</v>
      </c>
      <c r="F333" s="13">
        <v>45566</v>
      </c>
      <c r="G333" t="s">
        <v>83</v>
      </c>
      <c r="H333" t="s">
        <v>84</v>
      </c>
      <c r="I333" s="12">
        <f>_xlfn.XLOOKUP(A:A, 'FY25 Preliminary Award'!B:B, 'FY25 Preliminary Award'!D:D, "", FALSE)</f>
        <v>47741.45</v>
      </c>
      <c r="J333" s="12">
        <f>_xlfn.XLOOKUP(A:A, 'FY25 Final Award'!B:B, 'FY25 Final Award'!D:D, "", FALSE)</f>
        <v>51963.81</v>
      </c>
      <c r="K333" s="12">
        <f>_xlfn.XLOOKUP(A:A, 'FY25 Final Award'!B:B, 'FY25 Final Award'!D:D, "", FALSE)</f>
        <v>51963.81</v>
      </c>
      <c r="O333" t="s">
        <v>85</v>
      </c>
    </row>
    <row r="334" spans="1:15">
      <c r="A334" t="s">
        <v>1181</v>
      </c>
      <c r="B334" t="s">
        <v>1182</v>
      </c>
      <c r="C334" t="s">
        <v>1182</v>
      </c>
      <c r="D334" t="s">
        <v>1183</v>
      </c>
      <c r="E334" t="s">
        <v>15</v>
      </c>
      <c r="F334" s="13">
        <v>45566</v>
      </c>
      <c r="G334" t="s">
        <v>83</v>
      </c>
      <c r="H334" t="s">
        <v>84</v>
      </c>
      <c r="I334" s="12">
        <f>_xlfn.XLOOKUP(A:A, 'FY25 Preliminary Award'!B:B, 'FY25 Preliminary Award'!D:D, "", FALSE)</f>
        <v>23754</v>
      </c>
      <c r="J334" s="12">
        <f>_xlfn.XLOOKUP(A:A, 'FY25 Final Award'!B:B, 'FY25 Final Award'!D:D, "", FALSE)</f>
        <v>22890.61</v>
      </c>
      <c r="K334" s="12">
        <f>_xlfn.XLOOKUP(A:A, 'FY25 Final Award'!B:B, 'FY25 Final Award'!D:D, "", FALSE)</f>
        <v>22890.61</v>
      </c>
      <c r="O334" t="s">
        <v>85</v>
      </c>
    </row>
    <row r="335" spans="1:15">
      <c r="A335" t="s">
        <v>1184</v>
      </c>
      <c r="B335" t="s">
        <v>1185</v>
      </c>
      <c r="C335" t="s">
        <v>1186</v>
      </c>
      <c r="D335" t="s">
        <v>1187</v>
      </c>
      <c r="E335" t="s">
        <v>15</v>
      </c>
      <c r="F335" s="13">
        <v>45566</v>
      </c>
      <c r="G335" t="s">
        <v>83</v>
      </c>
      <c r="H335" t="s">
        <v>84</v>
      </c>
      <c r="I335" s="12">
        <f>_xlfn.XLOOKUP(A:A, 'FY25 Preliminary Award'!B:B, 'FY25 Preliminary Award'!D:D, "", FALSE)</f>
        <v>30900.45</v>
      </c>
      <c r="J335" s="12">
        <f>_xlfn.XLOOKUP(A:A, 'FY25 Final Award'!B:B, 'FY25 Final Award'!D:D, "", FALSE)</f>
        <v>34114</v>
      </c>
      <c r="K335" s="12">
        <f>_xlfn.XLOOKUP(A:A, 'FY25 Final Award'!B:B, 'FY25 Final Award'!D:D, "", FALSE)</f>
        <v>34114</v>
      </c>
      <c r="O335" t="s">
        <v>85</v>
      </c>
    </row>
    <row r="336" spans="1:15">
      <c r="A336" t="s">
        <v>1188</v>
      </c>
      <c r="B336" t="s">
        <v>1189</v>
      </c>
      <c r="C336" t="s">
        <v>1148</v>
      </c>
      <c r="D336" t="s">
        <v>1190</v>
      </c>
      <c r="E336" t="s">
        <v>15</v>
      </c>
      <c r="F336" s="13">
        <v>45566</v>
      </c>
      <c r="G336" t="s">
        <v>83</v>
      </c>
      <c r="H336" t="s">
        <v>84</v>
      </c>
      <c r="I336" s="12">
        <f>_xlfn.XLOOKUP(A:A, 'FY25 Preliminary Award'!B:B, 'FY25 Preliminary Award'!D:D, "", FALSE)</f>
        <v>26913.96</v>
      </c>
      <c r="J336" s="12">
        <f>_xlfn.XLOOKUP(A:A, 'FY25 Final Award'!B:B, 'FY25 Final Award'!D:D, "", FALSE)</f>
        <v>28698.3</v>
      </c>
      <c r="K336" s="12">
        <f>_xlfn.XLOOKUP(A:A, 'FY25 Final Award'!B:B, 'FY25 Final Award'!D:D, "", FALSE)</f>
        <v>28698.3</v>
      </c>
      <c r="O336" t="s">
        <v>85</v>
      </c>
    </row>
    <row r="337" spans="1:15">
      <c r="A337" t="s">
        <v>1191</v>
      </c>
      <c r="B337" t="s">
        <v>1192</v>
      </c>
      <c r="C337" t="s">
        <v>1193</v>
      </c>
      <c r="D337" t="s">
        <v>1194</v>
      </c>
      <c r="E337" t="s">
        <v>15</v>
      </c>
      <c r="F337" s="13">
        <v>45566</v>
      </c>
      <c r="G337" t="s">
        <v>83</v>
      </c>
      <c r="H337" t="s">
        <v>84</v>
      </c>
      <c r="I337" s="12">
        <f>_xlfn.XLOOKUP(A:A, 'FY25 Preliminary Award'!B:B, 'FY25 Preliminary Award'!D:D, "", FALSE)</f>
        <v>17199.05</v>
      </c>
      <c r="J337" s="12">
        <f>_xlfn.XLOOKUP(A:A, 'FY25 Final Award'!B:B, 'FY25 Final Award'!D:D, "", FALSE)</f>
        <v>17374.96</v>
      </c>
      <c r="K337" s="12">
        <f>_xlfn.XLOOKUP(A:A, 'FY25 Final Award'!B:B, 'FY25 Final Award'!D:D, "", FALSE)</f>
        <v>17374.96</v>
      </c>
      <c r="O337" t="s">
        <v>85</v>
      </c>
    </row>
    <row r="338" spans="1:15">
      <c r="A338" t="s">
        <v>1195</v>
      </c>
      <c r="B338" t="s">
        <v>1196</v>
      </c>
      <c r="C338" t="s">
        <v>1197</v>
      </c>
      <c r="D338" t="s">
        <v>1198</v>
      </c>
      <c r="E338" t="s">
        <v>15</v>
      </c>
      <c r="F338" s="13">
        <v>45566</v>
      </c>
      <c r="G338" t="s">
        <v>83</v>
      </c>
      <c r="H338" t="s">
        <v>84</v>
      </c>
      <c r="I338" s="12">
        <f>_xlfn.XLOOKUP(A:A, 'FY25 Preliminary Award'!B:B, 'FY25 Preliminary Award'!D:D, "", FALSE)</f>
        <v>5805.97</v>
      </c>
      <c r="J338" s="12">
        <f>_xlfn.XLOOKUP(A:A, 'FY25 Final Award'!B:B, 'FY25 Final Award'!D:D, "", FALSE)</f>
        <v>0</v>
      </c>
      <c r="K338" s="12">
        <f>_xlfn.XLOOKUP(A:A, 'FY25 Final Award'!B:B, 'FY25 Final Award'!D:D, "", FALSE)</f>
        <v>0</v>
      </c>
      <c r="O338" t="s">
        <v>85</v>
      </c>
    </row>
    <row r="339" spans="1:15">
      <c r="A339" t="s">
        <v>1199</v>
      </c>
      <c r="B339" t="s">
        <v>1200</v>
      </c>
      <c r="C339" t="s">
        <v>1201</v>
      </c>
      <c r="D339" t="s">
        <v>1202</v>
      </c>
      <c r="E339" t="s">
        <v>15</v>
      </c>
      <c r="F339" s="13">
        <v>45566</v>
      </c>
      <c r="G339" t="s">
        <v>83</v>
      </c>
      <c r="H339" t="s">
        <v>84</v>
      </c>
      <c r="I339" s="12">
        <f>_xlfn.XLOOKUP(A:A, 'FY25 Preliminary Award'!B:B, 'FY25 Preliminary Award'!D:D, "", FALSE)</f>
        <v>41884.879999999997</v>
      </c>
      <c r="J339" s="12">
        <f>_xlfn.XLOOKUP(A:A, 'FY25 Final Award'!B:B, 'FY25 Final Award'!D:D, "", FALSE)</f>
        <v>46533.34</v>
      </c>
      <c r="K339" s="12">
        <f>_xlfn.XLOOKUP(A:A, 'FY25 Final Award'!B:B, 'FY25 Final Award'!D:D, "", FALSE)</f>
        <v>46533.34</v>
      </c>
      <c r="O339" t="s">
        <v>85</v>
      </c>
    </row>
    <row r="340" spans="1:15">
      <c r="A340" t="s">
        <v>1203</v>
      </c>
      <c r="B340" t="s">
        <v>1204</v>
      </c>
      <c r="C340" t="s">
        <v>1205</v>
      </c>
      <c r="D340" t="s">
        <v>1206</v>
      </c>
      <c r="E340" t="s">
        <v>15</v>
      </c>
      <c r="F340" s="13">
        <v>45566</v>
      </c>
      <c r="G340" t="s">
        <v>83</v>
      </c>
      <c r="H340" t="s">
        <v>84</v>
      </c>
      <c r="I340" s="12">
        <f>_xlfn.XLOOKUP(A:A, 'FY25 Preliminary Award'!B:B, 'FY25 Preliminary Award'!D:D, "", FALSE)</f>
        <v>332269.81</v>
      </c>
      <c r="J340" s="12">
        <f>_xlfn.XLOOKUP(A:A, 'FY25 Final Award'!B:B, 'FY25 Final Award'!D:D, "", FALSE)</f>
        <v>367079.19</v>
      </c>
      <c r="K340" s="12">
        <f>_xlfn.XLOOKUP(A:A, 'FY25 Final Award'!B:B, 'FY25 Final Award'!D:D, "", FALSE)</f>
        <v>367079.19</v>
      </c>
      <c r="O340" t="s">
        <v>85</v>
      </c>
    </row>
    <row r="341" spans="1:15">
      <c r="A341" t="s">
        <v>1207</v>
      </c>
      <c r="B341" t="s">
        <v>1208</v>
      </c>
      <c r="C341" t="s">
        <v>1209</v>
      </c>
      <c r="D341" t="s">
        <v>1210</v>
      </c>
      <c r="E341" t="s">
        <v>15</v>
      </c>
      <c r="F341" s="13">
        <v>45566</v>
      </c>
      <c r="G341" t="s">
        <v>83</v>
      </c>
      <c r="H341" t="s">
        <v>84</v>
      </c>
      <c r="I341" s="12">
        <f>_xlfn.XLOOKUP(A:A, 'FY25 Preliminary Award'!B:B, 'FY25 Preliminary Award'!D:D, "", FALSE)</f>
        <v>8954.1</v>
      </c>
      <c r="J341" s="12">
        <f>_xlfn.XLOOKUP(A:A, 'FY25 Final Award'!B:B, 'FY25 Final Award'!D:D, "", FALSE)</f>
        <v>11229.08</v>
      </c>
      <c r="K341" s="12">
        <f>_xlfn.XLOOKUP(A:A, 'FY25 Final Award'!B:B, 'FY25 Final Award'!D:D, "", FALSE)</f>
        <v>11229.08</v>
      </c>
      <c r="O341" t="s">
        <v>85</v>
      </c>
    </row>
    <row r="342" spans="1:15">
      <c r="A342" t="s">
        <v>1211</v>
      </c>
      <c r="B342" t="s">
        <v>1212</v>
      </c>
      <c r="C342" t="s">
        <v>1213</v>
      </c>
      <c r="D342" t="s">
        <v>1214</v>
      </c>
      <c r="E342" t="s">
        <v>15</v>
      </c>
      <c r="F342" s="13">
        <v>45566</v>
      </c>
      <c r="G342" t="s">
        <v>83</v>
      </c>
      <c r="H342" t="s">
        <v>84</v>
      </c>
      <c r="I342" s="12">
        <f>_xlfn.XLOOKUP(A:A, 'FY25 Preliminary Award'!B:B, 'FY25 Preliminary Award'!D:D, "", FALSE)</f>
        <v>21038.29</v>
      </c>
      <c r="J342" s="12">
        <f>_xlfn.XLOOKUP(A:A, 'FY25 Final Award'!B:B, 'FY25 Final Award'!D:D, "", FALSE)</f>
        <v>25657.94</v>
      </c>
      <c r="K342" s="12">
        <f>_xlfn.XLOOKUP(A:A, 'FY25 Final Award'!B:B, 'FY25 Final Award'!D:D, "", FALSE)</f>
        <v>25657.94</v>
      </c>
      <c r="O342" t="s">
        <v>85</v>
      </c>
    </row>
    <row r="343" spans="1:15">
      <c r="A343" t="s">
        <v>1215</v>
      </c>
      <c r="B343" t="s">
        <v>1216</v>
      </c>
      <c r="C343" t="s">
        <v>1216</v>
      </c>
      <c r="D343" t="s">
        <v>1217</v>
      </c>
      <c r="E343" t="s">
        <v>15</v>
      </c>
      <c r="F343" s="13">
        <v>45566</v>
      </c>
      <c r="G343" t="s">
        <v>83</v>
      </c>
      <c r="H343" t="s">
        <v>84</v>
      </c>
      <c r="I343" s="12">
        <f>_xlfn.XLOOKUP(A:A, 'FY25 Preliminary Award'!B:B, 'FY25 Preliminary Award'!D:D, "", FALSE)</f>
        <v>36944.050000000003</v>
      </c>
      <c r="J343" s="12">
        <f>_xlfn.XLOOKUP(A:A, 'FY25 Final Award'!B:B, 'FY25 Final Award'!D:D, "", FALSE)</f>
        <v>40657.870000000003</v>
      </c>
      <c r="K343" s="12">
        <f>_xlfn.XLOOKUP(A:A, 'FY25 Final Award'!B:B, 'FY25 Final Award'!D:D, "", FALSE)</f>
        <v>40657.870000000003</v>
      </c>
      <c r="O343" t="s">
        <v>85</v>
      </c>
    </row>
    <row r="344" spans="1:15">
      <c r="A344" t="s">
        <v>1218</v>
      </c>
      <c r="B344" t="s">
        <v>1219</v>
      </c>
      <c r="C344" t="s">
        <v>1220</v>
      </c>
      <c r="D344" t="s">
        <v>1221</v>
      </c>
      <c r="E344" t="s">
        <v>15</v>
      </c>
      <c r="F344" s="13">
        <v>45566</v>
      </c>
      <c r="G344" t="s">
        <v>83</v>
      </c>
      <c r="H344" t="s">
        <v>84</v>
      </c>
      <c r="I344" s="12">
        <f>_xlfn.XLOOKUP(A:A, 'FY25 Preliminary Award'!B:B, 'FY25 Preliminary Award'!D:D, "", FALSE)</f>
        <v>13638.45</v>
      </c>
      <c r="J344" s="12">
        <f>_xlfn.XLOOKUP(A:A, 'FY25 Final Award'!B:B, 'FY25 Final Award'!D:D, "", FALSE)</f>
        <v>15784.68</v>
      </c>
      <c r="K344" s="12">
        <f>_xlfn.XLOOKUP(A:A, 'FY25 Final Award'!B:B, 'FY25 Final Award'!D:D, "", FALSE)</f>
        <v>15784.68</v>
      </c>
      <c r="O344" t="s">
        <v>85</v>
      </c>
    </row>
    <row r="345" spans="1:15">
      <c r="A345" t="s">
        <v>1222</v>
      </c>
      <c r="B345" t="s">
        <v>1223</v>
      </c>
      <c r="C345" t="s">
        <v>1224</v>
      </c>
      <c r="D345" t="s">
        <v>1225</v>
      </c>
      <c r="E345" t="s">
        <v>15</v>
      </c>
      <c r="F345" s="13">
        <v>45566</v>
      </c>
      <c r="G345" t="s">
        <v>83</v>
      </c>
      <c r="H345" t="s">
        <v>84</v>
      </c>
      <c r="I345" s="12">
        <f>_xlfn.XLOOKUP(A:A, 'FY25 Preliminary Award'!B:B, 'FY25 Preliminary Award'!D:D, "", FALSE)</f>
        <v>236222</v>
      </c>
      <c r="J345" s="12">
        <f>_xlfn.XLOOKUP(A:A, 'FY25 Final Award'!B:B, 'FY25 Final Award'!D:D, "", FALSE)</f>
        <v>262808.18</v>
      </c>
      <c r="K345" s="12">
        <f>_xlfn.XLOOKUP(A:A, 'FY25 Final Award'!B:B, 'FY25 Final Award'!D:D, "", FALSE)</f>
        <v>262808.18</v>
      </c>
      <c r="O345" t="s">
        <v>85</v>
      </c>
    </row>
    <row r="346" spans="1:15">
      <c r="A346" t="s">
        <v>1226</v>
      </c>
      <c r="B346" t="s">
        <v>1227</v>
      </c>
      <c r="C346" t="s">
        <v>1228</v>
      </c>
      <c r="D346" t="s">
        <v>1229</v>
      </c>
      <c r="E346" t="s">
        <v>15</v>
      </c>
      <c r="F346" s="13">
        <v>45566</v>
      </c>
      <c r="G346" t="s">
        <v>83</v>
      </c>
      <c r="H346" t="s">
        <v>84</v>
      </c>
      <c r="I346" s="12">
        <f>_xlfn.XLOOKUP(A:A, 'FY25 Preliminary Award'!B:B, 'FY25 Preliminary Award'!D:D, "", FALSE)</f>
        <v>1519633.75</v>
      </c>
      <c r="J346" s="12">
        <f>_xlfn.XLOOKUP(A:A, 'FY25 Final Award'!B:B, 'FY25 Final Award'!D:D, "", FALSE)</f>
        <v>1723557.05</v>
      </c>
      <c r="K346" s="12">
        <f>_xlfn.XLOOKUP(A:A, 'FY25 Final Award'!B:B, 'FY25 Final Award'!D:D, "", FALSE)</f>
        <v>1723557.05</v>
      </c>
      <c r="O346" t="s">
        <v>85</v>
      </c>
    </row>
    <row r="347" spans="1:15">
      <c r="A347" t="s">
        <v>1230</v>
      </c>
      <c r="B347" t="s">
        <v>1231</v>
      </c>
      <c r="C347" t="s">
        <v>1232</v>
      </c>
      <c r="D347" t="s">
        <v>1233</v>
      </c>
      <c r="E347" t="s">
        <v>15</v>
      </c>
      <c r="F347" s="13">
        <v>45566</v>
      </c>
      <c r="G347" t="s">
        <v>83</v>
      </c>
      <c r="H347" t="s">
        <v>84</v>
      </c>
      <c r="I347" s="12">
        <f>_xlfn.XLOOKUP(A:A, 'FY25 Preliminary Award'!B:B, 'FY25 Preliminary Award'!D:D, "", FALSE)</f>
        <v>22229.31</v>
      </c>
      <c r="J347" s="12">
        <f>_xlfn.XLOOKUP(A:A, 'FY25 Final Award'!B:B, 'FY25 Final Award'!D:D, "", FALSE)</f>
        <v>20074.849999999999</v>
      </c>
      <c r="K347" s="12">
        <f>_xlfn.XLOOKUP(A:A, 'FY25 Final Award'!B:B, 'FY25 Final Award'!D:D, "", FALSE)</f>
        <v>20074.849999999999</v>
      </c>
      <c r="O347" t="s">
        <v>85</v>
      </c>
    </row>
    <row r="348" spans="1:15">
      <c r="A348" t="s">
        <v>1234</v>
      </c>
      <c r="B348" t="s">
        <v>1235</v>
      </c>
      <c r="C348" t="s">
        <v>1236</v>
      </c>
      <c r="D348" t="s">
        <v>1237</v>
      </c>
      <c r="E348" t="s">
        <v>15</v>
      </c>
      <c r="F348" s="13">
        <v>45566</v>
      </c>
      <c r="G348" t="s">
        <v>83</v>
      </c>
      <c r="H348" t="s">
        <v>84</v>
      </c>
      <c r="I348" s="12">
        <f>_xlfn.XLOOKUP(A:A, 'FY25 Preliminary Award'!B:B, 'FY25 Preliminary Award'!D:D, "", FALSE)</f>
        <v>2579858.7799999998</v>
      </c>
      <c r="J348" s="12">
        <f>_xlfn.XLOOKUP(A:A, 'FY25 Final Award'!B:B, 'FY25 Final Award'!D:D, "", FALSE)</f>
        <v>2856865.31</v>
      </c>
      <c r="K348" s="12">
        <f>_xlfn.XLOOKUP(A:A, 'FY25 Final Award'!B:B, 'FY25 Final Award'!D:D, "", FALSE)</f>
        <v>2856865.31</v>
      </c>
      <c r="O348" t="s">
        <v>85</v>
      </c>
    </row>
    <row r="349" spans="1:15">
      <c r="A349" t="s">
        <v>1238</v>
      </c>
      <c r="B349" t="s">
        <v>1239</v>
      </c>
      <c r="C349" t="s">
        <v>1240</v>
      </c>
      <c r="D349">
        <v>0</v>
      </c>
      <c r="E349" t="s">
        <v>15</v>
      </c>
      <c r="F349" s="13">
        <v>45566</v>
      </c>
      <c r="G349" t="s">
        <v>83</v>
      </c>
      <c r="H349" t="s">
        <v>84</v>
      </c>
      <c r="I349" s="12">
        <f>_xlfn.XLOOKUP(A:A, 'FY25 Preliminary Award'!B:B, 'FY25 Preliminary Award'!D:D, "", FALSE)</f>
        <v>871.52</v>
      </c>
      <c r="J349" s="12">
        <f>_xlfn.XLOOKUP(A:A, 'FY25 Final Award'!B:B, 'FY25 Final Award'!D:D, "", FALSE)</f>
        <v>968.36</v>
      </c>
      <c r="K349" s="12">
        <f>_xlfn.XLOOKUP(A:A, 'FY25 Final Award'!B:B, 'FY25 Final Award'!D:D, "", FALSE)</f>
        <v>968.36</v>
      </c>
      <c r="O349" t="s">
        <v>85</v>
      </c>
    </row>
    <row r="350" spans="1:15">
      <c r="A350" t="s">
        <v>1241</v>
      </c>
      <c r="B350" t="s">
        <v>1242</v>
      </c>
      <c r="C350" t="s">
        <v>1243</v>
      </c>
      <c r="D350" t="s">
        <v>1244</v>
      </c>
      <c r="E350" t="s">
        <v>15</v>
      </c>
      <c r="F350" s="13">
        <v>45566</v>
      </c>
      <c r="G350" t="s">
        <v>83</v>
      </c>
      <c r="H350" t="s">
        <v>84</v>
      </c>
      <c r="I350" s="12">
        <f>_xlfn.XLOOKUP(A:A, 'FY25 Preliminary Award'!B:B, 'FY25 Preliminary Award'!D:D, "", FALSE)</f>
        <v>16232.69</v>
      </c>
      <c r="J350" s="12">
        <f>_xlfn.XLOOKUP(A:A, 'FY25 Final Award'!B:B, 'FY25 Final Award'!D:D, "", FALSE)</f>
        <v>21217.85</v>
      </c>
      <c r="K350" s="12">
        <f>_xlfn.XLOOKUP(A:A, 'FY25 Final Award'!B:B, 'FY25 Final Award'!D:D, "", FALSE)</f>
        <v>21217.85</v>
      </c>
      <c r="O350" t="s">
        <v>85</v>
      </c>
    </row>
    <row r="351" spans="1:15">
      <c r="A351" t="s">
        <v>1245</v>
      </c>
      <c r="B351" t="s">
        <v>1246</v>
      </c>
      <c r="C351" t="s">
        <v>1247</v>
      </c>
      <c r="D351" t="s">
        <v>1248</v>
      </c>
      <c r="E351" t="s">
        <v>15</v>
      </c>
      <c r="F351" s="13">
        <v>45566</v>
      </c>
      <c r="G351" t="s">
        <v>83</v>
      </c>
      <c r="H351" t="s">
        <v>84</v>
      </c>
      <c r="I351" s="12">
        <f>_xlfn.XLOOKUP(A:A, 'FY25 Preliminary Award'!B:B, 'FY25 Preliminary Award'!D:D, "", FALSE)</f>
        <v>1032429.2</v>
      </c>
      <c r="J351" s="12">
        <f>_xlfn.XLOOKUP(A:A, 'FY25 Final Award'!B:B, 'FY25 Final Award'!D:D, "", FALSE)</f>
        <v>1126778.26</v>
      </c>
      <c r="K351" s="12">
        <f>_xlfn.XLOOKUP(A:A, 'FY25 Final Award'!B:B, 'FY25 Final Award'!D:D, "", FALSE)</f>
        <v>1126778.26</v>
      </c>
      <c r="O351" t="s">
        <v>85</v>
      </c>
    </row>
    <row r="352" spans="1:15">
      <c r="A352" t="s">
        <v>1249</v>
      </c>
      <c r="B352" t="s">
        <v>1250</v>
      </c>
      <c r="C352" t="s">
        <v>1251</v>
      </c>
      <c r="D352" t="s">
        <v>1252</v>
      </c>
      <c r="E352" t="s">
        <v>15</v>
      </c>
      <c r="F352" s="13">
        <v>45566</v>
      </c>
      <c r="G352" t="s">
        <v>83</v>
      </c>
      <c r="H352" t="s">
        <v>84</v>
      </c>
      <c r="I352" s="12">
        <f>_xlfn.XLOOKUP(A:A, 'FY25 Preliminary Award'!B:B, 'FY25 Preliminary Award'!D:D, "", FALSE)</f>
        <v>1218341.42</v>
      </c>
      <c r="J352" s="12">
        <f>_xlfn.XLOOKUP(A:A, 'FY25 Final Award'!B:B, 'FY25 Final Award'!D:D, "", FALSE)</f>
        <v>1393597.21</v>
      </c>
      <c r="K352" s="12">
        <f>_xlfn.XLOOKUP(A:A, 'FY25 Final Award'!B:B, 'FY25 Final Award'!D:D, "", FALSE)</f>
        <v>1393597.21</v>
      </c>
      <c r="O352" t="s">
        <v>85</v>
      </c>
    </row>
    <row r="353" spans="1:15">
      <c r="A353" t="s">
        <v>1253</v>
      </c>
      <c r="B353" t="s">
        <v>1254</v>
      </c>
      <c r="C353" t="s">
        <v>1254</v>
      </c>
      <c r="D353" t="s">
        <v>1255</v>
      </c>
      <c r="E353" t="s">
        <v>15</v>
      </c>
      <c r="F353" s="13">
        <v>45566</v>
      </c>
      <c r="G353" t="s">
        <v>83</v>
      </c>
      <c r="H353" t="s">
        <v>84</v>
      </c>
      <c r="I353" s="12">
        <f>_xlfn.XLOOKUP(A:A, 'FY25 Preliminary Award'!B:B, 'FY25 Preliminary Award'!D:D, "", FALSE)</f>
        <v>137633.54</v>
      </c>
      <c r="J353" s="12">
        <f>_xlfn.XLOOKUP(A:A, 'FY25 Final Award'!B:B, 'FY25 Final Award'!D:D, "", FALSE)</f>
        <v>138041.97</v>
      </c>
      <c r="K353" s="12">
        <f>_xlfn.XLOOKUP(A:A, 'FY25 Final Award'!B:B, 'FY25 Final Award'!D:D, "", FALSE)</f>
        <v>138041.97</v>
      </c>
      <c r="O353" t="s">
        <v>85</v>
      </c>
    </row>
    <row r="354" spans="1:15">
      <c r="A354" t="s">
        <v>1256</v>
      </c>
      <c r="B354" t="s">
        <v>1257</v>
      </c>
      <c r="C354" t="s">
        <v>1257</v>
      </c>
      <c r="D354" t="s">
        <v>1258</v>
      </c>
      <c r="E354" t="s">
        <v>15</v>
      </c>
      <c r="F354" s="13">
        <v>45566</v>
      </c>
      <c r="G354" t="s">
        <v>83</v>
      </c>
      <c r="H354" t="s">
        <v>84</v>
      </c>
      <c r="I354" s="12">
        <f>_xlfn.XLOOKUP(A:A, 'FY25 Preliminary Award'!B:B, 'FY25 Preliminary Award'!D:D, "", FALSE)</f>
        <v>110381.24</v>
      </c>
      <c r="J354" s="12">
        <f>_xlfn.XLOOKUP(A:A, 'FY25 Final Award'!B:B, 'FY25 Final Award'!D:D, "", FALSE)</f>
        <v>130409.94</v>
      </c>
      <c r="K354" s="12">
        <f>_xlfn.XLOOKUP(A:A, 'FY25 Final Award'!B:B, 'FY25 Final Award'!D:D, "", FALSE)</f>
        <v>130409.94</v>
      </c>
      <c r="O354" t="s">
        <v>85</v>
      </c>
    </row>
    <row r="355" spans="1:15">
      <c r="A355" t="s">
        <v>1259</v>
      </c>
      <c r="B355" t="s">
        <v>1260</v>
      </c>
      <c r="C355" t="s">
        <v>1260</v>
      </c>
      <c r="D355" t="s">
        <v>1261</v>
      </c>
      <c r="E355" t="s">
        <v>15</v>
      </c>
      <c r="F355" s="13">
        <v>45566</v>
      </c>
      <c r="G355" t="s">
        <v>83</v>
      </c>
      <c r="H355" t="s">
        <v>84</v>
      </c>
      <c r="I355" s="12">
        <f>_xlfn.XLOOKUP(A:A, 'FY25 Preliminary Award'!B:B, 'FY25 Preliminary Award'!D:D, "", FALSE)</f>
        <v>52601.51</v>
      </c>
      <c r="J355" s="12">
        <f>_xlfn.XLOOKUP(A:A, 'FY25 Final Award'!B:B, 'FY25 Final Award'!D:D, "", FALSE)</f>
        <v>53545.08</v>
      </c>
      <c r="K355" s="12">
        <f>_xlfn.XLOOKUP(A:A, 'FY25 Final Award'!B:B, 'FY25 Final Award'!D:D, "", FALSE)</f>
        <v>53545.08</v>
      </c>
      <c r="O355" t="s">
        <v>85</v>
      </c>
    </row>
    <row r="356" spans="1:15">
      <c r="A356" t="s">
        <v>1262</v>
      </c>
      <c r="B356" t="s">
        <v>1263</v>
      </c>
      <c r="C356" t="s">
        <v>1263</v>
      </c>
      <c r="D356" t="s">
        <v>1264</v>
      </c>
      <c r="E356" t="s">
        <v>15</v>
      </c>
      <c r="F356" s="13">
        <v>45566</v>
      </c>
      <c r="G356" t="s">
        <v>83</v>
      </c>
      <c r="H356" t="s">
        <v>84</v>
      </c>
      <c r="I356" s="12">
        <f>_xlfn.XLOOKUP(A:A, 'FY25 Preliminary Award'!B:B, 'FY25 Preliminary Award'!D:D, "", FALSE)</f>
        <v>23384.67</v>
      </c>
      <c r="J356" s="12">
        <f>_xlfn.XLOOKUP(A:A, 'FY25 Final Award'!B:B, 'FY25 Final Award'!D:D, "", FALSE)</f>
        <v>26990.26</v>
      </c>
      <c r="K356" s="12">
        <f>_xlfn.XLOOKUP(A:A, 'FY25 Final Award'!B:B, 'FY25 Final Award'!D:D, "", FALSE)</f>
        <v>26990.26</v>
      </c>
      <c r="O356" t="s">
        <v>85</v>
      </c>
    </row>
    <row r="357" spans="1:15">
      <c r="A357" t="s">
        <v>1265</v>
      </c>
      <c r="B357" t="s">
        <v>1266</v>
      </c>
      <c r="C357" t="s">
        <v>1267</v>
      </c>
      <c r="D357" t="s">
        <v>1268</v>
      </c>
      <c r="E357" t="s">
        <v>15</v>
      </c>
      <c r="F357" s="13">
        <v>45566</v>
      </c>
      <c r="G357" t="s">
        <v>83</v>
      </c>
      <c r="H357" t="s">
        <v>84</v>
      </c>
      <c r="I357" s="12">
        <f>_xlfn.XLOOKUP(A:A, 'FY25 Preliminary Award'!B:B, 'FY25 Preliminary Award'!D:D, "", FALSE)</f>
        <v>178356.83</v>
      </c>
      <c r="J357" s="12">
        <f>_xlfn.XLOOKUP(A:A, 'FY25 Final Award'!B:B, 'FY25 Final Award'!D:D, "", FALSE)</f>
        <v>177019.32</v>
      </c>
      <c r="K357" s="12">
        <f>_xlfn.XLOOKUP(A:A, 'FY25 Final Award'!B:B, 'FY25 Final Award'!D:D, "", FALSE)</f>
        <v>177019.32</v>
      </c>
      <c r="O357" t="s">
        <v>85</v>
      </c>
    </row>
    <row r="358" spans="1:15">
      <c r="A358" t="s">
        <v>1269</v>
      </c>
      <c r="B358" t="s">
        <v>1270</v>
      </c>
      <c r="C358" t="s">
        <v>1270</v>
      </c>
      <c r="D358" t="s">
        <v>1271</v>
      </c>
      <c r="E358" t="s">
        <v>15</v>
      </c>
      <c r="F358" s="13">
        <v>45566</v>
      </c>
      <c r="G358" t="s">
        <v>83</v>
      </c>
      <c r="H358" t="s">
        <v>84</v>
      </c>
      <c r="I358" s="12">
        <f>_xlfn.XLOOKUP(A:A, 'FY25 Preliminary Award'!B:B, 'FY25 Preliminary Award'!D:D, "", FALSE)</f>
        <v>216408.63</v>
      </c>
      <c r="J358" s="12">
        <f>_xlfn.XLOOKUP(A:A, 'FY25 Final Award'!B:B, 'FY25 Final Award'!D:D, "", FALSE)</f>
        <v>211271.67999999999</v>
      </c>
      <c r="K358" s="12">
        <f>_xlfn.XLOOKUP(A:A, 'FY25 Final Award'!B:B, 'FY25 Final Award'!D:D, "", FALSE)</f>
        <v>211271.67999999999</v>
      </c>
      <c r="O358" t="s">
        <v>85</v>
      </c>
    </row>
    <row r="359" spans="1:15">
      <c r="A359" t="s">
        <v>1272</v>
      </c>
      <c r="B359" t="s">
        <v>1273</v>
      </c>
      <c r="C359" t="s">
        <v>1274</v>
      </c>
      <c r="D359" t="s">
        <v>1275</v>
      </c>
      <c r="E359" t="s">
        <v>15</v>
      </c>
      <c r="F359" s="13">
        <v>45566</v>
      </c>
      <c r="G359" t="s">
        <v>83</v>
      </c>
      <c r="H359" t="s">
        <v>84</v>
      </c>
      <c r="I359" s="12">
        <f>_xlfn.XLOOKUP(A:A, 'FY25 Preliminary Award'!B:B, 'FY25 Preliminary Award'!D:D, "", FALSE)</f>
        <v>137193.22</v>
      </c>
      <c r="J359" s="12">
        <f>_xlfn.XLOOKUP(A:A, 'FY25 Final Award'!B:B, 'FY25 Final Award'!D:D, "", FALSE)</f>
        <v>152601.82999999999</v>
      </c>
      <c r="K359" s="12">
        <f>_xlfn.XLOOKUP(A:A, 'FY25 Final Award'!B:B, 'FY25 Final Award'!D:D, "", FALSE)</f>
        <v>152601.82999999999</v>
      </c>
      <c r="O359" t="s">
        <v>85</v>
      </c>
    </row>
    <row r="360" spans="1:15">
      <c r="A360" t="s">
        <v>1276</v>
      </c>
      <c r="B360" t="s">
        <v>1277</v>
      </c>
      <c r="C360" t="s">
        <v>1277</v>
      </c>
      <c r="D360" t="s">
        <v>1278</v>
      </c>
      <c r="E360" t="s">
        <v>15</v>
      </c>
      <c r="F360" s="13">
        <v>45566</v>
      </c>
      <c r="G360" t="s">
        <v>83</v>
      </c>
      <c r="H360" t="s">
        <v>84</v>
      </c>
      <c r="I360" s="12">
        <f>_xlfn.XLOOKUP(A:A, 'FY25 Preliminary Award'!B:B, 'FY25 Preliminary Award'!D:D, "", FALSE)</f>
        <v>68763.199999999997</v>
      </c>
      <c r="J360" s="12">
        <f>_xlfn.XLOOKUP(A:A, 'FY25 Final Award'!B:B, 'FY25 Final Award'!D:D, "", FALSE)</f>
        <v>75554.259999999995</v>
      </c>
      <c r="K360" s="12">
        <f>_xlfn.XLOOKUP(A:A, 'FY25 Final Award'!B:B, 'FY25 Final Award'!D:D, "", FALSE)</f>
        <v>75554.259999999995</v>
      </c>
      <c r="O360" t="s">
        <v>85</v>
      </c>
    </row>
    <row r="361" spans="1:15">
      <c r="A361" t="s">
        <v>1279</v>
      </c>
      <c r="B361" t="s">
        <v>1280</v>
      </c>
      <c r="C361" t="s">
        <v>1280</v>
      </c>
      <c r="D361" t="s">
        <v>1281</v>
      </c>
      <c r="E361" t="s">
        <v>15</v>
      </c>
      <c r="F361" s="13">
        <v>45566</v>
      </c>
      <c r="G361" t="s">
        <v>83</v>
      </c>
      <c r="H361" t="s">
        <v>84</v>
      </c>
      <c r="I361" s="12">
        <f>_xlfn.XLOOKUP(A:A, 'FY25 Preliminary Award'!B:B, 'FY25 Preliminary Award'!D:D, "", FALSE)</f>
        <v>146734.18</v>
      </c>
      <c r="J361" s="12">
        <f>_xlfn.XLOOKUP(A:A, 'FY25 Final Award'!B:B, 'FY25 Final Award'!D:D, "", FALSE)</f>
        <v>149130.28</v>
      </c>
      <c r="K361" s="12">
        <f>_xlfn.XLOOKUP(A:A, 'FY25 Final Award'!B:B, 'FY25 Final Award'!D:D, "", FALSE)</f>
        <v>149130.28</v>
      </c>
      <c r="O361" t="s">
        <v>85</v>
      </c>
    </row>
    <row r="362" spans="1:15">
      <c r="A362" t="s">
        <v>1282</v>
      </c>
      <c r="B362" t="s">
        <v>1283</v>
      </c>
      <c r="C362" t="s">
        <v>1283</v>
      </c>
      <c r="D362" t="s">
        <v>1284</v>
      </c>
      <c r="E362" t="s">
        <v>15</v>
      </c>
      <c r="F362" s="13">
        <v>45566</v>
      </c>
      <c r="G362" t="s">
        <v>83</v>
      </c>
      <c r="H362" t="s">
        <v>84</v>
      </c>
      <c r="I362" s="12">
        <f>_xlfn.XLOOKUP(A:A, 'FY25 Preliminary Award'!B:B, 'FY25 Preliminary Award'!D:D, "", FALSE)</f>
        <v>68245.27</v>
      </c>
      <c r="J362" s="12">
        <f>_xlfn.XLOOKUP(A:A, 'FY25 Final Award'!B:B, 'FY25 Final Award'!D:D, "", FALSE)</f>
        <v>73456.740000000005</v>
      </c>
      <c r="K362" s="12">
        <f>_xlfn.XLOOKUP(A:A, 'FY25 Final Award'!B:B, 'FY25 Final Award'!D:D, "", FALSE)</f>
        <v>73456.740000000005</v>
      </c>
      <c r="O362" t="s">
        <v>85</v>
      </c>
    </row>
    <row r="363" spans="1:15">
      <c r="A363" t="s">
        <v>1285</v>
      </c>
      <c r="B363" t="s">
        <v>1286</v>
      </c>
      <c r="C363" t="s">
        <v>1286</v>
      </c>
      <c r="D363" t="s">
        <v>1287</v>
      </c>
      <c r="E363" t="s">
        <v>15</v>
      </c>
      <c r="F363" s="13">
        <v>45566</v>
      </c>
      <c r="G363" t="s">
        <v>83</v>
      </c>
      <c r="H363" t="s">
        <v>84</v>
      </c>
      <c r="I363" s="12">
        <f>_xlfn.XLOOKUP(A:A, 'FY25 Preliminary Award'!B:B, 'FY25 Preliminary Award'!D:D, "", FALSE)</f>
        <v>136755.89000000001</v>
      </c>
      <c r="J363" s="12">
        <f>_xlfn.XLOOKUP(A:A, 'FY25 Final Award'!B:B, 'FY25 Final Award'!D:D, "", FALSE)</f>
        <v>138925.76999999999</v>
      </c>
      <c r="K363" s="12">
        <f>_xlfn.XLOOKUP(A:A, 'FY25 Final Award'!B:B, 'FY25 Final Award'!D:D, "", FALSE)</f>
        <v>138925.76999999999</v>
      </c>
      <c r="O363" t="s">
        <v>85</v>
      </c>
    </row>
    <row r="364" spans="1:15">
      <c r="A364" t="s">
        <v>1288</v>
      </c>
      <c r="B364" t="s">
        <v>1289</v>
      </c>
      <c r="C364" t="s">
        <v>1289</v>
      </c>
      <c r="D364" t="s">
        <v>1290</v>
      </c>
      <c r="E364" t="s">
        <v>15</v>
      </c>
      <c r="F364" s="13">
        <v>45566</v>
      </c>
      <c r="G364" t="s">
        <v>83</v>
      </c>
      <c r="H364" t="s">
        <v>84</v>
      </c>
      <c r="I364" s="12">
        <f>_xlfn.XLOOKUP(A:A, 'FY25 Preliminary Award'!B:B, 'FY25 Preliminary Award'!D:D, "", FALSE)</f>
        <v>182718.86</v>
      </c>
      <c r="J364" s="12">
        <f>_xlfn.XLOOKUP(A:A, 'FY25 Final Award'!B:B, 'FY25 Final Award'!D:D, "", FALSE)</f>
        <v>187178.65</v>
      </c>
      <c r="K364" s="12">
        <f>_xlfn.XLOOKUP(A:A, 'FY25 Final Award'!B:B, 'FY25 Final Award'!D:D, "", FALSE)</f>
        <v>187178.65</v>
      </c>
      <c r="O364" t="s">
        <v>85</v>
      </c>
    </row>
    <row r="365" spans="1:15">
      <c r="A365" t="s">
        <v>1291</v>
      </c>
      <c r="B365" t="s">
        <v>1292</v>
      </c>
      <c r="C365" t="s">
        <v>1292</v>
      </c>
      <c r="D365" t="s">
        <v>1293</v>
      </c>
      <c r="E365" t="s">
        <v>15</v>
      </c>
      <c r="F365" s="13">
        <v>45566</v>
      </c>
      <c r="G365" t="s">
        <v>83</v>
      </c>
      <c r="H365" t="s">
        <v>84</v>
      </c>
      <c r="I365" s="12">
        <f>_xlfn.XLOOKUP(A:A, 'FY25 Preliminary Award'!B:B, 'FY25 Preliminary Award'!D:D, "", FALSE)</f>
        <v>82968.570000000007</v>
      </c>
      <c r="J365" s="12">
        <f>_xlfn.XLOOKUP(A:A, 'FY25 Final Award'!B:B, 'FY25 Final Award'!D:D, "", FALSE)</f>
        <v>81410.44</v>
      </c>
      <c r="K365" s="12">
        <f>_xlfn.XLOOKUP(A:A, 'FY25 Final Award'!B:B, 'FY25 Final Award'!D:D, "", FALSE)</f>
        <v>81410.44</v>
      </c>
      <c r="O365" t="s">
        <v>85</v>
      </c>
    </row>
    <row r="366" spans="1:15">
      <c r="A366" t="s">
        <v>1294</v>
      </c>
      <c r="B366" t="s">
        <v>1295</v>
      </c>
      <c r="C366" t="s">
        <v>1296</v>
      </c>
      <c r="D366" t="s">
        <v>1297</v>
      </c>
      <c r="E366" t="s">
        <v>15</v>
      </c>
      <c r="F366" s="13">
        <v>45566</v>
      </c>
      <c r="G366" t="s">
        <v>83</v>
      </c>
      <c r="H366" t="s">
        <v>84</v>
      </c>
      <c r="I366" s="12">
        <f>_xlfn.XLOOKUP(A:A, 'FY25 Preliminary Award'!B:B, 'FY25 Preliminary Award'!D:D, "", FALSE)</f>
        <v>153179.35999999999</v>
      </c>
      <c r="J366" s="12">
        <f>_xlfn.XLOOKUP(A:A, 'FY25 Final Award'!B:B, 'FY25 Final Award'!D:D, "", FALSE)</f>
        <v>141138.67000000001</v>
      </c>
      <c r="K366" s="12">
        <f>_xlfn.XLOOKUP(A:A, 'FY25 Final Award'!B:B, 'FY25 Final Award'!D:D, "", FALSE)</f>
        <v>141138.67000000001</v>
      </c>
      <c r="O366" t="s">
        <v>85</v>
      </c>
    </row>
    <row r="367" spans="1:15">
      <c r="A367" t="s">
        <v>1298</v>
      </c>
      <c r="B367" t="s">
        <v>1299</v>
      </c>
      <c r="C367" t="s">
        <v>1299</v>
      </c>
      <c r="D367" t="s">
        <v>1300</v>
      </c>
      <c r="E367" t="s">
        <v>15</v>
      </c>
      <c r="F367" s="13">
        <v>45566</v>
      </c>
      <c r="G367" t="s">
        <v>83</v>
      </c>
      <c r="H367" t="s">
        <v>84</v>
      </c>
      <c r="I367" s="12">
        <f>_xlfn.XLOOKUP(A:A, 'FY25 Preliminary Award'!B:B, 'FY25 Preliminary Award'!D:D, "", FALSE)</f>
        <v>169046.18</v>
      </c>
      <c r="J367" s="12">
        <f>_xlfn.XLOOKUP(A:A, 'FY25 Final Award'!B:B, 'FY25 Final Award'!D:D, "", FALSE)</f>
        <v>175161.75</v>
      </c>
      <c r="K367" s="12">
        <f>_xlfn.XLOOKUP(A:A, 'FY25 Final Award'!B:B, 'FY25 Final Award'!D:D, "", FALSE)</f>
        <v>175161.75</v>
      </c>
      <c r="O367" t="s">
        <v>85</v>
      </c>
    </row>
    <row r="368" spans="1:15">
      <c r="A368" t="s">
        <v>1301</v>
      </c>
      <c r="B368" t="s">
        <v>1302</v>
      </c>
      <c r="C368" t="s">
        <v>1302</v>
      </c>
      <c r="D368" t="s">
        <v>1303</v>
      </c>
      <c r="E368" t="s">
        <v>15</v>
      </c>
      <c r="F368" s="13">
        <v>45566</v>
      </c>
      <c r="G368" t="s">
        <v>83</v>
      </c>
      <c r="H368" t="s">
        <v>84</v>
      </c>
      <c r="I368" s="12">
        <f>_xlfn.XLOOKUP(A:A, 'FY25 Preliminary Award'!B:B, 'FY25 Preliminary Award'!D:D, "", FALSE)</f>
        <v>70506.42</v>
      </c>
      <c r="J368" s="12">
        <f>_xlfn.XLOOKUP(A:A, 'FY25 Final Award'!B:B, 'FY25 Final Award'!D:D, "", FALSE)</f>
        <v>74491.11</v>
      </c>
      <c r="K368" s="12">
        <f>_xlfn.XLOOKUP(A:A, 'FY25 Final Award'!B:B, 'FY25 Final Award'!D:D, "", FALSE)</f>
        <v>74491.11</v>
      </c>
      <c r="O368" t="s">
        <v>85</v>
      </c>
    </row>
    <row r="369" spans="1:15">
      <c r="A369" t="s">
        <v>1304</v>
      </c>
      <c r="B369" t="s">
        <v>1305</v>
      </c>
      <c r="C369" t="s">
        <v>1305</v>
      </c>
      <c r="D369" t="s">
        <v>1306</v>
      </c>
      <c r="E369" t="s">
        <v>15</v>
      </c>
      <c r="F369" s="13">
        <v>45566</v>
      </c>
      <c r="G369" t="s">
        <v>83</v>
      </c>
      <c r="H369" t="s">
        <v>84</v>
      </c>
      <c r="I369" s="12">
        <f>_xlfn.XLOOKUP(A:A, 'FY25 Preliminary Award'!B:B, 'FY25 Preliminary Award'!D:D, "", FALSE)</f>
        <v>127604.84</v>
      </c>
      <c r="J369" s="12">
        <f>_xlfn.XLOOKUP(A:A, 'FY25 Final Award'!B:B, 'FY25 Final Award'!D:D, "", FALSE)</f>
        <v>144018.68</v>
      </c>
      <c r="K369" s="12">
        <f>_xlfn.XLOOKUP(A:A, 'FY25 Final Award'!B:B, 'FY25 Final Award'!D:D, "", FALSE)</f>
        <v>144018.68</v>
      </c>
      <c r="O369" t="s">
        <v>85</v>
      </c>
    </row>
    <row r="370" spans="1:15">
      <c r="A370" t="s">
        <v>1307</v>
      </c>
      <c r="B370" t="s">
        <v>1308</v>
      </c>
      <c r="C370" t="s">
        <v>1308</v>
      </c>
      <c r="D370" t="s">
        <v>1309</v>
      </c>
      <c r="E370" t="s">
        <v>15</v>
      </c>
      <c r="F370" s="13">
        <v>45566</v>
      </c>
      <c r="G370" t="s">
        <v>83</v>
      </c>
      <c r="H370" t="s">
        <v>84</v>
      </c>
      <c r="I370" s="12">
        <f>_xlfn.XLOOKUP(A:A, 'FY25 Preliminary Award'!B:B, 'FY25 Preliminary Award'!D:D, "", FALSE)</f>
        <v>83286.570000000007</v>
      </c>
      <c r="J370" s="12">
        <f>_xlfn.XLOOKUP(A:A, 'FY25 Final Award'!B:B, 'FY25 Final Award'!D:D, "", FALSE)</f>
        <v>79214.179999999993</v>
      </c>
      <c r="K370" s="12">
        <f>_xlfn.XLOOKUP(A:A, 'FY25 Final Award'!B:B, 'FY25 Final Award'!D:D, "", FALSE)</f>
        <v>79214.179999999993</v>
      </c>
      <c r="O370" t="s">
        <v>85</v>
      </c>
    </row>
    <row r="371" spans="1:15">
      <c r="A371" t="s">
        <v>1310</v>
      </c>
      <c r="B371" t="s">
        <v>1311</v>
      </c>
      <c r="C371" t="s">
        <v>1312</v>
      </c>
      <c r="D371" t="s">
        <v>1313</v>
      </c>
      <c r="E371" t="s">
        <v>15</v>
      </c>
      <c r="F371" s="13">
        <v>45566</v>
      </c>
      <c r="G371" t="s">
        <v>83</v>
      </c>
      <c r="H371" t="s">
        <v>84</v>
      </c>
      <c r="I371" s="12">
        <f>_xlfn.XLOOKUP(A:A, 'FY25 Preliminary Award'!B:B, 'FY25 Preliminary Award'!D:D, "", FALSE)</f>
        <v>178974.34</v>
      </c>
      <c r="J371" s="12">
        <f>_xlfn.XLOOKUP(A:A, 'FY25 Final Award'!B:B, 'FY25 Final Award'!D:D, "", FALSE)</f>
        <v>181335.21</v>
      </c>
      <c r="K371" s="12">
        <f>_xlfn.XLOOKUP(A:A, 'FY25 Final Award'!B:B, 'FY25 Final Award'!D:D, "", FALSE)</f>
        <v>181335.21</v>
      </c>
      <c r="O371" t="s">
        <v>85</v>
      </c>
    </row>
    <row r="372" spans="1:15">
      <c r="A372" t="s">
        <v>1314</v>
      </c>
      <c r="B372" t="s">
        <v>1315</v>
      </c>
      <c r="C372" t="s">
        <v>1315</v>
      </c>
      <c r="D372" t="s">
        <v>1316</v>
      </c>
      <c r="E372" t="s">
        <v>15</v>
      </c>
      <c r="F372" s="13">
        <v>45566</v>
      </c>
      <c r="G372" t="s">
        <v>83</v>
      </c>
      <c r="H372" t="s">
        <v>84</v>
      </c>
      <c r="I372" s="12">
        <f>_xlfn.XLOOKUP(A:A, 'FY25 Preliminary Award'!B:B, 'FY25 Preliminary Award'!D:D, "", FALSE)</f>
        <v>90382.91</v>
      </c>
      <c r="J372" s="12">
        <f>_xlfn.XLOOKUP(A:A, 'FY25 Final Award'!B:B, 'FY25 Final Award'!D:D, "", FALSE)</f>
        <v>97238.04</v>
      </c>
      <c r="K372" s="12">
        <f>_xlfn.XLOOKUP(A:A, 'FY25 Final Award'!B:B, 'FY25 Final Award'!D:D, "", FALSE)</f>
        <v>97238.04</v>
      </c>
      <c r="O372" t="s">
        <v>85</v>
      </c>
    </row>
    <row r="373" spans="1:15">
      <c r="A373" t="s">
        <v>1317</v>
      </c>
      <c r="B373" t="s">
        <v>1318</v>
      </c>
      <c r="C373" t="s">
        <v>1319</v>
      </c>
      <c r="D373" t="s">
        <v>1320</v>
      </c>
      <c r="E373" t="s">
        <v>15</v>
      </c>
      <c r="F373" s="13">
        <v>45566</v>
      </c>
      <c r="G373" t="s">
        <v>83</v>
      </c>
      <c r="H373" t="s">
        <v>84</v>
      </c>
      <c r="I373" s="12">
        <f>_xlfn.XLOOKUP(A:A, 'FY25 Preliminary Award'!B:B, 'FY25 Preliminary Award'!D:D, "", FALSE)</f>
        <v>196850.77</v>
      </c>
      <c r="J373" s="12">
        <f>_xlfn.XLOOKUP(A:A, 'FY25 Final Award'!B:B, 'FY25 Final Award'!D:D, "", FALSE)</f>
        <v>181255.18</v>
      </c>
      <c r="K373" s="12">
        <f>_xlfn.XLOOKUP(A:A, 'FY25 Final Award'!B:B, 'FY25 Final Award'!D:D, "", FALSE)</f>
        <v>181255.18</v>
      </c>
      <c r="O373" t="s">
        <v>85</v>
      </c>
    </row>
    <row r="374" spans="1:15">
      <c r="A374" t="s">
        <v>1321</v>
      </c>
      <c r="B374" t="s">
        <v>1322</v>
      </c>
      <c r="C374" t="s">
        <v>1322</v>
      </c>
      <c r="D374" t="s">
        <v>1323</v>
      </c>
      <c r="E374" t="s">
        <v>15</v>
      </c>
      <c r="F374" s="13">
        <v>45566</v>
      </c>
      <c r="G374" t="s">
        <v>83</v>
      </c>
      <c r="H374" t="s">
        <v>84</v>
      </c>
      <c r="I374" s="12">
        <f>_xlfn.XLOOKUP(A:A, 'FY25 Preliminary Award'!B:B, 'FY25 Preliminary Award'!D:D, "", FALSE)</f>
        <v>141917.01999999999</v>
      </c>
      <c r="J374" s="12">
        <f>_xlfn.XLOOKUP(A:A, 'FY25 Final Award'!B:B, 'FY25 Final Award'!D:D, "", FALSE)</f>
        <v>125493.08</v>
      </c>
      <c r="K374" s="12">
        <f>_xlfn.XLOOKUP(A:A, 'FY25 Final Award'!B:B, 'FY25 Final Award'!D:D, "", FALSE)</f>
        <v>125493.08</v>
      </c>
      <c r="O374" t="s">
        <v>85</v>
      </c>
    </row>
    <row r="375" spans="1:15">
      <c r="A375" t="s">
        <v>1324</v>
      </c>
      <c r="B375" t="s">
        <v>1325</v>
      </c>
      <c r="C375" t="s">
        <v>1325</v>
      </c>
      <c r="D375" t="s">
        <v>1326</v>
      </c>
      <c r="E375" t="s">
        <v>15</v>
      </c>
      <c r="F375" s="13">
        <v>45566</v>
      </c>
      <c r="G375" t="s">
        <v>83</v>
      </c>
      <c r="H375" t="s">
        <v>84</v>
      </c>
      <c r="I375" s="12">
        <f>_xlfn.XLOOKUP(A:A, 'FY25 Preliminary Award'!B:B, 'FY25 Preliminary Award'!D:D, "", FALSE)</f>
        <v>290832.76</v>
      </c>
      <c r="J375" s="12">
        <f>_xlfn.XLOOKUP(A:A, 'FY25 Final Award'!B:B, 'FY25 Final Award'!D:D, "", FALSE)</f>
        <v>295241.3</v>
      </c>
      <c r="K375" s="12">
        <f>_xlfn.XLOOKUP(A:A, 'FY25 Final Award'!B:B, 'FY25 Final Award'!D:D, "", FALSE)</f>
        <v>295241.3</v>
      </c>
      <c r="O375" t="s">
        <v>85</v>
      </c>
    </row>
    <row r="376" spans="1:15">
      <c r="A376" t="s">
        <v>1327</v>
      </c>
      <c r="B376" t="s">
        <v>1328</v>
      </c>
      <c r="C376" t="s">
        <v>1328</v>
      </c>
      <c r="D376" t="s">
        <v>1329</v>
      </c>
      <c r="E376" t="s">
        <v>15</v>
      </c>
      <c r="F376" s="13">
        <v>45566</v>
      </c>
      <c r="G376" t="s">
        <v>83</v>
      </c>
      <c r="H376" t="s">
        <v>84</v>
      </c>
      <c r="I376" s="12">
        <f>_xlfn.XLOOKUP(A:A, 'FY25 Preliminary Award'!B:B, 'FY25 Preliminary Award'!D:D, "", FALSE)</f>
        <v>152272.63</v>
      </c>
      <c r="J376" s="12">
        <f>_xlfn.XLOOKUP(A:A, 'FY25 Final Award'!B:B, 'FY25 Final Award'!D:D, "", FALSE)</f>
        <v>167086.19</v>
      </c>
      <c r="K376" s="12">
        <f>_xlfn.XLOOKUP(A:A, 'FY25 Final Award'!B:B, 'FY25 Final Award'!D:D, "", FALSE)</f>
        <v>167086.19</v>
      </c>
      <c r="O376" t="s">
        <v>85</v>
      </c>
    </row>
    <row r="377" spans="1:15">
      <c r="A377" t="s">
        <v>1330</v>
      </c>
      <c r="B377" t="s">
        <v>1331</v>
      </c>
      <c r="C377" t="s">
        <v>1332</v>
      </c>
      <c r="D377" t="s">
        <v>1333</v>
      </c>
      <c r="E377" t="s">
        <v>15</v>
      </c>
      <c r="F377" s="13">
        <v>45566</v>
      </c>
      <c r="G377" t="s">
        <v>83</v>
      </c>
      <c r="H377" t="s">
        <v>84</v>
      </c>
      <c r="I377" s="12">
        <f>_xlfn.XLOOKUP(A:A, 'FY25 Preliminary Award'!B:B, 'FY25 Preliminary Award'!D:D, "", FALSE)</f>
        <v>77904.27</v>
      </c>
      <c r="J377" s="12">
        <f>_xlfn.XLOOKUP(A:A, 'FY25 Final Award'!B:B, 'FY25 Final Award'!D:D, "", FALSE)</f>
        <v>93271.61</v>
      </c>
      <c r="K377" s="12">
        <f>_xlfn.XLOOKUP(A:A, 'FY25 Final Award'!B:B, 'FY25 Final Award'!D:D, "", FALSE)</f>
        <v>93271.61</v>
      </c>
      <c r="O377" t="s">
        <v>85</v>
      </c>
    </row>
    <row r="378" spans="1:15">
      <c r="A378" t="s">
        <v>1334</v>
      </c>
      <c r="B378" t="s">
        <v>1335</v>
      </c>
      <c r="C378" t="s">
        <v>1336</v>
      </c>
      <c r="D378" t="s">
        <v>1337</v>
      </c>
      <c r="E378" t="s">
        <v>15</v>
      </c>
      <c r="F378" s="13">
        <v>45566</v>
      </c>
      <c r="G378" t="s">
        <v>83</v>
      </c>
      <c r="H378" t="s">
        <v>84</v>
      </c>
      <c r="I378" s="12">
        <f>_xlfn.XLOOKUP(A:A, 'FY25 Preliminary Award'!B:B, 'FY25 Preliminary Award'!D:D, "", FALSE)</f>
        <v>723210.16</v>
      </c>
      <c r="J378" s="12">
        <f>_xlfn.XLOOKUP(A:A, 'FY25 Final Award'!B:B, 'FY25 Final Award'!D:D, "", FALSE)</f>
        <v>768371.93</v>
      </c>
      <c r="K378" s="12">
        <f>_xlfn.XLOOKUP(A:A, 'FY25 Final Award'!B:B, 'FY25 Final Award'!D:D, "", FALSE)</f>
        <v>768371.93</v>
      </c>
      <c r="O378" t="s">
        <v>85</v>
      </c>
    </row>
    <row r="379" spans="1:15">
      <c r="A379" t="s">
        <v>1338</v>
      </c>
      <c r="B379" t="s">
        <v>1339</v>
      </c>
      <c r="C379" t="s">
        <v>1340</v>
      </c>
      <c r="D379" t="s">
        <v>1341</v>
      </c>
      <c r="E379" t="s">
        <v>15</v>
      </c>
      <c r="F379" s="13">
        <v>45566</v>
      </c>
      <c r="G379" t="s">
        <v>83</v>
      </c>
      <c r="H379" t="s">
        <v>84</v>
      </c>
      <c r="I379" s="12">
        <f>_xlfn.XLOOKUP(A:A, 'FY25 Preliminary Award'!B:B, 'FY25 Preliminary Award'!D:D, "", FALSE)</f>
        <v>720000.11</v>
      </c>
      <c r="J379" s="12">
        <f>_xlfn.XLOOKUP(A:A, 'FY25 Final Award'!B:B, 'FY25 Final Award'!D:D, "", FALSE)</f>
        <v>806453.78</v>
      </c>
      <c r="K379" s="12">
        <f>_xlfn.XLOOKUP(A:A, 'FY25 Final Award'!B:B, 'FY25 Final Award'!D:D, "", FALSE)</f>
        <v>806453.78</v>
      </c>
      <c r="O379" t="s">
        <v>85</v>
      </c>
    </row>
    <row r="380" spans="1:15">
      <c r="A380" t="s">
        <v>1342</v>
      </c>
      <c r="B380" t="s">
        <v>1343</v>
      </c>
      <c r="C380" t="s">
        <v>1344</v>
      </c>
      <c r="D380" t="s">
        <v>1345</v>
      </c>
      <c r="E380" t="s">
        <v>15</v>
      </c>
      <c r="F380" s="13">
        <v>45566</v>
      </c>
      <c r="G380" t="s">
        <v>83</v>
      </c>
      <c r="H380" t="s">
        <v>84</v>
      </c>
      <c r="I380" s="12">
        <f>_xlfn.XLOOKUP(A:A, 'FY25 Preliminary Award'!B:B, 'FY25 Preliminary Award'!D:D, "", FALSE)</f>
        <v>11572.07</v>
      </c>
      <c r="J380" s="12">
        <f>_xlfn.XLOOKUP(A:A, 'FY25 Final Award'!B:B, 'FY25 Final Award'!D:D, "", FALSE)</f>
        <v>13442.15</v>
      </c>
      <c r="K380" s="12">
        <f>_xlfn.XLOOKUP(A:A, 'FY25 Final Award'!B:B, 'FY25 Final Award'!D:D, "", FALSE)</f>
        <v>13442.15</v>
      </c>
      <c r="O380" t="s">
        <v>85</v>
      </c>
    </row>
    <row r="381" spans="1:15">
      <c r="A381" t="s">
        <v>1346</v>
      </c>
      <c r="B381" t="s">
        <v>1347</v>
      </c>
      <c r="C381" t="s">
        <v>1347</v>
      </c>
      <c r="D381" t="s">
        <v>1348</v>
      </c>
      <c r="E381" t="s">
        <v>15</v>
      </c>
      <c r="F381" s="13">
        <v>45566</v>
      </c>
      <c r="G381" t="s">
        <v>83</v>
      </c>
      <c r="H381" t="s">
        <v>84</v>
      </c>
      <c r="I381" s="12">
        <f>_xlfn.XLOOKUP(A:A, 'FY25 Preliminary Award'!B:B, 'FY25 Preliminary Award'!D:D, "", FALSE)</f>
        <v>8009.16</v>
      </c>
      <c r="J381" s="12">
        <f>_xlfn.XLOOKUP(A:A, 'FY25 Final Award'!B:B, 'FY25 Final Award'!D:D, "", FALSE)</f>
        <v>11537.77</v>
      </c>
      <c r="K381" s="12">
        <f>_xlfn.XLOOKUP(A:A, 'FY25 Final Award'!B:B, 'FY25 Final Award'!D:D, "", FALSE)</f>
        <v>11537.77</v>
      </c>
      <c r="O381" t="s">
        <v>85</v>
      </c>
    </row>
    <row r="382" spans="1:15">
      <c r="A382" t="s">
        <v>1349</v>
      </c>
      <c r="B382" t="s">
        <v>1350</v>
      </c>
      <c r="C382" t="s">
        <v>1351</v>
      </c>
      <c r="D382" t="s">
        <v>1352</v>
      </c>
      <c r="E382" t="s">
        <v>15</v>
      </c>
      <c r="F382" s="13">
        <v>45566</v>
      </c>
      <c r="G382" t="s">
        <v>83</v>
      </c>
      <c r="H382" t="s">
        <v>84</v>
      </c>
      <c r="I382" s="12">
        <f>_xlfn.XLOOKUP(A:A, 'FY25 Preliminary Award'!B:B, 'FY25 Preliminary Award'!D:D, "", FALSE)</f>
        <v>93187.41</v>
      </c>
      <c r="J382" s="12">
        <f>_xlfn.XLOOKUP(A:A, 'FY25 Final Award'!B:B, 'FY25 Final Award'!D:D, "", FALSE)</f>
        <v>108619.36</v>
      </c>
      <c r="K382" s="12">
        <f>_xlfn.XLOOKUP(A:A, 'FY25 Final Award'!B:B, 'FY25 Final Award'!D:D, "", FALSE)</f>
        <v>108619.36</v>
      </c>
      <c r="O382" t="s">
        <v>85</v>
      </c>
    </row>
    <row r="383" spans="1:15">
      <c r="A383" t="s">
        <v>1353</v>
      </c>
      <c r="B383" t="s">
        <v>1354</v>
      </c>
      <c r="C383" t="s">
        <v>1354</v>
      </c>
      <c r="D383" t="s">
        <v>1355</v>
      </c>
      <c r="E383" t="s">
        <v>15</v>
      </c>
      <c r="F383" s="13">
        <v>45566</v>
      </c>
      <c r="G383" t="s">
        <v>83</v>
      </c>
      <c r="H383" t="s">
        <v>84</v>
      </c>
      <c r="I383" s="12">
        <f>_xlfn.XLOOKUP(A:A, 'FY25 Preliminary Award'!B:B, 'FY25 Preliminary Award'!D:D, "", FALSE)</f>
        <v>67336.61</v>
      </c>
      <c r="J383" s="12">
        <f>_xlfn.XLOOKUP(A:A, 'FY25 Final Award'!B:B, 'FY25 Final Award'!D:D, "", FALSE)</f>
        <v>81375.429999999993</v>
      </c>
      <c r="K383" s="12">
        <f>_xlfn.XLOOKUP(A:A, 'FY25 Final Award'!B:B, 'FY25 Final Award'!D:D, "", FALSE)</f>
        <v>81375.429999999993</v>
      </c>
      <c r="O383" t="s">
        <v>85</v>
      </c>
    </row>
    <row r="384" spans="1:15">
      <c r="A384" t="s">
        <v>1356</v>
      </c>
      <c r="B384" t="s">
        <v>1357</v>
      </c>
      <c r="C384" t="s">
        <v>1358</v>
      </c>
      <c r="D384" t="s">
        <v>1359</v>
      </c>
      <c r="E384" t="s">
        <v>15</v>
      </c>
      <c r="F384" s="13">
        <v>45566</v>
      </c>
      <c r="G384" t="s">
        <v>83</v>
      </c>
      <c r="H384" t="s">
        <v>84</v>
      </c>
      <c r="I384" s="12">
        <f>_xlfn.XLOOKUP(A:A, 'FY25 Preliminary Award'!B:B, 'FY25 Preliminary Award'!D:D, "", FALSE)</f>
        <v>1705382.94</v>
      </c>
      <c r="J384" s="12">
        <f>_xlfn.XLOOKUP(A:A, 'FY25 Final Award'!B:B, 'FY25 Final Award'!D:D, "", FALSE)</f>
        <v>1906119.45</v>
      </c>
      <c r="K384" s="12">
        <f>_xlfn.XLOOKUP(A:A, 'FY25 Final Award'!B:B, 'FY25 Final Award'!D:D, "", FALSE)</f>
        <v>1906119.45</v>
      </c>
      <c r="O384" t="s">
        <v>85</v>
      </c>
    </row>
    <row r="385" spans="1:15">
      <c r="A385" t="s">
        <v>1360</v>
      </c>
      <c r="B385" t="s">
        <v>1361</v>
      </c>
      <c r="C385" t="s">
        <v>1361</v>
      </c>
      <c r="D385" t="s">
        <v>1362</v>
      </c>
      <c r="E385" t="s">
        <v>15</v>
      </c>
      <c r="F385" s="13">
        <v>45566</v>
      </c>
      <c r="G385" t="s">
        <v>83</v>
      </c>
      <c r="H385" t="s">
        <v>84</v>
      </c>
      <c r="I385" s="12">
        <f>_xlfn.XLOOKUP(A:A, 'FY25 Preliminary Award'!B:B, 'FY25 Preliminary Award'!D:D, "", FALSE)</f>
        <v>15885.54</v>
      </c>
      <c r="J385" s="12">
        <f>_xlfn.XLOOKUP(A:A, 'FY25 Final Award'!B:B, 'FY25 Final Award'!D:D, "", FALSE)</f>
        <v>16818.310000000001</v>
      </c>
      <c r="K385" s="12">
        <f>_xlfn.XLOOKUP(A:A, 'FY25 Final Award'!B:B, 'FY25 Final Award'!D:D, "", FALSE)</f>
        <v>16818.310000000001</v>
      </c>
      <c r="O385" t="s">
        <v>85</v>
      </c>
    </row>
    <row r="386" spans="1:15">
      <c r="A386" t="s">
        <v>1363</v>
      </c>
      <c r="B386" t="s">
        <v>1364</v>
      </c>
      <c r="C386" t="s">
        <v>1365</v>
      </c>
      <c r="D386" t="s">
        <v>1366</v>
      </c>
      <c r="E386" t="s">
        <v>15</v>
      </c>
      <c r="F386" s="13">
        <v>45566</v>
      </c>
      <c r="G386" t="s">
        <v>83</v>
      </c>
      <c r="H386" t="s">
        <v>84</v>
      </c>
      <c r="I386" s="12">
        <f>_xlfn.XLOOKUP(A:A, 'FY25 Preliminary Award'!B:B, 'FY25 Preliminary Award'!D:D, "", FALSE)</f>
        <v>72823.28</v>
      </c>
      <c r="J386" s="12">
        <f>_xlfn.XLOOKUP(A:A, 'FY25 Final Award'!B:B, 'FY25 Final Award'!D:D, "", FALSE)</f>
        <v>78560.639999999999</v>
      </c>
      <c r="K386" s="12">
        <f>_xlfn.XLOOKUP(A:A, 'FY25 Final Award'!B:B, 'FY25 Final Award'!D:D, "", FALSE)</f>
        <v>78560.639999999999</v>
      </c>
      <c r="O386" t="s">
        <v>85</v>
      </c>
    </row>
    <row r="387" spans="1:15">
      <c r="A387" t="s">
        <v>1367</v>
      </c>
      <c r="B387" t="s">
        <v>1368</v>
      </c>
      <c r="C387" t="s">
        <v>1369</v>
      </c>
      <c r="D387" t="s">
        <v>1370</v>
      </c>
      <c r="E387" t="s">
        <v>15</v>
      </c>
      <c r="F387" s="13">
        <v>45566</v>
      </c>
      <c r="G387" t="s">
        <v>83</v>
      </c>
      <c r="H387" t="s">
        <v>84</v>
      </c>
      <c r="I387" s="12">
        <f>_xlfn.XLOOKUP(A:A, 'FY25 Preliminary Award'!B:B, 'FY25 Preliminary Award'!D:D, "", FALSE)</f>
        <v>948206.5</v>
      </c>
      <c r="J387" s="12">
        <f>_xlfn.XLOOKUP(A:A, 'FY25 Final Award'!B:B, 'FY25 Final Award'!D:D, "", FALSE)</f>
        <v>1057120.78</v>
      </c>
      <c r="K387" s="12">
        <f>_xlfn.XLOOKUP(A:A, 'FY25 Final Award'!B:B, 'FY25 Final Award'!D:D, "", FALSE)</f>
        <v>1057120.78</v>
      </c>
      <c r="O387" t="s">
        <v>85</v>
      </c>
    </row>
    <row r="388" spans="1:15">
      <c r="A388" t="s">
        <v>1371</v>
      </c>
      <c r="B388" t="s">
        <v>1372</v>
      </c>
      <c r="C388" t="s">
        <v>1373</v>
      </c>
      <c r="D388" t="s">
        <v>1374</v>
      </c>
      <c r="E388" t="s">
        <v>15</v>
      </c>
      <c r="F388" s="13">
        <v>45566</v>
      </c>
      <c r="G388" t="s">
        <v>83</v>
      </c>
      <c r="H388" t="s">
        <v>84</v>
      </c>
      <c r="I388" s="12">
        <f>_xlfn.XLOOKUP(A:A, 'FY25 Preliminary Award'!B:B, 'FY25 Preliminary Award'!D:D, "", FALSE)</f>
        <v>1104325.49</v>
      </c>
      <c r="J388" s="12">
        <f>_xlfn.XLOOKUP(A:A, 'FY25 Final Award'!B:B, 'FY25 Final Award'!D:D, "", FALSE)</f>
        <v>1230572.42</v>
      </c>
      <c r="K388" s="12">
        <f>_xlfn.XLOOKUP(A:A, 'FY25 Final Award'!B:B, 'FY25 Final Award'!D:D, "", FALSE)</f>
        <v>1230572.42</v>
      </c>
      <c r="O388" t="s">
        <v>85</v>
      </c>
    </row>
    <row r="389" spans="1:15">
      <c r="A389" t="s">
        <v>1375</v>
      </c>
      <c r="B389" t="s">
        <v>1376</v>
      </c>
      <c r="C389" t="s">
        <v>1376</v>
      </c>
      <c r="D389" t="s">
        <v>1377</v>
      </c>
      <c r="E389" t="s">
        <v>15</v>
      </c>
      <c r="F389" s="13">
        <v>45566</v>
      </c>
      <c r="G389" t="s">
        <v>83</v>
      </c>
      <c r="H389" t="s">
        <v>84</v>
      </c>
      <c r="I389" s="12">
        <f>_xlfn.XLOOKUP(A:A, 'FY25 Preliminary Award'!B:B, 'FY25 Preliminary Award'!D:D, "", FALSE)</f>
        <v>41286.42</v>
      </c>
      <c r="J389" s="12">
        <f>_xlfn.XLOOKUP(A:A, 'FY25 Final Award'!B:B, 'FY25 Final Award'!D:D, "", FALSE)</f>
        <v>69916.429999999993</v>
      </c>
      <c r="K389" s="12">
        <f>_xlfn.XLOOKUP(A:A, 'FY25 Final Award'!B:B, 'FY25 Final Award'!D:D, "", FALSE)</f>
        <v>69916.429999999993</v>
      </c>
      <c r="O389" t="s">
        <v>85</v>
      </c>
    </row>
    <row r="390" spans="1:15">
      <c r="A390" t="s">
        <v>1378</v>
      </c>
      <c r="B390" t="s">
        <v>1379</v>
      </c>
      <c r="C390" t="s">
        <v>1379</v>
      </c>
      <c r="D390" t="s">
        <v>1377</v>
      </c>
      <c r="E390" t="s">
        <v>15</v>
      </c>
      <c r="F390" s="13">
        <v>45566</v>
      </c>
      <c r="G390" t="s">
        <v>83</v>
      </c>
      <c r="H390" t="s">
        <v>84</v>
      </c>
      <c r="I390" s="12">
        <f>_xlfn.XLOOKUP(A:A, 'FY25 Preliminary Award'!B:B, 'FY25 Preliminary Award'!D:D, "", FALSE)</f>
        <v>69091.61</v>
      </c>
      <c r="J390" s="12">
        <f>_xlfn.XLOOKUP(A:A, 'FY25 Final Award'!B:B, 'FY25 Final Award'!D:D, "", FALSE)</f>
        <v>78866.22</v>
      </c>
      <c r="K390" s="12">
        <f>_xlfn.XLOOKUP(A:A, 'FY25 Final Award'!B:B, 'FY25 Final Award'!D:D, "", FALSE)</f>
        <v>78866.22</v>
      </c>
      <c r="O390" t="s">
        <v>85</v>
      </c>
    </row>
    <row r="391" spans="1:15">
      <c r="A391" t="s">
        <v>1380</v>
      </c>
      <c r="B391" t="s">
        <v>1381</v>
      </c>
      <c r="C391" t="s">
        <v>1382</v>
      </c>
      <c r="D391" t="s">
        <v>1383</v>
      </c>
      <c r="E391" t="s">
        <v>15</v>
      </c>
      <c r="F391" s="13">
        <v>45566</v>
      </c>
      <c r="G391" t="s">
        <v>83</v>
      </c>
      <c r="H391" t="s">
        <v>84</v>
      </c>
      <c r="I391" s="12">
        <f>_xlfn.XLOOKUP(A:A, 'FY25 Preliminary Award'!B:B, 'FY25 Preliminary Award'!D:D, "", FALSE)</f>
        <v>27000.55</v>
      </c>
      <c r="J391" s="12">
        <f>_xlfn.XLOOKUP(A:A, 'FY25 Final Award'!B:B, 'FY25 Final Award'!D:D, "", FALSE)</f>
        <v>25489.47</v>
      </c>
      <c r="K391" s="12">
        <f>_xlfn.XLOOKUP(A:A, 'FY25 Final Award'!B:B, 'FY25 Final Award'!D:D, "", FALSE)</f>
        <v>25489.47</v>
      </c>
      <c r="O391" t="s">
        <v>85</v>
      </c>
    </row>
    <row r="392" spans="1:15">
      <c r="A392" t="s">
        <v>1384</v>
      </c>
      <c r="B392" t="s">
        <v>1385</v>
      </c>
      <c r="C392" t="s">
        <v>1386</v>
      </c>
      <c r="D392" t="s">
        <v>1387</v>
      </c>
      <c r="E392" t="s">
        <v>15</v>
      </c>
      <c r="F392" s="13">
        <v>45566</v>
      </c>
      <c r="G392" t="s">
        <v>83</v>
      </c>
      <c r="H392" t="s">
        <v>84</v>
      </c>
      <c r="I392" s="12">
        <f>_xlfn.XLOOKUP(A:A, 'FY25 Preliminary Award'!B:B, 'FY25 Preliminary Award'!D:D, "", FALSE)</f>
        <v>151140.25</v>
      </c>
      <c r="J392" s="12">
        <f>_xlfn.XLOOKUP(A:A, 'FY25 Final Award'!B:B, 'FY25 Final Award'!D:D, "", FALSE)</f>
        <v>168048.94</v>
      </c>
      <c r="K392" s="12">
        <f>_xlfn.XLOOKUP(A:A, 'FY25 Final Award'!B:B, 'FY25 Final Award'!D:D, "", FALSE)</f>
        <v>168048.94</v>
      </c>
      <c r="O392" t="s">
        <v>85</v>
      </c>
    </row>
    <row r="393" spans="1:15">
      <c r="A393" t="s">
        <v>1388</v>
      </c>
      <c r="B393" t="s">
        <v>1389</v>
      </c>
      <c r="C393" t="s">
        <v>1390</v>
      </c>
      <c r="D393" t="s">
        <v>1391</v>
      </c>
      <c r="E393" t="s">
        <v>15</v>
      </c>
      <c r="F393" s="13">
        <v>45566</v>
      </c>
      <c r="G393" t="s">
        <v>83</v>
      </c>
      <c r="H393" t="s">
        <v>84</v>
      </c>
      <c r="I393" s="12">
        <f>_xlfn.XLOOKUP(A:A, 'FY25 Preliminary Award'!B:B, 'FY25 Preliminary Award'!D:D, "", FALSE)</f>
        <v>2419710.62</v>
      </c>
      <c r="J393" s="12">
        <f>_xlfn.XLOOKUP(A:A, 'FY25 Final Award'!B:B, 'FY25 Final Award'!D:D, "", FALSE)</f>
        <v>2735781.37</v>
      </c>
      <c r="K393" s="12">
        <f>_xlfn.XLOOKUP(A:A, 'FY25 Final Award'!B:B, 'FY25 Final Award'!D:D, "", FALSE)</f>
        <v>2735781.37</v>
      </c>
      <c r="O393" t="s">
        <v>85</v>
      </c>
    </row>
    <row r="394" spans="1:15">
      <c r="A394" t="s">
        <v>1392</v>
      </c>
      <c r="B394" t="s">
        <v>1393</v>
      </c>
      <c r="C394" t="s">
        <v>1394</v>
      </c>
      <c r="D394" t="s">
        <v>1395</v>
      </c>
      <c r="E394" t="s">
        <v>15</v>
      </c>
      <c r="F394" s="13">
        <v>45566</v>
      </c>
      <c r="G394" t="s">
        <v>83</v>
      </c>
      <c r="H394" t="s">
        <v>84</v>
      </c>
      <c r="I394" s="12">
        <f>_xlfn.XLOOKUP(A:A, 'FY25 Preliminary Award'!B:B, 'FY25 Preliminary Award'!D:D, "", FALSE)</f>
        <v>52747.37</v>
      </c>
      <c r="J394" s="12">
        <f>_xlfn.XLOOKUP(A:A, 'FY25 Final Award'!B:B, 'FY25 Final Award'!D:D, "", FALSE)</f>
        <v>60264.61</v>
      </c>
      <c r="K394" s="12">
        <f>_xlfn.XLOOKUP(A:A, 'FY25 Final Award'!B:B, 'FY25 Final Award'!D:D, "", FALSE)</f>
        <v>60264.61</v>
      </c>
      <c r="O394" t="s">
        <v>85</v>
      </c>
    </row>
    <row r="395" spans="1:15">
      <c r="A395" t="s">
        <v>1396</v>
      </c>
      <c r="B395" t="s">
        <v>1397</v>
      </c>
      <c r="C395" t="s">
        <v>1398</v>
      </c>
      <c r="D395" t="s">
        <v>1399</v>
      </c>
      <c r="E395" t="s">
        <v>15</v>
      </c>
      <c r="F395" s="13">
        <v>45566</v>
      </c>
      <c r="G395" t="s">
        <v>83</v>
      </c>
      <c r="H395" t="s">
        <v>84</v>
      </c>
      <c r="I395" s="12">
        <f>_xlfn.XLOOKUP(A:A, 'FY25 Preliminary Award'!B:B, 'FY25 Preliminary Award'!D:D, "", FALSE)</f>
        <v>23872.45</v>
      </c>
      <c r="J395" s="12">
        <f>_xlfn.XLOOKUP(A:A, 'FY25 Final Award'!B:B, 'FY25 Final Award'!D:D, "", FALSE)</f>
        <v>33625.75</v>
      </c>
      <c r="K395" s="12">
        <f>_xlfn.XLOOKUP(A:A, 'FY25 Final Award'!B:B, 'FY25 Final Award'!D:D, "", FALSE)</f>
        <v>33625.75</v>
      </c>
      <c r="O395" t="s">
        <v>85</v>
      </c>
    </row>
    <row r="396" spans="1:15">
      <c r="A396" t="s">
        <v>1400</v>
      </c>
      <c r="B396" t="s">
        <v>1401</v>
      </c>
      <c r="C396" t="s">
        <v>1401</v>
      </c>
      <c r="D396" t="s">
        <v>1402</v>
      </c>
      <c r="E396" t="s">
        <v>15</v>
      </c>
      <c r="F396" s="13">
        <v>45566</v>
      </c>
      <c r="G396" t="s">
        <v>83</v>
      </c>
      <c r="H396" t="s">
        <v>84</v>
      </c>
      <c r="I396" s="12">
        <f>_xlfn.XLOOKUP(A:A, 'FY25 Preliminary Award'!B:B, 'FY25 Preliminary Award'!D:D, "", FALSE)</f>
        <v>100089.60000000001</v>
      </c>
      <c r="J396" s="12">
        <f>_xlfn.XLOOKUP(A:A, 'FY25 Final Award'!B:B, 'FY25 Final Award'!D:D, "", FALSE)</f>
        <v>110973.47</v>
      </c>
      <c r="K396" s="12">
        <f>_xlfn.XLOOKUP(A:A, 'FY25 Final Award'!B:B, 'FY25 Final Award'!D:D, "", FALSE)</f>
        <v>110973.47</v>
      </c>
      <c r="O396" t="s">
        <v>85</v>
      </c>
    </row>
    <row r="397" spans="1:15">
      <c r="A397" t="s">
        <v>1403</v>
      </c>
      <c r="B397" t="s">
        <v>1404</v>
      </c>
      <c r="C397" t="s">
        <v>1405</v>
      </c>
      <c r="D397" t="s">
        <v>1406</v>
      </c>
      <c r="E397" t="s">
        <v>15</v>
      </c>
      <c r="F397" s="13">
        <v>45566</v>
      </c>
      <c r="G397" t="s">
        <v>83</v>
      </c>
      <c r="H397" t="s">
        <v>84</v>
      </c>
      <c r="I397" s="12">
        <f>_xlfn.XLOOKUP(A:A, 'FY25 Preliminary Award'!B:B, 'FY25 Preliminary Award'!D:D, "", FALSE)</f>
        <v>25457.81</v>
      </c>
      <c r="J397" s="12">
        <f>_xlfn.XLOOKUP(A:A, 'FY25 Final Award'!B:B, 'FY25 Final Award'!D:D, "", FALSE)</f>
        <v>34968.04</v>
      </c>
      <c r="K397" s="12">
        <f>_xlfn.XLOOKUP(A:A, 'FY25 Final Award'!B:B, 'FY25 Final Award'!D:D, "", FALSE)</f>
        <v>34968.04</v>
      </c>
      <c r="O397" t="s">
        <v>85</v>
      </c>
    </row>
    <row r="398" spans="1:15">
      <c r="A398" t="s">
        <v>1407</v>
      </c>
      <c r="B398" t="s">
        <v>1408</v>
      </c>
      <c r="C398" t="s">
        <v>1409</v>
      </c>
      <c r="D398" t="s">
        <v>1410</v>
      </c>
      <c r="E398" t="s">
        <v>15</v>
      </c>
      <c r="F398" s="13">
        <v>45566</v>
      </c>
      <c r="G398" t="s">
        <v>83</v>
      </c>
      <c r="H398" t="s">
        <v>84</v>
      </c>
      <c r="I398" s="12">
        <f>_xlfn.XLOOKUP(A:A, 'FY25 Preliminary Award'!B:B, 'FY25 Preliminary Award'!D:D, "", FALSE)</f>
        <v>1277529.8</v>
      </c>
      <c r="J398" s="12">
        <f>_xlfn.XLOOKUP(A:A, 'FY25 Final Award'!B:B, 'FY25 Final Award'!D:D, "", FALSE)</f>
        <v>1513485.82</v>
      </c>
      <c r="K398" s="12">
        <f>_xlfn.XLOOKUP(A:A, 'FY25 Final Award'!B:B, 'FY25 Final Award'!D:D, "", FALSE)</f>
        <v>1513485.82</v>
      </c>
      <c r="O398" t="s">
        <v>85</v>
      </c>
    </row>
    <row r="399" spans="1:15">
      <c r="A399" t="s">
        <v>1411</v>
      </c>
      <c r="B399" t="s">
        <v>1412</v>
      </c>
      <c r="C399" t="s">
        <v>1412</v>
      </c>
      <c r="D399" t="s">
        <v>1413</v>
      </c>
      <c r="E399" t="s">
        <v>15</v>
      </c>
      <c r="F399" s="13">
        <v>45566</v>
      </c>
      <c r="G399" t="s">
        <v>83</v>
      </c>
      <c r="H399" t="s">
        <v>84</v>
      </c>
      <c r="I399" s="12">
        <f>_xlfn.XLOOKUP(A:A, 'FY25 Preliminary Award'!B:B, 'FY25 Preliminary Award'!D:D, "", FALSE)</f>
        <v>41355.58</v>
      </c>
      <c r="J399" s="12">
        <f>_xlfn.XLOOKUP(A:A, 'FY25 Final Award'!B:B, 'FY25 Final Award'!D:D, "", FALSE)</f>
        <v>43352.91</v>
      </c>
      <c r="K399" s="12">
        <f>_xlfn.XLOOKUP(A:A, 'FY25 Final Award'!B:B, 'FY25 Final Award'!D:D, "", FALSE)</f>
        <v>43352.91</v>
      </c>
      <c r="O399" t="s">
        <v>85</v>
      </c>
    </row>
    <row r="400" spans="1:15">
      <c r="A400" t="s">
        <v>1414</v>
      </c>
      <c r="B400" t="s">
        <v>1415</v>
      </c>
      <c r="C400" t="s">
        <v>1416</v>
      </c>
      <c r="D400" t="s">
        <v>1417</v>
      </c>
      <c r="E400" t="s">
        <v>15</v>
      </c>
      <c r="F400" s="13">
        <v>45566</v>
      </c>
      <c r="G400" t="s">
        <v>83</v>
      </c>
      <c r="H400" t="s">
        <v>84</v>
      </c>
      <c r="I400" s="12">
        <f>_xlfn.XLOOKUP(A:A, 'FY25 Preliminary Award'!B:B, 'FY25 Preliminary Award'!D:D, "", FALSE)</f>
        <v>30659.55</v>
      </c>
      <c r="J400" s="12">
        <f>_xlfn.XLOOKUP(A:A, 'FY25 Final Award'!B:B, 'FY25 Final Award'!D:D, "", FALSE)</f>
        <v>37510.11</v>
      </c>
      <c r="K400" s="12">
        <f>_xlfn.XLOOKUP(A:A, 'FY25 Final Award'!B:B, 'FY25 Final Award'!D:D, "", FALSE)</f>
        <v>37510.11</v>
      </c>
      <c r="O400" t="s">
        <v>85</v>
      </c>
    </row>
    <row r="401" spans="1:15">
      <c r="A401" t="s">
        <v>1418</v>
      </c>
      <c r="B401" t="s">
        <v>1419</v>
      </c>
      <c r="C401" t="s">
        <v>1419</v>
      </c>
      <c r="D401" t="s">
        <v>1420</v>
      </c>
      <c r="E401" t="s">
        <v>15</v>
      </c>
      <c r="F401" s="13">
        <v>45566</v>
      </c>
      <c r="G401" t="s">
        <v>83</v>
      </c>
      <c r="H401" t="s">
        <v>84</v>
      </c>
      <c r="I401" s="12">
        <f>_xlfn.XLOOKUP(A:A, 'FY25 Preliminary Award'!B:B, 'FY25 Preliminary Award'!D:D, "", FALSE)</f>
        <v>150429.59</v>
      </c>
      <c r="J401" s="12">
        <f>_xlfn.XLOOKUP(A:A, 'FY25 Final Award'!B:B, 'FY25 Final Award'!D:D, "", FALSE)</f>
        <v>179064.22</v>
      </c>
      <c r="K401" s="12">
        <f>_xlfn.XLOOKUP(A:A, 'FY25 Final Award'!B:B, 'FY25 Final Award'!D:D, "", FALSE)</f>
        <v>179064.22</v>
      </c>
      <c r="O401" t="s">
        <v>85</v>
      </c>
    </row>
    <row r="402" spans="1:15">
      <c r="A402" t="s">
        <v>1421</v>
      </c>
      <c r="B402" t="s">
        <v>1422</v>
      </c>
      <c r="C402" t="s">
        <v>1423</v>
      </c>
      <c r="D402" t="s">
        <v>1424</v>
      </c>
      <c r="E402" t="s">
        <v>15</v>
      </c>
      <c r="F402" s="13">
        <v>45566</v>
      </c>
      <c r="G402" t="s">
        <v>83</v>
      </c>
      <c r="H402" t="s">
        <v>84</v>
      </c>
      <c r="I402" s="12">
        <f>_xlfn.XLOOKUP(A:A, 'FY25 Preliminary Award'!B:B, 'FY25 Preliminary Award'!D:D, "", FALSE)</f>
        <v>79590.75</v>
      </c>
      <c r="J402" s="12">
        <f>_xlfn.XLOOKUP(A:A, 'FY25 Final Award'!B:B, 'FY25 Final Award'!D:D, "", FALSE)</f>
        <v>87076.08</v>
      </c>
      <c r="K402" s="12">
        <f>_xlfn.XLOOKUP(A:A, 'FY25 Final Award'!B:B, 'FY25 Final Award'!D:D, "", FALSE)</f>
        <v>87076.08</v>
      </c>
      <c r="O402" t="s">
        <v>85</v>
      </c>
    </row>
    <row r="403" spans="1:15">
      <c r="A403" t="s">
        <v>1425</v>
      </c>
      <c r="B403" t="s">
        <v>1426</v>
      </c>
      <c r="C403" t="s">
        <v>1426</v>
      </c>
      <c r="D403" t="s">
        <v>1427</v>
      </c>
      <c r="E403" t="s">
        <v>15</v>
      </c>
      <c r="F403" s="13">
        <v>45566</v>
      </c>
      <c r="G403" t="s">
        <v>83</v>
      </c>
      <c r="H403" t="s">
        <v>84</v>
      </c>
      <c r="I403" s="12">
        <f>_xlfn.XLOOKUP(A:A, 'FY25 Preliminary Award'!B:B, 'FY25 Preliminary Award'!D:D, "", FALSE)</f>
        <v>105310.45</v>
      </c>
      <c r="J403" s="12">
        <f>_xlfn.XLOOKUP(A:A, 'FY25 Final Award'!B:B, 'FY25 Final Award'!D:D, "", FALSE)</f>
        <v>117189.12</v>
      </c>
      <c r="K403" s="12">
        <f>_xlfn.XLOOKUP(A:A, 'FY25 Final Award'!B:B, 'FY25 Final Award'!D:D, "", FALSE)</f>
        <v>117189.12</v>
      </c>
      <c r="O403" t="s">
        <v>85</v>
      </c>
    </row>
    <row r="404" spans="1:15">
      <c r="A404" t="s">
        <v>1428</v>
      </c>
      <c r="B404" t="s">
        <v>1429</v>
      </c>
      <c r="C404" t="s">
        <v>1430</v>
      </c>
      <c r="D404" t="s">
        <v>1431</v>
      </c>
      <c r="E404" t="s">
        <v>15</v>
      </c>
      <c r="F404" s="13">
        <v>45566</v>
      </c>
      <c r="G404" t="s">
        <v>83</v>
      </c>
      <c r="H404" t="s">
        <v>84</v>
      </c>
      <c r="I404" s="12">
        <f>_xlfn.XLOOKUP(A:A, 'FY25 Preliminary Award'!B:B, 'FY25 Preliminary Award'!D:D, "", FALSE)</f>
        <v>131794.48000000001</v>
      </c>
      <c r="J404" s="12">
        <f>_xlfn.XLOOKUP(A:A, 'FY25 Final Award'!B:B, 'FY25 Final Award'!D:D, "", FALSE)</f>
        <v>130080</v>
      </c>
      <c r="K404" s="12">
        <f>_xlfn.XLOOKUP(A:A, 'FY25 Final Award'!B:B, 'FY25 Final Award'!D:D, "", FALSE)</f>
        <v>130080</v>
      </c>
      <c r="O404" t="s">
        <v>85</v>
      </c>
    </row>
    <row r="405" spans="1:15">
      <c r="A405" t="s">
        <v>1432</v>
      </c>
      <c r="B405" t="s">
        <v>1433</v>
      </c>
      <c r="C405" t="s">
        <v>1434</v>
      </c>
      <c r="D405" t="s">
        <v>1435</v>
      </c>
      <c r="E405" t="s">
        <v>15</v>
      </c>
      <c r="F405" s="13">
        <v>45566</v>
      </c>
      <c r="G405" t="s">
        <v>83</v>
      </c>
      <c r="H405" t="s">
        <v>84</v>
      </c>
      <c r="I405" s="12">
        <f>_xlfn.XLOOKUP(A:A, 'FY25 Preliminary Award'!B:B, 'FY25 Preliminary Award'!D:D, "", FALSE)</f>
        <v>35775.199999999997</v>
      </c>
      <c r="J405" s="12">
        <f>_xlfn.XLOOKUP(A:A, 'FY25 Final Award'!B:B, 'FY25 Final Award'!D:D, "", FALSE)</f>
        <v>42287.5</v>
      </c>
      <c r="K405" s="12">
        <f>_xlfn.XLOOKUP(A:A, 'FY25 Final Award'!B:B, 'FY25 Final Award'!D:D, "", FALSE)</f>
        <v>42287.5</v>
      </c>
      <c r="O405" t="s">
        <v>85</v>
      </c>
    </row>
    <row r="406" spans="1:15">
      <c r="A406" t="s">
        <v>1436</v>
      </c>
      <c r="B406" t="s">
        <v>1437</v>
      </c>
      <c r="C406" t="s">
        <v>1438</v>
      </c>
      <c r="D406" t="s">
        <v>1439</v>
      </c>
      <c r="E406" t="s">
        <v>15</v>
      </c>
      <c r="F406" s="13">
        <v>45566</v>
      </c>
      <c r="G406" t="s">
        <v>83</v>
      </c>
      <c r="H406" t="s">
        <v>84</v>
      </c>
      <c r="I406" s="12">
        <f>_xlfn.XLOOKUP(A:A, 'FY25 Preliminary Award'!B:B, 'FY25 Preliminary Award'!D:D, "", FALSE)</f>
        <v>38615.949999999997</v>
      </c>
      <c r="J406" s="12">
        <f>_xlfn.XLOOKUP(A:A, 'FY25 Final Award'!B:B, 'FY25 Final Award'!D:D, "", FALSE)</f>
        <v>45564.28</v>
      </c>
      <c r="K406" s="12">
        <f>_xlfn.XLOOKUP(A:A, 'FY25 Final Award'!B:B, 'FY25 Final Award'!D:D, "", FALSE)</f>
        <v>45564.28</v>
      </c>
      <c r="O406" t="s">
        <v>85</v>
      </c>
    </row>
    <row r="407" spans="1:15">
      <c r="A407" t="s">
        <v>1440</v>
      </c>
      <c r="B407" t="s">
        <v>1441</v>
      </c>
      <c r="C407" t="s">
        <v>1442</v>
      </c>
      <c r="D407" t="s">
        <v>1443</v>
      </c>
      <c r="E407" t="s">
        <v>15</v>
      </c>
      <c r="F407" s="13">
        <v>45566</v>
      </c>
      <c r="G407" t="s">
        <v>83</v>
      </c>
      <c r="H407" t="s">
        <v>84</v>
      </c>
      <c r="I407" s="12">
        <f>_xlfn.XLOOKUP(A:A, 'FY25 Preliminary Award'!B:B, 'FY25 Preliminary Award'!D:D, "", FALSE)</f>
        <v>14472.54</v>
      </c>
      <c r="J407" s="12">
        <f>_xlfn.XLOOKUP(A:A, 'FY25 Final Award'!B:B, 'FY25 Final Award'!D:D, "", FALSE)</f>
        <v>12551.67</v>
      </c>
      <c r="K407" s="12">
        <f>_xlfn.XLOOKUP(A:A, 'FY25 Final Award'!B:B, 'FY25 Final Award'!D:D, "", FALSE)</f>
        <v>12551.67</v>
      </c>
      <c r="O407" t="s">
        <v>85</v>
      </c>
    </row>
    <row r="408" spans="1:15">
      <c r="A408" t="s">
        <v>1444</v>
      </c>
      <c r="B408" t="s">
        <v>1445</v>
      </c>
      <c r="C408" t="s">
        <v>1446</v>
      </c>
      <c r="D408" t="s">
        <v>1447</v>
      </c>
      <c r="E408" t="s">
        <v>15</v>
      </c>
      <c r="F408" s="13">
        <v>45566</v>
      </c>
      <c r="G408" t="s">
        <v>83</v>
      </c>
      <c r="H408" t="s">
        <v>84</v>
      </c>
      <c r="I408" s="12">
        <f>_xlfn.XLOOKUP(A:A, 'FY25 Preliminary Award'!B:B, 'FY25 Preliminary Award'!D:D, "", FALSE)</f>
        <v>10827215.289999999</v>
      </c>
      <c r="J408" s="12">
        <f>_xlfn.XLOOKUP(A:A, 'FY25 Final Award'!B:B, 'FY25 Final Award'!D:D, "", FALSE)</f>
        <v>12115317.609999999</v>
      </c>
      <c r="K408" s="12">
        <f>_xlfn.XLOOKUP(A:A, 'FY25 Final Award'!B:B, 'FY25 Final Award'!D:D, "", FALSE)</f>
        <v>12115317.609999999</v>
      </c>
      <c r="O408" t="s">
        <v>85</v>
      </c>
    </row>
    <row r="409" spans="1:15">
      <c r="A409" t="s">
        <v>1448</v>
      </c>
      <c r="B409" t="s">
        <v>1449</v>
      </c>
      <c r="C409" t="s">
        <v>1450</v>
      </c>
      <c r="D409" t="s">
        <v>1451</v>
      </c>
      <c r="E409" t="s">
        <v>15</v>
      </c>
      <c r="F409" s="13">
        <v>45566</v>
      </c>
      <c r="G409" t="s">
        <v>83</v>
      </c>
      <c r="H409" t="s">
        <v>84</v>
      </c>
      <c r="I409" s="12">
        <f>_xlfn.XLOOKUP(A:A, 'FY25 Preliminary Award'!B:B, 'FY25 Preliminary Award'!D:D, "", FALSE)</f>
        <v>28887.29</v>
      </c>
      <c r="J409" s="12">
        <f>_xlfn.XLOOKUP(A:A, 'FY25 Final Award'!B:B, 'FY25 Final Award'!D:D, "", FALSE)</f>
        <v>32586.54</v>
      </c>
      <c r="K409" s="12">
        <f>_xlfn.XLOOKUP(A:A, 'FY25 Final Award'!B:B, 'FY25 Final Award'!D:D, "", FALSE)</f>
        <v>32586.54</v>
      </c>
      <c r="O409" t="s">
        <v>85</v>
      </c>
    </row>
    <row r="410" spans="1:15">
      <c r="A410" t="s">
        <v>1452</v>
      </c>
      <c r="B410" t="s">
        <v>1453</v>
      </c>
      <c r="C410" t="s">
        <v>1454</v>
      </c>
      <c r="D410" t="s">
        <v>1455</v>
      </c>
      <c r="E410" t="s">
        <v>15</v>
      </c>
      <c r="F410" s="13">
        <v>45566</v>
      </c>
      <c r="G410" t="s">
        <v>83</v>
      </c>
      <c r="H410" t="s">
        <v>84</v>
      </c>
      <c r="I410" s="12">
        <f>_xlfn.XLOOKUP(A:A, 'FY25 Preliminary Award'!B:B, 'FY25 Preliminary Award'!D:D, "", FALSE)</f>
        <v>32010.98</v>
      </c>
      <c r="J410" s="12">
        <f>_xlfn.XLOOKUP(A:A, 'FY25 Final Award'!B:B, 'FY25 Final Award'!D:D, "", FALSE)</f>
        <v>34775.440000000002</v>
      </c>
      <c r="K410" s="12">
        <f>_xlfn.XLOOKUP(A:A, 'FY25 Final Award'!B:B, 'FY25 Final Award'!D:D, "", FALSE)</f>
        <v>34775.440000000002</v>
      </c>
      <c r="O410" t="s">
        <v>85</v>
      </c>
    </row>
    <row r="411" spans="1:15">
      <c r="A411" t="s">
        <v>1456</v>
      </c>
      <c r="B411" t="s">
        <v>1457</v>
      </c>
      <c r="C411" t="s">
        <v>1458</v>
      </c>
      <c r="D411" t="s">
        <v>1459</v>
      </c>
      <c r="E411" t="s">
        <v>15</v>
      </c>
      <c r="F411" s="13">
        <v>45566</v>
      </c>
      <c r="G411" t="s">
        <v>83</v>
      </c>
      <c r="H411" t="s">
        <v>84</v>
      </c>
      <c r="I411" s="12">
        <f>_xlfn.XLOOKUP(A:A, 'FY25 Preliminary Award'!B:B, 'FY25 Preliminary Award'!D:D, "", FALSE)</f>
        <v>215877.84</v>
      </c>
      <c r="J411" s="12">
        <f>_xlfn.XLOOKUP(A:A, 'FY25 Final Award'!B:B, 'FY25 Final Award'!D:D, "", FALSE)</f>
        <v>246033.02</v>
      </c>
      <c r="K411" s="12">
        <f>_xlfn.XLOOKUP(A:A, 'FY25 Final Award'!B:B, 'FY25 Final Award'!D:D, "", FALSE)</f>
        <v>246033.02</v>
      </c>
      <c r="O411" t="s">
        <v>85</v>
      </c>
    </row>
    <row r="412" spans="1:15">
      <c r="A412" t="s">
        <v>1460</v>
      </c>
      <c r="B412" t="s">
        <v>1461</v>
      </c>
      <c r="C412" t="s">
        <v>1462</v>
      </c>
      <c r="D412" t="s">
        <v>1463</v>
      </c>
      <c r="E412" t="s">
        <v>15</v>
      </c>
      <c r="F412" s="13">
        <v>45566</v>
      </c>
      <c r="G412" t="s">
        <v>83</v>
      </c>
      <c r="H412" t="s">
        <v>84</v>
      </c>
      <c r="I412" s="12">
        <f>_xlfn.XLOOKUP(A:A, 'FY25 Preliminary Award'!B:B, 'FY25 Preliminary Award'!D:D, "", FALSE)</f>
        <v>17133.66</v>
      </c>
      <c r="J412" s="12">
        <f>_xlfn.XLOOKUP(A:A, 'FY25 Final Award'!B:B, 'FY25 Final Award'!D:D, "", FALSE)</f>
        <v>18672.8</v>
      </c>
      <c r="K412" s="12">
        <f>_xlfn.XLOOKUP(A:A, 'FY25 Final Award'!B:B, 'FY25 Final Award'!D:D, "", FALSE)</f>
        <v>18672.8</v>
      </c>
      <c r="O412" t="s">
        <v>85</v>
      </c>
    </row>
    <row r="413" spans="1:15">
      <c r="A413" t="s">
        <v>1464</v>
      </c>
      <c r="B413" t="s">
        <v>1465</v>
      </c>
      <c r="C413" t="s">
        <v>1465</v>
      </c>
      <c r="D413" t="s">
        <v>1466</v>
      </c>
      <c r="E413" t="s">
        <v>15</v>
      </c>
      <c r="F413" s="13">
        <v>45566</v>
      </c>
      <c r="G413" t="s">
        <v>83</v>
      </c>
      <c r="H413" t="s">
        <v>84</v>
      </c>
      <c r="I413" s="12">
        <f>_xlfn.XLOOKUP(A:A, 'FY25 Preliminary Award'!B:B, 'FY25 Preliminary Award'!D:D, "", FALSE)</f>
        <v>26988.97</v>
      </c>
      <c r="J413" s="12">
        <f>_xlfn.XLOOKUP(A:A, 'FY25 Final Award'!B:B, 'FY25 Final Award'!D:D, "", FALSE)</f>
        <v>29757.9</v>
      </c>
      <c r="K413" s="12">
        <f>_xlfn.XLOOKUP(A:A, 'FY25 Final Award'!B:B, 'FY25 Final Award'!D:D, "", FALSE)</f>
        <v>29757.9</v>
      </c>
      <c r="O413" t="s">
        <v>85</v>
      </c>
    </row>
    <row r="414" spans="1:15">
      <c r="A414" t="s">
        <v>1467</v>
      </c>
      <c r="B414" t="s">
        <v>1468</v>
      </c>
      <c r="C414" t="s">
        <v>1468</v>
      </c>
      <c r="D414" t="s">
        <v>1469</v>
      </c>
      <c r="E414" t="s">
        <v>15</v>
      </c>
      <c r="F414" s="13">
        <v>45566</v>
      </c>
      <c r="G414" t="s">
        <v>83</v>
      </c>
      <c r="H414" t="s">
        <v>84</v>
      </c>
      <c r="I414" s="12">
        <f>_xlfn.XLOOKUP(A:A, 'FY25 Preliminary Award'!B:B, 'FY25 Preliminary Award'!D:D, "", FALSE)</f>
        <v>29257.05</v>
      </c>
      <c r="J414" s="12">
        <f>_xlfn.XLOOKUP(A:A, 'FY25 Final Award'!B:B, 'FY25 Final Award'!D:D, "", FALSE)</f>
        <v>34696.160000000003</v>
      </c>
      <c r="K414" s="12">
        <f>_xlfn.XLOOKUP(A:A, 'FY25 Final Award'!B:B, 'FY25 Final Award'!D:D, "", FALSE)</f>
        <v>34696.160000000003</v>
      </c>
      <c r="O414" t="s">
        <v>85</v>
      </c>
    </row>
    <row r="415" spans="1:15">
      <c r="A415" t="s">
        <v>1470</v>
      </c>
      <c r="B415" t="s">
        <v>1471</v>
      </c>
      <c r="C415" t="s">
        <v>1471</v>
      </c>
      <c r="D415" t="s">
        <v>1472</v>
      </c>
      <c r="E415" t="s">
        <v>15</v>
      </c>
      <c r="F415" s="13">
        <v>45566</v>
      </c>
      <c r="G415" t="s">
        <v>83</v>
      </c>
      <c r="H415" t="s">
        <v>84</v>
      </c>
      <c r="I415" s="12">
        <f>_xlfn.XLOOKUP(A:A, 'FY25 Preliminary Award'!B:B, 'FY25 Preliminary Award'!D:D, "", FALSE)</f>
        <v>203783.06</v>
      </c>
      <c r="J415" s="12">
        <f>_xlfn.XLOOKUP(A:A, 'FY25 Final Award'!B:B, 'FY25 Final Award'!D:D, "", FALSE)</f>
        <v>242301.11</v>
      </c>
      <c r="K415" s="12">
        <f>_xlfn.XLOOKUP(A:A, 'FY25 Final Award'!B:B, 'FY25 Final Award'!D:D, "", FALSE)</f>
        <v>242301.11</v>
      </c>
      <c r="O415" t="s">
        <v>85</v>
      </c>
    </row>
    <row r="416" spans="1:15">
      <c r="A416" t="s">
        <v>1473</v>
      </c>
      <c r="B416" t="s">
        <v>1474</v>
      </c>
      <c r="C416" t="s">
        <v>1475</v>
      </c>
      <c r="D416" t="s">
        <v>1476</v>
      </c>
      <c r="E416" t="s">
        <v>15</v>
      </c>
      <c r="F416" s="13">
        <v>45566</v>
      </c>
      <c r="G416" t="s">
        <v>83</v>
      </c>
      <c r="H416" t="s">
        <v>84</v>
      </c>
      <c r="I416" s="12">
        <f>_xlfn.XLOOKUP(A:A, 'FY25 Preliminary Award'!B:B, 'FY25 Preliminary Award'!D:D, "", FALSE)</f>
        <v>6187.04</v>
      </c>
      <c r="J416" s="12">
        <f>_xlfn.XLOOKUP(A:A, 'FY25 Final Award'!B:B, 'FY25 Final Award'!D:D, "", FALSE)</f>
        <v>6999.28</v>
      </c>
      <c r="K416" s="12">
        <f>_xlfn.XLOOKUP(A:A, 'FY25 Final Award'!B:B, 'FY25 Final Award'!D:D, "", FALSE)</f>
        <v>6999.28</v>
      </c>
      <c r="O416" t="s">
        <v>85</v>
      </c>
    </row>
    <row r="417" spans="1:15">
      <c r="A417" t="s">
        <v>1477</v>
      </c>
      <c r="B417" t="s">
        <v>1478</v>
      </c>
      <c r="C417" t="s">
        <v>1479</v>
      </c>
      <c r="D417" t="s">
        <v>1480</v>
      </c>
      <c r="E417" t="s">
        <v>15</v>
      </c>
      <c r="F417" s="13">
        <v>45566</v>
      </c>
      <c r="G417" t="s">
        <v>83</v>
      </c>
      <c r="H417" t="s">
        <v>84</v>
      </c>
      <c r="I417" s="12">
        <f>_xlfn.XLOOKUP(A:A, 'FY25 Preliminary Award'!B:B, 'FY25 Preliminary Award'!D:D, "", FALSE)</f>
        <v>78605.53</v>
      </c>
      <c r="J417" s="12">
        <f>_xlfn.XLOOKUP(A:A, 'FY25 Final Award'!B:B, 'FY25 Final Award'!D:D, "", FALSE)</f>
        <v>88622.38</v>
      </c>
      <c r="K417" s="12">
        <f>_xlfn.XLOOKUP(A:A, 'FY25 Final Award'!B:B, 'FY25 Final Award'!D:D, "", FALSE)</f>
        <v>88622.38</v>
      </c>
      <c r="O417" t="s">
        <v>85</v>
      </c>
    </row>
    <row r="418" spans="1:15">
      <c r="A418" t="s">
        <v>1481</v>
      </c>
      <c r="B418" t="s">
        <v>1482</v>
      </c>
      <c r="C418" t="s">
        <v>1483</v>
      </c>
      <c r="D418" t="s">
        <v>1484</v>
      </c>
      <c r="E418" t="s">
        <v>15</v>
      </c>
      <c r="F418" s="13">
        <v>45566</v>
      </c>
      <c r="G418" t="s">
        <v>83</v>
      </c>
      <c r="H418" t="s">
        <v>84</v>
      </c>
      <c r="I418" s="12">
        <f>_xlfn.XLOOKUP(A:A, 'FY25 Preliminary Award'!B:B, 'FY25 Preliminary Award'!D:D, "", FALSE)</f>
        <v>79945.37</v>
      </c>
      <c r="J418" s="12">
        <f>_xlfn.XLOOKUP(A:A, 'FY25 Final Award'!B:B, 'FY25 Final Award'!D:D, "", FALSE)</f>
        <v>89323.78</v>
      </c>
      <c r="K418" s="12">
        <f>_xlfn.XLOOKUP(A:A, 'FY25 Final Award'!B:B, 'FY25 Final Award'!D:D, "", FALSE)</f>
        <v>89323.78</v>
      </c>
      <c r="O418" t="s">
        <v>85</v>
      </c>
    </row>
    <row r="419" spans="1:15">
      <c r="A419" t="s">
        <v>1485</v>
      </c>
      <c r="B419" t="s">
        <v>1486</v>
      </c>
      <c r="C419" t="s">
        <v>1487</v>
      </c>
      <c r="D419" t="s">
        <v>1488</v>
      </c>
      <c r="E419" t="s">
        <v>15</v>
      </c>
      <c r="F419" s="13">
        <v>45566</v>
      </c>
      <c r="G419" t="s">
        <v>83</v>
      </c>
      <c r="H419" t="s">
        <v>84</v>
      </c>
      <c r="I419" s="12">
        <f>_xlfn.XLOOKUP(A:A, 'FY25 Preliminary Award'!B:B, 'FY25 Preliminary Award'!D:D, "", FALSE)</f>
        <v>5541.27</v>
      </c>
      <c r="J419" s="12">
        <f>_xlfn.XLOOKUP(A:A, 'FY25 Final Award'!B:B, 'FY25 Final Award'!D:D, "", FALSE)</f>
        <v>7839.9225632567277</v>
      </c>
      <c r="K419" s="12">
        <f>_xlfn.XLOOKUP(A:A, 'FY25 Final Award'!B:B, 'FY25 Final Award'!D:D, "", FALSE)</f>
        <v>7839.9225632567277</v>
      </c>
      <c r="O419" t="s">
        <v>85</v>
      </c>
    </row>
    <row r="420" spans="1:15">
      <c r="A420" t="s">
        <v>1489</v>
      </c>
      <c r="B420" t="s">
        <v>1490</v>
      </c>
      <c r="C420">
        <v>0</v>
      </c>
      <c r="D420">
        <v>0</v>
      </c>
      <c r="E420" t="s">
        <v>15</v>
      </c>
      <c r="F420" s="13">
        <v>45566</v>
      </c>
      <c r="G420" t="s">
        <v>83</v>
      </c>
      <c r="H420" t="s">
        <v>84</v>
      </c>
      <c r="I420" s="12">
        <f>_xlfn.XLOOKUP(A:A, 'FY25 Preliminary Award'!B:B, 'FY25 Preliminary Award'!D:D, "", FALSE)</f>
        <v>1017.64</v>
      </c>
      <c r="J420" s="12">
        <f>_xlfn.XLOOKUP(A:A, 'FY25 Final Award'!B:B, 'FY25 Final Award'!D:D, "", FALSE)</f>
        <v>1130.71</v>
      </c>
      <c r="K420" s="12">
        <f>_xlfn.XLOOKUP(A:A, 'FY25 Final Award'!B:B, 'FY25 Final Award'!D:D, "", FALSE)</f>
        <v>1130.71</v>
      </c>
      <c r="O420" t="s">
        <v>85</v>
      </c>
    </row>
    <row r="421" spans="1:15">
      <c r="A421" t="s">
        <v>1491</v>
      </c>
      <c r="B421" t="s">
        <v>1492</v>
      </c>
      <c r="C421" t="s">
        <v>1493</v>
      </c>
      <c r="D421" t="s">
        <v>1494</v>
      </c>
      <c r="E421" t="s">
        <v>15</v>
      </c>
      <c r="F421" s="13">
        <v>45566</v>
      </c>
      <c r="G421" t="s">
        <v>83</v>
      </c>
      <c r="H421" t="s">
        <v>84</v>
      </c>
      <c r="I421" s="12">
        <f>_xlfn.XLOOKUP(A:A, 'FY25 Preliminary Award'!B:B, 'FY25 Preliminary Award'!D:D, "", FALSE)</f>
        <v>285477.01</v>
      </c>
      <c r="J421" s="12">
        <f>_xlfn.XLOOKUP(A:A, 'FY25 Final Award'!B:B, 'FY25 Final Award'!D:D, "", FALSE)</f>
        <v>332390.42</v>
      </c>
      <c r="K421" s="12">
        <f>_xlfn.XLOOKUP(A:A, 'FY25 Final Award'!B:B, 'FY25 Final Award'!D:D, "", FALSE)</f>
        <v>332390.42</v>
      </c>
      <c r="O421" t="s">
        <v>85</v>
      </c>
    </row>
    <row r="422" spans="1:15">
      <c r="A422" t="s">
        <v>1495</v>
      </c>
      <c r="B422" t="s">
        <v>1496</v>
      </c>
      <c r="C422" t="s">
        <v>1497</v>
      </c>
      <c r="D422" t="s">
        <v>1498</v>
      </c>
      <c r="E422" t="s">
        <v>15</v>
      </c>
      <c r="F422" s="13">
        <v>45566</v>
      </c>
      <c r="G422" t="s">
        <v>83</v>
      </c>
      <c r="H422" t="s">
        <v>84</v>
      </c>
      <c r="I422" s="12">
        <f>_xlfn.XLOOKUP(A:A, 'FY25 Preliminary Award'!B:B, 'FY25 Preliminary Award'!D:D, "", FALSE)</f>
        <v>34218.300000000003</v>
      </c>
      <c r="J422" s="12">
        <f>_xlfn.XLOOKUP(A:A, 'FY25 Final Award'!B:B, 'FY25 Final Award'!D:D, "", FALSE)</f>
        <v>36004.550000000003</v>
      </c>
      <c r="K422" s="12">
        <f>_xlfn.XLOOKUP(A:A, 'FY25 Final Award'!B:B, 'FY25 Final Award'!D:D, "", FALSE)</f>
        <v>36004.550000000003</v>
      </c>
      <c r="O422" t="s">
        <v>85</v>
      </c>
    </row>
    <row r="423" spans="1:15">
      <c r="A423" t="s">
        <v>1499</v>
      </c>
      <c r="B423" t="s">
        <v>1500</v>
      </c>
      <c r="C423" t="s">
        <v>1501</v>
      </c>
      <c r="D423" t="s">
        <v>1502</v>
      </c>
      <c r="E423" t="s">
        <v>15</v>
      </c>
      <c r="F423" s="13">
        <v>45566</v>
      </c>
      <c r="G423" t="s">
        <v>83</v>
      </c>
      <c r="H423" t="s">
        <v>84</v>
      </c>
      <c r="I423" s="12">
        <f>_xlfn.XLOOKUP(A:A, 'FY25 Preliminary Award'!B:B, 'FY25 Preliminary Award'!D:D, "", FALSE)</f>
        <v>22634.76</v>
      </c>
      <c r="J423" s="12">
        <f>_xlfn.XLOOKUP(A:A, 'FY25 Final Award'!B:B, 'FY25 Final Award'!D:D, "", FALSE)</f>
        <v>21775.66</v>
      </c>
      <c r="K423" s="12">
        <f>_xlfn.XLOOKUP(A:A, 'FY25 Final Award'!B:B, 'FY25 Final Award'!D:D, "", FALSE)</f>
        <v>21775.66</v>
      </c>
      <c r="O423" t="s">
        <v>85</v>
      </c>
    </row>
    <row r="424" spans="1:15">
      <c r="A424" t="s">
        <v>1503</v>
      </c>
      <c r="B424" t="s">
        <v>1504</v>
      </c>
      <c r="C424" t="s">
        <v>1505</v>
      </c>
      <c r="D424" t="s">
        <v>1506</v>
      </c>
      <c r="E424" t="s">
        <v>15</v>
      </c>
      <c r="F424" s="13">
        <v>45566</v>
      </c>
      <c r="G424" t="s">
        <v>83</v>
      </c>
      <c r="H424" t="s">
        <v>84</v>
      </c>
      <c r="I424" s="12">
        <f>_xlfn.XLOOKUP(A:A, 'FY25 Preliminary Award'!B:B, 'FY25 Preliminary Award'!D:D, "", FALSE)</f>
        <v>26307.86</v>
      </c>
      <c r="J424" s="12">
        <f>_xlfn.XLOOKUP(A:A, 'FY25 Final Award'!B:B, 'FY25 Final Award'!D:D, "", FALSE)</f>
        <v>29876</v>
      </c>
      <c r="K424" s="12">
        <f>_xlfn.XLOOKUP(A:A, 'FY25 Final Award'!B:B, 'FY25 Final Award'!D:D, "", FALSE)</f>
        <v>29876</v>
      </c>
      <c r="O424" t="s">
        <v>85</v>
      </c>
    </row>
    <row r="425" spans="1:15">
      <c r="A425" t="s">
        <v>1507</v>
      </c>
      <c r="B425" t="s">
        <v>1508</v>
      </c>
      <c r="C425" t="s">
        <v>1509</v>
      </c>
      <c r="D425" t="s">
        <v>1510</v>
      </c>
      <c r="E425" t="s">
        <v>15</v>
      </c>
      <c r="F425" s="13">
        <v>45566</v>
      </c>
      <c r="G425" t="s">
        <v>83</v>
      </c>
      <c r="H425" t="s">
        <v>84</v>
      </c>
      <c r="I425" s="12">
        <f>_xlfn.XLOOKUP(A:A, 'FY25 Preliminary Award'!B:B, 'FY25 Preliminary Award'!D:D, "", FALSE)</f>
        <v>60334.28</v>
      </c>
      <c r="J425" s="12">
        <f>_xlfn.XLOOKUP(A:A, 'FY25 Final Award'!B:B, 'FY25 Final Award'!D:D, "", FALSE)</f>
        <v>66003.839999999997</v>
      </c>
      <c r="K425" s="12">
        <f>_xlfn.XLOOKUP(A:A, 'FY25 Final Award'!B:B, 'FY25 Final Award'!D:D, "", FALSE)</f>
        <v>66003.839999999997</v>
      </c>
      <c r="O425" t="s">
        <v>85</v>
      </c>
    </row>
    <row r="426" spans="1:15">
      <c r="A426" t="s">
        <v>1511</v>
      </c>
      <c r="B426" t="s">
        <v>1512</v>
      </c>
      <c r="C426" t="s">
        <v>1513</v>
      </c>
      <c r="D426" t="s">
        <v>1514</v>
      </c>
      <c r="E426" t="s">
        <v>15</v>
      </c>
      <c r="F426" s="13">
        <v>45566</v>
      </c>
      <c r="G426" t="s">
        <v>83</v>
      </c>
      <c r="H426" t="s">
        <v>84</v>
      </c>
      <c r="I426" s="12">
        <f>_xlfn.XLOOKUP(A:A, 'FY25 Preliminary Award'!B:B, 'FY25 Preliminary Award'!D:D, "", FALSE)</f>
        <v>243152.77</v>
      </c>
      <c r="J426" s="12">
        <f>_xlfn.XLOOKUP(A:A, 'FY25 Final Award'!B:B, 'FY25 Final Award'!D:D, "", FALSE)</f>
        <v>279972.59000000003</v>
      </c>
      <c r="K426" s="12">
        <f>_xlfn.XLOOKUP(A:A, 'FY25 Final Award'!B:B, 'FY25 Final Award'!D:D, "", FALSE)</f>
        <v>279972.59000000003</v>
      </c>
      <c r="O426" t="s">
        <v>85</v>
      </c>
    </row>
    <row r="427" spans="1:15">
      <c r="A427" t="s">
        <v>1515</v>
      </c>
      <c r="B427" t="s">
        <v>1516</v>
      </c>
      <c r="C427" t="s">
        <v>1517</v>
      </c>
      <c r="D427" t="s">
        <v>1518</v>
      </c>
      <c r="E427" t="s">
        <v>15</v>
      </c>
      <c r="F427" s="13">
        <v>45566</v>
      </c>
      <c r="G427" t="s">
        <v>83</v>
      </c>
      <c r="H427" t="s">
        <v>84</v>
      </c>
      <c r="I427" s="12">
        <f>_xlfn.XLOOKUP(A:A, 'FY25 Preliminary Award'!B:B, 'FY25 Preliminary Award'!D:D, "", FALSE)</f>
        <v>57954.81</v>
      </c>
      <c r="J427" s="12">
        <f>_xlfn.XLOOKUP(A:A, 'FY25 Final Award'!B:B, 'FY25 Final Award'!D:D, "", FALSE)</f>
        <v>71717.52</v>
      </c>
      <c r="K427" s="12">
        <f>_xlfn.XLOOKUP(A:A, 'FY25 Final Award'!B:B, 'FY25 Final Award'!D:D, "", FALSE)</f>
        <v>71717.52</v>
      </c>
      <c r="O427" t="s">
        <v>85</v>
      </c>
    </row>
    <row r="428" spans="1:15">
      <c r="A428" t="s">
        <v>1519</v>
      </c>
      <c r="B428" t="s">
        <v>1516</v>
      </c>
      <c r="C428" t="s">
        <v>1520</v>
      </c>
      <c r="D428" t="s">
        <v>1521</v>
      </c>
      <c r="E428" t="s">
        <v>15</v>
      </c>
      <c r="F428" s="13">
        <v>45566</v>
      </c>
      <c r="G428" t="s">
        <v>83</v>
      </c>
      <c r="H428" t="s">
        <v>84</v>
      </c>
      <c r="I428" s="12">
        <f>_xlfn.XLOOKUP(A:A, 'FY25 Preliminary Award'!B:B, 'FY25 Preliminary Award'!D:D, "", FALSE)</f>
        <v>83426.05</v>
      </c>
      <c r="J428" s="12">
        <f>_xlfn.XLOOKUP(A:A, 'FY25 Final Award'!B:B, 'FY25 Final Award'!D:D, "", FALSE)</f>
        <v>96822.12</v>
      </c>
      <c r="K428" s="12">
        <f>_xlfn.XLOOKUP(A:A, 'FY25 Final Award'!B:B, 'FY25 Final Award'!D:D, "", FALSE)</f>
        <v>96822.12</v>
      </c>
      <c r="O428" t="s">
        <v>85</v>
      </c>
    </row>
    <row r="429" spans="1:15">
      <c r="A429" t="s">
        <v>1522</v>
      </c>
      <c r="B429" t="s">
        <v>1523</v>
      </c>
      <c r="C429" t="s">
        <v>1524</v>
      </c>
      <c r="D429" t="s">
        <v>1525</v>
      </c>
      <c r="E429" t="s">
        <v>15</v>
      </c>
      <c r="F429" s="13">
        <v>45566</v>
      </c>
      <c r="G429" t="s">
        <v>83</v>
      </c>
      <c r="H429" t="s">
        <v>84</v>
      </c>
      <c r="I429" s="12">
        <f>_xlfn.XLOOKUP(A:A, 'FY25 Preliminary Award'!B:B, 'FY25 Preliminary Award'!D:D, "", FALSE)</f>
        <v>41675.279999999999</v>
      </c>
      <c r="J429" s="12">
        <f>_xlfn.XLOOKUP(A:A, 'FY25 Final Award'!B:B, 'FY25 Final Award'!D:D, "", FALSE)</f>
        <v>41188.65</v>
      </c>
      <c r="K429" s="12">
        <f>_xlfn.XLOOKUP(A:A, 'FY25 Final Award'!B:B, 'FY25 Final Award'!D:D, "", FALSE)</f>
        <v>41188.65</v>
      </c>
      <c r="O429" t="s">
        <v>85</v>
      </c>
    </row>
    <row r="430" spans="1:15">
      <c r="A430" t="s">
        <v>1526</v>
      </c>
      <c r="B430" t="s">
        <v>1527</v>
      </c>
      <c r="C430" t="s">
        <v>1528</v>
      </c>
      <c r="D430" t="s">
        <v>1529</v>
      </c>
      <c r="E430" t="s">
        <v>15</v>
      </c>
      <c r="F430" s="13">
        <v>45566</v>
      </c>
      <c r="G430" t="s">
        <v>83</v>
      </c>
      <c r="H430" t="s">
        <v>84</v>
      </c>
      <c r="I430" s="12">
        <f>_xlfn.XLOOKUP(A:A, 'FY25 Preliminary Award'!B:B, 'FY25 Preliminary Award'!D:D, "", FALSE)</f>
        <v>12768.21</v>
      </c>
      <c r="J430" s="12">
        <f>_xlfn.XLOOKUP(A:A, 'FY25 Final Award'!B:B, 'FY25 Final Award'!D:D, "", FALSE)</f>
        <v>14612.4</v>
      </c>
      <c r="K430" s="12">
        <f>_xlfn.XLOOKUP(A:A, 'FY25 Final Award'!B:B, 'FY25 Final Award'!D:D, "", FALSE)</f>
        <v>14612.4</v>
      </c>
      <c r="O430" t="s">
        <v>85</v>
      </c>
    </row>
    <row r="431" spans="1:15">
      <c r="A431" t="s">
        <v>1530</v>
      </c>
      <c r="B431" t="s">
        <v>1531</v>
      </c>
      <c r="C431" t="s">
        <v>1531</v>
      </c>
      <c r="D431" t="s">
        <v>1532</v>
      </c>
      <c r="E431" t="s">
        <v>15</v>
      </c>
      <c r="F431" s="13">
        <v>45566</v>
      </c>
      <c r="G431" t="s">
        <v>83</v>
      </c>
      <c r="H431" t="s">
        <v>84</v>
      </c>
      <c r="I431" s="12">
        <f>_xlfn.XLOOKUP(A:A, 'FY25 Preliminary Award'!B:B, 'FY25 Preliminary Award'!D:D, "", FALSE)</f>
        <v>25457</v>
      </c>
      <c r="J431" s="12">
        <f>_xlfn.XLOOKUP(A:A, 'FY25 Final Award'!B:B, 'FY25 Final Award'!D:D, "", FALSE)</f>
        <v>27066.91</v>
      </c>
      <c r="K431" s="12">
        <f>_xlfn.XLOOKUP(A:A, 'FY25 Final Award'!B:B, 'FY25 Final Award'!D:D, "", FALSE)</f>
        <v>27066.91</v>
      </c>
      <c r="O431" t="s">
        <v>85</v>
      </c>
    </row>
    <row r="432" spans="1:15">
      <c r="A432" t="s">
        <v>1533</v>
      </c>
      <c r="B432" t="s">
        <v>1534</v>
      </c>
      <c r="C432" t="s">
        <v>1535</v>
      </c>
      <c r="D432" t="s">
        <v>1536</v>
      </c>
      <c r="E432" t="s">
        <v>15</v>
      </c>
      <c r="F432" s="13">
        <v>45566</v>
      </c>
      <c r="G432" t="s">
        <v>83</v>
      </c>
      <c r="H432" t="s">
        <v>84</v>
      </c>
      <c r="I432" s="12">
        <f>_xlfn.XLOOKUP(A:A, 'FY25 Preliminary Award'!B:B, 'FY25 Preliminary Award'!D:D, "", FALSE)</f>
        <v>333486.44</v>
      </c>
      <c r="J432" s="12">
        <f>_xlfn.XLOOKUP(A:A, 'FY25 Final Award'!B:B, 'FY25 Final Award'!D:D, "", FALSE)</f>
        <v>349118.18</v>
      </c>
      <c r="K432" s="12">
        <f>_xlfn.XLOOKUP(A:A, 'FY25 Final Award'!B:B, 'FY25 Final Award'!D:D, "", FALSE)</f>
        <v>349118.18</v>
      </c>
      <c r="O432" t="s">
        <v>85</v>
      </c>
    </row>
    <row r="433" spans="1:15">
      <c r="A433" t="s">
        <v>1537</v>
      </c>
      <c r="B433" t="s">
        <v>1538</v>
      </c>
      <c r="C433" t="s">
        <v>1539</v>
      </c>
      <c r="D433" t="s">
        <v>1540</v>
      </c>
      <c r="E433" t="s">
        <v>15</v>
      </c>
      <c r="F433" s="13">
        <v>45566</v>
      </c>
      <c r="G433" t="s">
        <v>83</v>
      </c>
      <c r="H433" t="s">
        <v>84</v>
      </c>
      <c r="I433" s="12">
        <f>_xlfn.XLOOKUP(A:A, 'FY25 Preliminary Award'!B:B, 'FY25 Preliminary Award'!D:D, "", FALSE)</f>
        <v>70095.289999999994</v>
      </c>
      <c r="J433" s="12">
        <f>_xlfn.XLOOKUP(A:A, 'FY25 Final Award'!B:B, 'FY25 Final Award'!D:D, "", FALSE)</f>
        <v>57949.01</v>
      </c>
      <c r="K433" s="12">
        <f>_xlfn.XLOOKUP(A:A, 'FY25 Final Award'!B:B, 'FY25 Final Award'!D:D, "", FALSE)</f>
        <v>57949.01</v>
      </c>
      <c r="O433" t="s">
        <v>85</v>
      </c>
    </row>
    <row r="434" spans="1:15">
      <c r="A434" t="s">
        <v>1541</v>
      </c>
      <c r="B434" t="s">
        <v>1542</v>
      </c>
      <c r="C434" t="s">
        <v>1543</v>
      </c>
      <c r="D434" t="s">
        <v>1544</v>
      </c>
      <c r="E434" t="s">
        <v>15</v>
      </c>
      <c r="F434" s="13">
        <v>45566</v>
      </c>
      <c r="G434" t="s">
        <v>83</v>
      </c>
      <c r="H434" t="s">
        <v>84</v>
      </c>
      <c r="I434" s="12" t="str">
        <f>_xlfn.XLOOKUP(A:A, 'FY25 Preliminary Award'!B:B, 'FY25 Preliminary Award'!D:D, "", FALSE)</f>
        <v/>
      </c>
      <c r="J434" s="12" t="str">
        <f>_xlfn.XLOOKUP(A:A, 'FY25 Final Award'!B:B, 'FY25 Final Award'!D:D, "", FALSE)</f>
        <v/>
      </c>
      <c r="K434" s="12" t="str">
        <f>_xlfn.XLOOKUP(A:A, 'FY25 Final Award'!B:B, 'FY25 Final Award'!D:D, "", FALSE)</f>
        <v/>
      </c>
      <c r="O434" t="s">
        <v>85</v>
      </c>
    </row>
    <row r="435" spans="1:15">
      <c r="A435" t="s">
        <v>1545</v>
      </c>
      <c r="B435" t="s">
        <v>1546</v>
      </c>
      <c r="C435" t="s">
        <v>1547</v>
      </c>
      <c r="D435" t="s">
        <v>1548</v>
      </c>
      <c r="E435" t="s">
        <v>15</v>
      </c>
      <c r="F435" s="13">
        <v>45566</v>
      </c>
      <c r="G435" t="s">
        <v>83</v>
      </c>
      <c r="H435" t="s">
        <v>84</v>
      </c>
      <c r="I435" s="12">
        <f>_xlfn.XLOOKUP(A:A, 'FY25 Preliminary Award'!B:B, 'FY25 Preliminary Award'!D:D, "", FALSE)</f>
        <v>2658.06</v>
      </c>
      <c r="J435" s="12">
        <f>_xlfn.XLOOKUP(A:A, 'FY25 Final Award'!B:B, 'FY25 Final Award'!D:D, "", FALSE)</f>
        <v>3362.2</v>
      </c>
      <c r="K435" s="12">
        <f>_xlfn.XLOOKUP(A:A, 'FY25 Final Award'!B:B, 'FY25 Final Award'!D:D, "", FALSE)</f>
        <v>3362.2</v>
      </c>
      <c r="O435" t="s">
        <v>85</v>
      </c>
    </row>
    <row r="436" spans="1:15">
      <c r="A436" t="s">
        <v>1549</v>
      </c>
      <c r="B436" t="s">
        <v>1550</v>
      </c>
      <c r="C436" t="s">
        <v>1551</v>
      </c>
      <c r="D436" t="s">
        <v>1552</v>
      </c>
      <c r="E436" t="s">
        <v>15</v>
      </c>
      <c r="F436" s="13">
        <v>45566</v>
      </c>
      <c r="G436" t="s">
        <v>83</v>
      </c>
      <c r="H436" t="s">
        <v>84</v>
      </c>
      <c r="I436" s="12">
        <f>_xlfn.XLOOKUP(A:A, 'FY25 Preliminary Award'!B:B, 'FY25 Preliminary Award'!D:D, "", FALSE)</f>
        <v>2884.61</v>
      </c>
      <c r="J436" s="12">
        <f>_xlfn.XLOOKUP(A:A, 'FY25 Final Award'!B:B, 'FY25 Final Award'!D:D, "", FALSE)</f>
        <v>4231.16</v>
      </c>
      <c r="K436" s="12">
        <f>_xlfn.XLOOKUP(A:A, 'FY25 Final Award'!B:B, 'FY25 Final Award'!D:D, "", FALSE)</f>
        <v>4231.16</v>
      </c>
      <c r="O436" t="s">
        <v>85</v>
      </c>
    </row>
    <row r="437" spans="1:15">
      <c r="A437" t="s">
        <v>1553</v>
      </c>
      <c r="B437" t="s">
        <v>1554</v>
      </c>
      <c r="C437" t="s">
        <v>1554</v>
      </c>
      <c r="D437" t="s">
        <v>1555</v>
      </c>
      <c r="E437" t="s">
        <v>15</v>
      </c>
      <c r="F437" s="13">
        <v>45566</v>
      </c>
      <c r="G437" t="s">
        <v>83</v>
      </c>
      <c r="H437" t="s">
        <v>84</v>
      </c>
      <c r="I437" s="12">
        <f>_xlfn.XLOOKUP(A:A, 'FY25 Preliminary Award'!B:B, 'FY25 Preliminary Award'!D:D, "", FALSE)</f>
        <v>25517.01</v>
      </c>
      <c r="J437" s="12">
        <f>_xlfn.XLOOKUP(A:A, 'FY25 Final Award'!B:B, 'FY25 Final Award'!D:D, "", FALSE)</f>
        <v>23968.45</v>
      </c>
      <c r="K437" s="12">
        <f>_xlfn.XLOOKUP(A:A, 'FY25 Final Award'!B:B, 'FY25 Final Award'!D:D, "", FALSE)</f>
        <v>23968.45</v>
      </c>
      <c r="O437" t="s">
        <v>85</v>
      </c>
    </row>
    <row r="438" spans="1:15">
      <c r="A438" t="s">
        <v>1556</v>
      </c>
      <c r="B438" t="s">
        <v>1557</v>
      </c>
      <c r="C438" t="s">
        <v>1558</v>
      </c>
      <c r="D438" t="s">
        <v>1559</v>
      </c>
      <c r="E438" t="s">
        <v>15</v>
      </c>
      <c r="F438" s="13">
        <v>45566</v>
      </c>
      <c r="G438" t="s">
        <v>83</v>
      </c>
      <c r="H438" t="s">
        <v>84</v>
      </c>
      <c r="I438" s="12">
        <f>_xlfn.XLOOKUP(A:A, 'FY25 Preliminary Award'!B:B, 'FY25 Preliminary Award'!D:D, "", FALSE)</f>
        <v>19416.62</v>
      </c>
      <c r="J438" s="12">
        <f>_xlfn.XLOOKUP(A:A, 'FY25 Final Award'!B:B, 'FY25 Final Award'!D:D, "", FALSE)</f>
        <v>22371.15</v>
      </c>
      <c r="K438" s="12">
        <f>_xlfn.XLOOKUP(A:A, 'FY25 Final Award'!B:B, 'FY25 Final Award'!D:D, "", FALSE)</f>
        <v>22371.15</v>
      </c>
      <c r="O438" t="s">
        <v>85</v>
      </c>
    </row>
    <row r="439" spans="1:15">
      <c r="A439" t="s">
        <v>1560</v>
      </c>
      <c r="B439" t="s">
        <v>1561</v>
      </c>
      <c r="C439" t="s">
        <v>1562</v>
      </c>
      <c r="D439" t="s">
        <v>1563</v>
      </c>
      <c r="E439" t="s">
        <v>15</v>
      </c>
      <c r="F439" s="13">
        <v>45566</v>
      </c>
      <c r="G439" t="s">
        <v>83</v>
      </c>
      <c r="H439" t="s">
        <v>84</v>
      </c>
      <c r="I439" s="12">
        <f>_xlfn.XLOOKUP(A:A, 'FY25 Preliminary Award'!B:B, 'FY25 Preliminary Award'!D:D, "", FALSE)</f>
        <v>13104.05</v>
      </c>
      <c r="J439" s="12">
        <f>_xlfn.XLOOKUP(A:A, 'FY25 Final Award'!B:B, 'FY25 Final Award'!D:D, "", FALSE)</f>
        <v>13150.41</v>
      </c>
      <c r="K439" s="12">
        <f>_xlfn.XLOOKUP(A:A, 'FY25 Final Award'!B:B, 'FY25 Final Award'!D:D, "", FALSE)</f>
        <v>13150.41</v>
      </c>
      <c r="O439" t="s">
        <v>85</v>
      </c>
    </row>
    <row r="440" spans="1:15">
      <c r="A440" t="s">
        <v>1564</v>
      </c>
      <c r="B440" t="s">
        <v>1565</v>
      </c>
      <c r="C440" t="s">
        <v>1566</v>
      </c>
      <c r="D440" t="s">
        <v>1567</v>
      </c>
      <c r="E440" t="s">
        <v>15</v>
      </c>
      <c r="F440" s="13">
        <v>45566</v>
      </c>
      <c r="G440" t="s">
        <v>83</v>
      </c>
      <c r="H440" t="s">
        <v>84</v>
      </c>
      <c r="I440" s="12">
        <f>_xlfn.XLOOKUP(A:A, 'FY25 Preliminary Award'!B:B, 'FY25 Preliminary Award'!D:D, "", FALSE)</f>
        <v>29072.17</v>
      </c>
      <c r="J440" s="12">
        <f>_xlfn.XLOOKUP(A:A, 'FY25 Final Award'!B:B, 'FY25 Final Award'!D:D, "", FALSE)</f>
        <v>30930.959999999999</v>
      </c>
      <c r="K440" s="12">
        <f>_xlfn.XLOOKUP(A:A, 'FY25 Final Award'!B:B, 'FY25 Final Award'!D:D, "", FALSE)</f>
        <v>30930.959999999999</v>
      </c>
      <c r="O440" t="s">
        <v>85</v>
      </c>
    </row>
    <row r="441" spans="1:15">
      <c r="A441" t="s">
        <v>1568</v>
      </c>
      <c r="B441" t="s">
        <v>1569</v>
      </c>
      <c r="C441" t="s">
        <v>1569</v>
      </c>
      <c r="D441" t="s">
        <v>1570</v>
      </c>
      <c r="E441" t="s">
        <v>15</v>
      </c>
      <c r="F441" s="13">
        <v>45566</v>
      </c>
      <c r="G441" t="s">
        <v>83</v>
      </c>
      <c r="H441" t="s">
        <v>84</v>
      </c>
      <c r="I441" s="12">
        <f>_xlfn.XLOOKUP(A:A, 'FY25 Preliminary Award'!B:B, 'FY25 Preliminary Award'!D:D, "", FALSE)</f>
        <v>23910.91</v>
      </c>
      <c r="J441" s="12">
        <f>_xlfn.XLOOKUP(A:A, 'FY25 Final Award'!B:B, 'FY25 Final Award'!D:D, "", FALSE)</f>
        <v>33167.99</v>
      </c>
      <c r="K441" s="12">
        <f>_xlfn.XLOOKUP(A:A, 'FY25 Final Award'!B:B, 'FY25 Final Award'!D:D, "", FALSE)</f>
        <v>33167.99</v>
      </c>
      <c r="O441" t="s">
        <v>85</v>
      </c>
    </row>
    <row r="442" spans="1:15">
      <c r="A442" t="s">
        <v>1571</v>
      </c>
      <c r="B442" t="s">
        <v>1572</v>
      </c>
      <c r="C442" t="s">
        <v>1573</v>
      </c>
      <c r="D442" t="s">
        <v>1574</v>
      </c>
      <c r="E442" t="s">
        <v>15</v>
      </c>
      <c r="F442" s="13">
        <v>45566</v>
      </c>
      <c r="G442" t="s">
        <v>83</v>
      </c>
      <c r="H442" t="s">
        <v>84</v>
      </c>
      <c r="I442" s="12">
        <f>_xlfn.XLOOKUP(A:A, 'FY25 Preliminary Award'!B:B, 'FY25 Preliminary Award'!D:D, "", FALSE)</f>
        <v>99451.57</v>
      </c>
      <c r="J442" s="12">
        <f>_xlfn.XLOOKUP(A:A, 'FY25 Final Award'!B:B, 'FY25 Final Award'!D:D, "", FALSE)</f>
        <v>100506.89</v>
      </c>
      <c r="K442" s="12">
        <f>_xlfn.XLOOKUP(A:A, 'FY25 Final Award'!B:B, 'FY25 Final Award'!D:D, "", FALSE)</f>
        <v>100506.89</v>
      </c>
      <c r="O442" t="s">
        <v>85</v>
      </c>
    </row>
    <row r="443" spans="1:15">
      <c r="A443" t="s">
        <v>1575</v>
      </c>
      <c r="B443" t="s">
        <v>1576</v>
      </c>
      <c r="C443" t="s">
        <v>1576</v>
      </c>
      <c r="D443" t="s">
        <v>1577</v>
      </c>
      <c r="E443" t="s">
        <v>15</v>
      </c>
      <c r="F443" s="13">
        <v>45566</v>
      </c>
      <c r="G443" t="s">
        <v>83</v>
      </c>
      <c r="H443" t="s">
        <v>84</v>
      </c>
      <c r="I443" s="12">
        <f>_xlfn.XLOOKUP(A:A, 'FY25 Preliminary Award'!B:B, 'FY25 Preliminary Award'!D:D, "", FALSE)</f>
        <v>48651.69</v>
      </c>
      <c r="J443" s="12">
        <f>_xlfn.XLOOKUP(A:A, 'FY25 Final Award'!B:B, 'FY25 Final Award'!D:D, "", FALSE)</f>
        <v>50279.27</v>
      </c>
      <c r="K443" s="12">
        <f>_xlfn.XLOOKUP(A:A, 'FY25 Final Award'!B:B, 'FY25 Final Award'!D:D, "", FALSE)</f>
        <v>50279.27</v>
      </c>
      <c r="O443" t="s">
        <v>85</v>
      </c>
    </row>
    <row r="444" spans="1:15">
      <c r="A444" t="s">
        <v>1578</v>
      </c>
      <c r="B444" t="s">
        <v>1579</v>
      </c>
      <c r="C444" t="s">
        <v>1580</v>
      </c>
      <c r="D444" t="s">
        <v>1581</v>
      </c>
      <c r="E444" t="s">
        <v>15</v>
      </c>
      <c r="F444" s="13">
        <v>45566</v>
      </c>
      <c r="G444" t="s">
        <v>83</v>
      </c>
      <c r="H444" t="s">
        <v>84</v>
      </c>
      <c r="I444" s="12">
        <f>_xlfn.XLOOKUP(A:A, 'FY25 Preliminary Award'!B:B, 'FY25 Preliminary Award'!D:D, "", FALSE)</f>
        <v>1129160.3400000001</v>
      </c>
      <c r="J444" s="12">
        <f>_xlfn.XLOOKUP(A:A, 'FY25 Final Award'!B:B, 'FY25 Final Award'!D:D, "", FALSE)</f>
        <v>1258979.5900000001</v>
      </c>
      <c r="K444" s="12">
        <f>_xlfn.XLOOKUP(A:A, 'FY25 Final Award'!B:B, 'FY25 Final Award'!D:D, "", FALSE)</f>
        <v>1258979.5900000001</v>
      </c>
      <c r="O444" t="s">
        <v>85</v>
      </c>
    </row>
    <row r="445" spans="1:15">
      <c r="A445" t="s">
        <v>1582</v>
      </c>
      <c r="B445" t="s">
        <v>1583</v>
      </c>
      <c r="C445" t="s">
        <v>1583</v>
      </c>
      <c r="D445" t="s">
        <v>1584</v>
      </c>
      <c r="E445" t="s">
        <v>15</v>
      </c>
      <c r="F445" s="13">
        <v>45566</v>
      </c>
      <c r="G445" t="s">
        <v>83</v>
      </c>
      <c r="H445" t="s">
        <v>84</v>
      </c>
      <c r="I445" s="12">
        <f>_xlfn.XLOOKUP(A:A, 'FY25 Preliminary Award'!B:B, 'FY25 Preliminary Award'!D:D, "", FALSE)</f>
        <v>65052.86</v>
      </c>
      <c r="J445" s="12">
        <f>_xlfn.XLOOKUP(A:A, 'FY25 Final Award'!B:B, 'FY25 Final Award'!D:D, "", FALSE)</f>
        <v>87755.88</v>
      </c>
      <c r="K445" s="12">
        <f>_xlfn.XLOOKUP(A:A, 'FY25 Final Award'!B:B, 'FY25 Final Award'!D:D, "", FALSE)</f>
        <v>87755.88</v>
      </c>
      <c r="O445" t="s">
        <v>85</v>
      </c>
    </row>
    <row r="446" spans="1:15">
      <c r="A446" t="s">
        <v>1585</v>
      </c>
      <c r="B446" t="s">
        <v>1586</v>
      </c>
      <c r="C446" t="s">
        <v>1587</v>
      </c>
      <c r="D446" t="s">
        <v>1588</v>
      </c>
      <c r="E446" t="s">
        <v>15</v>
      </c>
      <c r="F446" s="13">
        <v>45566</v>
      </c>
      <c r="G446" t="s">
        <v>83</v>
      </c>
      <c r="H446" t="s">
        <v>84</v>
      </c>
      <c r="I446" s="12">
        <f>_xlfn.XLOOKUP(A:A, 'FY25 Preliminary Award'!B:B, 'FY25 Preliminary Award'!D:D, "", FALSE)</f>
        <v>135173.07999999999</v>
      </c>
      <c r="J446" s="12">
        <f>_xlfn.XLOOKUP(A:A, 'FY25 Final Award'!B:B, 'FY25 Final Award'!D:D, "", FALSE)</f>
        <v>206731.75</v>
      </c>
      <c r="K446" s="12">
        <f>_xlfn.XLOOKUP(A:A, 'FY25 Final Award'!B:B, 'FY25 Final Award'!D:D, "", FALSE)</f>
        <v>206731.75</v>
      </c>
      <c r="O446" t="s">
        <v>85</v>
      </c>
    </row>
    <row r="447" spans="1:15">
      <c r="A447" t="s">
        <v>1589</v>
      </c>
      <c r="B447" t="s">
        <v>1590</v>
      </c>
      <c r="C447" t="s">
        <v>1590</v>
      </c>
      <c r="D447" t="s">
        <v>1591</v>
      </c>
      <c r="E447" t="s">
        <v>15</v>
      </c>
      <c r="F447" s="13">
        <v>45566</v>
      </c>
      <c r="G447" t="s">
        <v>83</v>
      </c>
      <c r="H447" t="s">
        <v>84</v>
      </c>
      <c r="I447" s="12">
        <f>_xlfn.XLOOKUP(A:A, 'FY25 Preliminary Award'!B:B, 'FY25 Preliminary Award'!D:D, "", FALSE)</f>
        <v>79935.17</v>
      </c>
      <c r="J447" s="12">
        <f>_xlfn.XLOOKUP(A:A, 'FY25 Final Award'!B:B, 'FY25 Final Award'!D:D, "", FALSE)</f>
        <v>89644.74</v>
      </c>
      <c r="K447" s="12">
        <f>_xlfn.XLOOKUP(A:A, 'FY25 Final Award'!B:B, 'FY25 Final Award'!D:D, "", FALSE)</f>
        <v>89644.74</v>
      </c>
      <c r="O447" t="s">
        <v>85</v>
      </c>
    </row>
    <row r="448" spans="1:15">
      <c r="A448" t="s">
        <v>1592</v>
      </c>
      <c r="B448" t="s">
        <v>1593</v>
      </c>
      <c r="C448" t="s">
        <v>1593</v>
      </c>
      <c r="D448" t="s">
        <v>1594</v>
      </c>
      <c r="E448" t="s">
        <v>15</v>
      </c>
      <c r="F448" s="13">
        <v>45566</v>
      </c>
      <c r="G448" t="s">
        <v>83</v>
      </c>
      <c r="H448" t="s">
        <v>84</v>
      </c>
      <c r="I448" s="12">
        <f>_xlfn.XLOOKUP(A:A, 'FY25 Preliminary Award'!B:B, 'FY25 Preliminary Award'!D:D, "", FALSE)</f>
        <v>49974.49</v>
      </c>
      <c r="J448" s="12">
        <f>_xlfn.XLOOKUP(A:A, 'FY25 Final Award'!B:B, 'FY25 Final Award'!D:D, "", FALSE)</f>
        <v>46509.77</v>
      </c>
      <c r="K448" s="12">
        <f>_xlfn.XLOOKUP(A:A, 'FY25 Final Award'!B:B, 'FY25 Final Award'!D:D, "", FALSE)</f>
        <v>46509.77</v>
      </c>
      <c r="O448" t="s">
        <v>85</v>
      </c>
    </row>
    <row r="449" spans="1:15">
      <c r="A449" t="s">
        <v>1595</v>
      </c>
      <c r="B449" t="s">
        <v>1596</v>
      </c>
      <c r="C449" t="s">
        <v>1596</v>
      </c>
      <c r="D449" t="s">
        <v>1597</v>
      </c>
      <c r="E449" t="s">
        <v>15</v>
      </c>
      <c r="F449" s="13">
        <v>45566</v>
      </c>
      <c r="G449" t="s">
        <v>83</v>
      </c>
      <c r="H449" t="s">
        <v>84</v>
      </c>
      <c r="I449" s="12">
        <f>_xlfn.XLOOKUP(A:A, 'FY25 Preliminary Award'!B:B, 'FY25 Preliminary Award'!D:D, "", FALSE)</f>
        <v>49482.94</v>
      </c>
      <c r="J449" s="12">
        <f>_xlfn.XLOOKUP(A:A, 'FY25 Final Award'!B:B, 'FY25 Final Award'!D:D, "", FALSE)</f>
        <v>39207.08</v>
      </c>
      <c r="K449" s="12">
        <f>_xlfn.XLOOKUP(A:A, 'FY25 Final Award'!B:B, 'FY25 Final Award'!D:D, "", FALSE)</f>
        <v>39207.08</v>
      </c>
      <c r="O449" t="s">
        <v>85</v>
      </c>
    </row>
    <row r="450" spans="1:15">
      <c r="A450" t="s">
        <v>1598</v>
      </c>
      <c r="B450" t="s">
        <v>1599</v>
      </c>
      <c r="C450" t="s">
        <v>1599</v>
      </c>
      <c r="D450" t="s">
        <v>1600</v>
      </c>
      <c r="E450" t="s">
        <v>15</v>
      </c>
      <c r="F450" s="13">
        <v>45566</v>
      </c>
      <c r="G450" t="s">
        <v>83</v>
      </c>
      <c r="H450" t="s">
        <v>84</v>
      </c>
      <c r="I450" s="12">
        <f>_xlfn.XLOOKUP(A:A, 'FY25 Preliminary Award'!B:B, 'FY25 Preliminary Award'!D:D, "", FALSE)</f>
        <v>6213.67</v>
      </c>
      <c r="J450" s="12">
        <f>_xlfn.XLOOKUP(A:A, 'FY25 Final Award'!B:B, 'FY25 Final Award'!D:D, "", FALSE)</f>
        <v>6584.92</v>
      </c>
      <c r="K450" s="12">
        <f>_xlfn.XLOOKUP(A:A, 'FY25 Final Award'!B:B, 'FY25 Final Award'!D:D, "", FALSE)</f>
        <v>6584.92</v>
      </c>
      <c r="O450" t="s">
        <v>85</v>
      </c>
    </row>
    <row r="451" spans="1:15">
      <c r="A451" t="s">
        <v>1601</v>
      </c>
      <c r="B451" t="s">
        <v>1602</v>
      </c>
      <c r="C451" t="s">
        <v>1603</v>
      </c>
      <c r="D451" t="s">
        <v>1604</v>
      </c>
      <c r="E451" t="s">
        <v>15</v>
      </c>
      <c r="F451" s="13">
        <v>45566</v>
      </c>
      <c r="G451" t="s">
        <v>83</v>
      </c>
      <c r="H451" t="s">
        <v>84</v>
      </c>
      <c r="I451" s="12">
        <f>_xlfn.XLOOKUP(A:A, 'FY25 Preliminary Award'!B:B, 'FY25 Preliminary Award'!D:D, "", FALSE)</f>
        <v>127078.74</v>
      </c>
      <c r="J451" s="12">
        <f>_xlfn.XLOOKUP(A:A, 'FY25 Final Award'!B:B, 'FY25 Final Award'!D:D, "", FALSE)</f>
        <v>106919</v>
      </c>
      <c r="K451" s="12">
        <f>_xlfn.XLOOKUP(A:A, 'FY25 Final Award'!B:B, 'FY25 Final Award'!D:D, "", FALSE)</f>
        <v>106919</v>
      </c>
      <c r="O451" t="s">
        <v>85</v>
      </c>
    </row>
    <row r="452" spans="1:15">
      <c r="A452" t="s">
        <v>1605</v>
      </c>
      <c r="B452" t="s">
        <v>1606</v>
      </c>
      <c r="C452" t="s">
        <v>1607</v>
      </c>
      <c r="D452" t="s">
        <v>1608</v>
      </c>
      <c r="E452" t="s">
        <v>15</v>
      </c>
      <c r="F452" s="13">
        <v>45566</v>
      </c>
      <c r="G452" t="s">
        <v>83</v>
      </c>
      <c r="H452" t="s">
        <v>84</v>
      </c>
      <c r="I452" s="12">
        <f>_xlfn.XLOOKUP(A:A, 'FY25 Preliminary Award'!B:B, 'FY25 Preliminary Award'!D:D, "", FALSE)</f>
        <v>701912.31</v>
      </c>
      <c r="J452" s="12">
        <f>_xlfn.XLOOKUP(A:A, 'FY25 Final Award'!B:B, 'FY25 Final Award'!D:D, "", FALSE)</f>
        <v>784230.02</v>
      </c>
      <c r="K452" s="12">
        <f>_xlfn.XLOOKUP(A:A, 'FY25 Final Award'!B:B, 'FY25 Final Award'!D:D, "", FALSE)</f>
        <v>784230.02</v>
      </c>
      <c r="O452" t="s">
        <v>85</v>
      </c>
    </row>
    <row r="453" spans="1:15">
      <c r="A453" t="s">
        <v>1609</v>
      </c>
      <c r="B453" t="s">
        <v>1610</v>
      </c>
      <c r="C453" t="s">
        <v>1611</v>
      </c>
      <c r="D453" t="s">
        <v>1612</v>
      </c>
      <c r="E453" t="s">
        <v>15</v>
      </c>
      <c r="F453" s="13">
        <v>45566</v>
      </c>
      <c r="G453" t="s">
        <v>83</v>
      </c>
      <c r="H453" t="s">
        <v>84</v>
      </c>
      <c r="I453" s="12">
        <f>_xlfn.XLOOKUP(A:A, 'FY25 Preliminary Award'!B:B, 'FY25 Preliminary Award'!D:D, "", FALSE)</f>
        <v>6752.7</v>
      </c>
      <c r="J453" s="12">
        <f>_xlfn.XLOOKUP(A:A, 'FY25 Final Award'!B:B, 'FY25 Final Award'!D:D, "", FALSE)</f>
        <v>5053.26</v>
      </c>
      <c r="K453" s="12">
        <f>_xlfn.XLOOKUP(A:A, 'FY25 Final Award'!B:B, 'FY25 Final Award'!D:D, "", FALSE)</f>
        <v>5053.26</v>
      </c>
      <c r="O453" t="s">
        <v>85</v>
      </c>
    </row>
    <row r="454" spans="1:15">
      <c r="A454" t="s">
        <v>1613</v>
      </c>
      <c r="B454" t="s">
        <v>1614</v>
      </c>
      <c r="C454" t="s">
        <v>1614</v>
      </c>
      <c r="D454" t="s">
        <v>1615</v>
      </c>
      <c r="E454" t="s">
        <v>15</v>
      </c>
      <c r="F454" s="13">
        <v>45566</v>
      </c>
      <c r="G454" t="s">
        <v>83</v>
      </c>
      <c r="H454" t="s">
        <v>84</v>
      </c>
      <c r="I454" s="12">
        <f>_xlfn.XLOOKUP(A:A, 'FY25 Preliminary Award'!B:B, 'FY25 Preliminary Award'!D:D, "", FALSE)</f>
        <v>127361.3</v>
      </c>
      <c r="J454" s="12">
        <f>_xlfn.XLOOKUP(A:A, 'FY25 Final Award'!B:B, 'FY25 Final Award'!D:D, "", FALSE)</f>
        <v>142780.18</v>
      </c>
      <c r="K454" s="12">
        <f>_xlfn.XLOOKUP(A:A, 'FY25 Final Award'!B:B, 'FY25 Final Award'!D:D, "", FALSE)</f>
        <v>142780.18</v>
      </c>
      <c r="O454" t="s">
        <v>85</v>
      </c>
    </row>
    <row r="455" spans="1:15">
      <c r="A455" t="s">
        <v>1616</v>
      </c>
      <c r="B455" t="s">
        <v>1617</v>
      </c>
      <c r="C455" t="s">
        <v>1618</v>
      </c>
      <c r="D455" t="s">
        <v>1619</v>
      </c>
      <c r="E455" t="s">
        <v>15</v>
      </c>
      <c r="F455" s="13">
        <v>45566</v>
      </c>
      <c r="G455" t="s">
        <v>83</v>
      </c>
      <c r="H455" t="s">
        <v>84</v>
      </c>
      <c r="I455" s="12">
        <f>_xlfn.XLOOKUP(A:A, 'FY25 Preliminary Award'!B:B, 'FY25 Preliminary Award'!D:D, "", FALSE)</f>
        <v>13944.15</v>
      </c>
      <c r="J455" s="12">
        <f>_xlfn.XLOOKUP(A:A, 'FY25 Final Award'!B:B, 'FY25 Final Award'!D:D, "", FALSE)</f>
        <v>21968.75</v>
      </c>
      <c r="K455" s="12">
        <f>_xlfn.XLOOKUP(A:A, 'FY25 Final Award'!B:B, 'FY25 Final Award'!D:D, "", FALSE)</f>
        <v>21968.75</v>
      </c>
      <c r="O455" t="s">
        <v>85</v>
      </c>
    </row>
    <row r="456" spans="1:15">
      <c r="A456" t="s">
        <v>1620</v>
      </c>
      <c r="B456" t="s">
        <v>1621</v>
      </c>
      <c r="C456" t="s">
        <v>1621</v>
      </c>
      <c r="D456" t="s">
        <v>1622</v>
      </c>
      <c r="E456" t="s">
        <v>15</v>
      </c>
      <c r="F456" s="13">
        <v>45566</v>
      </c>
      <c r="G456" t="s">
        <v>83</v>
      </c>
      <c r="H456" t="s">
        <v>84</v>
      </c>
      <c r="I456" s="12">
        <f>_xlfn.XLOOKUP(A:A, 'FY25 Preliminary Award'!B:B, 'FY25 Preliminary Award'!D:D, "", FALSE)</f>
        <v>579057.36</v>
      </c>
      <c r="J456" s="12">
        <f>_xlfn.XLOOKUP(A:A, 'FY25 Final Award'!B:B, 'FY25 Final Award'!D:D, "", FALSE)</f>
        <v>624651.02</v>
      </c>
      <c r="K456" s="12">
        <f>_xlfn.XLOOKUP(A:A, 'FY25 Final Award'!B:B, 'FY25 Final Award'!D:D, "", FALSE)</f>
        <v>624651.02</v>
      </c>
      <c r="O456" t="s">
        <v>85</v>
      </c>
    </row>
    <row r="457" spans="1:15">
      <c r="A457" t="s">
        <v>1623</v>
      </c>
      <c r="B457" t="s">
        <v>1624</v>
      </c>
      <c r="C457" t="s">
        <v>1624</v>
      </c>
      <c r="D457" t="s">
        <v>1625</v>
      </c>
      <c r="E457" t="s">
        <v>15</v>
      </c>
      <c r="F457" s="13">
        <v>45566</v>
      </c>
      <c r="G457" t="s">
        <v>83</v>
      </c>
      <c r="H457" t="s">
        <v>84</v>
      </c>
      <c r="I457" s="12">
        <f>_xlfn.XLOOKUP(A:A, 'FY25 Preliminary Award'!B:B, 'FY25 Preliminary Award'!D:D, "", FALSE)</f>
        <v>17774.27</v>
      </c>
      <c r="J457" s="12">
        <f>_xlfn.XLOOKUP(A:A, 'FY25 Final Award'!B:B, 'FY25 Final Award'!D:D, "", FALSE)</f>
        <v>20599.060000000001</v>
      </c>
      <c r="K457" s="12">
        <f>_xlfn.XLOOKUP(A:A, 'FY25 Final Award'!B:B, 'FY25 Final Award'!D:D, "", FALSE)</f>
        <v>20599.060000000001</v>
      </c>
      <c r="O457" t="s">
        <v>85</v>
      </c>
    </row>
    <row r="458" spans="1:15">
      <c r="A458" t="s">
        <v>1626</v>
      </c>
      <c r="B458" t="s">
        <v>1627</v>
      </c>
      <c r="C458" t="s">
        <v>1627</v>
      </c>
      <c r="D458" t="s">
        <v>1628</v>
      </c>
      <c r="E458" t="s">
        <v>15</v>
      </c>
      <c r="F458" s="13">
        <v>45566</v>
      </c>
      <c r="G458" t="s">
        <v>83</v>
      </c>
      <c r="H458" t="s">
        <v>84</v>
      </c>
      <c r="I458" s="12">
        <f>_xlfn.XLOOKUP(A:A, 'FY25 Preliminary Award'!B:B, 'FY25 Preliminary Award'!D:D, "", FALSE)</f>
        <v>12188.66</v>
      </c>
      <c r="J458" s="12">
        <f>_xlfn.XLOOKUP(A:A, 'FY25 Final Award'!B:B, 'FY25 Final Award'!D:D, "", FALSE)</f>
        <v>8674.0300000000007</v>
      </c>
      <c r="K458" s="12">
        <f>_xlfn.XLOOKUP(A:A, 'FY25 Final Award'!B:B, 'FY25 Final Award'!D:D, "", FALSE)</f>
        <v>8674.0300000000007</v>
      </c>
      <c r="O458" t="s">
        <v>85</v>
      </c>
    </row>
    <row r="459" spans="1:15">
      <c r="A459" t="s">
        <v>1629</v>
      </c>
      <c r="B459" t="s">
        <v>1630</v>
      </c>
      <c r="C459" t="s">
        <v>1631</v>
      </c>
      <c r="D459" t="s">
        <v>1632</v>
      </c>
      <c r="E459" t="s">
        <v>15</v>
      </c>
      <c r="F459" s="13">
        <v>45566</v>
      </c>
      <c r="G459" t="s">
        <v>83</v>
      </c>
      <c r="H459" t="s">
        <v>84</v>
      </c>
      <c r="I459" s="12">
        <f>_xlfn.XLOOKUP(A:A, 'FY25 Preliminary Award'!B:B, 'FY25 Preliminary Award'!D:D, "", FALSE)</f>
        <v>76269.98</v>
      </c>
      <c r="J459" s="12">
        <f>_xlfn.XLOOKUP(A:A, 'FY25 Final Award'!B:B, 'FY25 Final Award'!D:D, "", FALSE)</f>
        <v>91742.11</v>
      </c>
      <c r="K459" s="12">
        <f>_xlfn.XLOOKUP(A:A, 'FY25 Final Award'!B:B, 'FY25 Final Award'!D:D, "", FALSE)</f>
        <v>91742.11</v>
      </c>
      <c r="O459" t="s">
        <v>85</v>
      </c>
    </row>
    <row r="460" spans="1:15">
      <c r="A460" t="s">
        <v>1633</v>
      </c>
      <c r="B460" t="s">
        <v>1634</v>
      </c>
      <c r="C460" t="s">
        <v>1635</v>
      </c>
      <c r="D460" t="s">
        <v>1636</v>
      </c>
      <c r="E460" t="s">
        <v>15</v>
      </c>
      <c r="F460" s="13">
        <v>45566</v>
      </c>
      <c r="G460" t="s">
        <v>83</v>
      </c>
      <c r="H460" t="s">
        <v>84</v>
      </c>
      <c r="I460" s="12">
        <f>_xlfn.XLOOKUP(A:A, 'FY25 Preliminary Award'!B:B, 'FY25 Preliminary Award'!D:D, "", FALSE)</f>
        <v>20085.099999999999</v>
      </c>
      <c r="J460" s="12">
        <f>_xlfn.XLOOKUP(A:A, 'FY25 Final Award'!B:B, 'FY25 Final Award'!D:D, "", FALSE)</f>
        <v>21956.44</v>
      </c>
      <c r="K460" s="12">
        <f>_xlfn.XLOOKUP(A:A, 'FY25 Final Award'!B:B, 'FY25 Final Award'!D:D, "", FALSE)</f>
        <v>21956.44</v>
      </c>
      <c r="O460" t="s">
        <v>85</v>
      </c>
    </row>
    <row r="461" spans="1:15">
      <c r="A461" t="s">
        <v>1637</v>
      </c>
      <c r="B461" t="s">
        <v>1638</v>
      </c>
      <c r="C461" t="s">
        <v>1638</v>
      </c>
      <c r="D461" t="s">
        <v>1639</v>
      </c>
      <c r="E461" t="s">
        <v>15</v>
      </c>
      <c r="F461" s="13">
        <v>45566</v>
      </c>
      <c r="G461" t="s">
        <v>83</v>
      </c>
      <c r="H461" t="s">
        <v>84</v>
      </c>
      <c r="I461" s="12">
        <f>_xlfn.XLOOKUP(A:A, 'FY25 Preliminary Award'!B:B, 'FY25 Preliminary Award'!D:D, "", FALSE)</f>
        <v>224728.46</v>
      </c>
      <c r="J461" s="12">
        <f>_xlfn.XLOOKUP(A:A, 'FY25 Final Award'!B:B, 'FY25 Final Award'!D:D, "", FALSE)</f>
        <v>203204.96</v>
      </c>
      <c r="K461" s="12">
        <f>_xlfn.XLOOKUP(A:A, 'FY25 Final Award'!B:B, 'FY25 Final Award'!D:D, "", FALSE)</f>
        <v>203204.96</v>
      </c>
      <c r="O461" t="s">
        <v>85</v>
      </c>
    </row>
    <row r="462" spans="1:15">
      <c r="A462" t="s">
        <v>1640</v>
      </c>
      <c r="B462" t="s">
        <v>1641</v>
      </c>
      <c r="C462" t="s">
        <v>1642</v>
      </c>
      <c r="D462" t="s">
        <v>1643</v>
      </c>
      <c r="E462" t="s">
        <v>15</v>
      </c>
      <c r="F462" s="13">
        <v>45566</v>
      </c>
      <c r="G462" t="s">
        <v>83</v>
      </c>
      <c r="H462" t="s">
        <v>84</v>
      </c>
      <c r="I462" s="12">
        <f>_xlfn.XLOOKUP(A:A, 'FY25 Preliminary Award'!B:B, 'FY25 Preliminary Award'!D:D, "", FALSE)</f>
        <v>176930.43</v>
      </c>
      <c r="J462" s="12">
        <f>_xlfn.XLOOKUP(A:A, 'FY25 Final Award'!B:B, 'FY25 Final Award'!D:D, "", FALSE)</f>
        <v>202709.78</v>
      </c>
      <c r="K462" s="12">
        <f>_xlfn.XLOOKUP(A:A, 'FY25 Final Award'!B:B, 'FY25 Final Award'!D:D, "", FALSE)</f>
        <v>202709.78</v>
      </c>
      <c r="O462" t="s">
        <v>85</v>
      </c>
    </row>
    <row r="463" spans="1:15">
      <c r="A463" t="s">
        <v>1644</v>
      </c>
      <c r="B463" t="s">
        <v>1645</v>
      </c>
      <c r="C463" t="s">
        <v>1646</v>
      </c>
      <c r="D463" t="s">
        <v>1647</v>
      </c>
      <c r="E463" t="s">
        <v>15</v>
      </c>
      <c r="F463" s="13">
        <v>45566</v>
      </c>
      <c r="G463" t="s">
        <v>83</v>
      </c>
      <c r="H463" t="s">
        <v>84</v>
      </c>
      <c r="I463" s="12">
        <f>_xlfn.XLOOKUP(A:A, 'FY25 Preliminary Award'!B:B, 'FY25 Preliminary Award'!D:D, "", FALSE)</f>
        <v>5335146.8499999996</v>
      </c>
      <c r="J463" s="12">
        <f>_xlfn.XLOOKUP(A:A, 'FY25 Final Award'!B:B, 'FY25 Final Award'!D:D, "", FALSE)</f>
        <v>5883674.8300000001</v>
      </c>
      <c r="K463" s="12">
        <f>_xlfn.XLOOKUP(A:A, 'FY25 Final Award'!B:B, 'FY25 Final Award'!D:D, "", FALSE)</f>
        <v>5883674.8300000001</v>
      </c>
      <c r="O463" t="s">
        <v>85</v>
      </c>
    </row>
    <row r="464" spans="1:15">
      <c r="A464" t="s">
        <v>1648</v>
      </c>
      <c r="B464" t="s">
        <v>1649</v>
      </c>
      <c r="C464" t="s">
        <v>1650</v>
      </c>
      <c r="D464" t="s">
        <v>1651</v>
      </c>
      <c r="E464" t="s">
        <v>15</v>
      </c>
      <c r="F464" s="13">
        <v>45566</v>
      </c>
      <c r="G464" t="s">
        <v>83</v>
      </c>
      <c r="H464" t="s">
        <v>84</v>
      </c>
      <c r="I464" s="12">
        <f>_xlfn.XLOOKUP(A:A, 'FY25 Preliminary Award'!B:B, 'FY25 Preliminary Award'!D:D, "", FALSE)</f>
        <v>366328.72</v>
      </c>
      <c r="J464" s="12">
        <f>_xlfn.XLOOKUP(A:A, 'FY25 Final Award'!B:B, 'FY25 Final Award'!D:D, "", FALSE)</f>
        <v>425166.52</v>
      </c>
      <c r="K464" s="12">
        <f>_xlfn.XLOOKUP(A:A, 'FY25 Final Award'!B:B, 'FY25 Final Award'!D:D, "", FALSE)</f>
        <v>425166.52</v>
      </c>
      <c r="O464" t="s">
        <v>85</v>
      </c>
    </row>
    <row r="465" spans="1:15">
      <c r="A465" t="s">
        <v>1652</v>
      </c>
      <c r="B465" t="s">
        <v>1653</v>
      </c>
      <c r="C465" t="s">
        <v>1654</v>
      </c>
      <c r="D465" t="s">
        <v>1655</v>
      </c>
      <c r="E465" t="s">
        <v>15</v>
      </c>
      <c r="F465" s="13">
        <v>45566</v>
      </c>
      <c r="G465" t="s">
        <v>83</v>
      </c>
      <c r="H465" t="s">
        <v>84</v>
      </c>
      <c r="I465" s="12">
        <f>_xlfn.XLOOKUP(A:A, 'FY25 Preliminary Award'!B:B, 'FY25 Preliminary Award'!D:D, "", FALSE)</f>
        <v>391834.78</v>
      </c>
      <c r="J465" s="12">
        <f>_xlfn.XLOOKUP(A:A, 'FY25 Final Award'!B:B, 'FY25 Final Award'!D:D, "", FALSE)</f>
        <v>438589.35</v>
      </c>
      <c r="K465" s="12">
        <f>_xlfn.XLOOKUP(A:A, 'FY25 Final Award'!B:B, 'FY25 Final Award'!D:D, "", FALSE)</f>
        <v>438589.35</v>
      </c>
      <c r="O465" t="s">
        <v>85</v>
      </c>
    </row>
    <row r="466" spans="1:15">
      <c r="A466" t="s">
        <v>1656</v>
      </c>
      <c r="B466" t="s">
        <v>1657</v>
      </c>
      <c r="C466" t="s">
        <v>1658</v>
      </c>
      <c r="D466" t="s">
        <v>1659</v>
      </c>
      <c r="E466" t="s">
        <v>15</v>
      </c>
      <c r="F466" s="13">
        <v>45566</v>
      </c>
      <c r="G466" t="s">
        <v>83</v>
      </c>
      <c r="H466" t="s">
        <v>84</v>
      </c>
      <c r="I466" s="12">
        <f>_xlfn.XLOOKUP(A:A, 'FY25 Preliminary Award'!B:B, 'FY25 Preliminary Award'!D:D, "", FALSE)</f>
        <v>21439.599999999999</v>
      </c>
      <c r="J466" s="12">
        <f>_xlfn.XLOOKUP(A:A, 'FY25 Final Award'!B:B, 'FY25 Final Award'!D:D, "", FALSE)</f>
        <v>25302</v>
      </c>
      <c r="K466" s="12">
        <f>_xlfn.XLOOKUP(A:A, 'FY25 Final Award'!B:B, 'FY25 Final Award'!D:D, "", FALSE)</f>
        <v>25302</v>
      </c>
      <c r="O466" t="s">
        <v>85</v>
      </c>
    </row>
    <row r="467" spans="1:15">
      <c r="A467" t="s">
        <v>1660</v>
      </c>
      <c r="B467" t="s">
        <v>1661</v>
      </c>
      <c r="C467" t="s">
        <v>1662</v>
      </c>
      <c r="D467" t="s">
        <v>1663</v>
      </c>
      <c r="E467" t="s">
        <v>15</v>
      </c>
      <c r="F467" s="13">
        <v>45566</v>
      </c>
      <c r="G467" t="s">
        <v>83</v>
      </c>
      <c r="H467" t="s">
        <v>84</v>
      </c>
      <c r="I467" s="12">
        <f>_xlfn.XLOOKUP(A:A, 'FY25 Preliminary Award'!B:B, 'FY25 Preliminary Award'!D:D, "", FALSE)</f>
        <v>24721.279999999999</v>
      </c>
      <c r="J467" s="12">
        <f>_xlfn.XLOOKUP(A:A, 'FY25 Final Award'!B:B, 'FY25 Final Award'!D:D, "", FALSE)</f>
        <v>29406.49</v>
      </c>
      <c r="K467" s="12">
        <f>_xlfn.XLOOKUP(A:A, 'FY25 Final Award'!B:B, 'FY25 Final Award'!D:D, "", FALSE)</f>
        <v>29406.49</v>
      </c>
      <c r="O467" t="s">
        <v>85</v>
      </c>
    </row>
    <row r="468" spans="1:15">
      <c r="A468" t="s">
        <v>1664</v>
      </c>
      <c r="B468" t="s">
        <v>1665</v>
      </c>
      <c r="C468" t="s">
        <v>1666</v>
      </c>
      <c r="D468" t="s">
        <v>1667</v>
      </c>
      <c r="E468" t="s">
        <v>15</v>
      </c>
      <c r="F468" s="13">
        <v>45566</v>
      </c>
      <c r="G468" t="s">
        <v>83</v>
      </c>
      <c r="H468" t="s">
        <v>84</v>
      </c>
      <c r="I468" s="12">
        <f>_xlfn.XLOOKUP(A:A, 'FY25 Preliminary Award'!B:B, 'FY25 Preliminary Award'!D:D, "", FALSE)</f>
        <v>4486.28</v>
      </c>
      <c r="J468" s="12">
        <f>_xlfn.XLOOKUP(A:A, 'FY25 Final Award'!B:B, 'FY25 Final Award'!D:D, "", FALSE)</f>
        <v>5528.86</v>
      </c>
      <c r="K468" s="12">
        <f>_xlfn.XLOOKUP(A:A, 'FY25 Final Award'!B:B, 'FY25 Final Award'!D:D, "", FALSE)</f>
        <v>5528.86</v>
      </c>
      <c r="O468" t="s">
        <v>85</v>
      </c>
    </row>
    <row r="469" spans="1:15">
      <c r="A469" t="s">
        <v>1668</v>
      </c>
      <c r="B469" t="s">
        <v>1669</v>
      </c>
      <c r="C469" t="s">
        <v>1669</v>
      </c>
      <c r="D469" t="s">
        <v>1670</v>
      </c>
      <c r="E469" t="s">
        <v>15</v>
      </c>
      <c r="F469" s="13">
        <v>45566</v>
      </c>
      <c r="G469" t="s">
        <v>83</v>
      </c>
      <c r="H469" t="s">
        <v>84</v>
      </c>
      <c r="I469" s="12">
        <f>_xlfn.XLOOKUP(A:A, 'FY25 Preliminary Award'!B:B, 'FY25 Preliminary Award'!D:D, "", FALSE)</f>
        <v>13261.28</v>
      </c>
      <c r="J469" s="12">
        <f>_xlfn.XLOOKUP(A:A, 'FY25 Final Award'!B:B, 'FY25 Final Award'!D:D, "", FALSE)</f>
        <v>16373.39</v>
      </c>
      <c r="K469" s="12">
        <f>_xlfn.XLOOKUP(A:A, 'FY25 Final Award'!B:B, 'FY25 Final Award'!D:D, "", FALSE)</f>
        <v>16373.39</v>
      </c>
      <c r="O469" t="s">
        <v>85</v>
      </c>
    </row>
    <row r="470" spans="1:15">
      <c r="A470" t="s">
        <v>1671</v>
      </c>
      <c r="B470" t="s">
        <v>1672</v>
      </c>
      <c r="C470" t="s">
        <v>1672</v>
      </c>
      <c r="D470" t="s">
        <v>1673</v>
      </c>
      <c r="E470" t="s">
        <v>15</v>
      </c>
      <c r="F470" s="13">
        <v>45566</v>
      </c>
      <c r="G470" t="s">
        <v>83</v>
      </c>
      <c r="H470" t="s">
        <v>84</v>
      </c>
      <c r="I470" s="12">
        <f>_xlfn.XLOOKUP(A:A, 'FY25 Preliminary Award'!B:B, 'FY25 Preliminary Award'!D:D, "", FALSE)</f>
        <v>90192.39</v>
      </c>
      <c r="J470" s="12">
        <f>_xlfn.XLOOKUP(A:A, 'FY25 Final Award'!B:B, 'FY25 Final Award'!D:D, "", FALSE)</f>
        <v>95492.75</v>
      </c>
      <c r="K470" s="12">
        <f>_xlfn.XLOOKUP(A:A, 'FY25 Final Award'!B:B, 'FY25 Final Award'!D:D, "", FALSE)</f>
        <v>95492.75</v>
      </c>
      <c r="O470" t="s">
        <v>85</v>
      </c>
    </row>
    <row r="471" spans="1:15">
      <c r="A471" t="s">
        <v>1674</v>
      </c>
      <c r="B471" t="s">
        <v>1675</v>
      </c>
      <c r="C471" t="s">
        <v>1676</v>
      </c>
      <c r="D471" t="s">
        <v>1677</v>
      </c>
      <c r="E471" t="s">
        <v>15</v>
      </c>
      <c r="F471" s="13">
        <v>45566</v>
      </c>
      <c r="G471" t="s">
        <v>83</v>
      </c>
      <c r="H471" t="s">
        <v>84</v>
      </c>
      <c r="I471" s="12">
        <f>_xlfn.XLOOKUP(A:A, 'FY25 Preliminary Award'!B:B, 'FY25 Preliminary Award'!D:D, "", FALSE)</f>
        <v>23928.59</v>
      </c>
      <c r="J471" s="12">
        <f>_xlfn.XLOOKUP(A:A, 'FY25 Final Award'!B:B, 'FY25 Final Award'!D:D, "", FALSE)</f>
        <v>771.73</v>
      </c>
      <c r="K471" s="12">
        <f>_xlfn.XLOOKUP(A:A, 'FY25 Final Award'!B:B, 'FY25 Final Award'!D:D, "", FALSE)</f>
        <v>771.73</v>
      </c>
      <c r="O471" t="s">
        <v>85</v>
      </c>
    </row>
    <row r="472" spans="1:15">
      <c r="A472" t="s">
        <v>1678</v>
      </c>
      <c r="B472" t="s">
        <v>1679</v>
      </c>
      <c r="C472" t="s">
        <v>1679</v>
      </c>
      <c r="D472">
        <v>0</v>
      </c>
      <c r="E472" t="s">
        <v>15</v>
      </c>
      <c r="F472" s="13">
        <v>45566</v>
      </c>
      <c r="G472" t="s">
        <v>83</v>
      </c>
      <c r="H472" t="s">
        <v>84</v>
      </c>
      <c r="I472" s="12">
        <f>_xlfn.XLOOKUP(A:A, 'FY25 Preliminary Award'!B:B, 'FY25 Preliminary Award'!D:D, "", FALSE)</f>
        <v>7031.05</v>
      </c>
      <c r="J472" s="12">
        <f>_xlfn.XLOOKUP(A:A, 'FY25 Final Award'!B:B, 'FY25 Final Award'!D:D, "", FALSE)</f>
        <v>7874.46</v>
      </c>
      <c r="K472" s="12">
        <f>_xlfn.XLOOKUP(A:A, 'FY25 Final Award'!B:B, 'FY25 Final Award'!D:D, "", FALSE)</f>
        <v>7874.46</v>
      </c>
      <c r="O472" t="s">
        <v>85</v>
      </c>
    </row>
    <row r="473" spans="1:15">
      <c r="A473" t="s">
        <v>1680</v>
      </c>
      <c r="B473" t="s">
        <v>1681</v>
      </c>
      <c r="C473" t="s">
        <v>1682</v>
      </c>
      <c r="D473" t="s">
        <v>1683</v>
      </c>
      <c r="E473" t="s">
        <v>15</v>
      </c>
      <c r="F473" s="13">
        <v>45566</v>
      </c>
      <c r="G473" t="s">
        <v>83</v>
      </c>
      <c r="H473" t="s">
        <v>84</v>
      </c>
      <c r="I473" s="12">
        <f>_xlfn.XLOOKUP(A:A, 'FY25 Preliminary Award'!B:B, 'FY25 Preliminary Award'!D:D, "", FALSE)</f>
        <v>481748.47999999998</v>
      </c>
      <c r="J473" s="12">
        <f>_xlfn.XLOOKUP(A:A, 'FY25 Final Award'!B:B, 'FY25 Final Award'!D:D, "", FALSE)</f>
        <v>546252.62</v>
      </c>
      <c r="K473" s="12">
        <f>_xlfn.XLOOKUP(A:A, 'FY25 Final Award'!B:B, 'FY25 Final Award'!D:D, "", FALSE)</f>
        <v>546252.62</v>
      </c>
      <c r="O473" t="s">
        <v>85</v>
      </c>
    </row>
    <row r="474" spans="1:15">
      <c r="A474" t="s">
        <v>1684</v>
      </c>
      <c r="B474" t="s">
        <v>1685</v>
      </c>
      <c r="C474" t="s">
        <v>1686</v>
      </c>
      <c r="D474" t="s">
        <v>1687</v>
      </c>
      <c r="E474" t="s">
        <v>15</v>
      </c>
      <c r="F474" s="13">
        <v>45566</v>
      </c>
      <c r="G474" t="s">
        <v>83</v>
      </c>
      <c r="H474" t="s">
        <v>84</v>
      </c>
      <c r="I474" s="12">
        <f>_xlfn.XLOOKUP(A:A, 'FY25 Preliminary Award'!B:B, 'FY25 Preliminary Award'!D:D, "", FALSE)</f>
        <v>51196.05</v>
      </c>
      <c r="J474" s="12">
        <f>_xlfn.XLOOKUP(A:A, 'FY25 Final Award'!B:B, 'FY25 Final Award'!D:D, "", FALSE)</f>
        <v>50538.46</v>
      </c>
      <c r="K474" s="12">
        <f>_xlfn.XLOOKUP(A:A, 'FY25 Final Award'!B:B, 'FY25 Final Award'!D:D, "", FALSE)</f>
        <v>50538.46</v>
      </c>
      <c r="O474" t="s">
        <v>85</v>
      </c>
    </row>
    <row r="475" spans="1:15">
      <c r="A475" t="s">
        <v>1688</v>
      </c>
      <c r="B475" t="s">
        <v>1689</v>
      </c>
      <c r="C475" t="s">
        <v>1690</v>
      </c>
      <c r="D475" t="s">
        <v>1691</v>
      </c>
      <c r="E475" t="s">
        <v>15</v>
      </c>
      <c r="F475" s="13">
        <v>45566</v>
      </c>
      <c r="G475" t="s">
        <v>83</v>
      </c>
      <c r="H475" t="s">
        <v>84</v>
      </c>
      <c r="I475" s="12">
        <f>_xlfn.XLOOKUP(A:A, 'FY25 Preliminary Award'!B:B, 'FY25 Preliminary Award'!D:D, "", FALSE)</f>
        <v>29024.84</v>
      </c>
      <c r="J475" s="12">
        <f>_xlfn.XLOOKUP(A:A, 'FY25 Final Award'!B:B, 'FY25 Final Award'!D:D, "", FALSE)</f>
        <v>30040.27</v>
      </c>
      <c r="K475" s="12">
        <f>_xlfn.XLOOKUP(A:A, 'FY25 Final Award'!B:B, 'FY25 Final Award'!D:D, "", FALSE)</f>
        <v>30040.27</v>
      </c>
      <c r="O475" t="s">
        <v>85</v>
      </c>
    </row>
    <row r="476" spans="1:15">
      <c r="A476" t="s">
        <v>1692</v>
      </c>
      <c r="B476" t="s">
        <v>1693</v>
      </c>
      <c r="C476" t="s">
        <v>1694</v>
      </c>
      <c r="D476" t="s">
        <v>1695</v>
      </c>
      <c r="E476" t="s">
        <v>15</v>
      </c>
      <c r="F476" s="13">
        <v>45566</v>
      </c>
      <c r="G476" t="s">
        <v>83</v>
      </c>
      <c r="H476" t="s">
        <v>84</v>
      </c>
      <c r="I476" s="12">
        <f>_xlfn.XLOOKUP(A:A, 'FY25 Preliminary Award'!B:B, 'FY25 Preliminary Award'!D:D, "", FALSE)</f>
        <v>1604825.23</v>
      </c>
      <c r="J476" s="12">
        <f>_xlfn.XLOOKUP(A:A, 'FY25 Final Award'!B:B, 'FY25 Final Award'!D:D, "", FALSE)</f>
        <v>1796853.87</v>
      </c>
      <c r="K476" s="12">
        <f>_xlfn.XLOOKUP(A:A, 'FY25 Final Award'!B:B, 'FY25 Final Award'!D:D, "", FALSE)</f>
        <v>1796853.87</v>
      </c>
      <c r="O476" t="s">
        <v>85</v>
      </c>
    </row>
    <row r="477" spans="1:15">
      <c r="A477" t="s">
        <v>1696</v>
      </c>
      <c r="B477" t="s">
        <v>1697</v>
      </c>
      <c r="C477" t="s">
        <v>1697</v>
      </c>
      <c r="D477" t="s">
        <v>1698</v>
      </c>
      <c r="E477" t="s">
        <v>15</v>
      </c>
      <c r="F477" s="13">
        <v>45566</v>
      </c>
      <c r="G477" t="s">
        <v>83</v>
      </c>
      <c r="H477" t="s">
        <v>84</v>
      </c>
      <c r="I477" s="12">
        <f>_xlfn.XLOOKUP(A:A, 'FY25 Preliminary Award'!B:B, 'FY25 Preliminary Award'!D:D, "", FALSE)</f>
        <v>34265.17</v>
      </c>
      <c r="J477" s="12">
        <f>_xlfn.XLOOKUP(A:A, 'FY25 Final Award'!B:B, 'FY25 Final Award'!D:D, "", FALSE)</f>
        <v>39243.15</v>
      </c>
      <c r="K477" s="12">
        <f>_xlfn.XLOOKUP(A:A, 'FY25 Final Award'!B:B, 'FY25 Final Award'!D:D, "", FALSE)</f>
        <v>39243.15</v>
      </c>
      <c r="O477" t="s">
        <v>85</v>
      </c>
    </row>
    <row r="478" spans="1:15">
      <c r="A478" t="s">
        <v>1699</v>
      </c>
      <c r="B478" t="s">
        <v>1700</v>
      </c>
      <c r="C478" t="s">
        <v>1701</v>
      </c>
      <c r="D478" t="s">
        <v>1702</v>
      </c>
      <c r="E478" t="s">
        <v>15</v>
      </c>
      <c r="F478" s="13">
        <v>45566</v>
      </c>
      <c r="G478" t="s">
        <v>83</v>
      </c>
      <c r="H478" t="s">
        <v>84</v>
      </c>
      <c r="I478" s="12">
        <f>_xlfn.XLOOKUP(A:A, 'FY25 Preliminary Award'!B:B, 'FY25 Preliminary Award'!D:D, "", FALSE)</f>
        <v>6458447.0099999998</v>
      </c>
      <c r="J478" s="12">
        <f>_xlfn.XLOOKUP(A:A, 'FY25 Final Award'!B:B, 'FY25 Final Award'!D:D, "", FALSE)</f>
        <v>7235932.1799999997</v>
      </c>
      <c r="K478" s="12">
        <f>_xlfn.XLOOKUP(A:A, 'FY25 Final Award'!B:B, 'FY25 Final Award'!D:D, "", FALSE)</f>
        <v>7235932.1799999997</v>
      </c>
      <c r="O478" t="s">
        <v>85</v>
      </c>
    </row>
    <row r="479" spans="1:15">
      <c r="A479" t="s">
        <v>1703</v>
      </c>
      <c r="B479" t="s">
        <v>1704</v>
      </c>
      <c r="C479" t="s">
        <v>1705</v>
      </c>
      <c r="D479" t="s">
        <v>1706</v>
      </c>
      <c r="E479" t="s">
        <v>15</v>
      </c>
      <c r="F479" s="13">
        <v>45566</v>
      </c>
      <c r="G479" t="s">
        <v>83</v>
      </c>
      <c r="H479" t="s">
        <v>84</v>
      </c>
      <c r="I479" s="12">
        <f>_xlfn.XLOOKUP(A:A, 'FY25 Preliminary Award'!B:B, 'FY25 Preliminary Award'!D:D, "", FALSE)</f>
        <v>68056.7</v>
      </c>
      <c r="J479" s="12">
        <f>_xlfn.XLOOKUP(A:A, 'FY25 Final Award'!B:B, 'FY25 Final Award'!D:D, "", FALSE)</f>
        <v>62902.06</v>
      </c>
      <c r="K479" s="12">
        <f>_xlfn.XLOOKUP(A:A, 'FY25 Final Award'!B:B, 'FY25 Final Award'!D:D, "", FALSE)</f>
        <v>62902.06</v>
      </c>
      <c r="O479" t="s">
        <v>85</v>
      </c>
    </row>
    <row r="480" spans="1:15">
      <c r="A480" t="s">
        <v>1707</v>
      </c>
      <c r="B480" t="s">
        <v>1708</v>
      </c>
      <c r="C480" t="s">
        <v>1709</v>
      </c>
      <c r="D480" t="s">
        <v>1710</v>
      </c>
      <c r="E480" t="s">
        <v>15</v>
      </c>
      <c r="F480" s="13">
        <v>45566</v>
      </c>
      <c r="G480" t="s">
        <v>83</v>
      </c>
      <c r="H480" t="s">
        <v>84</v>
      </c>
      <c r="I480" s="12">
        <f>_xlfn.XLOOKUP(A:A, 'FY25 Preliminary Award'!B:B, 'FY25 Preliminary Award'!D:D, "", FALSE)</f>
        <v>1197081.18</v>
      </c>
      <c r="J480" s="12">
        <f>_xlfn.XLOOKUP(A:A, 'FY25 Final Award'!B:B, 'FY25 Final Award'!D:D, "", FALSE)</f>
        <v>1285060.77</v>
      </c>
      <c r="K480" s="12">
        <f>_xlfn.XLOOKUP(A:A, 'FY25 Final Award'!B:B, 'FY25 Final Award'!D:D, "", FALSE)</f>
        <v>1285060.77</v>
      </c>
      <c r="O480" t="s">
        <v>85</v>
      </c>
    </row>
    <row r="481" spans="1:15">
      <c r="A481" t="s">
        <v>1711</v>
      </c>
      <c r="B481" t="s">
        <v>1712</v>
      </c>
      <c r="C481" t="s">
        <v>1712</v>
      </c>
      <c r="D481" t="s">
        <v>1713</v>
      </c>
      <c r="E481" t="s">
        <v>15</v>
      </c>
      <c r="F481" s="13">
        <v>45566</v>
      </c>
      <c r="G481" t="s">
        <v>83</v>
      </c>
      <c r="H481" t="s">
        <v>84</v>
      </c>
      <c r="I481" s="12">
        <f>_xlfn.XLOOKUP(A:A, 'FY25 Preliminary Award'!B:B, 'FY25 Preliminary Award'!D:D, "", FALSE)</f>
        <v>25462.09</v>
      </c>
      <c r="J481" s="12">
        <f>_xlfn.XLOOKUP(A:A, 'FY25 Final Award'!B:B, 'FY25 Final Award'!D:D, "", FALSE)</f>
        <v>35809.17</v>
      </c>
      <c r="K481" s="12">
        <f>_xlfn.XLOOKUP(A:A, 'FY25 Final Award'!B:B, 'FY25 Final Award'!D:D, "", FALSE)</f>
        <v>35809.17</v>
      </c>
      <c r="O481" t="s">
        <v>85</v>
      </c>
    </row>
    <row r="482" spans="1:15">
      <c r="A482" t="s">
        <v>1714</v>
      </c>
      <c r="B482" t="s">
        <v>1715</v>
      </c>
      <c r="C482" t="s">
        <v>1716</v>
      </c>
      <c r="D482" t="s">
        <v>1717</v>
      </c>
      <c r="E482" t="s">
        <v>15</v>
      </c>
      <c r="F482" s="13">
        <v>45566</v>
      </c>
      <c r="G482" t="s">
        <v>83</v>
      </c>
      <c r="H482" t="s">
        <v>84</v>
      </c>
      <c r="I482" s="12">
        <f>_xlfn.XLOOKUP(A:A, 'FY25 Preliminary Award'!B:B, 'FY25 Preliminary Award'!D:D, "", FALSE)</f>
        <v>20454.04</v>
      </c>
      <c r="J482" s="12">
        <f>_xlfn.XLOOKUP(A:A, 'FY25 Final Award'!B:B, 'FY25 Final Award'!D:D, "", FALSE)</f>
        <v>23374.32</v>
      </c>
      <c r="K482" s="12">
        <f>_xlfn.XLOOKUP(A:A, 'FY25 Final Award'!B:B, 'FY25 Final Award'!D:D, "", FALSE)</f>
        <v>23374.32</v>
      </c>
      <c r="O482" t="s">
        <v>85</v>
      </c>
    </row>
    <row r="483" spans="1:15">
      <c r="A483" t="s">
        <v>1718</v>
      </c>
      <c r="B483" t="s">
        <v>1719</v>
      </c>
      <c r="C483" t="s">
        <v>1720</v>
      </c>
      <c r="D483" t="s">
        <v>1721</v>
      </c>
      <c r="E483" t="s">
        <v>15</v>
      </c>
      <c r="F483" s="13">
        <v>45566</v>
      </c>
      <c r="G483" t="s">
        <v>83</v>
      </c>
      <c r="H483" t="s">
        <v>84</v>
      </c>
      <c r="I483" s="12">
        <f>_xlfn.XLOOKUP(A:A, 'FY25 Preliminary Award'!B:B, 'FY25 Preliminary Award'!D:D, "", FALSE)</f>
        <v>5874518.9199999999</v>
      </c>
      <c r="J483" s="12">
        <f>_xlfn.XLOOKUP(A:A, 'FY25 Final Award'!B:B, 'FY25 Final Award'!D:D, "", FALSE)</f>
        <v>6306200.8200000003</v>
      </c>
      <c r="K483" s="12">
        <f>_xlfn.XLOOKUP(A:A, 'FY25 Final Award'!B:B, 'FY25 Final Award'!D:D, "", FALSE)</f>
        <v>6306200.8200000003</v>
      </c>
      <c r="O483" t="s">
        <v>85</v>
      </c>
    </row>
    <row r="484" spans="1:15">
      <c r="A484" t="s">
        <v>1722</v>
      </c>
      <c r="B484" t="s">
        <v>1723</v>
      </c>
      <c r="C484" t="s">
        <v>1724</v>
      </c>
      <c r="D484" t="s">
        <v>1725</v>
      </c>
      <c r="E484" t="s">
        <v>15</v>
      </c>
      <c r="F484" s="13">
        <v>45566</v>
      </c>
      <c r="G484" t="s">
        <v>83</v>
      </c>
      <c r="H484" t="s">
        <v>84</v>
      </c>
      <c r="I484" s="12">
        <f>_xlfn.XLOOKUP(A:A, 'FY25 Preliminary Award'!B:B, 'FY25 Preliminary Award'!D:D, "", FALSE)</f>
        <v>35537.300000000003</v>
      </c>
      <c r="J484" s="12">
        <f>_xlfn.XLOOKUP(A:A, 'FY25 Final Award'!B:B, 'FY25 Final Award'!D:D, "", FALSE)</f>
        <v>34894.89</v>
      </c>
      <c r="K484" s="12">
        <f>_xlfn.XLOOKUP(A:A, 'FY25 Final Award'!B:B, 'FY25 Final Award'!D:D, "", FALSE)</f>
        <v>34894.89</v>
      </c>
      <c r="O484" t="s">
        <v>85</v>
      </c>
    </row>
    <row r="485" spans="1:15">
      <c r="A485" t="s">
        <v>1726</v>
      </c>
      <c r="B485" t="s">
        <v>1727</v>
      </c>
      <c r="C485" t="s">
        <v>1728</v>
      </c>
      <c r="D485" t="s">
        <v>1729</v>
      </c>
      <c r="E485" t="s">
        <v>15</v>
      </c>
      <c r="F485" s="13">
        <v>45566</v>
      </c>
      <c r="G485" t="s">
        <v>83</v>
      </c>
      <c r="H485" t="s">
        <v>84</v>
      </c>
      <c r="I485" s="12">
        <f>_xlfn.XLOOKUP(A:A, 'FY25 Preliminary Award'!B:B, 'FY25 Preliminary Award'!D:D, "", FALSE)</f>
        <v>2575.66</v>
      </c>
      <c r="J485" s="12">
        <f>_xlfn.XLOOKUP(A:A, 'FY25 Final Award'!B:B, 'FY25 Final Award'!D:D, "", FALSE)</f>
        <v>2139.15</v>
      </c>
      <c r="K485" s="12">
        <f>_xlfn.XLOOKUP(A:A, 'FY25 Final Award'!B:B, 'FY25 Final Award'!D:D, "", FALSE)</f>
        <v>2139.15</v>
      </c>
      <c r="O485" t="s">
        <v>85</v>
      </c>
    </row>
    <row r="486" spans="1:15">
      <c r="A486" t="s">
        <v>1730</v>
      </c>
      <c r="B486" t="s">
        <v>1731</v>
      </c>
      <c r="C486" t="s">
        <v>1732</v>
      </c>
      <c r="D486" t="s">
        <v>1733</v>
      </c>
      <c r="E486" t="s">
        <v>15</v>
      </c>
      <c r="F486" s="13">
        <v>45566</v>
      </c>
      <c r="G486" t="s">
        <v>83</v>
      </c>
      <c r="H486" t="s">
        <v>84</v>
      </c>
      <c r="I486" s="12">
        <f>_xlfn.XLOOKUP(A:A, 'FY25 Preliminary Award'!B:B, 'FY25 Preliminary Award'!D:D, "", FALSE)</f>
        <v>118022.07</v>
      </c>
      <c r="J486" s="12">
        <f>_xlfn.XLOOKUP(A:A, 'FY25 Final Award'!B:B, 'FY25 Final Award'!D:D, "", FALSE)</f>
        <v>266028.99</v>
      </c>
      <c r="K486" s="12">
        <f>_xlfn.XLOOKUP(A:A, 'FY25 Final Award'!B:B, 'FY25 Final Award'!D:D, "", FALSE)</f>
        <v>266028.99</v>
      </c>
      <c r="O486" t="s">
        <v>85</v>
      </c>
    </row>
    <row r="487" spans="1:15">
      <c r="A487" t="s">
        <v>1734</v>
      </c>
      <c r="B487" t="s">
        <v>1735</v>
      </c>
      <c r="C487" t="s">
        <v>1735</v>
      </c>
      <c r="D487" t="s">
        <v>1736</v>
      </c>
      <c r="E487" t="s">
        <v>15</v>
      </c>
      <c r="F487" s="13">
        <v>45566</v>
      </c>
      <c r="G487" t="s">
        <v>83</v>
      </c>
      <c r="H487" t="s">
        <v>84</v>
      </c>
      <c r="I487" s="12">
        <f>_xlfn.XLOOKUP(A:A, 'FY25 Preliminary Award'!B:B, 'FY25 Preliminary Award'!D:D, "", FALSE)</f>
        <v>13119.25</v>
      </c>
      <c r="J487" s="12">
        <f>_xlfn.XLOOKUP(A:A, 'FY25 Final Award'!B:B, 'FY25 Final Award'!D:D, "", FALSE)</f>
        <v>0</v>
      </c>
      <c r="K487" s="12">
        <f>_xlfn.XLOOKUP(A:A, 'FY25 Final Award'!B:B, 'FY25 Final Award'!D:D, "", FALSE)</f>
        <v>0</v>
      </c>
      <c r="O487" t="s">
        <v>85</v>
      </c>
    </row>
    <row r="488" spans="1:15">
      <c r="A488" t="s">
        <v>1737</v>
      </c>
      <c r="B488" t="s">
        <v>1738</v>
      </c>
      <c r="C488" t="s">
        <v>1739</v>
      </c>
      <c r="D488" t="s">
        <v>1740</v>
      </c>
      <c r="E488" t="s">
        <v>15</v>
      </c>
      <c r="F488" s="13">
        <v>45566</v>
      </c>
      <c r="G488" t="s">
        <v>83</v>
      </c>
      <c r="H488" t="s">
        <v>84</v>
      </c>
      <c r="I488" s="12">
        <f>_xlfn.XLOOKUP(A:A, 'FY25 Preliminary Award'!B:B, 'FY25 Preliminary Award'!D:D, "", FALSE)</f>
        <v>9135.1299999999992</v>
      </c>
      <c r="J488" s="12">
        <f>_xlfn.XLOOKUP(A:A, 'FY25 Final Award'!B:B, 'FY25 Final Award'!D:D, "", FALSE)</f>
        <v>7482.99</v>
      </c>
      <c r="K488" s="12">
        <f>_xlfn.XLOOKUP(A:A, 'FY25 Final Award'!B:B, 'FY25 Final Award'!D:D, "", FALSE)</f>
        <v>7482.99</v>
      </c>
      <c r="O488" t="s">
        <v>85</v>
      </c>
    </row>
    <row r="489" spans="1:15">
      <c r="A489" t="s">
        <v>1741</v>
      </c>
      <c r="B489" t="s">
        <v>1742</v>
      </c>
      <c r="C489" t="s">
        <v>1739</v>
      </c>
      <c r="D489" t="s">
        <v>1740</v>
      </c>
      <c r="E489" t="s">
        <v>15</v>
      </c>
      <c r="F489" s="13">
        <v>45566</v>
      </c>
      <c r="G489" t="s">
        <v>83</v>
      </c>
      <c r="H489" t="s">
        <v>84</v>
      </c>
      <c r="I489" s="12">
        <f>_xlfn.XLOOKUP(A:A, 'FY25 Preliminary Award'!B:B, 'FY25 Preliminary Award'!D:D, "", FALSE)</f>
        <v>21230.18</v>
      </c>
      <c r="J489" s="12">
        <f>_xlfn.XLOOKUP(A:A, 'FY25 Final Award'!B:B, 'FY25 Final Award'!D:D, "", FALSE)</f>
        <v>25579.62</v>
      </c>
      <c r="K489" s="12">
        <f>_xlfn.XLOOKUP(A:A, 'FY25 Final Award'!B:B, 'FY25 Final Award'!D:D, "", FALSE)</f>
        <v>25579.62</v>
      </c>
      <c r="O489" t="s">
        <v>85</v>
      </c>
    </row>
    <row r="490" spans="1:15">
      <c r="A490" t="s">
        <v>1743</v>
      </c>
      <c r="B490" t="s">
        <v>1744</v>
      </c>
      <c r="C490" t="s">
        <v>1739</v>
      </c>
      <c r="D490" t="s">
        <v>1740</v>
      </c>
      <c r="E490" t="s">
        <v>15</v>
      </c>
      <c r="F490" s="13">
        <v>45566</v>
      </c>
      <c r="G490" t="s">
        <v>83</v>
      </c>
      <c r="H490" t="s">
        <v>84</v>
      </c>
      <c r="I490" s="12">
        <f>_xlfn.XLOOKUP(A:A, 'FY25 Preliminary Award'!B:B, 'FY25 Preliminary Award'!D:D, "", FALSE)</f>
        <v>22442.799999999999</v>
      </c>
      <c r="J490" s="12">
        <f>_xlfn.XLOOKUP(A:A, 'FY25 Final Award'!B:B, 'FY25 Final Award'!D:D, "", FALSE)</f>
        <v>29106.27</v>
      </c>
      <c r="K490" s="12">
        <f>_xlfn.XLOOKUP(A:A, 'FY25 Final Award'!B:B, 'FY25 Final Award'!D:D, "", FALSE)</f>
        <v>29106.27</v>
      </c>
      <c r="O490" t="s">
        <v>85</v>
      </c>
    </row>
    <row r="491" spans="1:15">
      <c r="A491" t="s">
        <v>1745</v>
      </c>
      <c r="B491" t="s">
        <v>1746</v>
      </c>
      <c r="C491" t="s">
        <v>1747</v>
      </c>
      <c r="D491" t="s">
        <v>1748</v>
      </c>
      <c r="E491" t="s">
        <v>15</v>
      </c>
      <c r="F491" s="13">
        <v>45566</v>
      </c>
      <c r="G491" t="s">
        <v>83</v>
      </c>
      <c r="H491" t="s">
        <v>84</v>
      </c>
      <c r="I491" s="12">
        <f>_xlfn.XLOOKUP(A:A, 'FY25 Preliminary Award'!B:B, 'FY25 Preliminary Award'!D:D, "", FALSE)</f>
        <v>175560.43</v>
      </c>
      <c r="J491" s="12">
        <f>_xlfn.XLOOKUP(A:A, 'FY25 Final Award'!B:B, 'FY25 Final Award'!D:D, "", FALSE)</f>
        <v>198909.25</v>
      </c>
      <c r="K491" s="12">
        <f>_xlfn.XLOOKUP(A:A, 'FY25 Final Award'!B:B, 'FY25 Final Award'!D:D, "", FALSE)</f>
        <v>198909.25</v>
      </c>
      <c r="O491" t="s">
        <v>85</v>
      </c>
    </row>
    <row r="492" spans="1:15">
      <c r="A492" t="s">
        <v>1749</v>
      </c>
      <c r="B492" t="s">
        <v>1750</v>
      </c>
      <c r="C492">
        <v>0</v>
      </c>
      <c r="D492">
        <v>0</v>
      </c>
      <c r="E492" t="s">
        <v>15</v>
      </c>
      <c r="F492" s="13">
        <v>45566</v>
      </c>
      <c r="G492" t="s">
        <v>83</v>
      </c>
      <c r="H492" t="s">
        <v>84</v>
      </c>
      <c r="I492" s="12">
        <f>_xlfn.XLOOKUP(A:A, 'FY25 Preliminary Award'!B:B, 'FY25 Preliminary Award'!D:D, "", FALSE)</f>
        <v>12006.59</v>
      </c>
      <c r="J492" s="12">
        <f>_xlfn.XLOOKUP(A:A, 'FY25 Final Award'!B:B, 'FY25 Final Award'!D:D, "", FALSE)</f>
        <v>10554.81</v>
      </c>
      <c r="K492" s="12">
        <f>_xlfn.XLOOKUP(A:A, 'FY25 Final Award'!B:B, 'FY25 Final Award'!D:D, "", FALSE)</f>
        <v>10554.81</v>
      </c>
      <c r="O492" t="s">
        <v>85</v>
      </c>
    </row>
    <row r="493" spans="1:15">
      <c r="A493" t="s">
        <v>1751</v>
      </c>
      <c r="B493" t="s">
        <v>1752</v>
      </c>
      <c r="C493" t="s">
        <v>1753</v>
      </c>
      <c r="D493" t="s">
        <v>1754</v>
      </c>
      <c r="E493" t="s">
        <v>15</v>
      </c>
      <c r="F493" s="13">
        <v>45566</v>
      </c>
      <c r="G493" t="s">
        <v>83</v>
      </c>
      <c r="H493" t="s">
        <v>84</v>
      </c>
      <c r="I493" s="12">
        <f>_xlfn.XLOOKUP(A:A, 'FY25 Preliminary Award'!B:B, 'FY25 Preliminary Award'!D:D, "", FALSE)</f>
        <v>39220.89</v>
      </c>
      <c r="J493" s="12">
        <f>_xlfn.XLOOKUP(A:A, 'FY25 Final Award'!B:B, 'FY25 Final Award'!D:D, "", FALSE)</f>
        <v>47934.42</v>
      </c>
      <c r="K493" s="12">
        <f>_xlfn.XLOOKUP(A:A, 'FY25 Final Award'!B:B, 'FY25 Final Award'!D:D, "", FALSE)</f>
        <v>47934.42</v>
      </c>
      <c r="O493" t="s">
        <v>85</v>
      </c>
    </row>
    <row r="494" spans="1:15">
      <c r="A494" t="s">
        <v>1755</v>
      </c>
      <c r="B494" t="s">
        <v>1756</v>
      </c>
      <c r="C494" t="s">
        <v>1757</v>
      </c>
      <c r="D494" t="s">
        <v>1758</v>
      </c>
      <c r="E494" t="s">
        <v>15</v>
      </c>
      <c r="F494" s="13">
        <v>45566</v>
      </c>
      <c r="G494" t="s">
        <v>83</v>
      </c>
      <c r="H494" t="s">
        <v>84</v>
      </c>
      <c r="I494" s="12">
        <f>_xlfn.XLOOKUP(A:A, 'FY25 Preliminary Award'!B:B, 'FY25 Preliminary Award'!D:D, "", FALSE)</f>
        <v>33449.51</v>
      </c>
      <c r="J494" s="12">
        <f>_xlfn.XLOOKUP(A:A, 'FY25 Final Award'!B:B, 'FY25 Final Award'!D:D, "", FALSE)</f>
        <v>33491.47</v>
      </c>
      <c r="K494" s="12">
        <f>_xlfn.XLOOKUP(A:A, 'FY25 Final Award'!B:B, 'FY25 Final Award'!D:D, "", FALSE)</f>
        <v>33491.47</v>
      </c>
      <c r="O494" t="s">
        <v>85</v>
      </c>
    </row>
    <row r="495" spans="1:15">
      <c r="A495" t="s">
        <v>1759</v>
      </c>
      <c r="B495" t="s">
        <v>1760</v>
      </c>
      <c r="C495" t="s">
        <v>1761</v>
      </c>
      <c r="D495" t="s">
        <v>1762</v>
      </c>
      <c r="E495" t="s">
        <v>15</v>
      </c>
      <c r="F495" s="13">
        <v>45566</v>
      </c>
      <c r="G495" t="s">
        <v>83</v>
      </c>
      <c r="H495" t="s">
        <v>84</v>
      </c>
      <c r="I495" s="12">
        <f>_xlfn.XLOOKUP(A:A, 'FY25 Preliminary Award'!B:B, 'FY25 Preliminary Award'!D:D, "", FALSE)</f>
        <v>233073.3</v>
      </c>
      <c r="J495" s="12">
        <f>_xlfn.XLOOKUP(A:A, 'FY25 Final Award'!B:B, 'FY25 Final Award'!D:D, "", FALSE)</f>
        <v>254685.1</v>
      </c>
      <c r="K495" s="12">
        <f>_xlfn.XLOOKUP(A:A, 'FY25 Final Award'!B:B, 'FY25 Final Award'!D:D, "", FALSE)</f>
        <v>254685.1</v>
      </c>
      <c r="O495" t="s">
        <v>85</v>
      </c>
    </row>
    <row r="496" spans="1:15">
      <c r="A496" t="s">
        <v>1763</v>
      </c>
      <c r="B496" t="s">
        <v>1764</v>
      </c>
      <c r="C496" t="s">
        <v>1764</v>
      </c>
      <c r="D496" t="s">
        <v>1765</v>
      </c>
      <c r="E496" t="s">
        <v>15</v>
      </c>
      <c r="F496" s="13">
        <v>45566</v>
      </c>
      <c r="G496" t="s">
        <v>83</v>
      </c>
      <c r="H496" t="s">
        <v>84</v>
      </c>
      <c r="I496" s="12">
        <f>_xlfn.XLOOKUP(A:A, 'FY25 Preliminary Award'!B:B, 'FY25 Preliminary Award'!D:D, "", FALSE)</f>
        <v>65096.08</v>
      </c>
      <c r="J496" s="12">
        <f>_xlfn.XLOOKUP(A:A, 'FY25 Final Award'!B:B, 'FY25 Final Award'!D:D, "", FALSE)</f>
        <v>73404.960000000006</v>
      </c>
      <c r="K496" s="12">
        <f>_xlfn.XLOOKUP(A:A, 'FY25 Final Award'!B:B, 'FY25 Final Award'!D:D, "", FALSE)</f>
        <v>73404.960000000006</v>
      </c>
      <c r="O496" t="s">
        <v>85</v>
      </c>
    </row>
    <row r="497" spans="1:15">
      <c r="A497" t="s">
        <v>1766</v>
      </c>
      <c r="B497" t="s">
        <v>1767</v>
      </c>
      <c r="C497" t="s">
        <v>1768</v>
      </c>
      <c r="D497" t="s">
        <v>1769</v>
      </c>
      <c r="E497" t="s">
        <v>15</v>
      </c>
      <c r="F497" s="13">
        <v>45566</v>
      </c>
      <c r="G497" t="s">
        <v>83</v>
      </c>
      <c r="H497" t="s">
        <v>84</v>
      </c>
      <c r="I497" s="12">
        <f>_xlfn.XLOOKUP(A:A, 'FY25 Preliminary Award'!B:B, 'FY25 Preliminary Award'!D:D, "", FALSE)</f>
        <v>0</v>
      </c>
      <c r="J497" s="12">
        <f>_xlfn.XLOOKUP(A:A, 'FY25 Final Award'!B:B, 'FY25 Final Award'!D:D, "", FALSE)</f>
        <v>0</v>
      </c>
      <c r="K497" s="12">
        <f>_xlfn.XLOOKUP(A:A, 'FY25 Final Award'!B:B, 'FY25 Final Award'!D:D, "", FALSE)</f>
        <v>0</v>
      </c>
      <c r="O497" t="s">
        <v>85</v>
      </c>
    </row>
    <row r="498" spans="1:15">
      <c r="A498" t="s">
        <v>1770</v>
      </c>
      <c r="B498" t="s">
        <v>1771</v>
      </c>
      <c r="C498" t="s">
        <v>1772</v>
      </c>
      <c r="D498" t="s">
        <v>1773</v>
      </c>
      <c r="E498" t="s">
        <v>15</v>
      </c>
      <c r="F498" s="13">
        <v>45566</v>
      </c>
      <c r="G498" t="s">
        <v>83</v>
      </c>
      <c r="H498" t="s">
        <v>84</v>
      </c>
      <c r="I498" s="12">
        <f>_xlfn.XLOOKUP(A:A, 'FY25 Preliminary Award'!B:B, 'FY25 Preliminary Award'!D:D, "", FALSE)</f>
        <v>21132.66</v>
      </c>
      <c r="J498" s="12">
        <f>_xlfn.XLOOKUP(A:A, 'FY25 Final Award'!B:B, 'FY25 Final Award'!D:D, "", FALSE)</f>
        <v>21728.9</v>
      </c>
      <c r="K498" s="12">
        <f>_xlfn.XLOOKUP(A:A, 'FY25 Final Award'!B:B, 'FY25 Final Award'!D:D, "", FALSE)</f>
        <v>21728.9</v>
      </c>
      <c r="O498" t="s">
        <v>85</v>
      </c>
    </row>
    <row r="499" spans="1:15">
      <c r="A499" t="s">
        <v>1774</v>
      </c>
      <c r="B499" t="s">
        <v>1775</v>
      </c>
      <c r="C499" t="s">
        <v>1776</v>
      </c>
      <c r="D499" t="s">
        <v>1777</v>
      </c>
      <c r="E499" t="s">
        <v>15</v>
      </c>
      <c r="F499" s="13">
        <v>45566</v>
      </c>
      <c r="G499" t="s">
        <v>83</v>
      </c>
      <c r="H499" t="s">
        <v>84</v>
      </c>
      <c r="I499" s="12">
        <f>_xlfn.XLOOKUP(A:A, 'FY25 Preliminary Award'!B:B, 'FY25 Preliminary Award'!D:D, "", FALSE)</f>
        <v>127159.87</v>
      </c>
      <c r="J499" s="12">
        <f>_xlfn.XLOOKUP(A:A, 'FY25 Final Award'!B:B, 'FY25 Final Award'!D:D, "", FALSE)</f>
        <v>142870.87</v>
      </c>
      <c r="K499" s="12">
        <f>_xlfn.XLOOKUP(A:A, 'FY25 Final Award'!B:B, 'FY25 Final Award'!D:D, "", FALSE)</f>
        <v>142870.87</v>
      </c>
      <c r="O499" t="s">
        <v>85</v>
      </c>
    </row>
    <row r="500" spans="1:15">
      <c r="A500" t="s">
        <v>1778</v>
      </c>
      <c r="B500" t="s">
        <v>1775</v>
      </c>
      <c r="C500" t="s">
        <v>1779</v>
      </c>
      <c r="D500" t="s">
        <v>1777</v>
      </c>
      <c r="E500" t="s">
        <v>15</v>
      </c>
      <c r="F500" s="13">
        <v>45566</v>
      </c>
      <c r="G500" t="s">
        <v>83</v>
      </c>
      <c r="H500" t="s">
        <v>84</v>
      </c>
      <c r="I500" s="12">
        <f>_xlfn.XLOOKUP(A:A, 'FY25 Preliminary Award'!B:B, 'FY25 Preliminary Award'!D:D, "", FALSE)</f>
        <v>804107.91</v>
      </c>
      <c r="J500" s="12">
        <f>_xlfn.XLOOKUP(A:A, 'FY25 Final Award'!B:B, 'FY25 Final Award'!D:D, "", FALSE)</f>
        <v>800173.61</v>
      </c>
      <c r="K500" s="12">
        <f>_xlfn.XLOOKUP(A:A, 'FY25 Final Award'!B:B, 'FY25 Final Award'!D:D, "", FALSE)</f>
        <v>800173.61</v>
      </c>
      <c r="O500" t="s">
        <v>85</v>
      </c>
    </row>
    <row r="501" spans="1:15">
      <c r="A501" t="s">
        <v>1780</v>
      </c>
      <c r="B501" t="s">
        <v>1781</v>
      </c>
      <c r="C501" t="s">
        <v>1782</v>
      </c>
      <c r="D501" t="s">
        <v>1783</v>
      </c>
      <c r="E501" t="s">
        <v>15</v>
      </c>
      <c r="F501" s="13">
        <v>45566</v>
      </c>
      <c r="G501" t="s">
        <v>83</v>
      </c>
      <c r="H501" t="s">
        <v>84</v>
      </c>
      <c r="I501" s="12">
        <f>_xlfn.XLOOKUP(A:A, 'FY25 Preliminary Award'!B:B, 'FY25 Preliminary Award'!D:D, "", FALSE)</f>
        <v>30231.59</v>
      </c>
      <c r="J501" s="12">
        <f>_xlfn.XLOOKUP(A:A, 'FY25 Final Award'!B:B, 'FY25 Final Award'!D:D, "", FALSE)</f>
        <v>37297.879999999997</v>
      </c>
      <c r="K501" s="12">
        <f>_xlfn.XLOOKUP(A:A, 'FY25 Final Award'!B:B, 'FY25 Final Award'!D:D, "", FALSE)</f>
        <v>37297.879999999997</v>
      </c>
      <c r="O501" t="s">
        <v>85</v>
      </c>
    </row>
    <row r="502" spans="1:15">
      <c r="A502" t="s">
        <v>1784</v>
      </c>
      <c r="B502" t="s">
        <v>1785</v>
      </c>
      <c r="C502" t="s">
        <v>1785</v>
      </c>
      <c r="D502" t="s">
        <v>1786</v>
      </c>
      <c r="E502" t="s">
        <v>15</v>
      </c>
      <c r="F502" s="13">
        <v>45566</v>
      </c>
      <c r="G502" t="s">
        <v>83</v>
      </c>
      <c r="H502" t="s">
        <v>84</v>
      </c>
      <c r="I502" s="12">
        <f>_xlfn.XLOOKUP(A:A, 'FY25 Preliminary Award'!B:B, 'FY25 Preliminary Award'!D:D, "", FALSE)</f>
        <v>16906.91</v>
      </c>
      <c r="J502" s="12">
        <f>_xlfn.XLOOKUP(A:A, 'FY25 Final Award'!B:B, 'FY25 Final Award'!D:D, "", FALSE)</f>
        <v>18878.63</v>
      </c>
      <c r="K502" s="12">
        <f>_xlfn.XLOOKUP(A:A, 'FY25 Final Award'!B:B, 'FY25 Final Award'!D:D, "", FALSE)</f>
        <v>18878.63</v>
      </c>
      <c r="O502" t="s">
        <v>85</v>
      </c>
    </row>
    <row r="503" spans="1:15">
      <c r="A503" t="s">
        <v>1787</v>
      </c>
      <c r="B503" t="s">
        <v>1788</v>
      </c>
      <c r="C503" t="s">
        <v>1789</v>
      </c>
      <c r="D503" t="s">
        <v>1790</v>
      </c>
      <c r="E503" t="s">
        <v>15</v>
      </c>
      <c r="F503" s="13">
        <v>45566</v>
      </c>
      <c r="G503" t="s">
        <v>83</v>
      </c>
      <c r="H503" t="s">
        <v>84</v>
      </c>
      <c r="I503" s="12">
        <f>_xlfn.XLOOKUP(A:A, 'FY25 Preliminary Award'!B:B, 'FY25 Preliminary Award'!D:D, "", FALSE)</f>
        <v>873248.37</v>
      </c>
      <c r="J503" s="12">
        <f>_xlfn.XLOOKUP(A:A, 'FY25 Final Award'!B:B, 'FY25 Final Award'!D:D, "", FALSE)</f>
        <v>1148403.06</v>
      </c>
      <c r="K503" s="12">
        <f>_xlfn.XLOOKUP(A:A, 'FY25 Final Award'!B:B, 'FY25 Final Award'!D:D, "", FALSE)</f>
        <v>1148403.06</v>
      </c>
      <c r="O503" t="s">
        <v>85</v>
      </c>
    </row>
    <row r="504" spans="1:15">
      <c r="A504" t="s">
        <v>1791</v>
      </c>
      <c r="B504" t="s">
        <v>1792</v>
      </c>
      <c r="C504" t="s">
        <v>1792</v>
      </c>
      <c r="D504" t="s">
        <v>1793</v>
      </c>
      <c r="E504" t="s">
        <v>15</v>
      </c>
      <c r="F504" s="13">
        <v>45566</v>
      </c>
      <c r="G504" t="s">
        <v>83</v>
      </c>
      <c r="H504" t="s">
        <v>84</v>
      </c>
      <c r="I504" s="12">
        <f>_xlfn.XLOOKUP(A:A, 'FY25 Preliminary Award'!B:B, 'FY25 Preliminary Award'!D:D, "", FALSE)</f>
        <v>73512.38</v>
      </c>
      <c r="J504" s="12">
        <f>_xlfn.XLOOKUP(A:A, 'FY25 Final Award'!B:B, 'FY25 Final Award'!D:D, "", FALSE)</f>
        <v>79233.38</v>
      </c>
      <c r="K504" s="12">
        <f>_xlfn.XLOOKUP(A:A, 'FY25 Final Award'!B:B, 'FY25 Final Award'!D:D, "", FALSE)</f>
        <v>79233.38</v>
      </c>
      <c r="O504" t="s">
        <v>85</v>
      </c>
    </row>
    <row r="505" spans="1:15">
      <c r="A505" t="s">
        <v>1794</v>
      </c>
      <c r="B505" t="s">
        <v>1795</v>
      </c>
      <c r="C505" t="s">
        <v>1795</v>
      </c>
      <c r="D505" t="s">
        <v>1796</v>
      </c>
      <c r="E505" t="s">
        <v>15</v>
      </c>
      <c r="F505" s="13">
        <v>45566</v>
      </c>
      <c r="G505" t="s">
        <v>83</v>
      </c>
      <c r="H505" t="s">
        <v>84</v>
      </c>
      <c r="I505" s="12">
        <f>_xlfn.XLOOKUP(A:A, 'FY25 Preliminary Award'!B:B, 'FY25 Preliminary Award'!D:D, "", FALSE)</f>
        <v>74686.539999999994</v>
      </c>
      <c r="J505" s="12">
        <f>_xlfn.XLOOKUP(A:A, 'FY25 Final Award'!B:B, 'FY25 Final Award'!D:D, "", FALSE)</f>
        <v>83564.149999999994</v>
      </c>
      <c r="K505" s="12">
        <f>_xlfn.XLOOKUP(A:A, 'FY25 Final Award'!B:B, 'FY25 Final Award'!D:D, "", FALSE)</f>
        <v>83564.149999999994</v>
      </c>
      <c r="O505" t="s">
        <v>85</v>
      </c>
    </row>
    <row r="506" spans="1:15">
      <c r="A506" t="s">
        <v>1797</v>
      </c>
      <c r="B506" t="s">
        <v>1798</v>
      </c>
      <c r="C506" t="s">
        <v>1799</v>
      </c>
      <c r="D506" t="s">
        <v>1800</v>
      </c>
      <c r="E506" t="s">
        <v>15</v>
      </c>
      <c r="F506" s="13">
        <v>45566</v>
      </c>
      <c r="G506" t="s">
        <v>83</v>
      </c>
      <c r="H506" t="s">
        <v>84</v>
      </c>
      <c r="I506" s="12">
        <f>_xlfn.XLOOKUP(A:A, 'FY25 Preliminary Award'!B:B, 'FY25 Preliminary Award'!D:D, "", FALSE)</f>
        <v>41980.08</v>
      </c>
      <c r="J506" s="12">
        <f>_xlfn.XLOOKUP(A:A, 'FY25 Final Award'!B:B, 'FY25 Final Award'!D:D, "", FALSE)</f>
        <v>50879.47</v>
      </c>
      <c r="K506" s="12">
        <f>_xlfn.XLOOKUP(A:A, 'FY25 Final Award'!B:B, 'FY25 Final Award'!D:D, "", FALSE)</f>
        <v>50879.47</v>
      </c>
      <c r="O506" t="s">
        <v>85</v>
      </c>
    </row>
    <row r="507" spans="1:15">
      <c r="A507" t="s">
        <v>1801</v>
      </c>
      <c r="B507" t="s">
        <v>1802</v>
      </c>
      <c r="C507" t="s">
        <v>1803</v>
      </c>
      <c r="D507" t="s">
        <v>1804</v>
      </c>
      <c r="E507" t="s">
        <v>15</v>
      </c>
      <c r="F507" s="13">
        <v>45566</v>
      </c>
      <c r="G507" t="s">
        <v>83</v>
      </c>
      <c r="H507" t="s">
        <v>84</v>
      </c>
      <c r="I507" s="12">
        <f>_xlfn.XLOOKUP(A:A, 'FY25 Preliminary Award'!B:B, 'FY25 Preliminary Award'!D:D, "", FALSE)</f>
        <v>1819871.42</v>
      </c>
      <c r="J507" s="12">
        <f>_xlfn.XLOOKUP(A:A, 'FY25 Final Award'!B:B, 'FY25 Final Award'!D:D, "", FALSE)</f>
        <v>2182224.7200000002</v>
      </c>
      <c r="K507" s="12">
        <f>_xlfn.XLOOKUP(A:A, 'FY25 Final Award'!B:B, 'FY25 Final Award'!D:D, "", FALSE)</f>
        <v>2182224.7200000002</v>
      </c>
      <c r="O507" t="s">
        <v>85</v>
      </c>
    </row>
    <row r="508" spans="1:15">
      <c r="A508" t="s">
        <v>1805</v>
      </c>
      <c r="B508" t="s">
        <v>1806</v>
      </c>
      <c r="C508" t="s">
        <v>1807</v>
      </c>
      <c r="D508" t="s">
        <v>1808</v>
      </c>
      <c r="E508" t="s">
        <v>15</v>
      </c>
      <c r="F508" s="13">
        <v>45566</v>
      </c>
      <c r="G508" t="s">
        <v>83</v>
      </c>
      <c r="H508" t="s">
        <v>84</v>
      </c>
      <c r="I508" s="12">
        <f>_xlfn.XLOOKUP(A:A, 'FY25 Preliminary Award'!B:B, 'FY25 Preliminary Award'!D:D, "", FALSE)</f>
        <v>79088.94</v>
      </c>
      <c r="J508" s="12">
        <f>_xlfn.XLOOKUP(A:A, 'FY25 Final Award'!B:B, 'FY25 Final Award'!D:D, "", FALSE)</f>
        <v>85359.29</v>
      </c>
      <c r="K508" s="12">
        <f>_xlfn.XLOOKUP(A:A, 'FY25 Final Award'!B:B, 'FY25 Final Award'!D:D, "", FALSE)</f>
        <v>85359.29</v>
      </c>
      <c r="O508" t="s">
        <v>85</v>
      </c>
    </row>
    <row r="509" spans="1:15">
      <c r="A509" t="s">
        <v>1809</v>
      </c>
      <c r="B509" t="s">
        <v>1810</v>
      </c>
      <c r="C509" t="s">
        <v>1811</v>
      </c>
      <c r="D509" t="s">
        <v>1812</v>
      </c>
      <c r="E509" t="s">
        <v>15</v>
      </c>
      <c r="F509" s="13">
        <v>45566</v>
      </c>
      <c r="G509" t="s">
        <v>83</v>
      </c>
      <c r="H509" t="s">
        <v>84</v>
      </c>
      <c r="I509" s="12">
        <f>_xlfn.XLOOKUP(A:A, 'FY25 Preliminary Award'!B:B, 'FY25 Preliminary Award'!D:D, "", FALSE)</f>
        <v>124431.34</v>
      </c>
      <c r="J509" s="12">
        <f>_xlfn.XLOOKUP(A:A, 'FY25 Final Award'!B:B, 'FY25 Final Award'!D:D, "", FALSE)</f>
        <v>131023.37</v>
      </c>
      <c r="K509" s="12">
        <f>_xlfn.XLOOKUP(A:A, 'FY25 Final Award'!B:B, 'FY25 Final Award'!D:D, "", FALSE)</f>
        <v>131023.37</v>
      </c>
      <c r="O509" t="s">
        <v>85</v>
      </c>
    </row>
    <row r="510" spans="1:15">
      <c r="A510" t="s">
        <v>1813</v>
      </c>
      <c r="B510" t="s">
        <v>1814</v>
      </c>
      <c r="C510" t="s">
        <v>1815</v>
      </c>
      <c r="D510" t="s">
        <v>1816</v>
      </c>
      <c r="E510" t="s">
        <v>15</v>
      </c>
      <c r="F510" s="13">
        <v>45566</v>
      </c>
      <c r="G510" t="s">
        <v>83</v>
      </c>
      <c r="H510" t="s">
        <v>84</v>
      </c>
      <c r="I510" s="12">
        <f>_xlfn.XLOOKUP(A:A, 'FY25 Preliminary Award'!B:B, 'FY25 Preliminary Award'!D:D, "", FALSE)</f>
        <v>65495.12</v>
      </c>
      <c r="J510" s="12">
        <f>_xlfn.XLOOKUP(A:A, 'FY25 Final Award'!B:B, 'FY25 Final Award'!D:D, "", FALSE)</f>
        <v>72075.05</v>
      </c>
      <c r="K510" s="12">
        <f>_xlfn.XLOOKUP(A:A, 'FY25 Final Award'!B:B, 'FY25 Final Award'!D:D, "", FALSE)</f>
        <v>72075.05</v>
      </c>
      <c r="O510" t="s">
        <v>85</v>
      </c>
    </row>
    <row r="511" spans="1:15">
      <c r="A511" t="s">
        <v>1817</v>
      </c>
      <c r="B511" t="s">
        <v>1818</v>
      </c>
      <c r="C511" t="s">
        <v>1819</v>
      </c>
      <c r="D511" t="s">
        <v>1820</v>
      </c>
      <c r="E511" t="s">
        <v>15</v>
      </c>
      <c r="F511" s="13">
        <v>45566</v>
      </c>
      <c r="G511" t="s">
        <v>83</v>
      </c>
      <c r="H511" t="s">
        <v>84</v>
      </c>
      <c r="I511" s="12">
        <f>_xlfn.XLOOKUP(A:A, 'FY25 Preliminary Award'!B:B, 'FY25 Preliminary Award'!D:D, "", FALSE)</f>
        <v>66719.34</v>
      </c>
      <c r="J511" s="12">
        <f>_xlfn.XLOOKUP(A:A, 'FY25 Final Award'!B:B, 'FY25 Final Award'!D:D, "", FALSE)</f>
        <v>73283.75</v>
      </c>
      <c r="K511" s="12">
        <f>_xlfn.XLOOKUP(A:A, 'FY25 Final Award'!B:B, 'FY25 Final Award'!D:D, "", FALSE)</f>
        <v>73283.75</v>
      </c>
      <c r="O511" t="s">
        <v>85</v>
      </c>
    </row>
    <row r="512" spans="1:15">
      <c r="A512" t="s">
        <v>1821</v>
      </c>
      <c r="B512" t="s">
        <v>1822</v>
      </c>
      <c r="C512" t="s">
        <v>1823</v>
      </c>
      <c r="D512" t="s">
        <v>1824</v>
      </c>
      <c r="E512" t="s">
        <v>15</v>
      </c>
      <c r="F512" s="13">
        <v>45566</v>
      </c>
      <c r="G512" t="s">
        <v>83</v>
      </c>
      <c r="H512" t="s">
        <v>84</v>
      </c>
      <c r="I512" s="12">
        <f>_xlfn.XLOOKUP(A:A, 'FY25 Preliminary Award'!B:B, 'FY25 Preliminary Award'!D:D, "", FALSE)</f>
        <v>99911.97</v>
      </c>
      <c r="J512" s="12">
        <f>_xlfn.XLOOKUP(A:A, 'FY25 Final Award'!B:B, 'FY25 Final Award'!D:D, "", FALSE)</f>
        <v>108673.23</v>
      </c>
      <c r="K512" s="12">
        <f>_xlfn.XLOOKUP(A:A, 'FY25 Final Award'!B:B, 'FY25 Final Award'!D:D, "", FALSE)</f>
        <v>108673.23</v>
      </c>
      <c r="O512" t="s">
        <v>85</v>
      </c>
    </row>
    <row r="513" spans="1:15">
      <c r="A513" t="s">
        <v>1825</v>
      </c>
      <c r="B513" t="s">
        <v>1826</v>
      </c>
      <c r="C513" t="s">
        <v>1827</v>
      </c>
      <c r="D513" t="s">
        <v>1828</v>
      </c>
      <c r="E513" t="s">
        <v>15</v>
      </c>
      <c r="F513" s="13">
        <v>45566</v>
      </c>
      <c r="G513" t="s">
        <v>83</v>
      </c>
      <c r="H513" t="s">
        <v>84</v>
      </c>
      <c r="I513" s="12">
        <f>_xlfn.XLOOKUP(A:A, 'FY25 Preliminary Award'!B:B, 'FY25 Preliminary Award'!D:D, "", FALSE)</f>
        <v>15839.41</v>
      </c>
      <c r="J513" s="12">
        <f>_xlfn.XLOOKUP(A:A, 'FY25 Final Award'!B:B, 'FY25 Final Award'!D:D, "", FALSE)</f>
        <v>14574.66</v>
      </c>
      <c r="K513" s="12">
        <f>_xlfn.XLOOKUP(A:A, 'FY25 Final Award'!B:B, 'FY25 Final Award'!D:D, "", FALSE)</f>
        <v>14574.66</v>
      </c>
      <c r="O513" t="s">
        <v>85</v>
      </c>
    </row>
    <row r="514" spans="1:15">
      <c r="A514" t="s">
        <v>1829</v>
      </c>
      <c r="B514" t="s">
        <v>1830</v>
      </c>
      <c r="C514" t="s">
        <v>1830</v>
      </c>
      <c r="D514" t="s">
        <v>1831</v>
      </c>
      <c r="E514" t="s">
        <v>15</v>
      </c>
      <c r="F514" s="13">
        <v>45566</v>
      </c>
      <c r="G514" t="s">
        <v>83</v>
      </c>
      <c r="H514" t="s">
        <v>84</v>
      </c>
      <c r="I514" s="12">
        <f>_xlfn.XLOOKUP(A:A, 'FY25 Preliminary Award'!B:B, 'FY25 Preliminary Award'!D:D, "", FALSE)</f>
        <v>123051.14</v>
      </c>
      <c r="J514" s="12">
        <f>_xlfn.XLOOKUP(A:A, 'FY25 Final Award'!B:B, 'FY25 Final Award'!D:D, "", FALSE)</f>
        <v>141515.85999999999</v>
      </c>
      <c r="K514" s="12">
        <f>_xlfn.XLOOKUP(A:A, 'FY25 Final Award'!B:B, 'FY25 Final Award'!D:D, "", FALSE)</f>
        <v>141515.85999999999</v>
      </c>
      <c r="O514" t="s">
        <v>85</v>
      </c>
    </row>
    <row r="515" spans="1:15">
      <c r="A515" t="s">
        <v>1832</v>
      </c>
      <c r="B515" t="s">
        <v>1833</v>
      </c>
      <c r="C515" t="s">
        <v>1834</v>
      </c>
      <c r="D515" t="s">
        <v>1835</v>
      </c>
      <c r="E515" t="s">
        <v>15</v>
      </c>
      <c r="F515" s="13">
        <v>45566</v>
      </c>
      <c r="G515" t="s">
        <v>83</v>
      </c>
      <c r="H515" t="s">
        <v>84</v>
      </c>
      <c r="I515" s="12">
        <f>_xlfn.XLOOKUP(A:A, 'FY25 Preliminary Award'!B:B, 'FY25 Preliminary Award'!D:D, "", FALSE)</f>
        <v>125820.27</v>
      </c>
      <c r="J515" s="12">
        <f>_xlfn.XLOOKUP(A:A, 'FY25 Final Award'!B:B, 'FY25 Final Award'!D:D, "", FALSE)</f>
        <v>140404.92000000001</v>
      </c>
      <c r="K515" s="12">
        <f>_xlfn.XLOOKUP(A:A, 'FY25 Final Award'!B:B, 'FY25 Final Award'!D:D, "", FALSE)</f>
        <v>140404.92000000001</v>
      </c>
      <c r="O515" t="s">
        <v>85</v>
      </c>
    </row>
    <row r="516" spans="1:15">
      <c r="A516" t="s">
        <v>1836</v>
      </c>
      <c r="B516" t="s">
        <v>1837</v>
      </c>
      <c r="C516" t="s">
        <v>1838</v>
      </c>
      <c r="D516" t="s">
        <v>1839</v>
      </c>
      <c r="E516" t="s">
        <v>15</v>
      </c>
      <c r="F516" s="13">
        <v>45566</v>
      </c>
      <c r="G516" t="s">
        <v>83</v>
      </c>
      <c r="H516" t="s">
        <v>84</v>
      </c>
      <c r="I516" s="12">
        <f>_xlfn.XLOOKUP(A:A, 'FY25 Preliminary Award'!B:B, 'FY25 Preliminary Award'!D:D, "", FALSE)</f>
        <v>1622673.71</v>
      </c>
      <c r="J516" s="12">
        <f>_xlfn.XLOOKUP(A:A, 'FY25 Final Award'!B:B, 'FY25 Final Award'!D:D, "", FALSE)</f>
        <v>1751732.02</v>
      </c>
      <c r="K516" s="12">
        <f>_xlfn.XLOOKUP(A:A, 'FY25 Final Award'!B:B, 'FY25 Final Award'!D:D, "", FALSE)</f>
        <v>1751732.02</v>
      </c>
      <c r="O516" t="s">
        <v>85</v>
      </c>
    </row>
    <row r="517" spans="1:15">
      <c r="A517" t="s">
        <v>1840</v>
      </c>
      <c r="B517" t="s">
        <v>1841</v>
      </c>
      <c r="C517" t="s">
        <v>1841</v>
      </c>
      <c r="D517" t="s">
        <v>1842</v>
      </c>
      <c r="E517" t="s">
        <v>15</v>
      </c>
      <c r="F517" s="13">
        <v>45566</v>
      </c>
      <c r="G517" t="s">
        <v>83</v>
      </c>
      <c r="H517" t="s">
        <v>84</v>
      </c>
      <c r="I517" s="12">
        <f>_xlfn.XLOOKUP(A:A, 'FY25 Preliminary Award'!B:B, 'FY25 Preliminary Award'!D:D, "", FALSE)</f>
        <v>87738.13</v>
      </c>
      <c r="J517" s="12">
        <f>_xlfn.XLOOKUP(A:A, 'FY25 Final Award'!B:B, 'FY25 Final Award'!D:D, "", FALSE)</f>
        <v>129037.26</v>
      </c>
      <c r="K517" s="12">
        <f>_xlfn.XLOOKUP(A:A, 'FY25 Final Award'!B:B, 'FY25 Final Award'!D:D, "", FALSE)</f>
        <v>129037.26</v>
      </c>
      <c r="O517" t="s">
        <v>85</v>
      </c>
    </row>
    <row r="518" spans="1:15">
      <c r="A518" t="s">
        <v>1843</v>
      </c>
      <c r="B518" t="s">
        <v>1844</v>
      </c>
      <c r="C518" t="s">
        <v>1845</v>
      </c>
      <c r="D518" t="s">
        <v>1846</v>
      </c>
      <c r="E518" t="s">
        <v>15</v>
      </c>
      <c r="F518" s="13">
        <v>45566</v>
      </c>
      <c r="G518" t="s">
        <v>83</v>
      </c>
      <c r="H518" t="s">
        <v>84</v>
      </c>
      <c r="I518" s="12">
        <f>_xlfn.XLOOKUP(A:A, 'FY25 Preliminary Award'!B:B, 'FY25 Preliminary Award'!D:D, "", FALSE)</f>
        <v>73942.09</v>
      </c>
      <c r="J518" s="12">
        <f>_xlfn.XLOOKUP(A:A, 'FY25 Final Award'!B:B, 'FY25 Final Award'!D:D, "", FALSE)</f>
        <v>87301.78</v>
      </c>
      <c r="K518" s="12">
        <f>_xlfn.XLOOKUP(A:A, 'FY25 Final Award'!B:B, 'FY25 Final Award'!D:D, "", FALSE)</f>
        <v>87301.78</v>
      </c>
      <c r="O518" t="s">
        <v>85</v>
      </c>
    </row>
    <row r="519" spans="1:15">
      <c r="A519" t="s">
        <v>1847</v>
      </c>
      <c r="B519" t="s">
        <v>1848</v>
      </c>
      <c r="C519" t="s">
        <v>1849</v>
      </c>
      <c r="D519" t="s">
        <v>1850</v>
      </c>
      <c r="E519" t="s">
        <v>15</v>
      </c>
      <c r="F519" s="13">
        <v>45566</v>
      </c>
      <c r="G519" t="s">
        <v>83</v>
      </c>
      <c r="H519" t="s">
        <v>84</v>
      </c>
      <c r="I519" s="12">
        <f>_xlfn.XLOOKUP(A:A, 'FY25 Preliminary Award'!B:B, 'FY25 Preliminary Award'!D:D, "", FALSE)</f>
        <v>281116.98</v>
      </c>
      <c r="J519" s="12">
        <f>_xlfn.XLOOKUP(A:A, 'FY25 Final Award'!B:B, 'FY25 Final Award'!D:D, "", FALSE)</f>
        <v>299014.45</v>
      </c>
      <c r="K519" s="12">
        <f>_xlfn.XLOOKUP(A:A, 'FY25 Final Award'!B:B, 'FY25 Final Award'!D:D, "", FALSE)</f>
        <v>299014.45</v>
      </c>
      <c r="O519" t="s">
        <v>85</v>
      </c>
    </row>
    <row r="520" spans="1:15">
      <c r="A520" t="s">
        <v>1851</v>
      </c>
      <c r="B520" t="s">
        <v>1852</v>
      </c>
      <c r="C520" t="s">
        <v>1853</v>
      </c>
      <c r="D520" t="s">
        <v>1854</v>
      </c>
      <c r="E520" t="s">
        <v>15</v>
      </c>
      <c r="F520" s="13">
        <v>45566</v>
      </c>
      <c r="G520" t="s">
        <v>83</v>
      </c>
      <c r="H520" t="s">
        <v>84</v>
      </c>
      <c r="I520" s="12">
        <f>_xlfn.XLOOKUP(A:A, 'FY25 Preliminary Award'!B:B, 'FY25 Preliminary Award'!D:D, "", FALSE)</f>
        <v>162488.29999999999</v>
      </c>
      <c r="J520" s="12">
        <f>_xlfn.XLOOKUP(A:A, 'FY25 Final Award'!B:B, 'FY25 Final Award'!D:D, "", FALSE)</f>
        <v>198355.78</v>
      </c>
      <c r="K520" s="12">
        <f>_xlfn.XLOOKUP(A:A, 'FY25 Final Award'!B:B, 'FY25 Final Award'!D:D, "", FALSE)</f>
        <v>198355.78</v>
      </c>
      <c r="O520" t="s">
        <v>85</v>
      </c>
    </row>
    <row r="521" spans="1:15">
      <c r="A521" t="s">
        <v>1855</v>
      </c>
      <c r="B521" t="s">
        <v>1856</v>
      </c>
      <c r="C521" t="s">
        <v>1856</v>
      </c>
      <c r="D521" t="s">
        <v>1857</v>
      </c>
      <c r="E521" t="s">
        <v>15</v>
      </c>
      <c r="F521" s="13">
        <v>45566</v>
      </c>
      <c r="G521" t="s">
        <v>83</v>
      </c>
      <c r="H521" t="s">
        <v>84</v>
      </c>
      <c r="I521" s="12">
        <f>_xlfn.XLOOKUP(A:A, 'FY25 Preliminary Award'!B:B, 'FY25 Preliminary Award'!D:D, "", FALSE)</f>
        <v>476093.33</v>
      </c>
      <c r="J521" s="12">
        <f>_xlfn.XLOOKUP(A:A, 'FY25 Final Award'!B:B, 'FY25 Final Award'!D:D, "", FALSE)</f>
        <v>567294.04</v>
      </c>
      <c r="K521" s="12">
        <f>_xlfn.XLOOKUP(A:A, 'FY25 Final Award'!B:B, 'FY25 Final Award'!D:D, "", FALSE)</f>
        <v>567294.04</v>
      </c>
      <c r="O521" t="s">
        <v>85</v>
      </c>
    </row>
    <row r="522" spans="1:15">
      <c r="A522" t="s">
        <v>1858</v>
      </c>
      <c r="B522" t="s">
        <v>1859</v>
      </c>
      <c r="C522" t="s">
        <v>1860</v>
      </c>
      <c r="D522" t="s">
        <v>1861</v>
      </c>
      <c r="E522" t="s">
        <v>15</v>
      </c>
      <c r="F522" s="13">
        <v>45566</v>
      </c>
      <c r="G522" t="s">
        <v>83</v>
      </c>
      <c r="H522" t="s">
        <v>84</v>
      </c>
      <c r="I522" s="12">
        <f>_xlfn.XLOOKUP(A:A, 'FY25 Preliminary Award'!B:B, 'FY25 Preliminary Award'!D:D, "", FALSE)</f>
        <v>554361.79</v>
      </c>
      <c r="J522" s="12">
        <f>_xlfn.XLOOKUP(A:A, 'FY25 Final Award'!B:B, 'FY25 Final Award'!D:D, "", FALSE)</f>
        <v>626823.81999999995</v>
      </c>
      <c r="K522" s="12">
        <f>_xlfn.XLOOKUP(A:A, 'FY25 Final Award'!B:B, 'FY25 Final Award'!D:D, "", FALSE)</f>
        <v>626823.81999999995</v>
      </c>
      <c r="O522" t="s">
        <v>85</v>
      </c>
    </row>
    <row r="523" spans="1:15">
      <c r="A523" t="s">
        <v>1862</v>
      </c>
      <c r="B523" t="s">
        <v>1863</v>
      </c>
      <c r="C523" t="s">
        <v>1864</v>
      </c>
      <c r="D523" t="s">
        <v>1865</v>
      </c>
      <c r="E523" t="s">
        <v>15</v>
      </c>
      <c r="F523" s="13">
        <v>45566</v>
      </c>
      <c r="G523" t="s">
        <v>83</v>
      </c>
      <c r="H523" t="s">
        <v>84</v>
      </c>
      <c r="I523" s="12">
        <f>_xlfn.XLOOKUP(A:A, 'FY25 Preliminary Award'!B:B, 'FY25 Preliminary Award'!D:D, "", FALSE)</f>
        <v>21936.82</v>
      </c>
      <c r="J523" s="12">
        <f>_xlfn.XLOOKUP(A:A, 'FY25 Final Award'!B:B, 'FY25 Final Award'!D:D, "", FALSE)</f>
        <v>24470.71</v>
      </c>
      <c r="K523" s="12">
        <f>_xlfn.XLOOKUP(A:A, 'FY25 Final Award'!B:B, 'FY25 Final Award'!D:D, "", FALSE)</f>
        <v>24470.71</v>
      </c>
      <c r="O523" t="s">
        <v>85</v>
      </c>
    </row>
    <row r="524" spans="1:15">
      <c r="A524" t="s">
        <v>1866</v>
      </c>
      <c r="B524" t="s">
        <v>1867</v>
      </c>
      <c r="C524" t="s">
        <v>1868</v>
      </c>
      <c r="D524" t="s">
        <v>1869</v>
      </c>
      <c r="E524" t="s">
        <v>15</v>
      </c>
      <c r="F524" s="13">
        <v>45566</v>
      </c>
      <c r="G524" t="s">
        <v>83</v>
      </c>
      <c r="H524" t="s">
        <v>84</v>
      </c>
      <c r="I524" s="12">
        <f>_xlfn.XLOOKUP(A:A, 'FY25 Preliminary Award'!B:B, 'FY25 Preliminary Award'!D:D, "", FALSE)</f>
        <v>963770.82</v>
      </c>
      <c r="J524" s="12">
        <f>_xlfn.XLOOKUP(A:A, 'FY25 Final Award'!B:B, 'FY25 Final Award'!D:D, "", FALSE)</f>
        <v>1123979.54</v>
      </c>
      <c r="K524" s="12">
        <f>_xlfn.XLOOKUP(A:A, 'FY25 Final Award'!B:B, 'FY25 Final Award'!D:D, "", FALSE)</f>
        <v>1123979.54</v>
      </c>
      <c r="O524" t="s">
        <v>85</v>
      </c>
    </row>
    <row r="525" spans="1:15">
      <c r="A525" t="s">
        <v>1870</v>
      </c>
      <c r="B525" t="s">
        <v>1871</v>
      </c>
      <c r="C525" t="s">
        <v>1872</v>
      </c>
      <c r="D525" t="s">
        <v>1873</v>
      </c>
      <c r="E525" t="s">
        <v>15</v>
      </c>
      <c r="F525" s="13">
        <v>45566</v>
      </c>
      <c r="G525" t="s">
        <v>83</v>
      </c>
      <c r="H525" t="s">
        <v>84</v>
      </c>
      <c r="I525" s="12">
        <f>_xlfn.XLOOKUP(A:A, 'FY25 Preliminary Award'!B:B, 'FY25 Preliminary Award'!D:D, "", FALSE)</f>
        <v>29983.62</v>
      </c>
      <c r="J525" s="12">
        <f>_xlfn.XLOOKUP(A:A, 'FY25 Final Award'!B:B, 'FY25 Final Award'!D:D, "", FALSE)</f>
        <v>31225.84</v>
      </c>
      <c r="K525" s="12">
        <f>_xlfn.XLOOKUP(A:A, 'FY25 Final Award'!B:B, 'FY25 Final Award'!D:D, "", FALSE)</f>
        <v>31225.84</v>
      </c>
      <c r="O525" t="s">
        <v>85</v>
      </c>
    </row>
    <row r="526" spans="1:15">
      <c r="A526" t="s">
        <v>1874</v>
      </c>
      <c r="B526" t="s">
        <v>1875</v>
      </c>
      <c r="C526" t="s">
        <v>1876</v>
      </c>
      <c r="D526" t="s">
        <v>1877</v>
      </c>
      <c r="E526" t="s">
        <v>15</v>
      </c>
      <c r="F526" s="13">
        <v>45566</v>
      </c>
      <c r="G526" t="s">
        <v>83</v>
      </c>
      <c r="H526" t="s">
        <v>84</v>
      </c>
      <c r="I526" s="12">
        <f>_xlfn.XLOOKUP(A:A, 'FY25 Preliminary Award'!B:B, 'FY25 Preliminary Award'!D:D, "", FALSE)</f>
        <v>28938.560000000001</v>
      </c>
      <c r="J526" s="12">
        <f>_xlfn.XLOOKUP(A:A, 'FY25 Final Award'!B:B, 'FY25 Final Award'!D:D, "", FALSE)</f>
        <v>29871.81</v>
      </c>
      <c r="K526" s="12">
        <f>_xlfn.XLOOKUP(A:A, 'FY25 Final Award'!B:B, 'FY25 Final Award'!D:D, "", FALSE)</f>
        <v>29871.81</v>
      </c>
      <c r="O526" t="s">
        <v>85</v>
      </c>
    </row>
    <row r="527" spans="1:15">
      <c r="A527" t="s">
        <v>1878</v>
      </c>
      <c r="B527" t="s">
        <v>1879</v>
      </c>
      <c r="C527" t="s">
        <v>1880</v>
      </c>
      <c r="D527" t="s">
        <v>1881</v>
      </c>
      <c r="E527" t="s">
        <v>15</v>
      </c>
      <c r="F527" s="13">
        <v>45566</v>
      </c>
      <c r="G527" t="s">
        <v>83</v>
      </c>
      <c r="H527" t="s">
        <v>84</v>
      </c>
      <c r="I527" s="12">
        <f>_xlfn.XLOOKUP(A:A, 'FY25 Preliminary Award'!B:B, 'FY25 Preliminary Award'!D:D, "", FALSE)</f>
        <v>311341.96999999997</v>
      </c>
      <c r="J527" s="12">
        <f>_xlfn.XLOOKUP(A:A, 'FY25 Final Award'!B:B, 'FY25 Final Award'!D:D, "", FALSE)</f>
        <v>343115.4</v>
      </c>
      <c r="K527" s="12">
        <f>_xlfn.XLOOKUP(A:A, 'FY25 Final Award'!B:B, 'FY25 Final Award'!D:D, "", FALSE)</f>
        <v>343115.4</v>
      </c>
      <c r="O527" t="s">
        <v>85</v>
      </c>
    </row>
    <row r="528" spans="1:15">
      <c r="A528" t="s">
        <v>1882</v>
      </c>
      <c r="B528" t="s">
        <v>1883</v>
      </c>
      <c r="C528" t="s">
        <v>1884</v>
      </c>
      <c r="D528" t="s">
        <v>1885</v>
      </c>
      <c r="E528" t="s">
        <v>15</v>
      </c>
      <c r="F528" s="13">
        <v>45566</v>
      </c>
      <c r="G528" t="s">
        <v>83</v>
      </c>
      <c r="H528" t="s">
        <v>84</v>
      </c>
      <c r="I528" s="12">
        <f>_xlfn.XLOOKUP(A:A, 'FY25 Preliminary Award'!B:B, 'FY25 Preliminary Award'!D:D, "", FALSE)</f>
        <v>3501.84</v>
      </c>
      <c r="J528" s="12">
        <f>_xlfn.XLOOKUP(A:A, 'FY25 Final Award'!B:B, 'FY25 Final Award'!D:D, "", FALSE)</f>
        <v>3662.25</v>
      </c>
      <c r="K528" s="12">
        <f>_xlfn.XLOOKUP(A:A, 'FY25 Final Award'!B:B, 'FY25 Final Award'!D:D, "", FALSE)</f>
        <v>3662.25</v>
      </c>
      <c r="O528" t="s">
        <v>85</v>
      </c>
    </row>
    <row r="529" spans="1:15">
      <c r="A529" t="s">
        <v>1886</v>
      </c>
      <c r="B529" t="s">
        <v>1887</v>
      </c>
      <c r="C529" t="s">
        <v>1888</v>
      </c>
      <c r="D529" t="s">
        <v>1889</v>
      </c>
      <c r="E529" t="s">
        <v>15</v>
      </c>
      <c r="F529" s="13">
        <v>45566</v>
      </c>
      <c r="G529" t="s">
        <v>83</v>
      </c>
      <c r="H529" t="s">
        <v>84</v>
      </c>
      <c r="I529" s="12">
        <f>_xlfn.XLOOKUP(A:A, 'FY25 Preliminary Award'!B:B, 'FY25 Preliminary Award'!D:D, "", FALSE)</f>
        <v>19559.46</v>
      </c>
      <c r="J529" s="12">
        <f>_xlfn.XLOOKUP(A:A, 'FY25 Final Award'!B:B, 'FY25 Final Award'!D:D, "", FALSE)</f>
        <v>21552.53</v>
      </c>
      <c r="K529" s="12">
        <f>_xlfn.XLOOKUP(A:A, 'FY25 Final Award'!B:B, 'FY25 Final Award'!D:D, "", FALSE)</f>
        <v>21552.53</v>
      </c>
      <c r="O529" t="s">
        <v>85</v>
      </c>
    </row>
    <row r="530" spans="1:15">
      <c r="A530" t="s">
        <v>1890</v>
      </c>
      <c r="B530" t="s">
        <v>1891</v>
      </c>
      <c r="C530" t="s">
        <v>1892</v>
      </c>
      <c r="D530" t="s">
        <v>1893</v>
      </c>
      <c r="E530" t="s">
        <v>15</v>
      </c>
      <c r="F530" s="13">
        <v>45566</v>
      </c>
      <c r="G530" t="s">
        <v>83</v>
      </c>
      <c r="H530" t="s">
        <v>84</v>
      </c>
      <c r="I530" s="12">
        <f>_xlfn.XLOOKUP(A:A, 'FY25 Preliminary Award'!B:B, 'FY25 Preliminary Award'!D:D, "", FALSE)</f>
        <v>104036.26</v>
      </c>
      <c r="J530" s="12">
        <f>_xlfn.XLOOKUP(A:A, 'FY25 Final Award'!B:B, 'FY25 Final Award'!D:D, "", FALSE)</f>
        <v>120269.95</v>
      </c>
      <c r="K530" s="12">
        <f>_xlfn.XLOOKUP(A:A, 'FY25 Final Award'!B:B, 'FY25 Final Award'!D:D, "", FALSE)</f>
        <v>120269.95</v>
      </c>
      <c r="O530" t="s">
        <v>85</v>
      </c>
    </row>
    <row r="531" spans="1:15">
      <c r="A531" t="s">
        <v>1894</v>
      </c>
      <c r="B531" t="s">
        <v>1895</v>
      </c>
      <c r="C531" t="s">
        <v>1896</v>
      </c>
      <c r="D531" t="s">
        <v>1897</v>
      </c>
      <c r="E531" t="s">
        <v>15</v>
      </c>
      <c r="F531" s="13">
        <v>45566</v>
      </c>
      <c r="G531" t="s">
        <v>83</v>
      </c>
      <c r="H531" t="s">
        <v>84</v>
      </c>
      <c r="I531" s="12">
        <f>_xlfn.XLOOKUP(A:A, 'FY25 Preliminary Award'!B:B, 'FY25 Preliminary Award'!D:D, "", FALSE)</f>
        <v>156842.54999999999</v>
      </c>
      <c r="J531" s="12">
        <f>_xlfn.XLOOKUP(A:A, 'FY25 Final Award'!B:B, 'FY25 Final Award'!D:D, "", FALSE)</f>
        <v>181200.62</v>
      </c>
      <c r="K531" s="12">
        <f>_xlfn.XLOOKUP(A:A, 'FY25 Final Award'!B:B, 'FY25 Final Award'!D:D, "", FALSE)</f>
        <v>181200.62</v>
      </c>
      <c r="O531" t="s">
        <v>85</v>
      </c>
    </row>
    <row r="532" spans="1:15">
      <c r="A532" t="s">
        <v>1898</v>
      </c>
      <c r="B532" t="s">
        <v>1899</v>
      </c>
      <c r="C532" t="s">
        <v>1900</v>
      </c>
      <c r="D532" t="s">
        <v>1901</v>
      </c>
      <c r="E532" t="s">
        <v>15</v>
      </c>
      <c r="F532" s="13">
        <v>45566</v>
      </c>
      <c r="G532" t="s">
        <v>83</v>
      </c>
      <c r="H532" t="s">
        <v>84</v>
      </c>
      <c r="I532" s="12">
        <f>_xlfn.XLOOKUP(A:A, 'FY25 Preliminary Award'!B:B, 'FY25 Preliminary Award'!D:D, "", FALSE)</f>
        <v>390.17</v>
      </c>
      <c r="J532" s="12">
        <f>_xlfn.XLOOKUP(A:A, 'FY25 Final Award'!B:B, 'FY25 Final Award'!D:D, "", FALSE)</f>
        <v>945.82</v>
      </c>
      <c r="K532" s="12">
        <f>_xlfn.XLOOKUP(A:A, 'FY25 Final Award'!B:B, 'FY25 Final Award'!D:D, "", FALSE)</f>
        <v>945.82</v>
      </c>
      <c r="O532" t="s">
        <v>85</v>
      </c>
    </row>
    <row r="533" spans="1:15">
      <c r="A533" t="s">
        <v>1902</v>
      </c>
      <c r="B533" t="s">
        <v>1903</v>
      </c>
      <c r="C533" t="s">
        <v>1904</v>
      </c>
      <c r="D533" t="s">
        <v>1905</v>
      </c>
      <c r="E533" t="s">
        <v>15</v>
      </c>
      <c r="F533" s="13">
        <v>45566</v>
      </c>
      <c r="G533" t="s">
        <v>83</v>
      </c>
      <c r="H533" t="s">
        <v>84</v>
      </c>
      <c r="I533" s="12">
        <f>_xlfn.XLOOKUP(A:A, 'FY25 Preliminary Award'!B:B, 'FY25 Preliminary Award'!D:D, "", FALSE)</f>
        <v>37870.61</v>
      </c>
      <c r="J533" s="12">
        <f>_xlfn.XLOOKUP(A:A, 'FY25 Final Award'!B:B, 'FY25 Final Award'!D:D, "", FALSE)</f>
        <v>36405.58</v>
      </c>
      <c r="K533" s="12">
        <f>_xlfn.XLOOKUP(A:A, 'FY25 Final Award'!B:B, 'FY25 Final Award'!D:D, "", FALSE)</f>
        <v>36405.58</v>
      </c>
      <c r="O533" t="s">
        <v>85</v>
      </c>
    </row>
    <row r="534" spans="1:15">
      <c r="A534" t="s">
        <v>1906</v>
      </c>
      <c r="B534" t="s">
        <v>1907</v>
      </c>
      <c r="C534" t="s">
        <v>1908</v>
      </c>
      <c r="D534" t="s">
        <v>1909</v>
      </c>
      <c r="E534" t="s">
        <v>15</v>
      </c>
      <c r="F534" s="13">
        <v>45566</v>
      </c>
      <c r="G534" t="s">
        <v>83</v>
      </c>
      <c r="H534" t="s">
        <v>84</v>
      </c>
      <c r="I534" s="12">
        <f>_xlfn.XLOOKUP(A:A, 'FY25 Preliminary Award'!B:B, 'FY25 Preliminary Award'!D:D, "", FALSE)</f>
        <v>12469.15</v>
      </c>
      <c r="J534" s="12">
        <f>_xlfn.XLOOKUP(A:A, 'FY25 Final Award'!B:B, 'FY25 Final Award'!D:D, "", FALSE)</f>
        <v>15021.6</v>
      </c>
      <c r="K534" s="12">
        <f>_xlfn.XLOOKUP(A:A, 'FY25 Final Award'!B:B, 'FY25 Final Award'!D:D, "", FALSE)</f>
        <v>15021.6</v>
      </c>
      <c r="O534" t="s">
        <v>85</v>
      </c>
    </row>
    <row r="535" spans="1:15">
      <c r="A535" t="s">
        <v>1910</v>
      </c>
      <c r="B535" t="s">
        <v>1911</v>
      </c>
      <c r="C535" t="s">
        <v>1912</v>
      </c>
      <c r="D535" t="s">
        <v>1913</v>
      </c>
      <c r="E535" t="s">
        <v>15</v>
      </c>
      <c r="F535" s="13">
        <v>45566</v>
      </c>
      <c r="G535" t="s">
        <v>83</v>
      </c>
      <c r="H535" t="s">
        <v>84</v>
      </c>
      <c r="I535" s="12">
        <f>_xlfn.XLOOKUP(A:A, 'FY25 Preliminary Award'!B:B, 'FY25 Preliminary Award'!D:D, "", FALSE)</f>
        <v>622518.26</v>
      </c>
      <c r="J535" s="12">
        <f>_xlfn.XLOOKUP(A:A, 'FY25 Final Award'!B:B, 'FY25 Final Award'!D:D, "", FALSE)</f>
        <v>672130.14</v>
      </c>
      <c r="K535" s="12">
        <f>_xlfn.XLOOKUP(A:A, 'FY25 Final Award'!B:B, 'FY25 Final Award'!D:D, "", FALSE)</f>
        <v>672130.14</v>
      </c>
      <c r="O535" t="s">
        <v>85</v>
      </c>
    </row>
    <row r="536" spans="1:15">
      <c r="A536" t="s">
        <v>1914</v>
      </c>
      <c r="B536" t="s">
        <v>1915</v>
      </c>
      <c r="C536" t="s">
        <v>1915</v>
      </c>
      <c r="D536" t="s">
        <v>1916</v>
      </c>
      <c r="E536" t="s">
        <v>15</v>
      </c>
      <c r="F536" s="13">
        <v>45566</v>
      </c>
      <c r="G536" t="s">
        <v>83</v>
      </c>
      <c r="H536" t="s">
        <v>84</v>
      </c>
      <c r="I536" s="12">
        <f>_xlfn.XLOOKUP(A:A, 'FY25 Preliminary Award'!B:B, 'FY25 Preliminary Award'!D:D, "", FALSE)</f>
        <v>77753.72</v>
      </c>
      <c r="J536" s="12">
        <f>_xlfn.XLOOKUP(A:A, 'FY25 Final Award'!B:B, 'FY25 Final Award'!D:D, "", FALSE)</f>
        <v>98945.96</v>
      </c>
      <c r="K536" s="12">
        <f>_xlfn.XLOOKUP(A:A, 'FY25 Final Award'!B:B, 'FY25 Final Award'!D:D, "", FALSE)</f>
        <v>98945.96</v>
      </c>
      <c r="O536" t="s">
        <v>85</v>
      </c>
    </row>
    <row r="537" spans="1:15">
      <c r="A537" t="s">
        <v>1917</v>
      </c>
      <c r="B537" t="s">
        <v>1918</v>
      </c>
      <c r="C537" t="s">
        <v>1919</v>
      </c>
      <c r="D537" t="s">
        <v>1920</v>
      </c>
      <c r="E537" t="s">
        <v>15</v>
      </c>
      <c r="F537" s="13">
        <v>45566</v>
      </c>
      <c r="G537" t="s">
        <v>83</v>
      </c>
      <c r="H537" t="s">
        <v>84</v>
      </c>
      <c r="I537" s="12">
        <f>_xlfn.XLOOKUP(A:A, 'FY25 Preliminary Award'!B:B, 'FY25 Preliminary Award'!D:D, "", FALSE)</f>
        <v>17787.400000000001</v>
      </c>
      <c r="J537" s="12">
        <f>_xlfn.XLOOKUP(A:A, 'FY25 Final Award'!B:B, 'FY25 Final Award'!D:D, "", FALSE)</f>
        <v>18940.95</v>
      </c>
      <c r="K537" s="12">
        <f>_xlfn.XLOOKUP(A:A, 'FY25 Final Award'!B:B, 'FY25 Final Award'!D:D, "", FALSE)</f>
        <v>18940.95</v>
      </c>
      <c r="O537" t="s">
        <v>85</v>
      </c>
    </row>
    <row r="538" spans="1:15">
      <c r="A538" t="s">
        <v>1921</v>
      </c>
      <c r="B538" t="s">
        <v>1922</v>
      </c>
      <c r="C538" t="s">
        <v>1923</v>
      </c>
      <c r="D538" t="s">
        <v>1924</v>
      </c>
      <c r="E538" t="s">
        <v>15</v>
      </c>
      <c r="F538" s="13">
        <v>45566</v>
      </c>
      <c r="G538" t="s">
        <v>83</v>
      </c>
      <c r="H538" t="s">
        <v>84</v>
      </c>
      <c r="I538" s="12">
        <f>_xlfn.XLOOKUP(A:A, 'FY25 Preliminary Award'!B:B, 'FY25 Preliminary Award'!D:D, "", FALSE)</f>
        <v>10545.78</v>
      </c>
      <c r="J538" s="12">
        <f>_xlfn.XLOOKUP(A:A, 'FY25 Final Award'!B:B, 'FY25 Final Award'!D:D, "", FALSE)</f>
        <v>13248.97</v>
      </c>
      <c r="K538" s="12">
        <f>_xlfn.XLOOKUP(A:A, 'FY25 Final Award'!B:B, 'FY25 Final Award'!D:D, "", FALSE)</f>
        <v>13248.97</v>
      </c>
      <c r="O538" t="s">
        <v>85</v>
      </c>
    </row>
    <row r="539" spans="1:15">
      <c r="A539" t="s">
        <v>1925</v>
      </c>
      <c r="B539" t="s">
        <v>1926</v>
      </c>
      <c r="C539" t="s">
        <v>1926</v>
      </c>
      <c r="D539" t="s">
        <v>1927</v>
      </c>
      <c r="E539" t="s">
        <v>15</v>
      </c>
      <c r="F539" s="13">
        <v>45566</v>
      </c>
      <c r="G539" t="s">
        <v>83</v>
      </c>
      <c r="H539" t="s">
        <v>84</v>
      </c>
      <c r="I539" s="12">
        <f>_xlfn.XLOOKUP(A:A, 'FY25 Preliminary Award'!B:B, 'FY25 Preliminary Award'!D:D, "", FALSE)</f>
        <v>43123.18</v>
      </c>
      <c r="J539" s="12">
        <f>_xlfn.XLOOKUP(A:A, 'FY25 Final Award'!B:B, 'FY25 Final Award'!D:D, "", FALSE)</f>
        <v>57025.79</v>
      </c>
      <c r="K539" s="12">
        <f>_xlfn.XLOOKUP(A:A, 'FY25 Final Award'!B:B, 'FY25 Final Award'!D:D, "", FALSE)</f>
        <v>57025.79</v>
      </c>
      <c r="O539" t="s">
        <v>85</v>
      </c>
    </row>
    <row r="540" spans="1:15">
      <c r="A540" t="s">
        <v>1928</v>
      </c>
      <c r="B540" t="s">
        <v>1929</v>
      </c>
      <c r="C540" t="s">
        <v>1930</v>
      </c>
      <c r="D540" t="s">
        <v>1931</v>
      </c>
      <c r="E540" t="s">
        <v>15</v>
      </c>
      <c r="F540" s="13">
        <v>45566</v>
      </c>
      <c r="G540" t="s">
        <v>83</v>
      </c>
      <c r="H540" t="s">
        <v>84</v>
      </c>
      <c r="I540" s="12">
        <f>_xlfn.XLOOKUP(A:A, 'FY25 Preliminary Award'!B:B, 'FY25 Preliminary Award'!D:D, "", FALSE)</f>
        <v>37289.29</v>
      </c>
      <c r="J540" s="12">
        <f>_xlfn.XLOOKUP(A:A, 'FY25 Final Award'!B:B, 'FY25 Final Award'!D:D, "", FALSE)</f>
        <v>47124.54</v>
      </c>
      <c r="K540" s="12">
        <f>_xlfn.XLOOKUP(A:A, 'FY25 Final Award'!B:B, 'FY25 Final Award'!D:D, "", FALSE)</f>
        <v>47124.54</v>
      </c>
      <c r="O540" t="s">
        <v>85</v>
      </c>
    </row>
    <row r="541" spans="1:15">
      <c r="A541" t="s">
        <v>1932</v>
      </c>
      <c r="B541" t="s">
        <v>1933</v>
      </c>
      <c r="C541" t="s">
        <v>1933</v>
      </c>
      <c r="D541" t="s">
        <v>1934</v>
      </c>
      <c r="E541" t="s">
        <v>15</v>
      </c>
      <c r="F541" s="13">
        <v>45566</v>
      </c>
      <c r="G541" t="s">
        <v>83</v>
      </c>
      <c r="H541" t="s">
        <v>84</v>
      </c>
      <c r="I541" s="12">
        <f>_xlfn.XLOOKUP(A:A, 'FY25 Preliminary Award'!B:B, 'FY25 Preliminary Award'!D:D, "", FALSE)</f>
        <v>17022.830000000002</v>
      </c>
      <c r="J541" s="12">
        <f>_xlfn.XLOOKUP(A:A, 'FY25 Final Award'!B:B, 'FY25 Final Award'!D:D, "", FALSE)</f>
        <v>21889.5</v>
      </c>
      <c r="K541" s="12">
        <f>_xlfn.XLOOKUP(A:A, 'FY25 Final Award'!B:B, 'FY25 Final Award'!D:D, "", FALSE)</f>
        <v>21889.5</v>
      </c>
      <c r="O541" t="s">
        <v>85</v>
      </c>
    </row>
    <row r="542" spans="1:15">
      <c r="A542" t="s">
        <v>1935</v>
      </c>
      <c r="B542" t="s">
        <v>1936</v>
      </c>
      <c r="C542" t="s">
        <v>1936</v>
      </c>
      <c r="D542" t="s">
        <v>1937</v>
      </c>
      <c r="E542" t="s">
        <v>15</v>
      </c>
      <c r="F542" s="13">
        <v>45566</v>
      </c>
      <c r="G542" t="s">
        <v>83</v>
      </c>
      <c r="H542" t="s">
        <v>84</v>
      </c>
      <c r="I542" s="12">
        <f>_xlfn.XLOOKUP(A:A, 'FY25 Preliminary Award'!B:B, 'FY25 Preliminary Award'!D:D, "", FALSE)</f>
        <v>103000.57</v>
      </c>
      <c r="J542" s="12">
        <f>_xlfn.XLOOKUP(A:A, 'FY25 Final Award'!B:B, 'FY25 Final Award'!D:D, "", FALSE)</f>
        <v>118337.15</v>
      </c>
      <c r="K542" s="12">
        <f>_xlfn.XLOOKUP(A:A, 'FY25 Final Award'!B:B, 'FY25 Final Award'!D:D, "", FALSE)</f>
        <v>118337.15</v>
      </c>
      <c r="O542" t="s">
        <v>85</v>
      </c>
    </row>
    <row r="543" spans="1:15">
      <c r="A543" t="s">
        <v>1938</v>
      </c>
      <c r="B543" t="s">
        <v>1939</v>
      </c>
      <c r="C543" t="s">
        <v>1940</v>
      </c>
      <c r="D543" t="s">
        <v>1941</v>
      </c>
      <c r="E543" t="s">
        <v>15</v>
      </c>
      <c r="F543" s="13">
        <v>45566</v>
      </c>
      <c r="G543" t="s">
        <v>83</v>
      </c>
      <c r="H543" t="s">
        <v>84</v>
      </c>
      <c r="I543" s="12">
        <f>_xlfn.XLOOKUP(A:A, 'FY25 Preliminary Award'!B:B, 'FY25 Preliminary Award'!D:D, "", FALSE)</f>
        <v>3863082.44</v>
      </c>
      <c r="J543" s="12">
        <f>_xlfn.XLOOKUP(A:A, 'FY25 Final Award'!B:B, 'FY25 Final Award'!D:D, "", FALSE)</f>
        <v>4419153.74</v>
      </c>
      <c r="K543" s="12">
        <f>_xlfn.XLOOKUP(A:A, 'FY25 Final Award'!B:B, 'FY25 Final Award'!D:D, "", FALSE)</f>
        <v>4419153.74</v>
      </c>
      <c r="O543" t="s">
        <v>85</v>
      </c>
    </row>
    <row r="544" spans="1:15">
      <c r="A544" t="s">
        <v>1942</v>
      </c>
      <c r="B544" t="s">
        <v>1943</v>
      </c>
      <c r="C544" t="s">
        <v>1944</v>
      </c>
      <c r="D544" t="s">
        <v>1945</v>
      </c>
      <c r="E544" t="s">
        <v>15</v>
      </c>
      <c r="F544" s="13">
        <v>45566</v>
      </c>
      <c r="G544" t="s">
        <v>83</v>
      </c>
      <c r="H544" t="s">
        <v>84</v>
      </c>
      <c r="I544" s="12">
        <f>_xlfn.XLOOKUP(A:A, 'FY25 Preliminary Award'!B:B, 'FY25 Preliminary Award'!D:D, "", FALSE)</f>
        <v>24077.119999999999</v>
      </c>
      <c r="J544" s="12">
        <f>_xlfn.XLOOKUP(A:A, 'FY25 Final Award'!B:B, 'FY25 Final Award'!D:D, "", FALSE)</f>
        <v>25271.5</v>
      </c>
      <c r="K544" s="12">
        <f>_xlfn.XLOOKUP(A:A, 'FY25 Final Award'!B:B, 'FY25 Final Award'!D:D, "", FALSE)</f>
        <v>25271.5</v>
      </c>
      <c r="O544" t="s">
        <v>85</v>
      </c>
    </row>
    <row r="545" spans="1:15">
      <c r="A545" t="s">
        <v>1946</v>
      </c>
      <c r="B545" t="s">
        <v>1947</v>
      </c>
      <c r="C545" t="s">
        <v>1948</v>
      </c>
      <c r="D545" t="s">
        <v>1949</v>
      </c>
      <c r="E545" t="s">
        <v>15</v>
      </c>
      <c r="F545" s="13">
        <v>45566</v>
      </c>
      <c r="G545" t="s">
        <v>83</v>
      </c>
      <c r="H545" t="s">
        <v>84</v>
      </c>
      <c r="I545" s="12">
        <f>_xlfn.XLOOKUP(A:A, 'FY25 Preliminary Award'!B:B, 'FY25 Preliminary Award'!D:D, "", FALSE)</f>
        <v>188194.1</v>
      </c>
      <c r="J545" s="12">
        <f>_xlfn.XLOOKUP(A:A, 'FY25 Final Award'!B:B, 'FY25 Final Award'!D:D, "", FALSE)</f>
        <v>216338.43</v>
      </c>
      <c r="K545" s="12">
        <f>_xlfn.XLOOKUP(A:A, 'FY25 Final Award'!B:B, 'FY25 Final Award'!D:D, "", FALSE)</f>
        <v>216338.43</v>
      </c>
      <c r="O545" t="s">
        <v>85</v>
      </c>
    </row>
    <row r="546" spans="1:15">
      <c r="A546" t="s">
        <v>1950</v>
      </c>
      <c r="B546" t="s">
        <v>1951</v>
      </c>
      <c r="C546" t="s">
        <v>1951</v>
      </c>
      <c r="D546" t="s">
        <v>1952</v>
      </c>
      <c r="E546" t="s">
        <v>15</v>
      </c>
      <c r="F546" s="13">
        <v>45566</v>
      </c>
      <c r="G546" t="s">
        <v>83</v>
      </c>
      <c r="H546" t="s">
        <v>84</v>
      </c>
      <c r="I546" s="12">
        <f>_xlfn.XLOOKUP(A:A, 'FY25 Preliminary Award'!B:B, 'FY25 Preliminary Award'!D:D, "", FALSE)</f>
        <v>52307.7</v>
      </c>
      <c r="J546" s="12">
        <f>_xlfn.XLOOKUP(A:A, 'FY25 Final Award'!B:B, 'FY25 Final Award'!D:D, "", FALSE)</f>
        <v>47902.52</v>
      </c>
      <c r="K546" s="12">
        <f>_xlfn.XLOOKUP(A:A, 'FY25 Final Award'!B:B, 'FY25 Final Award'!D:D, "", FALSE)</f>
        <v>47902.52</v>
      </c>
      <c r="O546" t="s">
        <v>85</v>
      </c>
    </row>
    <row r="547" spans="1:15">
      <c r="A547" t="s">
        <v>1953</v>
      </c>
      <c r="B547" t="s">
        <v>1954</v>
      </c>
      <c r="C547" t="s">
        <v>1955</v>
      </c>
      <c r="D547" t="s">
        <v>1956</v>
      </c>
      <c r="E547" t="s">
        <v>15</v>
      </c>
      <c r="F547" s="13">
        <v>45566</v>
      </c>
      <c r="G547" t="s">
        <v>83</v>
      </c>
      <c r="H547" t="s">
        <v>84</v>
      </c>
      <c r="I547" s="12">
        <f>_xlfn.XLOOKUP(A:A, 'FY25 Preliminary Award'!B:B, 'FY25 Preliminary Award'!D:D, "", FALSE)</f>
        <v>39021.31</v>
      </c>
      <c r="J547" s="12">
        <f>_xlfn.XLOOKUP(A:A, 'FY25 Final Award'!B:B, 'FY25 Final Award'!D:D, "", FALSE)</f>
        <v>42239.18</v>
      </c>
      <c r="K547" s="12">
        <f>_xlfn.XLOOKUP(A:A, 'FY25 Final Award'!B:B, 'FY25 Final Award'!D:D, "", FALSE)</f>
        <v>42239.18</v>
      </c>
      <c r="O547" t="s">
        <v>85</v>
      </c>
    </row>
    <row r="548" spans="1:15">
      <c r="A548" t="s">
        <v>1957</v>
      </c>
      <c r="B548" t="s">
        <v>1958</v>
      </c>
      <c r="C548" t="s">
        <v>1959</v>
      </c>
      <c r="D548" t="s">
        <v>1960</v>
      </c>
      <c r="E548" t="s">
        <v>15</v>
      </c>
      <c r="F548" s="13">
        <v>45566</v>
      </c>
      <c r="G548" t="s">
        <v>83</v>
      </c>
      <c r="H548" t="s">
        <v>84</v>
      </c>
      <c r="I548" s="12">
        <f>_xlfn.XLOOKUP(A:A, 'FY25 Preliminary Award'!B:B, 'FY25 Preliminary Award'!D:D, "", FALSE)</f>
        <v>9825.2999999999993</v>
      </c>
      <c r="J548" s="12">
        <f>_xlfn.XLOOKUP(A:A, 'FY25 Final Award'!B:B, 'FY25 Final Award'!D:D, "", FALSE)</f>
        <v>10149.969999999999</v>
      </c>
      <c r="K548" s="12">
        <f>_xlfn.XLOOKUP(A:A, 'FY25 Final Award'!B:B, 'FY25 Final Award'!D:D, "", FALSE)</f>
        <v>10149.969999999999</v>
      </c>
      <c r="O548" t="s">
        <v>85</v>
      </c>
    </row>
    <row r="549" spans="1:15">
      <c r="A549" t="s">
        <v>1961</v>
      </c>
      <c r="B549" t="s">
        <v>1962</v>
      </c>
      <c r="C549" t="s">
        <v>1963</v>
      </c>
      <c r="D549" t="s">
        <v>1964</v>
      </c>
      <c r="E549" t="s">
        <v>15</v>
      </c>
      <c r="F549" s="13">
        <v>45566</v>
      </c>
      <c r="G549" t="s">
        <v>83</v>
      </c>
      <c r="H549" t="s">
        <v>84</v>
      </c>
      <c r="I549" s="12">
        <f>_xlfn.XLOOKUP(A:A, 'FY25 Preliminary Award'!B:B, 'FY25 Preliminary Award'!D:D, "", FALSE)</f>
        <v>14348.45</v>
      </c>
      <c r="J549" s="12">
        <f>_xlfn.XLOOKUP(A:A, 'FY25 Final Award'!B:B, 'FY25 Final Award'!D:D, "", FALSE)</f>
        <v>16561.73</v>
      </c>
      <c r="K549" s="12">
        <f>_xlfn.XLOOKUP(A:A, 'FY25 Final Award'!B:B, 'FY25 Final Award'!D:D, "", FALSE)</f>
        <v>16561.73</v>
      </c>
      <c r="O549" t="s">
        <v>85</v>
      </c>
    </row>
    <row r="550" spans="1:15">
      <c r="A550" t="s">
        <v>1965</v>
      </c>
      <c r="B550" t="s">
        <v>1966</v>
      </c>
      <c r="C550" t="s">
        <v>1967</v>
      </c>
      <c r="D550" t="s">
        <v>1968</v>
      </c>
      <c r="E550" t="s">
        <v>15</v>
      </c>
      <c r="F550" s="13">
        <v>45566</v>
      </c>
      <c r="G550" t="s">
        <v>83</v>
      </c>
      <c r="H550" t="s">
        <v>84</v>
      </c>
      <c r="I550" s="12">
        <f>_xlfn.XLOOKUP(A:A, 'FY25 Preliminary Award'!B:B, 'FY25 Preliminary Award'!D:D, "", FALSE)</f>
        <v>478295.45</v>
      </c>
      <c r="J550" s="12">
        <f>_xlfn.XLOOKUP(A:A, 'FY25 Final Award'!B:B, 'FY25 Final Award'!D:D, "", FALSE)</f>
        <v>564547.41</v>
      </c>
      <c r="K550" s="12">
        <f>_xlfn.XLOOKUP(A:A, 'FY25 Final Award'!B:B, 'FY25 Final Award'!D:D, "", FALSE)</f>
        <v>564547.41</v>
      </c>
      <c r="O550" t="s">
        <v>85</v>
      </c>
    </row>
    <row r="551" spans="1:15">
      <c r="A551" t="s">
        <v>1969</v>
      </c>
      <c r="B551" t="s">
        <v>1970</v>
      </c>
      <c r="C551" t="s">
        <v>1971</v>
      </c>
      <c r="D551" t="s">
        <v>1972</v>
      </c>
      <c r="E551" t="s">
        <v>15</v>
      </c>
      <c r="F551" s="13">
        <v>45566</v>
      </c>
      <c r="G551" t="s">
        <v>83</v>
      </c>
      <c r="H551" t="s">
        <v>84</v>
      </c>
      <c r="I551" s="12">
        <f>_xlfn.XLOOKUP(A:A, 'FY25 Preliminary Award'!B:B, 'FY25 Preliminary Award'!D:D, "", FALSE)</f>
        <v>1010742.22</v>
      </c>
      <c r="J551" s="12">
        <f>_xlfn.XLOOKUP(A:A, 'FY25 Final Award'!B:B, 'FY25 Final Award'!D:D, "", FALSE)</f>
        <v>1094524.33</v>
      </c>
      <c r="K551" s="12">
        <f>_xlfn.XLOOKUP(A:A, 'FY25 Final Award'!B:B, 'FY25 Final Award'!D:D, "", FALSE)</f>
        <v>1094524.33</v>
      </c>
      <c r="O551" t="s">
        <v>85</v>
      </c>
    </row>
    <row r="552" spans="1:15">
      <c r="A552" t="s">
        <v>1973</v>
      </c>
      <c r="B552" t="s">
        <v>1974</v>
      </c>
      <c r="C552" t="s">
        <v>1975</v>
      </c>
      <c r="D552" t="s">
        <v>1976</v>
      </c>
      <c r="E552" t="s">
        <v>15</v>
      </c>
      <c r="F552" s="13">
        <v>45566</v>
      </c>
      <c r="G552" t="s">
        <v>83</v>
      </c>
      <c r="H552" t="s">
        <v>84</v>
      </c>
      <c r="I552" s="12">
        <f>_xlfn.XLOOKUP(A:A, 'FY25 Preliminary Award'!B:B, 'FY25 Preliminary Award'!D:D, "", FALSE)</f>
        <v>8380.34</v>
      </c>
      <c r="J552" s="12">
        <f>_xlfn.XLOOKUP(A:A, 'FY25 Final Award'!B:B, 'FY25 Final Award'!D:D, "", FALSE)</f>
        <v>8281.94</v>
      </c>
      <c r="K552" s="12">
        <f>_xlfn.XLOOKUP(A:A, 'FY25 Final Award'!B:B, 'FY25 Final Award'!D:D, "", FALSE)</f>
        <v>8281.94</v>
      </c>
      <c r="O552" t="s">
        <v>85</v>
      </c>
    </row>
    <row r="553" spans="1:15">
      <c r="A553" t="s">
        <v>1977</v>
      </c>
      <c r="B553" t="s">
        <v>1978</v>
      </c>
      <c r="C553" t="s">
        <v>1978</v>
      </c>
      <c r="D553" t="s">
        <v>1979</v>
      </c>
      <c r="E553" t="s">
        <v>15</v>
      </c>
      <c r="F553" s="13">
        <v>45566</v>
      </c>
      <c r="G553" t="s">
        <v>83</v>
      </c>
      <c r="H553" t="s">
        <v>84</v>
      </c>
      <c r="I553" s="12">
        <f>_xlfn.XLOOKUP(A:A, 'FY25 Preliminary Award'!B:B, 'FY25 Preliminary Award'!D:D, "", FALSE)</f>
        <v>39558.629999999997</v>
      </c>
      <c r="J553" s="12">
        <f>_xlfn.XLOOKUP(A:A, 'FY25 Final Award'!B:B, 'FY25 Final Award'!D:D, "", FALSE)</f>
        <v>33208.94</v>
      </c>
      <c r="K553" s="12">
        <f>_xlfn.XLOOKUP(A:A, 'FY25 Final Award'!B:B, 'FY25 Final Award'!D:D, "", FALSE)</f>
        <v>33208.94</v>
      </c>
      <c r="O553" t="s">
        <v>85</v>
      </c>
    </row>
    <row r="554" spans="1:15">
      <c r="A554" t="s">
        <v>1980</v>
      </c>
      <c r="B554" t="s">
        <v>1981</v>
      </c>
      <c r="C554" t="s">
        <v>1982</v>
      </c>
      <c r="D554" t="s">
        <v>1983</v>
      </c>
      <c r="E554" t="s">
        <v>15</v>
      </c>
      <c r="F554" s="13">
        <v>45566</v>
      </c>
      <c r="G554" t="s">
        <v>83</v>
      </c>
      <c r="H554" t="s">
        <v>84</v>
      </c>
      <c r="I554" s="12">
        <f>_xlfn.XLOOKUP(A:A, 'FY25 Preliminary Award'!B:B, 'FY25 Preliminary Award'!D:D, "", FALSE)</f>
        <v>29660.1</v>
      </c>
      <c r="J554" s="12">
        <f>_xlfn.XLOOKUP(A:A, 'FY25 Final Award'!B:B, 'FY25 Final Award'!D:D, "", FALSE)</f>
        <v>28852.69</v>
      </c>
      <c r="K554" s="12">
        <f>_xlfn.XLOOKUP(A:A, 'FY25 Final Award'!B:B, 'FY25 Final Award'!D:D, "", FALSE)</f>
        <v>28852.69</v>
      </c>
      <c r="O554" t="s">
        <v>85</v>
      </c>
    </row>
    <row r="555" spans="1:15">
      <c r="A555" t="s">
        <v>1984</v>
      </c>
      <c r="B555" t="s">
        <v>1985</v>
      </c>
      <c r="C555" t="s">
        <v>1986</v>
      </c>
      <c r="D555" t="s">
        <v>1987</v>
      </c>
      <c r="E555" t="s">
        <v>15</v>
      </c>
      <c r="F555" s="13">
        <v>45566</v>
      </c>
      <c r="G555" t="s">
        <v>83</v>
      </c>
      <c r="H555" t="s">
        <v>84</v>
      </c>
      <c r="I555" s="12">
        <f>_xlfn.XLOOKUP(A:A, 'FY25 Preliminary Award'!B:B, 'FY25 Preliminary Award'!D:D, "", FALSE)</f>
        <v>31046.720000000001</v>
      </c>
      <c r="J555" s="12">
        <f>_xlfn.XLOOKUP(A:A, 'FY25 Final Award'!B:B, 'FY25 Final Award'!D:D, "", FALSE)</f>
        <v>34488.83</v>
      </c>
      <c r="K555" s="12">
        <f>_xlfn.XLOOKUP(A:A, 'FY25 Final Award'!B:B, 'FY25 Final Award'!D:D, "", FALSE)</f>
        <v>34488.83</v>
      </c>
      <c r="O555" t="s">
        <v>85</v>
      </c>
    </row>
    <row r="556" spans="1:15">
      <c r="A556" t="s">
        <v>1988</v>
      </c>
      <c r="B556" t="s">
        <v>1989</v>
      </c>
      <c r="C556" t="s">
        <v>1990</v>
      </c>
      <c r="D556">
        <v>0</v>
      </c>
      <c r="E556" t="s">
        <v>15</v>
      </c>
      <c r="F556" s="13">
        <v>45566</v>
      </c>
      <c r="G556" t="s">
        <v>83</v>
      </c>
      <c r="H556" t="s">
        <v>84</v>
      </c>
      <c r="I556" s="12">
        <f>_xlfn.XLOOKUP(A:A, 'FY25 Preliminary Award'!B:B, 'FY25 Preliminary Award'!D:D, "", FALSE)</f>
        <v>8845.16</v>
      </c>
      <c r="J556" s="12">
        <f>_xlfn.XLOOKUP(A:A, 'FY25 Final Award'!B:B, 'FY25 Final Award'!D:D, "", FALSE)</f>
        <v>15397.57</v>
      </c>
      <c r="K556" s="12">
        <f>_xlfn.XLOOKUP(A:A, 'FY25 Final Award'!B:B, 'FY25 Final Award'!D:D, "", FALSE)</f>
        <v>15397.57</v>
      </c>
      <c r="O556" t="s">
        <v>85</v>
      </c>
    </row>
    <row r="557" spans="1:15">
      <c r="A557" t="s">
        <v>1991</v>
      </c>
      <c r="B557" t="s">
        <v>1992</v>
      </c>
      <c r="C557" t="s">
        <v>1993</v>
      </c>
      <c r="D557" t="s">
        <v>1994</v>
      </c>
      <c r="E557" t="s">
        <v>15</v>
      </c>
      <c r="F557" s="13">
        <v>45566</v>
      </c>
      <c r="G557" t="s">
        <v>83</v>
      </c>
      <c r="H557" t="s">
        <v>84</v>
      </c>
      <c r="I557" s="12">
        <f>_xlfn.XLOOKUP(A:A, 'FY25 Preliminary Award'!B:B, 'FY25 Preliminary Award'!D:D, "", FALSE)</f>
        <v>537886.1</v>
      </c>
      <c r="J557" s="12">
        <f>_xlfn.XLOOKUP(A:A, 'FY25 Final Award'!B:B, 'FY25 Final Award'!D:D, "", FALSE)</f>
        <v>614319.6</v>
      </c>
      <c r="K557" s="12">
        <f>_xlfn.XLOOKUP(A:A, 'FY25 Final Award'!B:B, 'FY25 Final Award'!D:D, "", FALSE)</f>
        <v>614319.6</v>
      </c>
      <c r="O557" t="s">
        <v>85</v>
      </c>
    </row>
    <row r="558" spans="1:15">
      <c r="A558" t="s">
        <v>1995</v>
      </c>
      <c r="B558" t="s">
        <v>1996</v>
      </c>
      <c r="C558" t="s">
        <v>1997</v>
      </c>
      <c r="D558" t="s">
        <v>1998</v>
      </c>
      <c r="E558" t="s">
        <v>15</v>
      </c>
      <c r="F558" s="13">
        <v>45566</v>
      </c>
      <c r="G558" t="s">
        <v>83</v>
      </c>
      <c r="H558" t="s">
        <v>84</v>
      </c>
      <c r="I558" s="12">
        <f>_xlfn.XLOOKUP(A:A, 'FY25 Preliminary Award'!B:B, 'FY25 Preliminary Award'!D:D, "", FALSE)</f>
        <v>48995.69</v>
      </c>
      <c r="J558" s="12">
        <f>_xlfn.XLOOKUP(A:A, 'FY25 Final Award'!B:B, 'FY25 Final Award'!D:D, "", FALSE)</f>
        <v>42380.42</v>
      </c>
      <c r="K558" s="12">
        <f>_xlfn.XLOOKUP(A:A, 'FY25 Final Award'!B:B, 'FY25 Final Award'!D:D, "", FALSE)</f>
        <v>42380.42</v>
      </c>
      <c r="O558" t="s">
        <v>85</v>
      </c>
    </row>
    <row r="559" spans="1:15">
      <c r="A559" t="s">
        <v>1999</v>
      </c>
      <c r="B559" t="s">
        <v>2000</v>
      </c>
      <c r="C559" t="s">
        <v>2001</v>
      </c>
      <c r="D559" t="s">
        <v>2002</v>
      </c>
      <c r="E559" t="s">
        <v>15</v>
      </c>
      <c r="F559" s="13">
        <v>45566</v>
      </c>
      <c r="G559" t="s">
        <v>83</v>
      </c>
      <c r="H559" t="s">
        <v>84</v>
      </c>
      <c r="I559" s="12">
        <f>_xlfn.XLOOKUP(A:A, 'FY25 Preliminary Award'!B:B, 'FY25 Preliminary Award'!D:D, "", FALSE)</f>
        <v>23624.95</v>
      </c>
      <c r="J559" s="12">
        <f>_xlfn.XLOOKUP(A:A, 'FY25 Final Award'!B:B, 'FY25 Final Award'!D:D, "", FALSE)</f>
        <v>28512.98</v>
      </c>
      <c r="K559" s="12">
        <f>_xlfn.XLOOKUP(A:A, 'FY25 Final Award'!B:B, 'FY25 Final Award'!D:D, "", FALSE)</f>
        <v>28512.98</v>
      </c>
      <c r="O559" t="s">
        <v>85</v>
      </c>
    </row>
    <row r="560" spans="1:15">
      <c r="A560" t="s">
        <v>2003</v>
      </c>
      <c r="B560" t="s">
        <v>2004</v>
      </c>
      <c r="C560" t="s">
        <v>2005</v>
      </c>
      <c r="D560" t="s">
        <v>2006</v>
      </c>
      <c r="E560" t="s">
        <v>15</v>
      </c>
      <c r="F560" s="13">
        <v>45566</v>
      </c>
      <c r="G560" t="s">
        <v>83</v>
      </c>
      <c r="H560" t="s">
        <v>84</v>
      </c>
      <c r="I560" s="12">
        <f>_xlfn.XLOOKUP(A:A, 'FY25 Preliminary Award'!B:B, 'FY25 Preliminary Award'!D:D, "", FALSE)</f>
        <v>571801.68000000005</v>
      </c>
      <c r="J560" s="12">
        <f>_xlfn.XLOOKUP(A:A, 'FY25 Final Award'!B:B, 'FY25 Final Award'!D:D, "", FALSE)</f>
        <v>661934.57999999996</v>
      </c>
      <c r="K560" s="12">
        <f>_xlfn.XLOOKUP(A:A, 'FY25 Final Award'!B:B, 'FY25 Final Award'!D:D, "", FALSE)</f>
        <v>661934.57999999996</v>
      </c>
      <c r="O560" t="s">
        <v>85</v>
      </c>
    </row>
    <row r="561" spans="1:15">
      <c r="A561" t="s">
        <v>2007</v>
      </c>
      <c r="B561" t="s">
        <v>2008</v>
      </c>
      <c r="C561" t="s">
        <v>2009</v>
      </c>
      <c r="D561" t="s">
        <v>2010</v>
      </c>
      <c r="E561" t="s">
        <v>15</v>
      </c>
      <c r="F561" s="13">
        <v>45566</v>
      </c>
      <c r="G561" t="s">
        <v>83</v>
      </c>
      <c r="H561" t="s">
        <v>84</v>
      </c>
      <c r="I561" s="12">
        <f>_xlfn.XLOOKUP(A:A, 'FY25 Preliminary Award'!B:B, 'FY25 Preliminary Award'!D:D, "", FALSE)</f>
        <v>28015.919999999998</v>
      </c>
      <c r="J561" s="12">
        <f>_xlfn.XLOOKUP(A:A, 'FY25 Final Award'!B:B, 'FY25 Final Award'!D:D, "", FALSE)</f>
        <v>29970.73</v>
      </c>
      <c r="K561" s="12">
        <f>_xlfn.XLOOKUP(A:A, 'FY25 Final Award'!B:B, 'FY25 Final Award'!D:D, "", FALSE)</f>
        <v>29970.73</v>
      </c>
      <c r="O561" t="s">
        <v>85</v>
      </c>
    </row>
    <row r="562" spans="1:15">
      <c r="A562" t="s">
        <v>2011</v>
      </c>
      <c r="B562" t="s">
        <v>2012</v>
      </c>
      <c r="C562" t="s">
        <v>2013</v>
      </c>
      <c r="D562" t="s">
        <v>2014</v>
      </c>
      <c r="E562" t="s">
        <v>15</v>
      </c>
      <c r="F562" s="13">
        <v>45566</v>
      </c>
      <c r="G562" t="s">
        <v>83</v>
      </c>
      <c r="H562" t="s">
        <v>84</v>
      </c>
      <c r="I562" s="12">
        <f>_xlfn.XLOOKUP(A:A, 'FY25 Preliminary Award'!B:B, 'FY25 Preliminary Award'!D:D, "", FALSE)</f>
        <v>49544.959999999999</v>
      </c>
      <c r="J562" s="12">
        <f>_xlfn.XLOOKUP(A:A, 'FY25 Final Award'!B:B, 'FY25 Final Award'!D:D, "", FALSE)</f>
        <v>38647.730000000003</v>
      </c>
      <c r="K562" s="12">
        <f>_xlfn.XLOOKUP(A:A, 'FY25 Final Award'!B:B, 'FY25 Final Award'!D:D, "", FALSE)</f>
        <v>38647.730000000003</v>
      </c>
      <c r="O562" t="s">
        <v>85</v>
      </c>
    </row>
    <row r="563" spans="1:15">
      <c r="A563" t="s">
        <v>2015</v>
      </c>
      <c r="B563" t="s">
        <v>2016</v>
      </c>
      <c r="C563" t="s">
        <v>2016</v>
      </c>
      <c r="D563" t="s">
        <v>2017</v>
      </c>
      <c r="E563" t="s">
        <v>15</v>
      </c>
      <c r="F563" s="13">
        <v>45566</v>
      </c>
      <c r="G563" t="s">
        <v>83</v>
      </c>
      <c r="H563" t="s">
        <v>84</v>
      </c>
      <c r="I563" s="12">
        <f>_xlfn.XLOOKUP(A:A, 'FY25 Preliminary Award'!B:B, 'FY25 Preliminary Award'!D:D, "", FALSE)</f>
        <v>32030.42</v>
      </c>
      <c r="J563" s="12">
        <f>_xlfn.XLOOKUP(A:A, 'FY25 Final Award'!B:B, 'FY25 Final Award'!D:D, "", FALSE)</f>
        <v>30409.32</v>
      </c>
      <c r="K563" s="12">
        <f>_xlfn.XLOOKUP(A:A, 'FY25 Final Award'!B:B, 'FY25 Final Award'!D:D, "", FALSE)</f>
        <v>30409.32</v>
      </c>
      <c r="O563" t="s">
        <v>85</v>
      </c>
    </row>
    <row r="564" spans="1:15">
      <c r="A564" t="s">
        <v>2018</v>
      </c>
      <c r="B564" t="s">
        <v>2019</v>
      </c>
      <c r="C564" t="s">
        <v>2020</v>
      </c>
      <c r="D564" t="s">
        <v>2021</v>
      </c>
      <c r="E564" t="s">
        <v>15</v>
      </c>
      <c r="F564" s="13">
        <v>45566</v>
      </c>
      <c r="G564" t="s">
        <v>83</v>
      </c>
      <c r="H564" t="s">
        <v>84</v>
      </c>
      <c r="I564" s="12">
        <f>_xlfn.XLOOKUP(A:A, 'FY25 Preliminary Award'!B:B, 'FY25 Preliminary Award'!D:D, "", FALSE)</f>
        <v>83728.66</v>
      </c>
      <c r="J564" s="12">
        <f>_xlfn.XLOOKUP(A:A, 'FY25 Final Award'!B:B, 'FY25 Final Award'!D:D, "", FALSE)</f>
        <v>105030.41</v>
      </c>
      <c r="K564" s="12">
        <f>_xlfn.XLOOKUP(A:A, 'FY25 Final Award'!B:B, 'FY25 Final Award'!D:D, "", FALSE)</f>
        <v>105030.41</v>
      </c>
      <c r="O564" t="s">
        <v>85</v>
      </c>
    </row>
    <row r="565" spans="1:15">
      <c r="A565" t="s">
        <v>2022</v>
      </c>
      <c r="B565" t="s">
        <v>2023</v>
      </c>
      <c r="C565" t="s">
        <v>2023</v>
      </c>
      <c r="D565" t="s">
        <v>2024</v>
      </c>
      <c r="E565" t="s">
        <v>15</v>
      </c>
      <c r="F565" s="13">
        <v>45566</v>
      </c>
      <c r="G565" t="s">
        <v>83</v>
      </c>
      <c r="H565" t="s">
        <v>84</v>
      </c>
      <c r="I565" s="12">
        <f>_xlfn.XLOOKUP(A:A, 'FY25 Preliminary Award'!B:B, 'FY25 Preliminary Award'!D:D, "", FALSE)</f>
        <v>36256.959999999999</v>
      </c>
      <c r="J565" s="12">
        <f>_xlfn.XLOOKUP(A:A, 'FY25 Final Award'!B:B, 'FY25 Final Award'!D:D, "", FALSE)</f>
        <v>36871.82</v>
      </c>
      <c r="K565" s="12">
        <f>_xlfn.XLOOKUP(A:A, 'FY25 Final Award'!B:B, 'FY25 Final Award'!D:D, "", FALSE)</f>
        <v>36871.82</v>
      </c>
      <c r="O565" t="s">
        <v>85</v>
      </c>
    </row>
    <row r="566" spans="1:15">
      <c r="A566" t="s">
        <v>2025</v>
      </c>
      <c r="B566" t="s">
        <v>2026</v>
      </c>
      <c r="C566" t="s">
        <v>2027</v>
      </c>
      <c r="D566" t="s">
        <v>2028</v>
      </c>
      <c r="E566" t="s">
        <v>15</v>
      </c>
      <c r="F566" s="13">
        <v>45566</v>
      </c>
      <c r="G566" t="s">
        <v>83</v>
      </c>
      <c r="H566" t="s">
        <v>84</v>
      </c>
      <c r="I566" s="12">
        <f>_xlfn.XLOOKUP(A:A, 'FY25 Preliminary Award'!B:B, 'FY25 Preliminary Award'!D:D, "", FALSE)</f>
        <v>99622.47</v>
      </c>
      <c r="J566" s="12">
        <f>_xlfn.XLOOKUP(A:A, 'FY25 Final Award'!B:B, 'FY25 Final Award'!D:D, "", FALSE)</f>
        <v>113246.75</v>
      </c>
      <c r="K566" s="12">
        <f>_xlfn.XLOOKUP(A:A, 'FY25 Final Award'!B:B, 'FY25 Final Award'!D:D, "", FALSE)</f>
        <v>113246.75</v>
      </c>
      <c r="O566" t="s">
        <v>85</v>
      </c>
    </row>
    <row r="567" spans="1:15">
      <c r="A567" t="s">
        <v>2029</v>
      </c>
      <c r="B567" t="s">
        <v>2030</v>
      </c>
      <c r="C567" t="s">
        <v>2031</v>
      </c>
      <c r="D567" t="s">
        <v>2032</v>
      </c>
      <c r="E567" t="s">
        <v>15</v>
      </c>
      <c r="F567" s="13">
        <v>45566</v>
      </c>
      <c r="G567" t="s">
        <v>83</v>
      </c>
      <c r="H567" t="s">
        <v>84</v>
      </c>
      <c r="I567" s="12">
        <f>_xlfn.XLOOKUP(A:A, 'FY25 Preliminary Award'!B:B, 'FY25 Preliminary Award'!D:D, "", FALSE)</f>
        <v>202857.60000000001</v>
      </c>
      <c r="J567" s="12">
        <f>_xlfn.XLOOKUP(A:A, 'FY25 Final Award'!B:B, 'FY25 Final Award'!D:D, "", FALSE)</f>
        <v>226266.84</v>
      </c>
      <c r="K567" s="12">
        <f>_xlfn.XLOOKUP(A:A, 'FY25 Final Award'!B:B, 'FY25 Final Award'!D:D, "", FALSE)</f>
        <v>226266.84</v>
      </c>
      <c r="O567" t="s">
        <v>85</v>
      </c>
    </row>
    <row r="568" spans="1:15">
      <c r="A568" t="s">
        <v>2033</v>
      </c>
      <c r="B568" t="s">
        <v>2034</v>
      </c>
      <c r="C568" t="s">
        <v>2035</v>
      </c>
      <c r="D568" t="s">
        <v>2036</v>
      </c>
      <c r="E568" t="s">
        <v>15</v>
      </c>
      <c r="F568" s="13">
        <v>45566</v>
      </c>
      <c r="G568" t="s">
        <v>83</v>
      </c>
      <c r="H568" t="s">
        <v>84</v>
      </c>
      <c r="I568" s="12">
        <f>_xlfn.XLOOKUP(A:A, 'FY25 Preliminary Award'!B:B, 'FY25 Preliminary Award'!D:D, "", FALSE)</f>
        <v>112546.43</v>
      </c>
      <c r="J568" s="12">
        <f>_xlfn.XLOOKUP(A:A, 'FY25 Final Award'!B:B, 'FY25 Final Award'!D:D, "", FALSE)</f>
        <v>121669.88</v>
      </c>
      <c r="K568" s="12">
        <f>_xlfn.XLOOKUP(A:A, 'FY25 Final Award'!B:B, 'FY25 Final Award'!D:D, "", FALSE)</f>
        <v>121669.88</v>
      </c>
      <c r="O568" t="s">
        <v>85</v>
      </c>
    </row>
    <row r="569" spans="1:15">
      <c r="A569" t="s">
        <v>2037</v>
      </c>
      <c r="B569" t="s">
        <v>2038</v>
      </c>
      <c r="C569" t="s">
        <v>2039</v>
      </c>
      <c r="D569" t="s">
        <v>2040</v>
      </c>
      <c r="E569" t="s">
        <v>15</v>
      </c>
      <c r="F569" s="13">
        <v>45566</v>
      </c>
      <c r="G569" t="s">
        <v>83</v>
      </c>
      <c r="H569" t="s">
        <v>84</v>
      </c>
      <c r="I569" s="12">
        <f>_xlfn.XLOOKUP(A:A, 'FY25 Preliminary Award'!B:B, 'FY25 Preliminary Award'!D:D, "", FALSE)</f>
        <v>36195.440000000002</v>
      </c>
      <c r="J569" s="12">
        <f>_xlfn.XLOOKUP(A:A, 'FY25 Final Award'!B:B, 'FY25 Final Award'!D:D, "", FALSE)</f>
        <v>40289.519999999997</v>
      </c>
      <c r="K569" s="12">
        <f>_xlfn.XLOOKUP(A:A, 'FY25 Final Award'!B:B, 'FY25 Final Award'!D:D, "", FALSE)</f>
        <v>40289.519999999997</v>
      </c>
      <c r="O569" t="s">
        <v>85</v>
      </c>
    </row>
    <row r="570" spans="1:15">
      <c r="A570" t="s">
        <v>2041</v>
      </c>
      <c r="B570" t="s">
        <v>2042</v>
      </c>
      <c r="C570" t="s">
        <v>2043</v>
      </c>
      <c r="D570" t="s">
        <v>2044</v>
      </c>
      <c r="E570" t="s">
        <v>15</v>
      </c>
      <c r="F570" s="13">
        <v>45566</v>
      </c>
      <c r="G570" t="s">
        <v>83</v>
      </c>
      <c r="H570" t="s">
        <v>84</v>
      </c>
      <c r="I570" s="12">
        <f>_xlfn.XLOOKUP(A:A, 'FY25 Preliminary Award'!B:B, 'FY25 Preliminary Award'!D:D, "", FALSE)</f>
        <v>34229.94</v>
      </c>
      <c r="J570" s="12">
        <f>_xlfn.XLOOKUP(A:A, 'FY25 Final Award'!B:B, 'FY25 Final Award'!D:D, "", FALSE)</f>
        <v>38603.17</v>
      </c>
      <c r="K570" s="12">
        <f>_xlfn.XLOOKUP(A:A, 'FY25 Final Award'!B:B, 'FY25 Final Award'!D:D, "", FALSE)</f>
        <v>38603.17</v>
      </c>
      <c r="O570" t="s">
        <v>85</v>
      </c>
    </row>
    <row r="571" spans="1:15">
      <c r="A571" t="s">
        <v>2045</v>
      </c>
      <c r="B571" t="s">
        <v>2046</v>
      </c>
      <c r="C571" t="s">
        <v>2047</v>
      </c>
      <c r="D571" t="s">
        <v>2048</v>
      </c>
      <c r="E571" t="s">
        <v>15</v>
      </c>
      <c r="F571" s="13">
        <v>45566</v>
      </c>
      <c r="G571" t="s">
        <v>83</v>
      </c>
      <c r="H571" t="s">
        <v>84</v>
      </c>
      <c r="I571" s="12">
        <f>_xlfn.XLOOKUP(A:A, 'FY25 Preliminary Award'!B:B, 'FY25 Preliminary Award'!D:D, "", FALSE)</f>
        <v>9385.7900000000009</v>
      </c>
      <c r="J571" s="12">
        <f>_xlfn.XLOOKUP(A:A, 'FY25 Final Award'!B:B, 'FY25 Final Award'!D:D, "", FALSE)</f>
        <v>9668.0300000000007</v>
      </c>
      <c r="K571" s="12">
        <f>_xlfn.XLOOKUP(A:A, 'FY25 Final Award'!B:B, 'FY25 Final Award'!D:D, "", FALSE)</f>
        <v>9668.0300000000007</v>
      </c>
      <c r="O571" t="s">
        <v>85</v>
      </c>
    </row>
    <row r="572" spans="1:15">
      <c r="A572" t="s">
        <v>2049</v>
      </c>
      <c r="B572" t="s">
        <v>2050</v>
      </c>
      <c r="C572" t="s">
        <v>2051</v>
      </c>
      <c r="D572" t="s">
        <v>2052</v>
      </c>
      <c r="E572" t="s">
        <v>15</v>
      </c>
      <c r="F572" s="13">
        <v>45566</v>
      </c>
      <c r="G572" t="s">
        <v>83</v>
      </c>
      <c r="H572" t="s">
        <v>84</v>
      </c>
      <c r="I572" s="12">
        <f>_xlfn.XLOOKUP(A:A, 'FY25 Preliminary Award'!B:B, 'FY25 Preliminary Award'!D:D, "", FALSE)</f>
        <v>163024.43</v>
      </c>
      <c r="J572" s="12">
        <f>_xlfn.XLOOKUP(A:A, 'FY25 Final Award'!B:B, 'FY25 Final Award'!D:D, "", FALSE)</f>
        <v>179948.43</v>
      </c>
      <c r="K572" s="12">
        <f>_xlfn.XLOOKUP(A:A, 'FY25 Final Award'!B:B, 'FY25 Final Award'!D:D, "", FALSE)</f>
        <v>179948.43</v>
      </c>
      <c r="O572" t="s">
        <v>85</v>
      </c>
    </row>
    <row r="573" spans="1:15">
      <c r="A573" t="s">
        <v>2053</v>
      </c>
      <c r="B573" t="s">
        <v>2054</v>
      </c>
      <c r="C573" t="s">
        <v>2055</v>
      </c>
      <c r="D573" t="s">
        <v>2056</v>
      </c>
      <c r="E573" t="s">
        <v>15</v>
      </c>
      <c r="F573" s="13">
        <v>45566</v>
      </c>
      <c r="G573" t="s">
        <v>83</v>
      </c>
      <c r="H573" t="s">
        <v>84</v>
      </c>
      <c r="I573" s="12">
        <f>_xlfn.XLOOKUP(A:A, 'FY25 Preliminary Award'!B:B, 'FY25 Preliminary Award'!D:D, "", FALSE)</f>
        <v>3062731.85</v>
      </c>
      <c r="J573" s="12">
        <f>_xlfn.XLOOKUP(A:A, 'FY25 Final Award'!B:B, 'FY25 Final Award'!D:D, "", FALSE)</f>
        <v>3386309.31</v>
      </c>
      <c r="K573" s="12">
        <f>_xlfn.XLOOKUP(A:A, 'FY25 Final Award'!B:B, 'FY25 Final Award'!D:D, "", FALSE)</f>
        <v>3386309.31</v>
      </c>
      <c r="O573" t="s">
        <v>85</v>
      </c>
    </row>
    <row r="574" spans="1:15">
      <c r="A574" t="s">
        <v>2057</v>
      </c>
      <c r="B574" t="s">
        <v>2058</v>
      </c>
      <c r="C574" t="s">
        <v>2059</v>
      </c>
      <c r="D574" t="s">
        <v>2060</v>
      </c>
      <c r="E574" t="s">
        <v>15</v>
      </c>
      <c r="F574" s="13">
        <v>45566</v>
      </c>
      <c r="G574" t="s">
        <v>83</v>
      </c>
      <c r="H574" t="s">
        <v>84</v>
      </c>
      <c r="I574" s="12">
        <f>_xlfn.XLOOKUP(A:A, 'FY25 Preliminary Award'!B:B, 'FY25 Preliminary Award'!D:D, "", FALSE)</f>
        <v>69053.490000000005</v>
      </c>
      <c r="J574" s="12">
        <f>_xlfn.XLOOKUP(A:A, 'FY25 Final Award'!B:B, 'FY25 Final Award'!D:D, "", FALSE)</f>
        <v>78550.83</v>
      </c>
      <c r="K574" s="12">
        <f>_xlfn.XLOOKUP(A:A, 'FY25 Final Award'!B:B, 'FY25 Final Award'!D:D, "", FALSE)</f>
        <v>78550.83</v>
      </c>
      <c r="O574" t="s">
        <v>85</v>
      </c>
    </row>
    <row r="575" spans="1:15">
      <c r="A575" t="s">
        <v>2061</v>
      </c>
      <c r="B575" t="s">
        <v>2062</v>
      </c>
      <c r="C575" t="s">
        <v>2063</v>
      </c>
      <c r="D575" t="s">
        <v>2064</v>
      </c>
      <c r="E575" t="s">
        <v>15</v>
      </c>
      <c r="F575" s="13">
        <v>45566</v>
      </c>
      <c r="G575" t="s">
        <v>83</v>
      </c>
      <c r="H575" t="s">
        <v>84</v>
      </c>
      <c r="I575" s="12">
        <f>_xlfn.XLOOKUP(A:A, 'FY25 Preliminary Award'!B:B, 'FY25 Preliminary Award'!D:D, "", FALSE)</f>
        <v>95309.33</v>
      </c>
      <c r="J575" s="12">
        <f>_xlfn.XLOOKUP(A:A, 'FY25 Final Award'!B:B, 'FY25 Final Award'!D:D, "", FALSE)</f>
        <v>99106.02</v>
      </c>
      <c r="K575" s="12">
        <f>_xlfn.XLOOKUP(A:A, 'FY25 Final Award'!B:B, 'FY25 Final Award'!D:D, "", FALSE)</f>
        <v>99106.02</v>
      </c>
      <c r="O575" t="s">
        <v>85</v>
      </c>
    </row>
    <row r="576" spans="1:15">
      <c r="A576" t="s">
        <v>2065</v>
      </c>
      <c r="B576" t="s">
        <v>2066</v>
      </c>
      <c r="C576" t="s">
        <v>2067</v>
      </c>
      <c r="D576" t="s">
        <v>2068</v>
      </c>
      <c r="E576" t="s">
        <v>15</v>
      </c>
      <c r="F576" s="13">
        <v>45566</v>
      </c>
      <c r="G576" t="s">
        <v>83</v>
      </c>
      <c r="H576" t="s">
        <v>84</v>
      </c>
      <c r="I576" s="12">
        <f>_xlfn.XLOOKUP(A:A, 'FY25 Preliminary Award'!B:B, 'FY25 Preliminary Award'!D:D, "", FALSE)</f>
        <v>360126.69</v>
      </c>
      <c r="J576" s="12">
        <f>_xlfn.XLOOKUP(A:A, 'FY25 Final Award'!B:B, 'FY25 Final Award'!D:D, "", FALSE)</f>
        <v>398545.11</v>
      </c>
      <c r="K576" s="12">
        <f>_xlfn.XLOOKUP(A:A, 'FY25 Final Award'!B:B, 'FY25 Final Award'!D:D, "", FALSE)</f>
        <v>398545.11</v>
      </c>
      <c r="O576" t="s">
        <v>85</v>
      </c>
    </row>
    <row r="577" spans="1:15">
      <c r="A577" t="s">
        <v>2069</v>
      </c>
      <c r="B577" t="s">
        <v>2070</v>
      </c>
      <c r="C577" t="s">
        <v>2071</v>
      </c>
      <c r="D577" t="s">
        <v>2072</v>
      </c>
      <c r="E577" t="s">
        <v>15</v>
      </c>
      <c r="F577" s="13">
        <v>45566</v>
      </c>
      <c r="G577" t="s">
        <v>83</v>
      </c>
      <c r="H577" t="s">
        <v>84</v>
      </c>
      <c r="I577" s="12">
        <f>_xlfn.XLOOKUP(A:A, 'FY25 Preliminary Award'!B:B, 'FY25 Preliminary Award'!D:D, "", FALSE)</f>
        <v>52637.48</v>
      </c>
      <c r="J577" s="12">
        <f>_xlfn.XLOOKUP(A:A, 'FY25 Final Award'!B:B, 'FY25 Final Award'!D:D, "", FALSE)</f>
        <v>60830.53</v>
      </c>
      <c r="K577" s="12">
        <f>_xlfn.XLOOKUP(A:A, 'FY25 Final Award'!B:B, 'FY25 Final Award'!D:D, "", FALSE)</f>
        <v>60830.53</v>
      </c>
      <c r="O577" t="s">
        <v>85</v>
      </c>
    </row>
    <row r="578" spans="1:15">
      <c r="A578" t="s">
        <v>2073</v>
      </c>
      <c r="B578" t="s">
        <v>2074</v>
      </c>
      <c r="C578" t="s">
        <v>2074</v>
      </c>
      <c r="D578" t="s">
        <v>2075</v>
      </c>
      <c r="E578" t="s">
        <v>15</v>
      </c>
      <c r="F578" s="13">
        <v>45566</v>
      </c>
      <c r="G578" t="s">
        <v>83</v>
      </c>
      <c r="H578" t="s">
        <v>84</v>
      </c>
      <c r="I578" s="12">
        <f>_xlfn.XLOOKUP(A:A, 'FY25 Preliminary Award'!B:B, 'FY25 Preliminary Award'!D:D, "", FALSE)</f>
        <v>52017.26</v>
      </c>
      <c r="J578" s="12">
        <f>_xlfn.XLOOKUP(A:A, 'FY25 Final Award'!B:B, 'FY25 Final Award'!D:D, "", FALSE)</f>
        <v>61381.06</v>
      </c>
      <c r="K578" s="12">
        <f>_xlfn.XLOOKUP(A:A, 'FY25 Final Award'!B:B, 'FY25 Final Award'!D:D, "", FALSE)</f>
        <v>61381.06</v>
      </c>
      <c r="O578" t="s">
        <v>85</v>
      </c>
    </row>
    <row r="579" spans="1:15">
      <c r="A579" t="s">
        <v>2076</v>
      </c>
      <c r="B579" t="s">
        <v>2077</v>
      </c>
      <c r="C579" t="s">
        <v>2078</v>
      </c>
      <c r="D579" t="s">
        <v>2079</v>
      </c>
      <c r="E579" t="s">
        <v>15</v>
      </c>
      <c r="F579" s="13">
        <v>45566</v>
      </c>
      <c r="G579" t="s">
        <v>83</v>
      </c>
      <c r="H579" t="s">
        <v>84</v>
      </c>
      <c r="I579" s="12">
        <f>_xlfn.XLOOKUP(A:A, 'FY25 Preliminary Award'!B:B, 'FY25 Preliminary Award'!D:D, "", FALSE)</f>
        <v>2226297.6800000002</v>
      </c>
      <c r="J579" s="12">
        <f>_xlfn.XLOOKUP(A:A, 'FY25 Final Award'!B:B, 'FY25 Final Award'!D:D, "", FALSE)</f>
        <v>2461811.96</v>
      </c>
      <c r="K579" s="12">
        <f>_xlfn.XLOOKUP(A:A, 'FY25 Final Award'!B:B, 'FY25 Final Award'!D:D, "", FALSE)</f>
        <v>2461811.96</v>
      </c>
      <c r="O579" t="s">
        <v>85</v>
      </c>
    </row>
    <row r="580" spans="1:15">
      <c r="A580" t="s">
        <v>2080</v>
      </c>
      <c r="B580" t="s">
        <v>2081</v>
      </c>
      <c r="C580" t="s">
        <v>2082</v>
      </c>
      <c r="D580" t="s">
        <v>2083</v>
      </c>
      <c r="E580" t="s">
        <v>15</v>
      </c>
      <c r="F580" s="13">
        <v>45566</v>
      </c>
      <c r="G580" t="s">
        <v>83</v>
      </c>
      <c r="H580" t="s">
        <v>84</v>
      </c>
      <c r="I580" s="12">
        <f>_xlfn.XLOOKUP(A:A, 'FY25 Preliminary Award'!B:B, 'FY25 Preliminary Award'!D:D, "", FALSE)</f>
        <v>2087011.06</v>
      </c>
      <c r="J580" s="12">
        <f>_xlfn.XLOOKUP(A:A, 'FY25 Final Award'!B:B, 'FY25 Final Award'!D:D, "", FALSE)</f>
        <v>2360085.66</v>
      </c>
      <c r="K580" s="12">
        <f>_xlfn.XLOOKUP(A:A, 'FY25 Final Award'!B:B, 'FY25 Final Award'!D:D, "", FALSE)</f>
        <v>2360085.66</v>
      </c>
      <c r="O580" t="s">
        <v>85</v>
      </c>
    </row>
    <row r="581" spans="1:15">
      <c r="A581" t="s">
        <v>2084</v>
      </c>
      <c r="B581" t="s">
        <v>2085</v>
      </c>
      <c r="C581">
        <v>0</v>
      </c>
      <c r="D581">
        <v>0</v>
      </c>
      <c r="E581" t="s">
        <v>15</v>
      </c>
      <c r="F581" s="13">
        <v>45566</v>
      </c>
      <c r="G581" t="s">
        <v>83</v>
      </c>
      <c r="H581" t="s">
        <v>84</v>
      </c>
      <c r="I581" s="12" t="str">
        <f>_xlfn.XLOOKUP(A:A, 'FY25 Preliminary Award'!B:B, 'FY25 Preliminary Award'!D:D, "", FALSE)</f>
        <v/>
      </c>
      <c r="J581" s="12" t="str">
        <f>_xlfn.XLOOKUP(A:A, 'FY25 Final Award'!B:B, 'FY25 Final Award'!D:D, "", FALSE)</f>
        <v/>
      </c>
      <c r="K581" s="12" t="str">
        <f>_xlfn.XLOOKUP(A:A, 'FY25 Final Award'!B:B, 'FY25 Final Award'!D:D, "", FALSE)</f>
        <v/>
      </c>
      <c r="O581" t="s">
        <v>85</v>
      </c>
    </row>
    <row r="582" spans="1:15">
      <c r="A582" t="s">
        <v>2086</v>
      </c>
      <c r="B582" t="s">
        <v>2087</v>
      </c>
      <c r="C582" t="s">
        <v>2088</v>
      </c>
      <c r="D582" t="s">
        <v>2089</v>
      </c>
      <c r="E582" t="s">
        <v>15</v>
      </c>
      <c r="F582" s="13">
        <v>45566</v>
      </c>
      <c r="G582" t="s">
        <v>83</v>
      </c>
      <c r="H582" t="s">
        <v>84</v>
      </c>
      <c r="I582" s="12">
        <f>_xlfn.XLOOKUP(A:A, 'FY25 Preliminary Award'!B:B, 'FY25 Preliminary Award'!D:D, "", FALSE)</f>
        <v>289269.32</v>
      </c>
      <c r="J582" s="12">
        <f>_xlfn.XLOOKUP(A:A, 'FY25 Final Award'!B:B, 'FY25 Final Award'!D:D, "", FALSE)</f>
        <v>310249.8</v>
      </c>
      <c r="K582" s="12">
        <f>_xlfn.XLOOKUP(A:A, 'FY25 Final Award'!B:B, 'FY25 Final Award'!D:D, "", FALSE)</f>
        <v>310249.8</v>
      </c>
      <c r="O582" t="s">
        <v>85</v>
      </c>
    </row>
    <row r="583" spans="1:15">
      <c r="A583" t="s">
        <v>2090</v>
      </c>
      <c r="B583" t="s">
        <v>2091</v>
      </c>
      <c r="C583" t="s">
        <v>2092</v>
      </c>
      <c r="D583" t="s">
        <v>2093</v>
      </c>
      <c r="E583" t="s">
        <v>15</v>
      </c>
      <c r="F583" s="13">
        <v>45566</v>
      </c>
      <c r="G583" t="s">
        <v>83</v>
      </c>
      <c r="H583" t="s">
        <v>84</v>
      </c>
      <c r="I583" s="12">
        <f>_xlfn.XLOOKUP(A:A, 'FY25 Preliminary Award'!B:B, 'FY25 Preliminary Award'!D:D, "", FALSE)</f>
        <v>40073.33</v>
      </c>
      <c r="J583" s="12">
        <f>_xlfn.XLOOKUP(A:A, 'FY25 Final Award'!B:B, 'FY25 Final Award'!D:D, "", FALSE)</f>
        <v>46595.66</v>
      </c>
      <c r="K583" s="12">
        <f>_xlfn.XLOOKUP(A:A, 'FY25 Final Award'!B:B, 'FY25 Final Award'!D:D, "", FALSE)</f>
        <v>46595.66</v>
      </c>
      <c r="O583" t="s">
        <v>85</v>
      </c>
    </row>
    <row r="584" spans="1:15">
      <c r="A584" t="s">
        <v>2094</v>
      </c>
      <c r="B584" t="s">
        <v>2095</v>
      </c>
      <c r="C584" t="s">
        <v>2096</v>
      </c>
      <c r="D584" t="s">
        <v>2097</v>
      </c>
      <c r="E584" t="s">
        <v>15</v>
      </c>
      <c r="F584" s="13">
        <v>45566</v>
      </c>
      <c r="G584" t="s">
        <v>83</v>
      </c>
      <c r="H584" t="s">
        <v>84</v>
      </c>
      <c r="I584" s="12">
        <f>_xlfn.XLOOKUP(A:A, 'FY25 Preliminary Award'!B:B, 'FY25 Preliminary Award'!D:D, "", FALSE)</f>
        <v>99409.91</v>
      </c>
      <c r="J584" s="12">
        <f>_xlfn.XLOOKUP(A:A, 'FY25 Final Award'!B:B, 'FY25 Final Award'!D:D, "", FALSE)</f>
        <v>100405.73</v>
      </c>
      <c r="K584" s="12">
        <f>_xlfn.XLOOKUP(A:A, 'FY25 Final Award'!B:B, 'FY25 Final Award'!D:D, "", FALSE)</f>
        <v>100405.73</v>
      </c>
      <c r="O584" t="s">
        <v>85</v>
      </c>
    </row>
    <row r="585" spans="1:15">
      <c r="A585" t="s">
        <v>2098</v>
      </c>
      <c r="B585" t="s">
        <v>2099</v>
      </c>
      <c r="C585" t="s">
        <v>2100</v>
      </c>
      <c r="D585" t="s">
        <v>2101</v>
      </c>
      <c r="E585" t="s">
        <v>15</v>
      </c>
      <c r="F585" s="13">
        <v>45566</v>
      </c>
      <c r="G585" t="s">
        <v>83</v>
      </c>
      <c r="H585" t="s">
        <v>84</v>
      </c>
      <c r="I585" s="12">
        <f>_xlfn.XLOOKUP(A:A, 'FY25 Preliminary Award'!B:B, 'FY25 Preliminary Award'!D:D, "", FALSE)</f>
        <v>6219.2</v>
      </c>
      <c r="J585" s="12">
        <f>_xlfn.XLOOKUP(A:A, 'FY25 Final Award'!B:B, 'FY25 Final Award'!D:D, "", FALSE)</f>
        <v>6727.81</v>
      </c>
      <c r="K585" s="12">
        <f>_xlfn.XLOOKUP(A:A, 'FY25 Final Award'!B:B, 'FY25 Final Award'!D:D, "", FALSE)</f>
        <v>6727.81</v>
      </c>
      <c r="O585" t="s">
        <v>85</v>
      </c>
    </row>
    <row r="586" spans="1:15">
      <c r="A586" t="s">
        <v>2102</v>
      </c>
      <c r="B586" t="s">
        <v>2103</v>
      </c>
      <c r="C586" t="s">
        <v>2103</v>
      </c>
      <c r="D586" t="s">
        <v>2104</v>
      </c>
      <c r="E586" t="s">
        <v>15</v>
      </c>
      <c r="F586" s="13">
        <v>45566</v>
      </c>
      <c r="G586" t="s">
        <v>83</v>
      </c>
      <c r="H586" t="s">
        <v>84</v>
      </c>
      <c r="I586" s="12">
        <f>_xlfn.XLOOKUP(A:A, 'FY25 Preliminary Award'!B:B, 'FY25 Preliminary Award'!D:D, "", FALSE)</f>
        <v>121217.12</v>
      </c>
      <c r="J586" s="12">
        <f>_xlfn.XLOOKUP(A:A, 'FY25 Final Award'!B:B, 'FY25 Final Award'!D:D, "", FALSE)</f>
        <v>134946.15</v>
      </c>
      <c r="K586" s="12">
        <f>_xlfn.XLOOKUP(A:A, 'FY25 Final Award'!B:B, 'FY25 Final Award'!D:D, "", FALSE)</f>
        <v>134946.15</v>
      </c>
      <c r="O586" t="s">
        <v>85</v>
      </c>
    </row>
    <row r="587" spans="1:15">
      <c r="A587" t="s">
        <v>2105</v>
      </c>
      <c r="B587" t="s">
        <v>2106</v>
      </c>
      <c r="C587" t="s">
        <v>2107</v>
      </c>
      <c r="D587" t="s">
        <v>2108</v>
      </c>
      <c r="E587" t="s">
        <v>15</v>
      </c>
      <c r="F587" s="13">
        <v>45566</v>
      </c>
      <c r="G587" t="s">
        <v>83</v>
      </c>
      <c r="H587" t="s">
        <v>84</v>
      </c>
      <c r="I587" s="12">
        <f>_xlfn.XLOOKUP(A:A, 'FY25 Preliminary Award'!B:B, 'FY25 Preliminary Award'!D:D, "", FALSE)</f>
        <v>397704.25</v>
      </c>
      <c r="J587" s="12">
        <f>_xlfn.XLOOKUP(A:A, 'FY25 Final Award'!B:B, 'FY25 Final Award'!D:D, "", FALSE)</f>
        <v>418172.9</v>
      </c>
      <c r="K587" s="12">
        <f>_xlfn.XLOOKUP(A:A, 'FY25 Final Award'!B:B, 'FY25 Final Award'!D:D, "", FALSE)</f>
        <v>418172.9</v>
      </c>
      <c r="O587" t="s">
        <v>85</v>
      </c>
    </row>
    <row r="588" spans="1:15">
      <c r="A588" t="s">
        <v>2109</v>
      </c>
      <c r="B588" t="s">
        <v>2110</v>
      </c>
      <c r="C588" t="s">
        <v>2111</v>
      </c>
      <c r="D588" t="s">
        <v>2112</v>
      </c>
      <c r="E588" t="s">
        <v>15</v>
      </c>
      <c r="F588" s="13">
        <v>45566</v>
      </c>
      <c r="G588" t="s">
        <v>83</v>
      </c>
      <c r="H588" t="s">
        <v>84</v>
      </c>
      <c r="I588" s="12">
        <f>_xlfn.XLOOKUP(A:A, 'FY25 Preliminary Award'!B:B, 'FY25 Preliminary Award'!D:D, "", FALSE)</f>
        <v>129059.28</v>
      </c>
      <c r="J588" s="12">
        <f>_xlfn.XLOOKUP(A:A, 'FY25 Final Award'!B:B, 'FY25 Final Award'!D:D, "", FALSE)</f>
        <v>147246.85999999999</v>
      </c>
      <c r="K588" s="12">
        <f>_xlfn.XLOOKUP(A:A, 'FY25 Final Award'!B:B, 'FY25 Final Award'!D:D, "", FALSE)</f>
        <v>147246.85999999999</v>
      </c>
      <c r="O588" t="s">
        <v>85</v>
      </c>
    </row>
    <row r="589" spans="1:15">
      <c r="A589" t="s">
        <v>2113</v>
      </c>
      <c r="B589" t="s">
        <v>2114</v>
      </c>
      <c r="C589" t="s">
        <v>2114</v>
      </c>
      <c r="D589" t="s">
        <v>2115</v>
      </c>
      <c r="E589" t="s">
        <v>15</v>
      </c>
      <c r="F589" s="13">
        <v>45566</v>
      </c>
      <c r="G589" t="s">
        <v>83</v>
      </c>
      <c r="H589" t="s">
        <v>84</v>
      </c>
      <c r="I589" s="12">
        <f>_xlfn.XLOOKUP(A:A, 'FY25 Preliminary Award'!B:B, 'FY25 Preliminary Award'!D:D, "", FALSE)</f>
        <v>8341.2800000000007</v>
      </c>
      <c r="J589" s="12">
        <f>_xlfn.XLOOKUP(A:A, 'FY25 Final Award'!B:B, 'FY25 Final Award'!D:D, "", FALSE)</f>
        <v>8553.76</v>
      </c>
      <c r="K589" s="12">
        <f>_xlfn.XLOOKUP(A:A, 'FY25 Final Award'!B:B, 'FY25 Final Award'!D:D, "", FALSE)</f>
        <v>8553.76</v>
      </c>
      <c r="O589" t="s">
        <v>85</v>
      </c>
    </row>
    <row r="590" spans="1:15">
      <c r="A590" t="s">
        <v>2116</v>
      </c>
      <c r="B590" t="s">
        <v>2117</v>
      </c>
      <c r="C590" t="s">
        <v>2118</v>
      </c>
      <c r="D590" t="s">
        <v>2119</v>
      </c>
      <c r="E590" t="s">
        <v>15</v>
      </c>
      <c r="F590" s="13">
        <v>45566</v>
      </c>
      <c r="G590" t="s">
        <v>83</v>
      </c>
      <c r="H590" t="s">
        <v>84</v>
      </c>
      <c r="I590" s="12">
        <f>_xlfn.XLOOKUP(A:A, 'FY25 Preliminary Award'!B:B, 'FY25 Preliminary Award'!D:D, "", FALSE)</f>
        <v>98190.05</v>
      </c>
      <c r="J590" s="12">
        <f>_xlfn.XLOOKUP(A:A, 'FY25 Final Award'!B:B, 'FY25 Final Award'!D:D, "", FALSE)</f>
        <v>137223.57999999999</v>
      </c>
      <c r="K590" s="12">
        <f>_xlfn.XLOOKUP(A:A, 'FY25 Final Award'!B:B, 'FY25 Final Award'!D:D, "", FALSE)</f>
        <v>137223.57999999999</v>
      </c>
      <c r="O590" t="s">
        <v>85</v>
      </c>
    </row>
    <row r="591" spans="1:15">
      <c r="A591" t="s">
        <v>2120</v>
      </c>
      <c r="B591" t="s">
        <v>2121</v>
      </c>
      <c r="C591" t="s">
        <v>2122</v>
      </c>
      <c r="D591" t="s">
        <v>2123</v>
      </c>
      <c r="E591" t="s">
        <v>15</v>
      </c>
      <c r="F591" s="13">
        <v>45566</v>
      </c>
      <c r="G591" t="s">
        <v>83</v>
      </c>
      <c r="H591" t="s">
        <v>84</v>
      </c>
      <c r="I591" s="12">
        <f>_xlfn.XLOOKUP(A:A, 'FY25 Preliminary Award'!B:B, 'FY25 Preliminary Award'!D:D, "", FALSE)</f>
        <v>491499.61</v>
      </c>
      <c r="J591" s="12">
        <f>_xlfn.XLOOKUP(A:A, 'FY25 Final Award'!B:B, 'FY25 Final Award'!D:D, "", FALSE)</f>
        <v>550828.59</v>
      </c>
      <c r="K591" s="12">
        <f>_xlfn.XLOOKUP(A:A, 'FY25 Final Award'!B:B, 'FY25 Final Award'!D:D, "", FALSE)</f>
        <v>550828.59</v>
      </c>
      <c r="O591" t="s">
        <v>85</v>
      </c>
    </row>
    <row r="592" spans="1:15">
      <c r="A592" t="s">
        <v>2124</v>
      </c>
      <c r="B592" t="s">
        <v>2125</v>
      </c>
      <c r="C592" t="s">
        <v>2126</v>
      </c>
      <c r="D592" t="s">
        <v>2127</v>
      </c>
      <c r="E592" t="s">
        <v>15</v>
      </c>
      <c r="F592" s="13">
        <v>45566</v>
      </c>
      <c r="G592" t="s">
        <v>83</v>
      </c>
      <c r="H592" t="s">
        <v>84</v>
      </c>
      <c r="I592" s="12">
        <f>_xlfn.XLOOKUP(A:A, 'FY25 Preliminary Award'!B:B, 'FY25 Preliminary Award'!D:D, "", FALSE)</f>
        <v>2169885.7400000002</v>
      </c>
      <c r="J592" s="12">
        <f>_xlfn.XLOOKUP(A:A, 'FY25 Final Award'!B:B, 'FY25 Final Award'!D:D, "", FALSE)</f>
        <v>2428362.4500000002</v>
      </c>
      <c r="K592" s="12">
        <f>_xlfn.XLOOKUP(A:A, 'FY25 Final Award'!B:B, 'FY25 Final Award'!D:D, "", FALSE)</f>
        <v>2428362.4500000002</v>
      </c>
      <c r="O592" t="s">
        <v>85</v>
      </c>
    </row>
    <row r="593" spans="1:15">
      <c r="A593" t="s">
        <v>2128</v>
      </c>
      <c r="B593" t="s">
        <v>2129</v>
      </c>
      <c r="C593" t="s">
        <v>2129</v>
      </c>
      <c r="D593" t="s">
        <v>2130</v>
      </c>
      <c r="E593" t="s">
        <v>15</v>
      </c>
      <c r="F593" s="13">
        <v>45566</v>
      </c>
      <c r="G593" t="s">
        <v>83</v>
      </c>
      <c r="H593" t="s">
        <v>84</v>
      </c>
      <c r="I593" s="12">
        <f>_xlfn.XLOOKUP(A:A, 'FY25 Preliminary Award'!B:B, 'FY25 Preliminary Award'!D:D, "", FALSE)</f>
        <v>227508.07</v>
      </c>
      <c r="J593" s="12">
        <f>_xlfn.XLOOKUP(A:A, 'FY25 Final Award'!B:B, 'FY25 Final Award'!D:D, "", FALSE)</f>
        <v>275245.34999999998</v>
      </c>
      <c r="K593" s="12">
        <f>_xlfn.XLOOKUP(A:A, 'FY25 Final Award'!B:B, 'FY25 Final Award'!D:D, "", FALSE)</f>
        <v>275245.34999999998</v>
      </c>
      <c r="O593" t="s">
        <v>85</v>
      </c>
    </row>
    <row r="594" spans="1:15">
      <c r="A594" t="s">
        <v>2131</v>
      </c>
      <c r="B594" t="s">
        <v>2132</v>
      </c>
      <c r="C594" t="s">
        <v>2133</v>
      </c>
      <c r="D594" t="s">
        <v>2134</v>
      </c>
      <c r="E594" t="s">
        <v>15</v>
      </c>
      <c r="F594" s="13">
        <v>45566</v>
      </c>
      <c r="G594" t="s">
        <v>83</v>
      </c>
      <c r="H594" t="s">
        <v>84</v>
      </c>
      <c r="I594" s="12">
        <f>_xlfn.XLOOKUP(A:A, 'FY25 Preliminary Award'!B:B, 'FY25 Preliminary Award'!D:D, "", FALSE)</f>
        <v>178332.95</v>
      </c>
      <c r="J594" s="12">
        <f>_xlfn.XLOOKUP(A:A, 'FY25 Final Award'!B:B, 'FY25 Final Award'!D:D, "", FALSE)</f>
        <v>198007.14</v>
      </c>
      <c r="K594" s="12">
        <f>_xlfn.XLOOKUP(A:A, 'FY25 Final Award'!B:B, 'FY25 Final Award'!D:D, "", FALSE)</f>
        <v>198007.14</v>
      </c>
      <c r="O594" t="s">
        <v>85</v>
      </c>
    </row>
    <row r="595" spans="1:15">
      <c r="A595" t="s">
        <v>2135</v>
      </c>
      <c r="B595" t="s">
        <v>2136</v>
      </c>
      <c r="C595" t="s">
        <v>2137</v>
      </c>
      <c r="D595" t="s">
        <v>2138</v>
      </c>
      <c r="E595" t="s">
        <v>15</v>
      </c>
      <c r="F595" s="13">
        <v>45566</v>
      </c>
      <c r="G595" t="s">
        <v>83</v>
      </c>
      <c r="H595" t="s">
        <v>84</v>
      </c>
      <c r="I595" s="12">
        <f>_xlfn.XLOOKUP(A:A, 'FY25 Preliminary Award'!B:B, 'FY25 Preliminary Award'!D:D, "", FALSE)</f>
        <v>23737.34</v>
      </c>
      <c r="J595" s="12">
        <f>_xlfn.XLOOKUP(A:A, 'FY25 Final Award'!B:B, 'FY25 Final Award'!D:D, "", FALSE)</f>
        <v>20332.55</v>
      </c>
      <c r="K595" s="12">
        <f>_xlfn.XLOOKUP(A:A, 'FY25 Final Award'!B:B, 'FY25 Final Award'!D:D, "", FALSE)</f>
        <v>20332.55</v>
      </c>
      <c r="O595" t="s">
        <v>85</v>
      </c>
    </row>
    <row r="596" spans="1:15">
      <c r="A596" t="s">
        <v>2139</v>
      </c>
      <c r="B596" t="s">
        <v>2140</v>
      </c>
      <c r="C596" t="s">
        <v>2141</v>
      </c>
      <c r="D596" t="s">
        <v>2142</v>
      </c>
      <c r="E596" t="s">
        <v>15</v>
      </c>
      <c r="F596" s="13">
        <v>45566</v>
      </c>
      <c r="G596" t="s">
        <v>83</v>
      </c>
      <c r="H596" t="s">
        <v>84</v>
      </c>
      <c r="I596" s="12">
        <f>_xlfn.XLOOKUP(A:A, 'FY25 Preliminary Award'!B:B, 'FY25 Preliminary Award'!D:D, "", FALSE)</f>
        <v>30747.17</v>
      </c>
      <c r="J596" s="12">
        <f>_xlfn.XLOOKUP(A:A, 'FY25 Final Award'!B:B, 'FY25 Final Award'!D:D, "", FALSE)</f>
        <v>32628.13</v>
      </c>
      <c r="K596" s="12">
        <f>_xlfn.XLOOKUP(A:A, 'FY25 Final Award'!B:B, 'FY25 Final Award'!D:D, "", FALSE)</f>
        <v>32628.13</v>
      </c>
      <c r="O596" t="s">
        <v>85</v>
      </c>
    </row>
    <row r="597" spans="1:15">
      <c r="A597" t="s">
        <v>2143</v>
      </c>
      <c r="B597" t="s">
        <v>2144</v>
      </c>
      <c r="C597" t="s">
        <v>2145</v>
      </c>
      <c r="D597" t="s">
        <v>2146</v>
      </c>
      <c r="E597" t="s">
        <v>15</v>
      </c>
      <c r="F597" s="13">
        <v>45566</v>
      </c>
      <c r="G597" t="s">
        <v>83</v>
      </c>
      <c r="H597" t="s">
        <v>84</v>
      </c>
      <c r="I597" s="12">
        <f>_xlfn.XLOOKUP(A:A, 'FY25 Preliminary Award'!B:B, 'FY25 Preliminary Award'!D:D, "", FALSE)</f>
        <v>16175.7</v>
      </c>
      <c r="J597" s="12">
        <f>_xlfn.XLOOKUP(A:A, 'FY25 Final Award'!B:B, 'FY25 Final Award'!D:D, "", FALSE)</f>
        <v>19921.27</v>
      </c>
      <c r="K597" s="12">
        <f>_xlfn.XLOOKUP(A:A, 'FY25 Final Award'!B:B, 'FY25 Final Award'!D:D, "", FALSE)</f>
        <v>19921.27</v>
      </c>
      <c r="O597" t="s">
        <v>85</v>
      </c>
    </row>
    <row r="598" spans="1:15">
      <c r="A598" t="s">
        <v>2147</v>
      </c>
      <c r="B598" t="s">
        <v>2148</v>
      </c>
      <c r="C598" t="s">
        <v>2148</v>
      </c>
      <c r="D598" t="s">
        <v>2149</v>
      </c>
      <c r="E598" t="s">
        <v>15</v>
      </c>
      <c r="F598" s="13">
        <v>45566</v>
      </c>
      <c r="G598" t="s">
        <v>83</v>
      </c>
      <c r="H598" t="s">
        <v>84</v>
      </c>
      <c r="I598" s="12">
        <f>_xlfn.XLOOKUP(A:A, 'FY25 Preliminary Award'!B:B, 'FY25 Preliminary Award'!D:D, "", FALSE)</f>
        <v>113265.94</v>
      </c>
      <c r="J598" s="12">
        <f>_xlfn.XLOOKUP(A:A, 'FY25 Final Award'!B:B, 'FY25 Final Award'!D:D, "", FALSE)</f>
        <v>126173.23</v>
      </c>
      <c r="K598" s="12">
        <f>_xlfn.XLOOKUP(A:A, 'FY25 Final Award'!B:B, 'FY25 Final Award'!D:D, "", FALSE)</f>
        <v>126173.23</v>
      </c>
      <c r="O598" t="s">
        <v>85</v>
      </c>
    </row>
    <row r="599" spans="1:15">
      <c r="A599" t="s">
        <v>2150</v>
      </c>
      <c r="B599" t="s">
        <v>2151</v>
      </c>
      <c r="C599" t="s">
        <v>2151</v>
      </c>
      <c r="D599" t="s">
        <v>2152</v>
      </c>
      <c r="E599" t="s">
        <v>15</v>
      </c>
      <c r="F599" s="13">
        <v>45566</v>
      </c>
      <c r="G599" t="s">
        <v>83</v>
      </c>
      <c r="H599" t="s">
        <v>84</v>
      </c>
      <c r="I599" s="12">
        <f>_xlfn.XLOOKUP(A:A, 'FY25 Preliminary Award'!B:B, 'FY25 Preliminary Award'!D:D, "", FALSE)</f>
        <v>350336.39</v>
      </c>
      <c r="J599" s="12">
        <f>_xlfn.XLOOKUP(A:A, 'FY25 Final Award'!B:B, 'FY25 Final Award'!D:D, "", FALSE)</f>
        <v>380332.62</v>
      </c>
      <c r="K599" s="12">
        <f>_xlfn.XLOOKUP(A:A, 'FY25 Final Award'!B:B, 'FY25 Final Award'!D:D, "", FALSE)</f>
        <v>380332.62</v>
      </c>
      <c r="O599" t="s">
        <v>85</v>
      </c>
    </row>
    <row r="600" spans="1:15">
      <c r="A600" t="s">
        <v>2153</v>
      </c>
      <c r="B600" t="s">
        <v>2154</v>
      </c>
      <c r="C600" t="s">
        <v>2155</v>
      </c>
      <c r="D600" t="s">
        <v>2156</v>
      </c>
      <c r="E600" t="s">
        <v>15</v>
      </c>
      <c r="F600" s="13">
        <v>45566</v>
      </c>
      <c r="G600" t="s">
        <v>83</v>
      </c>
      <c r="H600" t="s">
        <v>84</v>
      </c>
      <c r="I600" s="12">
        <f>_xlfn.XLOOKUP(A:A, 'FY25 Preliminary Award'!B:B, 'FY25 Preliminary Award'!D:D, "", FALSE)</f>
        <v>67895.56</v>
      </c>
      <c r="J600" s="12">
        <f>_xlfn.XLOOKUP(A:A, 'FY25 Final Award'!B:B, 'FY25 Final Award'!D:D, "", FALSE)</f>
        <v>76249.320000000007</v>
      </c>
      <c r="K600" s="12">
        <f>_xlfn.XLOOKUP(A:A, 'FY25 Final Award'!B:B, 'FY25 Final Award'!D:D, "", FALSE)</f>
        <v>76249.320000000007</v>
      </c>
      <c r="O600" t="s">
        <v>85</v>
      </c>
    </row>
    <row r="601" spans="1:15">
      <c r="A601" t="s">
        <v>2157</v>
      </c>
      <c r="B601" t="s">
        <v>2158</v>
      </c>
      <c r="C601" t="s">
        <v>2159</v>
      </c>
      <c r="D601" t="s">
        <v>2160</v>
      </c>
      <c r="E601" t="s">
        <v>15</v>
      </c>
      <c r="F601" s="13">
        <v>45566</v>
      </c>
      <c r="G601" t="s">
        <v>83</v>
      </c>
      <c r="H601" t="s">
        <v>84</v>
      </c>
      <c r="I601" s="12">
        <f>_xlfn.XLOOKUP(A:A, 'FY25 Preliminary Award'!B:B, 'FY25 Preliminary Award'!D:D, "", FALSE)</f>
        <v>60056.75</v>
      </c>
      <c r="J601" s="12">
        <f>_xlfn.XLOOKUP(A:A, 'FY25 Final Award'!B:B, 'FY25 Final Award'!D:D, "", FALSE)</f>
        <v>70539.12</v>
      </c>
      <c r="K601" s="12">
        <f>_xlfn.XLOOKUP(A:A, 'FY25 Final Award'!B:B, 'FY25 Final Award'!D:D, "", FALSE)</f>
        <v>70539.12</v>
      </c>
      <c r="O601" t="s">
        <v>85</v>
      </c>
    </row>
    <row r="602" spans="1:15">
      <c r="A602" t="s">
        <v>2161</v>
      </c>
      <c r="B602" t="s">
        <v>2162</v>
      </c>
      <c r="C602" t="s">
        <v>2162</v>
      </c>
      <c r="D602" t="s">
        <v>2163</v>
      </c>
      <c r="E602" t="s">
        <v>15</v>
      </c>
      <c r="F602" s="13">
        <v>45566</v>
      </c>
      <c r="G602" t="s">
        <v>83</v>
      </c>
      <c r="H602" t="s">
        <v>84</v>
      </c>
      <c r="I602" s="12">
        <f>_xlfn.XLOOKUP(A:A, 'FY25 Preliminary Award'!B:B, 'FY25 Preliminary Award'!D:D, "", FALSE)</f>
        <v>21799.919999999998</v>
      </c>
      <c r="J602" s="12">
        <f>_xlfn.XLOOKUP(A:A, 'FY25 Final Award'!B:B, 'FY25 Final Award'!D:D, "", FALSE)</f>
        <v>19275.09</v>
      </c>
      <c r="K602" s="12">
        <f>_xlfn.XLOOKUP(A:A, 'FY25 Final Award'!B:B, 'FY25 Final Award'!D:D, "", FALSE)</f>
        <v>19275.09</v>
      </c>
      <c r="O602" t="s">
        <v>85</v>
      </c>
    </row>
    <row r="603" spans="1:15">
      <c r="A603" t="s">
        <v>2164</v>
      </c>
      <c r="B603" t="s">
        <v>2165</v>
      </c>
      <c r="C603" t="s">
        <v>2166</v>
      </c>
      <c r="D603" t="s">
        <v>2167</v>
      </c>
      <c r="E603" t="s">
        <v>15</v>
      </c>
      <c r="F603" s="13">
        <v>45566</v>
      </c>
      <c r="G603" t="s">
        <v>83</v>
      </c>
      <c r="H603" t="s">
        <v>84</v>
      </c>
      <c r="I603" s="12">
        <f>_xlfn.XLOOKUP(A:A, 'FY25 Preliminary Award'!B:B, 'FY25 Preliminary Award'!D:D, "", FALSE)</f>
        <v>9166232.5700000003</v>
      </c>
      <c r="J603" s="12">
        <f>_xlfn.XLOOKUP(A:A, 'FY25 Final Award'!B:B, 'FY25 Final Award'!D:D, "", FALSE)</f>
        <v>10629686.439999999</v>
      </c>
      <c r="K603" s="12">
        <f>_xlfn.XLOOKUP(A:A, 'FY25 Final Award'!B:B, 'FY25 Final Award'!D:D, "", FALSE)</f>
        <v>10629686.439999999</v>
      </c>
      <c r="O603" t="s">
        <v>85</v>
      </c>
    </row>
    <row r="604" spans="1:15">
      <c r="A604" t="s">
        <v>2168</v>
      </c>
      <c r="B604" t="s">
        <v>2169</v>
      </c>
      <c r="C604" t="s">
        <v>2170</v>
      </c>
      <c r="D604" t="s">
        <v>2171</v>
      </c>
      <c r="E604" t="s">
        <v>15</v>
      </c>
      <c r="F604" s="13">
        <v>45566</v>
      </c>
      <c r="G604" t="s">
        <v>83</v>
      </c>
      <c r="H604" t="s">
        <v>84</v>
      </c>
      <c r="I604" s="12">
        <f>_xlfn.XLOOKUP(A:A, 'FY25 Preliminary Award'!B:B, 'FY25 Preliminary Award'!D:D, "", FALSE)</f>
        <v>65860.100000000006</v>
      </c>
      <c r="J604" s="12">
        <f>_xlfn.XLOOKUP(A:A, 'FY25 Final Award'!B:B, 'FY25 Final Award'!D:D, "", FALSE)</f>
        <v>93725.37</v>
      </c>
      <c r="K604" s="12">
        <f>_xlfn.XLOOKUP(A:A, 'FY25 Final Award'!B:B, 'FY25 Final Award'!D:D, "", FALSE)</f>
        <v>93725.37</v>
      </c>
      <c r="O604" t="s">
        <v>85</v>
      </c>
    </row>
    <row r="605" spans="1:15">
      <c r="A605" t="s">
        <v>2172</v>
      </c>
      <c r="B605" t="s">
        <v>2173</v>
      </c>
      <c r="C605" t="s">
        <v>2174</v>
      </c>
      <c r="D605" t="s">
        <v>2175</v>
      </c>
      <c r="E605" t="s">
        <v>15</v>
      </c>
      <c r="F605" s="13">
        <v>45566</v>
      </c>
      <c r="G605" t="s">
        <v>83</v>
      </c>
      <c r="H605" t="s">
        <v>84</v>
      </c>
      <c r="I605" s="12">
        <f>_xlfn.XLOOKUP(A:A, 'FY25 Preliminary Award'!B:B, 'FY25 Preliminary Award'!D:D, "", FALSE)</f>
        <v>27961.77</v>
      </c>
      <c r="J605" s="12">
        <f>_xlfn.XLOOKUP(A:A, 'FY25 Final Award'!B:B, 'FY25 Final Award'!D:D, "", FALSE)</f>
        <v>0</v>
      </c>
      <c r="K605" s="12">
        <f>_xlfn.XLOOKUP(A:A, 'FY25 Final Award'!B:B, 'FY25 Final Award'!D:D, "", FALSE)</f>
        <v>0</v>
      </c>
      <c r="O605" t="s">
        <v>85</v>
      </c>
    </row>
    <row r="606" spans="1:15">
      <c r="A606" t="s">
        <v>2176</v>
      </c>
      <c r="B606" t="s">
        <v>2177</v>
      </c>
      <c r="C606" t="s">
        <v>2178</v>
      </c>
      <c r="D606" t="s">
        <v>2179</v>
      </c>
      <c r="E606" t="s">
        <v>15</v>
      </c>
      <c r="F606" s="13">
        <v>45566</v>
      </c>
      <c r="G606" t="s">
        <v>83</v>
      </c>
      <c r="H606" t="s">
        <v>84</v>
      </c>
      <c r="I606" s="12">
        <f>_xlfn.XLOOKUP(A:A, 'FY25 Preliminary Award'!B:B, 'FY25 Preliminary Award'!D:D, "", FALSE)</f>
        <v>256871.54</v>
      </c>
      <c r="J606" s="12">
        <f>_xlfn.XLOOKUP(A:A, 'FY25 Final Award'!B:B, 'FY25 Final Award'!D:D, "", FALSE)</f>
        <v>292737.63</v>
      </c>
      <c r="K606" s="12">
        <f>_xlfn.XLOOKUP(A:A, 'FY25 Final Award'!B:B, 'FY25 Final Award'!D:D, "", FALSE)</f>
        <v>292737.63</v>
      </c>
      <c r="O606" t="s">
        <v>85</v>
      </c>
    </row>
    <row r="607" spans="1:15">
      <c r="A607" t="s">
        <v>2180</v>
      </c>
      <c r="B607" t="s">
        <v>2181</v>
      </c>
      <c r="C607" t="s">
        <v>2182</v>
      </c>
      <c r="D607" t="s">
        <v>2183</v>
      </c>
      <c r="E607" t="s">
        <v>15</v>
      </c>
      <c r="F607" s="13">
        <v>45566</v>
      </c>
      <c r="G607" t="s">
        <v>83</v>
      </c>
      <c r="H607" t="s">
        <v>84</v>
      </c>
      <c r="I607" s="12">
        <f>_xlfn.XLOOKUP(A:A, 'FY25 Preliminary Award'!B:B, 'FY25 Preliminary Award'!D:D, "", FALSE)</f>
        <v>2116359.65</v>
      </c>
      <c r="J607" s="12">
        <f>_xlfn.XLOOKUP(A:A, 'FY25 Final Award'!B:B, 'FY25 Final Award'!D:D, "", FALSE)</f>
        <v>2441006.85</v>
      </c>
      <c r="K607" s="12">
        <f>_xlfn.XLOOKUP(A:A, 'FY25 Final Award'!B:B, 'FY25 Final Award'!D:D, "", FALSE)</f>
        <v>2441006.85</v>
      </c>
      <c r="O607" t="s">
        <v>85</v>
      </c>
    </row>
    <row r="608" spans="1:15">
      <c r="A608" t="s">
        <v>2184</v>
      </c>
      <c r="B608" t="s">
        <v>2185</v>
      </c>
      <c r="C608" t="s">
        <v>2186</v>
      </c>
      <c r="D608">
        <v>0</v>
      </c>
      <c r="E608" t="s">
        <v>15</v>
      </c>
      <c r="F608" s="13">
        <v>45566</v>
      </c>
      <c r="G608" t="s">
        <v>83</v>
      </c>
      <c r="H608" t="s">
        <v>84</v>
      </c>
      <c r="I608" s="12">
        <f>_xlfn.XLOOKUP(A:A, 'FY25 Preliminary Award'!B:B, 'FY25 Preliminary Award'!D:D, "", FALSE)</f>
        <v>15431.63</v>
      </c>
      <c r="J608" s="12">
        <f>_xlfn.XLOOKUP(A:A, 'FY25 Final Award'!B:B, 'FY25 Final Award'!D:D, "", FALSE)</f>
        <v>14819.05</v>
      </c>
      <c r="K608" s="12">
        <f>_xlfn.XLOOKUP(A:A, 'FY25 Final Award'!B:B, 'FY25 Final Award'!D:D, "", FALSE)</f>
        <v>14819.05</v>
      </c>
      <c r="O608" t="s">
        <v>85</v>
      </c>
    </row>
    <row r="609" spans="1:15">
      <c r="A609" t="s">
        <v>2187</v>
      </c>
      <c r="B609" t="s">
        <v>2188</v>
      </c>
      <c r="C609" t="s">
        <v>2189</v>
      </c>
      <c r="D609" t="s">
        <v>2190</v>
      </c>
      <c r="E609" t="s">
        <v>15</v>
      </c>
      <c r="F609" s="13">
        <v>45566</v>
      </c>
      <c r="G609" t="s">
        <v>83</v>
      </c>
      <c r="H609" t="s">
        <v>84</v>
      </c>
      <c r="I609" s="12">
        <f>_xlfn.XLOOKUP(A:A, 'FY25 Preliminary Award'!B:B, 'FY25 Preliminary Award'!D:D, "", FALSE)</f>
        <v>38408.959999999999</v>
      </c>
      <c r="J609" s="12">
        <f>_xlfn.XLOOKUP(A:A, 'FY25 Final Award'!B:B, 'FY25 Final Award'!D:D, "", FALSE)</f>
        <v>40681.31</v>
      </c>
      <c r="K609" s="12">
        <f>_xlfn.XLOOKUP(A:A, 'FY25 Final Award'!B:B, 'FY25 Final Award'!D:D, "", FALSE)</f>
        <v>40681.31</v>
      </c>
      <c r="O609" t="s">
        <v>85</v>
      </c>
    </row>
    <row r="610" spans="1:15">
      <c r="A610" t="s">
        <v>2191</v>
      </c>
      <c r="B610" t="s">
        <v>2192</v>
      </c>
      <c r="C610" t="s">
        <v>2193</v>
      </c>
      <c r="D610" t="s">
        <v>2194</v>
      </c>
      <c r="E610" t="s">
        <v>15</v>
      </c>
      <c r="F610" s="13">
        <v>45566</v>
      </c>
      <c r="G610" t="s">
        <v>83</v>
      </c>
      <c r="H610" t="s">
        <v>84</v>
      </c>
      <c r="I610" s="12">
        <f>_xlfn.XLOOKUP(A:A, 'FY25 Preliminary Award'!B:B, 'FY25 Preliminary Award'!D:D, "", FALSE)</f>
        <v>26176.37</v>
      </c>
      <c r="J610" s="12">
        <f>_xlfn.XLOOKUP(A:A, 'FY25 Final Award'!B:B, 'FY25 Final Award'!D:D, "", FALSE)</f>
        <v>27347.25</v>
      </c>
      <c r="K610" s="12">
        <f>_xlfn.XLOOKUP(A:A, 'FY25 Final Award'!B:B, 'FY25 Final Award'!D:D, "", FALSE)</f>
        <v>27347.25</v>
      </c>
      <c r="O610" t="s">
        <v>85</v>
      </c>
    </row>
    <row r="611" spans="1:15">
      <c r="A611" t="s">
        <v>2195</v>
      </c>
      <c r="B611" t="s">
        <v>2196</v>
      </c>
      <c r="C611" t="s">
        <v>2196</v>
      </c>
      <c r="D611" t="s">
        <v>2197</v>
      </c>
      <c r="E611" t="s">
        <v>15</v>
      </c>
      <c r="F611" s="13">
        <v>45566</v>
      </c>
      <c r="G611" t="s">
        <v>83</v>
      </c>
      <c r="H611" t="s">
        <v>84</v>
      </c>
      <c r="I611" s="12">
        <f>_xlfn.XLOOKUP(A:A, 'FY25 Preliminary Award'!B:B, 'FY25 Preliminary Award'!D:D, "", FALSE)</f>
        <v>22399.53</v>
      </c>
      <c r="J611" s="12">
        <f>_xlfn.XLOOKUP(A:A, 'FY25 Final Award'!B:B, 'FY25 Final Award'!D:D, "", FALSE)</f>
        <v>1693.94</v>
      </c>
      <c r="K611" s="12">
        <f>_xlfn.XLOOKUP(A:A, 'FY25 Final Award'!B:B, 'FY25 Final Award'!D:D, "", FALSE)</f>
        <v>1693.94</v>
      </c>
      <c r="O611" t="s">
        <v>85</v>
      </c>
    </row>
    <row r="612" spans="1:15">
      <c r="A612" t="s">
        <v>2198</v>
      </c>
      <c r="B612" t="s">
        <v>2199</v>
      </c>
      <c r="C612" t="s">
        <v>2199</v>
      </c>
      <c r="D612" t="s">
        <v>2200</v>
      </c>
      <c r="E612" t="s">
        <v>15</v>
      </c>
      <c r="F612" s="13">
        <v>45566</v>
      </c>
      <c r="G612" t="s">
        <v>83</v>
      </c>
      <c r="H612" t="s">
        <v>84</v>
      </c>
      <c r="I612" s="12">
        <f>_xlfn.XLOOKUP(A:A, 'FY25 Preliminary Award'!B:B, 'FY25 Preliminary Award'!D:D, "", FALSE)</f>
        <v>33291.760000000002</v>
      </c>
      <c r="J612" s="12">
        <f>_xlfn.XLOOKUP(A:A, 'FY25 Final Award'!B:B, 'FY25 Final Award'!D:D, "", FALSE)</f>
        <v>31912.959999999999</v>
      </c>
      <c r="K612" s="12">
        <f>_xlfn.XLOOKUP(A:A, 'FY25 Final Award'!B:B, 'FY25 Final Award'!D:D, "", FALSE)</f>
        <v>31912.959999999999</v>
      </c>
      <c r="O612" t="s">
        <v>85</v>
      </c>
    </row>
    <row r="613" spans="1:15">
      <c r="A613" t="s">
        <v>2201</v>
      </c>
      <c r="B613" t="s">
        <v>2202</v>
      </c>
      <c r="C613" t="s">
        <v>2202</v>
      </c>
      <c r="D613" t="s">
        <v>2203</v>
      </c>
      <c r="E613" t="s">
        <v>15</v>
      </c>
      <c r="F613" s="13">
        <v>45566</v>
      </c>
      <c r="G613" t="s">
        <v>83</v>
      </c>
      <c r="H613" t="s">
        <v>84</v>
      </c>
      <c r="I613" s="12">
        <f>_xlfn.XLOOKUP(A:A, 'FY25 Preliminary Award'!B:B, 'FY25 Preliminary Award'!D:D, "", FALSE)</f>
        <v>96798.5</v>
      </c>
      <c r="J613" s="12">
        <f>_xlfn.XLOOKUP(A:A, 'FY25 Final Award'!B:B, 'FY25 Final Award'!D:D, "", FALSE)</f>
        <v>107286.77</v>
      </c>
      <c r="K613" s="12">
        <f>_xlfn.XLOOKUP(A:A, 'FY25 Final Award'!B:B, 'FY25 Final Award'!D:D, "", FALSE)</f>
        <v>107286.77</v>
      </c>
      <c r="O613" t="s">
        <v>85</v>
      </c>
    </row>
    <row r="614" spans="1:15">
      <c r="A614" t="s">
        <v>2204</v>
      </c>
      <c r="B614" t="s">
        <v>2205</v>
      </c>
      <c r="C614" t="s">
        <v>2206</v>
      </c>
      <c r="D614" t="s">
        <v>2207</v>
      </c>
      <c r="E614" t="s">
        <v>15</v>
      </c>
      <c r="F614" s="13">
        <v>45566</v>
      </c>
      <c r="G614" t="s">
        <v>83</v>
      </c>
      <c r="H614" t="s">
        <v>84</v>
      </c>
      <c r="I614" s="12">
        <f>_xlfn.XLOOKUP(A:A, 'FY25 Preliminary Award'!B:B, 'FY25 Preliminary Award'!D:D, "", FALSE)</f>
        <v>34634.839999999997</v>
      </c>
      <c r="J614" s="12">
        <f>_xlfn.XLOOKUP(A:A, 'FY25 Final Award'!B:B, 'FY25 Final Award'!D:D, "", FALSE)</f>
        <v>28276.02</v>
      </c>
      <c r="K614" s="12">
        <f>_xlfn.XLOOKUP(A:A, 'FY25 Final Award'!B:B, 'FY25 Final Award'!D:D, "", FALSE)</f>
        <v>28276.02</v>
      </c>
      <c r="O614" t="s">
        <v>85</v>
      </c>
    </row>
    <row r="615" spans="1:15">
      <c r="A615" t="s">
        <v>2208</v>
      </c>
      <c r="B615" t="s">
        <v>2209</v>
      </c>
      <c r="C615" t="s">
        <v>2210</v>
      </c>
      <c r="D615" t="s">
        <v>2211</v>
      </c>
      <c r="E615" t="s">
        <v>15</v>
      </c>
      <c r="F615" s="13">
        <v>45566</v>
      </c>
      <c r="G615" t="s">
        <v>83</v>
      </c>
      <c r="H615" t="s">
        <v>84</v>
      </c>
      <c r="I615" s="12">
        <f>_xlfn.XLOOKUP(A:A, 'FY25 Preliminary Award'!B:B, 'FY25 Preliminary Award'!D:D, "", FALSE)</f>
        <v>57167.76</v>
      </c>
      <c r="J615" s="12">
        <f>_xlfn.XLOOKUP(A:A, 'FY25 Final Award'!B:B, 'FY25 Final Award'!D:D, "", FALSE)</f>
        <v>59474.43</v>
      </c>
      <c r="K615" s="12">
        <f>_xlfn.XLOOKUP(A:A, 'FY25 Final Award'!B:B, 'FY25 Final Award'!D:D, "", FALSE)</f>
        <v>59474.43</v>
      </c>
      <c r="O615" t="s">
        <v>85</v>
      </c>
    </row>
    <row r="616" spans="1:15">
      <c r="A616" t="s">
        <v>2212</v>
      </c>
      <c r="B616" t="s">
        <v>2213</v>
      </c>
      <c r="C616" t="s">
        <v>2214</v>
      </c>
      <c r="D616" t="s">
        <v>2215</v>
      </c>
      <c r="E616" t="s">
        <v>15</v>
      </c>
      <c r="F616" s="13">
        <v>45566</v>
      </c>
      <c r="G616" t="s">
        <v>83</v>
      </c>
      <c r="H616" t="s">
        <v>84</v>
      </c>
      <c r="I616" s="12">
        <f>_xlfn.XLOOKUP(A:A, 'FY25 Preliminary Award'!B:B, 'FY25 Preliminary Award'!D:D, "", FALSE)</f>
        <v>74080.429999999993</v>
      </c>
      <c r="J616" s="12">
        <f>_xlfn.XLOOKUP(A:A, 'FY25 Final Award'!B:B, 'FY25 Final Award'!D:D, "", FALSE)</f>
        <v>81909.279999999999</v>
      </c>
      <c r="K616" s="12">
        <f>_xlfn.XLOOKUP(A:A, 'FY25 Final Award'!B:B, 'FY25 Final Award'!D:D, "", FALSE)</f>
        <v>81909.279999999999</v>
      </c>
      <c r="O616" t="s">
        <v>85</v>
      </c>
    </row>
    <row r="617" spans="1:15">
      <c r="A617" t="s">
        <v>2216</v>
      </c>
      <c r="B617" t="s">
        <v>2217</v>
      </c>
      <c r="C617" t="s">
        <v>2217</v>
      </c>
      <c r="D617" t="s">
        <v>2218</v>
      </c>
      <c r="E617" t="s">
        <v>15</v>
      </c>
      <c r="F617" s="13">
        <v>45566</v>
      </c>
      <c r="G617" t="s">
        <v>83</v>
      </c>
      <c r="H617" t="s">
        <v>84</v>
      </c>
      <c r="I617" s="12">
        <f>_xlfn.XLOOKUP(A:A, 'FY25 Preliminary Award'!B:B, 'FY25 Preliminary Award'!D:D, "", FALSE)</f>
        <v>797.76</v>
      </c>
      <c r="J617" s="12">
        <f>_xlfn.XLOOKUP(A:A, 'FY25 Final Award'!B:B, 'FY25 Final Award'!D:D, "", FALSE)</f>
        <v>0</v>
      </c>
      <c r="K617" s="12">
        <f>_xlfn.XLOOKUP(A:A, 'FY25 Final Award'!B:B, 'FY25 Final Award'!D:D, "", FALSE)</f>
        <v>0</v>
      </c>
      <c r="O617" t="s">
        <v>85</v>
      </c>
    </row>
    <row r="618" spans="1:15">
      <c r="A618" t="s">
        <v>2219</v>
      </c>
      <c r="B618" t="s">
        <v>2220</v>
      </c>
      <c r="C618" t="s">
        <v>2221</v>
      </c>
      <c r="D618" t="s">
        <v>2222</v>
      </c>
      <c r="E618" t="s">
        <v>15</v>
      </c>
      <c r="F618" s="13">
        <v>45566</v>
      </c>
      <c r="G618" t="s">
        <v>83</v>
      </c>
      <c r="H618" t="s">
        <v>84</v>
      </c>
      <c r="I618" s="12">
        <f>_xlfn.XLOOKUP(A:A, 'FY25 Preliminary Award'!B:B, 'FY25 Preliminary Award'!D:D, "", FALSE)</f>
        <v>272079.93</v>
      </c>
      <c r="J618" s="12">
        <f>_xlfn.XLOOKUP(A:A, 'FY25 Final Award'!B:B, 'FY25 Final Award'!D:D, "", FALSE)</f>
        <v>326956.14</v>
      </c>
      <c r="K618" s="12">
        <f>_xlfn.XLOOKUP(A:A, 'FY25 Final Award'!B:B, 'FY25 Final Award'!D:D, "", FALSE)</f>
        <v>326956.14</v>
      </c>
      <c r="O618" t="s">
        <v>85</v>
      </c>
    </row>
    <row r="619" spans="1:15">
      <c r="A619" t="s">
        <v>2223</v>
      </c>
      <c r="B619" t="s">
        <v>2224</v>
      </c>
      <c r="C619" t="s">
        <v>2225</v>
      </c>
      <c r="D619" t="s">
        <v>2226</v>
      </c>
      <c r="E619" t="s">
        <v>15</v>
      </c>
      <c r="F619" s="13">
        <v>45566</v>
      </c>
      <c r="G619" t="s">
        <v>83</v>
      </c>
      <c r="H619" t="s">
        <v>84</v>
      </c>
      <c r="I619" s="12">
        <f>_xlfn.XLOOKUP(A:A, 'FY25 Preliminary Award'!B:B, 'FY25 Preliminary Award'!D:D, "", FALSE)</f>
        <v>4583490.03</v>
      </c>
      <c r="J619" s="12">
        <f>_xlfn.XLOOKUP(A:A, 'FY25 Final Award'!B:B, 'FY25 Final Award'!D:D, "", FALSE)</f>
        <v>4982127.4000000004</v>
      </c>
      <c r="K619" s="12">
        <f>_xlfn.XLOOKUP(A:A, 'FY25 Final Award'!B:B, 'FY25 Final Award'!D:D, "", FALSE)</f>
        <v>4982127.4000000004</v>
      </c>
      <c r="O619" t="s">
        <v>85</v>
      </c>
    </row>
    <row r="620" spans="1:15">
      <c r="A620" t="s">
        <v>2227</v>
      </c>
      <c r="B620" t="s">
        <v>2228</v>
      </c>
      <c r="C620" t="s">
        <v>2229</v>
      </c>
      <c r="D620" t="s">
        <v>2230</v>
      </c>
      <c r="E620" t="s">
        <v>15</v>
      </c>
      <c r="F620" s="13">
        <v>45566</v>
      </c>
      <c r="G620" t="s">
        <v>83</v>
      </c>
      <c r="H620" t="s">
        <v>84</v>
      </c>
      <c r="I620" s="12">
        <f>_xlfn.XLOOKUP(A:A, 'FY25 Preliminary Award'!B:B, 'FY25 Preliminary Award'!D:D, "", FALSE)</f>
        <v>46449.23</v>
      </c>
      <c r="J620" s="12">
        <f>_xlfn.XLOOKUP(A:A, 'FY25 Final Award'!B:B, 'FY25 Final Award'!D:D, "", FALSE)</f>
        <v>54605.93</v>
      </c>
      <c r="K620" s="12">
        <f>_xlfn.XLOOKUP(A:A, 'FY25 Final Award'!B:B, 'FY25 Final Award'!D:D, "", FALSE)</f>
        <v>54605.93</v>
      </c>
      <c r="O620" t="s">
        <v>85</v>
      </c>
    </row>
    <row r="621" spans="1:15">
      <c r="A621" t="s">
        <v>2231</v>
      </c>
      <c r="B621" t="s">
        <v>2232</v>
      </c>
      <c r="C621" t="s">
        <v>2233</v>
      </c>
      <c r="D621" t="s">
        <v>2234</v>
      </c>
      <c r="E621" t="s">
        <v>15</v>
      </c>
      <c r="F621" s="13">
        <v>45566</v>
      </c>
      <c r="G621" t="s">
        <v>83</v>
      </c>
      <c r="H621" t="s">
        <v>84</v>
      </c>
      <c r="I621" s="12">
        <f>_xlfn.XLOOKUP(A:A, 'FY25 Preliminary Award'!B:B, 'FY25 Preliminary Award'!D:D, "", FALSE)</f>
        <v>25706.02</v>
      </c>
      <c r="J621" s="12">
        <f>_xlfn.XLOOKUP(A:A, 'FY25 Final Award'!B:B, 'FY25 Final Award'!D:D, "", FALSE)</f>
        <v>27741.56</v>
      </c>
      <c r="K621" s="12">
        <f>_xlfn.XLOOKUP(A:A, 'FY25 Final Award'!B:B, 'FY25 Final Award'!D:D, "", FALSE)</f>
        <v>27741.56</v>
      </c>
      <c r="O621" t="s">
        <v>85</v>
      </c>
    </row>
    <row r="622" spans="1:15">
      <c r="A622" t="s">
        <v>2235</v>
      </c>
      <c r="B622" t="s">
        <v>2236</v>
      </c>
      <c r="C622" t="s">
        <v>2237</v>
      </c>
      <c r="D622" t="s">
        <v>2238</v>
      </c>
      <c r="E622" t="s">
        <v>15</v>
      </c>
      <c r="F622" s="13">
        <v>45566</v>
      </c>
      <c r="G622" t="s">
        <v>83</v>
      </c>
      <c r="H622" t="s">
        <v>84</v>
      </c>
      <c r="I622" s="12">
        <f>_xlfn.XLOOKUP(A:A, 'FY25 Preliminary Award'!B:B, 'FY25 Preliminary Award'!D:D, "", FALSE)</f>
        <v>45369.06</v>
      </c>
      <c r="J622" s="12">
        <f>_xlfn.XLOOKUP(A:A, 'FY25 Final Award'!B:B, 'FY25 Final Award'!D:D, "", FALSE)</f>
        <v>64689.82</v>
      </c>
      <c r="K622" s="12">
        <f>_xlfn.XLOOKUP(A:A, 'FY25 Final Award'!B:B, 'FY25 Final Award'!D:D, "", FALSE)</f>
        <v>64689.82</v>
      </c>
      <c r="O622" t="s">
        <v>85</v>
      </c>
    </row>
    <row r="623" spans="1:15">
      <c r="A623" t="s">
        <v>2239</v>
      </c>
      <c r="B623" t="s">
        <v>2240</v>
      </c>
      <c r="C623" t="s">
        <v>2241</v>
      </c>
      <c r="D623" t="s">
        <v>2242</v>
      </c>
      <c r="E623" t="s">
        <v>15</v>
      </c>
      <c r="F623" s="13">
        <v>45566</v>
      </c>
      <c r="G623" t="s">
        <v>83</v>
      </c>
      <c r="H623" t="s">
        <v>84</v>
      </c>
      <c r="I623" s="12">
        <f>_xlfn.XLOOKUP(A:A, 'FY25 Preliminary Award'!B:B, 'FY25 Preliminary Award'!D:D, "", FALSE)</f>
        <v>12899.44</v>
      </c>
      <c r="J623" s="12">
        <f>_xlfn.XLOOKUP(A:A, 'FY25 Final Award'!B:B, 'FY25 Final Award'!D:D, "", FALSE)</f>
        <v>13621.68</v>
      </c>
      <c r="K623" s="12">
        <f>_xlfn.XLOOKUP(A:A, 'FY25 Final Award'!B:B, 'FY25 Final Award'!D:D, "", FALSE)</f>
        <v>13621.68</v>
      </c>
      <c r="O623" t="s">
        <v>85</v>
      </c>
    </row>
    <row r="624" spans="1:15">
      <c r="A624" t="s">
        <v>2243</v>
      </c>
      <c r="B624" t="s">
        <v>2244</v>
      </c>
      <c r="C624" t="s">
        <v>2245</v>
      </c>
      <c r="D624" t="s">
        <v>2246</v>
      </c>
      <c r="E624" t="s">
        <v>15</v>
      </c>
      <c r="F624" s="13">
        <v>45566</v>
      </c>
      <c r="G624" t="s">
        <v>83</v>
      </c>
      <c r="H624" t="s">
        <v>84</v>
      </c>
      <c r="I624" s="12">
        <f>_xlfn.XLOOKUP(A:A, 'FY25 Preliminary Award'!B:B, 'FY25 Preliminary Award'!D:D, "", FALSE)</f>
        <v>38992.65</v>
      </c>
      <c r="J624" s="12">
        <f>_xlfn.XLOOKUP(A:A, 'FY25 Final Award'!B:B, 'FY25 Final Award'!D:D, "", FALSE)</f>
        <v>38348.769999999997</v>
      </c>
      <c r="K624" s="12">
        <f>_xlfn.XLOOKUP(A:A, 'FY25 Final Award'!B:B, 'FY25 Final Award'!D:D, "", FALSE)</f>
        <v>38348.769999999997</v>
      </c>
      <c r="O624" t="s">
        <v>85</v>
      </c>
    </row>
    <row r="625" spans="1:15">
      <c r="A625" t="s">
        <v>2247</v>
      </c>
      <c r="B625" t="s">
        <v>2248</v>
      </c>
      <c r="C625" t="s">
        <v>2248</v>
      </c>
      <c r="D625" t="s">
        <v>2249</v>
      </c>
      <c r="E625" t="s">
        <v>15</v>
      </c>
      <c r="F625" s="13">
        <v>45566</v>
      </c>
      <c r="G625" t="s">
        <v>83</v>
      </c>
      <c r="H625" t="s">
        <v>84</v>
      </c>
      <c r="I625" s="12">
        <f>_xlfn.XLOOKUP(A:A, 'FY25 Preliminary Award'!B:B, 'FY25 Preliminary Award'!D:D, "", FALSE)</f>
        <v>84254.94</v>
      </c>
      <c r="J625" s="12">
        <f>_xlfn.XLOOKUP(A:A, 'FY25 Final Award'!B:B, 'FY25 Final Award'!D:D, "", FALSE)</f>
        <v>94561.600000000006</v>
      </c>
      <c r="K625" s="12">
        <f>_xlfn.XLOOKUP(A:A, 'FY25 Final Award'!B:B, 'FY25 Final Award'!D:D, "", FALSE)</f>
        <v>94561.600000000006</v>
      </c>
      <c r="O625" t="s">
        <v>85</v>
      </c>
    </row>
    <row r="626" spans="1:15">
      <c r="A626" t="s">
        <v>2250</v>
      </c>
      <c r="B626" t="s">
        <v>2251</v>
      </c>
      <c r="C626" t="s">
        <v>2252</v>
      </c>
      <c r="D626" t="s">
        <v>2253</v>
      </c>
      <c r="E626" t="s">
        <v>15</v>
      </c>
      <c r="F626" s="13">
        <v>45566</v>
      </c>
      <c r="G626" t="s">
        <v>83</v>
      </c>
      <c r="H626" t="s">
        <v>84</v>
      </c>
      <c r="I626" s="12">
        <f>_xlfn.XLOOKUP(A:A, 'FY25 Preliminary Award'!B:B, 'FY25 Preliminary Award'!D:D, "", FALSE)</f>
        <v>533332.25</v>
      </c>
      <c r="J626" s="12">
        <f>_xlfn.XLOOKUP(A:A, 'FY25 Final Award'!B:B, 'FY25 Final Award'!D:D, "", FALSE)</f>
        <v>580556.62</v>
      </c>
      <c r="K626" s="12">
        <f>_xlfn.XLOOKUP(A:A, 'FY25 Final Award'!B:B, 'FY25 Final Award'!D:D, "", FALSE)</f>
        <v>580556.62</v>
      </c>
      <c r="O626" t="s">
        <v>85</v>
      </c>
    </row>
    <row r="627" spans="1:15">
      <c r="A627" t="s">
        <v>2254</v>
      </c>
      <c r="B627" t="s">
        <v>2255</v>
      </c>
      <c r="C627" t="s">
        <v>2256</v>
      </c>
      <c r="D627" t="s">
        <v>2257</v>
      </c>
      <c r="E627" t="s">
        <v>15</v>
      </c>
      <c r="F627" s="13">
        <v>45566</v>
      </c>
      <c r="G627" t="s">
        <v>83</v>
      </c>
      <c r="H627" t="s">
        <v>84</v>
      </c>
      <c r="I627" s="12">
        <f>_xlfn.XLOOKUP(A:A, 'FY25 Preliminary Award'!B:B, 'FY25 Preliminary Award'!D:D, "", FALSE)</f>
        <v>238657.31</v>
      </c>
      <c r="J627" s="12">
        <f>_xlfn.XLOOKUP(A:A, 'FY25 Final Award'!B:B, 'FY25 Final Award'!D:D, "", FALSE)</f>
        <v>283077.88</v>
      </c>
      <c r="K627" s="12">
        <f>_xlfn.XLOOKUP(A:A, 'FY25 Final Award'!B:B, 'FY25 Final Award'!D:D, "", FALSE)</f>
        <v>283077.88</v>
      </c>
      <c r="O627" t="s">
        <v>85</v>
      </c>
    </row>
    <row r="628" spans="1:15">
      <c r="A628" t="s">
        <v>2258</v>
      </c>
      <c r="B628" t="s">
        <v>2259</v>
      </c>
      <c r="C628" t="s">
        <v>2260</v>
      </c>
      <c r="D628" t="s">
        <v>2261</v>
      </c>
      <c r="E628" t="s">
        <v>15</v>
      </c>
      <c r="F628" s="13">
        <v>45566</v>
      </c>
      <c r="G628" t="s">
        <v>83</v>
      </c>
      <c r="H628" t="s">
        <v>84</v>
      </c>
      <c r="I628" s="12">
        <f>_xlfn.XLOOKUP(A:A, 'FY25 Preliminary Award'!B:B, 'FY25 Preliminary Award'!D:D, "", FALSE)</f>
        <v>220794.83</v>
      </c>
      <c r="J628" s="12">
        <f>_xlfn.XLOOKUP(A:A, 'FY25 Final Award'!B:B, 'FY25 Final Award'!D:D, "", FALSE)</f>
        <v>248737.14</v>
      </c>
      <c r="K628" s="12">
        <f>_xlfn.XLOOKUP(A:A, 'FY25 Final Award'!B:B, 'FY25 Final Award'!D:D, "", FALSE)</f>
        <v>248737.14</v>
      </c>
      <c r="O628" t="s">
        <v>85</v>
      </c>
    </row>
    <row r="629" spans="1:15">
      <c r="A629" t="s">
        <v>2262</v>
      </c>
      <c r="B629" t="s">
        <v>2263</v>
      </c>
      <c r="C629" t="s">
        <v>2264</v>
      </c>
      <c r="D629" t="s">
        <v>2265</v>
      </c>
      <c r="E629" t="s">
        <v>15</v>
      </c>
      <c r="F629" s="13">
        <v>45566</v>
      </c>
      <c r="G629" t="s">
        <v>83</v>
      </c>
      <c r="H629" t="s">
        <v>84</v>
      </c>
      <c r="I629" s="12">
        <f>_xlfn.XLOOKUP(A:A, 'FY25 Preliminary Award'!B:B, 'FY25 Preliminary Award'!D:D, "", FALSE)</f>
        <v>147103.48000000001</v>
      </c>
      <c r="J629" s="12">
        <f>_xlfn.XLOOKUP(A:A, 'FY25 Final Award'!B:B, 'FY25 Final Award'!D:D, "", FALSE)</f>
        <v>164798.51</v>
      </c>
      <c r="K629" s="12">
        <f>_xlfn.XLOOKUP(A:A, 'FY25 Final Award'!B:B, 'FY25 Final Award'!D:D, "", FALSE)</f>
        <v>164798.51</v>
      </c>
      <c r="O629" t="s">
        <v>85</v>
      </c>
    </row>
    <row r="630" spans="1:15">
      <c r="A630" t="s">
        <v>2266</v>
      </c>
      <c r="B630" t="s">
        <v>2267</v>
      </c>
      <c r="C630" t="s">
        <v>2268</v>
      </c>
      <c r="D630" t="s">
        <v>2269</v>
      </c>
      <c r="E630" t="s">
        <v>15</v>
      </c>
      <c r="F630" s="13">
        <v>45566</v>
      </c>
      <c r="G630" t="s">
        <v>83</v>
      </c>
      <c r="H630" t="s">
        <v>84</v>
      </c>
      <c r="I630" s="12">
        <f>_xlfn.XLOOKUP(A:A, 'FY25 Preliminary Award'!B:B, 'FY25 Preliminary Award'!D:D, "", FALSE)</f>
        <v>231108.53</v>
      </c>
      <c r="J630" s="12">
        <f>_xlfn.XLOOKUP(A:A, 'FY25 Final Award'!B:B, 'FY25 Final Award'!D:D, "", FALSE)</f>
        <v>232946.21</v>
      </c>
      <c r="K630" s="12">
        <f>_xlfn.XLOOKUP(A:A, 'FY25 Final Award'!B:B, 'FY25 Final Award'!D:D, "", FALSE)</f>
        <v>232946.21</v>
      </c>
      <c r="O630" t="s">
        <v>85</v>
      </c>
    </row>
    <row r="631" spans="1:15">
      <c r="A631" t="s">
        <v>2270</v>
      </c>
      <c r="B631" t="s">
        <v>2271</v>
      </c>
      <c r="C631" t="s">
        <v>2272</v>
      </c>
      <c r="D631" t="s">
        <v>2273</v>
      </c>
      <c r="E631" t="s">
        <v>15</v>
      </c>
      <c r="F631" s="13">
        <v>45566</v>
      </c>
      <c r="G631" t="s">
        <v>83</v>
      </c>
      <c r="H631" t="s">
        <v>84</v>
      </c>
      <c r="I631" s="12">
        <f>_xlfn.XLOOKUP(A:A, 'FY25 Preliminary Award'!B:B, 'FY25 Preliminary Award'!D:D, "", FALSE)</f>
        <v>434420.25</v>
      </c>
      <c r="J631" s="12">
        <f>_xlfn.XLOOKUP(A:A, 'FY25 Final Award'!B:B, 'FY25 Final Award'!D:D, "", FALSE)</f>
        <v>475049.71</v>
      </c>
      <c r="K631" s="12">
        <f>_xlfn.XLOOKUP(A:A, 'FY25 Final Award'!B:B, 'FY25 Final Award'!D:D, "", FALSE)</f>
        <v>475049.71</v>
      </c>
      <c r="O631" t="s">
        <v>85</v>
      </c>
    </row>
    <row r="632" spans="1:15">
      <c r="A632" t="s">
        <v>2274</v>
      </c>
      <c r="B632" t="s">
        <v>2275</v>
      </c>
      <c r="C632" t="s">
        <v>2276</v>
      </c>
      <c r="D632" t="s">
        <v>2277</v>
      </c>
      <c r="E632" t="s">
        <v>15</v>
      </c>
      <c r="F632" s="13">
        <v>45566</v>
      </c>
      <c r="G632" t="s">
        <v>83</v>
      </c>
      <c r="H632" t="s">
        <v>84</v>
      </c>
      <c r="I632" s="12">
        <f>_xlfn.XLOOKUP(A:A, 'FY25 Preliminary Award'!B:B, 'FY25 Preliminary Award'!D:D, "", FALSE)</f>
        <v>443869.44</v>
      </c>
      <c r="J632" s="12">
        <f>_xlfn.XLOOKUP(A:A, 'FY25 Final Award'!B:B, 'FY25 Final Award'!D:D, "", FALSE)</f>
        <v>490115.12</v>
      </c>
      <c r="K632" s="12">
        <f>_xlfn.XLOOKUP(A:A, 'FY25 Final Award'!B:B, 'FY25 Final Award'!D:D, "", FALSE)</f>
        <v>490115.12</v>
      </c>
      <c r="O632" t="s">
        <v>85</v>
      </c>
    </row>
    <row r="633" spans="1:15">
      <c r="A633" t="s">
        <v>2278</v>
      </c>
      <c r="B633" t="s">
        <v>2279</v>
      </c>
      <c r="C633" t="s">
        <v>2280</v>
      </c>
      <c r="D633" t="s">
        <v>2281</v>
      </c>
      <c r="E633" t="s">
        <v>15</v>
      </c>
      <c r="F633" s="13">
        <v>45566</v>
      </c>
      <c r="G633" t="s">
        <v>83</v>
      </c>
      <c r="H633" t="s">
        <v>84</v>
      </c>
      <c r="I633" s="12">
        <f>_xlfn.XLOOKUP(A:A, 'FY25 Preliminary Award'!B:B, 'FY25 Preliminary Award'!D:D, "", FALSE)</f>
        <v>8204.16</v>
      </c>
      <c r="J633" s="12">
        <f>_xlfn.XLOOKUP(A:A, 'FY25 Final Award'!B:B, 'FY25 Final Award'!D:D, "", FALSE)</f>
        <v>8833.57</v>
      </c>
      <c r="K633" s="12">
        <f>_xlfn.XLOOKUP(A:A, 'FY25 Final Award'!B:B, 'FY25 Final Award'!D:D, "", FALSE)</f>
        <v>8833.57</v>
      </c>
      <c r="O633" t="s">
        <v>85</v>
      </c>
    </row>
    <row r="634" spans="1:15">
      <c r="A634" t="s">
        <v>2282</v>
      </c>
      <c r="B634" t="s">
        <v>2283</v>
      </c>
      <c r="C634" t="s">
        <v>2284</v>
      </c>
      <c r="D634" t="s">
        <v>2285</v>
      </c>
      <c r="E634" t="s">
        <v>15</v>
      </c>
      <c r="F634" s="13">
        <v>45566</v>
      </c>
      <c r="G634" t="s">
        <v>83</v>
      </c>
      <c r="H634" t="s">
        <v>84</v>
      </c>
      <c r="I634" s="12">
        <f>_xlfn.XLOOKUP(A:A, 'FY25 Preliminary Award'!B:B, 'FY25 Preliminary Award'!D:D, "", FALSE)</f>
        <v>9928.7800000000007</v>
      </c>
      <c r="J634" s="12">
        <f>_xlfn.XLOOKUP(A:A, 'FY25 Final Award'!B:B, 'FY25 Final Award'!D:D, "", FALSE)</f>
        <v>13261.26</v>
      </c>
      <c r="K634" s="12">
        <f>_xlfn.XLOOKUP(A:A, 'FY25 Final Award'!B:B, 'FY25 Final Award'!D:D, "", FALSE)</f>
        <v>13261.26</v>
      </c>
      <c r="O634" t="s">
        <v>85</v>
      </c>
    </row>
    <row r="635" spans="1:15">
      <c r="A635" t="s">
        <v>2286</v>
      </c>
      <c r="B635" t="s">
        <v>2287</v>
      </c>
      <c r="C635" t="s">
        <v>2288</v>
      </c>
      <c r="D635" t="s">
        <v>2289</v>
      </c>
      <c r="E635" t="s">
        <v>15</v>
      </c>
      <c r="F635" s="13">
        <v>45566</v>
      </c>
      <c r="G635" t="s">
        <v>83</v>
      </c>
      <c r="H635" t="s">
        <v>84</v>
      </c>
      <c r="I635" s="12">
        <f>_xlfn.XLOOKUP(A:A, 'FY25 Preliminary Award'!B:B, 'FY25 Preliminary Award'!D:D, "", FALSE)</f>
        <v>8344.14</v>
      </c>
      <c r="J635" s="12">
        <f>_xlfn.XLOOKUP(A:A, 'FY25 Final Award'!B:B, 'FY25 Final Award'!D:D, "", FALSE)</f>
        <v>9402.09</v>
      </c>
      <c r="K635" s="12">
        <f>_xlfn.XLOOKUP(A:A, 'FY25 Final Award'!B:B, 'FY25 Final Award'!D:D, "", FALSE)</f>
        <v>9402.09</v>
      </c>
      <c r="O635" t="s">
        <v>85</v>
      </c>
    </row>
    <row r="636" spans="1:15">
      <c r="A636" t="s">
        <v>2290</v>
      </c>
      <c r="B636" t="s">
        <v>2291</v>
      </c>
      <c r="C636">
        <v>0</v>
      </c>
      <c r="D636">
        <v>0</v>
      </c>
      <c r="E636" t="s">
        <v>15</v>
      </c>
      <c r="F636" s="13">
        <v>45566</v>
      </c>
      <c r="G636" t="s">
        <v>83</v>
      </c>
      <c r="H636" t="s">
        <v>84</v>
      </c>
      <c r="I636" s="12">
        <f>_xlfn.XLOOKUP(A:A, 'FY25 Preliminary Award'!B:B, 'FY25 Preliminary Award'!D:D, "", FALSE)</f>
        <v>1250.1099999999999</v>
      </c>
      <c r="J636" s="12">
        <f>_xlfn.XLOOKUP(A:A, 'FY25 Final Award'!B:B, 'FY25 Final Award'!D:D, "", FALSE)</f>
        <v>1135.75</v>
      </c>
      <c r="K636" s="12">
        <f>_xlfn.XLOOKUP(A:A, 'FY25 Final Award'!B:B, 'FY25 Final Award'!D:D, "", FALSE)</f>
        <v>1135.75</v>
      </c>
      <c r="O636" t="s">
        <v>85</v>
      </c>
    </row>
    <row r="637" spans="1:15">
      <c r="A637" t="s">
        <v>2292</v>
      </c>
      <c r="B637" t="s">
        <v>2293</v>
      </c>
      <c r="C637" t="s">
        <v>2294</v>
      </c>
      <c r="D637" t="s">
        <v>2295</v>
      </c>
      <c r="E637" t="s">
        <v>15</v>
      </c>
      <c r="F637" s="13">
        <v>45566</v>
      </c>
      <c r="G637" t="s">
        <v>83</v>
      </c>
      <c r="H637" t="s">
        <v>84</v>
      </c>
      <c r="I637" s="12">
        <f>_xlfn.XLOOKUP(A:A, 'FY25 Preliminary Award'!B:B, 'FY25 Preliminary Award'!D:D, "", FALSE)</f>
        <v>13847.3</v>
      </c>
      <c r="J637" s="12">
        <f>_xlfn.XLOOKUP(A:A, 'FY25 Final Award'!B:B, 'FY25 Final Award'!D:D, "", FALSE)</f>
        <v>14441.33</v>
      </c>
      <c r="K637" s="12">
        <f>_xlfn.XLOOKUP(A:A, 'FY25 Final Award'!B:B, 'FY25 Final Award'!D:D, "", FALSE)</f>
        <v>14441.33</v>
      </c>
      <c r="O637" t="s">
        <v>85</v>
      </c>
    </row>
    <row r="638" spans="1:15">
      <c r="A638" t="s">
        <v>2296</v>
      </c>
      <c r="B638" t="s">
        <v>2297</v>
      </c>
      <c r="C638" t="s">
        <v>2298</v>
      </c>
      <c r="D638" t="s">
        <v>2299</v>
      </c>
      <c r="E638" t="s">
        <v>15</v>
      </c>
      <c r="F638" s="13">
        <v>45566</v>
      </c>
      <c r="G638" t="s">
        <v>83</v>
      </c>
      <c r="H638" t="s">
        <v>84</v>
      </c>
      <c r="I638" s="12">
        <f>_xlfn.XLOOKUP(A:A, 'FY25 Preliminary Award'!B:B, 'FY25 Preliminary Award'!D:D, "", FALSE)</f>
        <v>72023.990000000005</v>
      </c>
      <c r="J638" s="12">
        <f>_xlfn.XLOOKUP(A:A, 'FY25 Final Award'!B:B, 'FY25 Final Award'!D:D, "", FALSE)</f>
        <v>79341.03</v>
      </c>
      <c r="K638" s="12">
        <f>_xlfn.XLOOKUP(A:A, 'FY25 Final Award'!B:B, 'FY25 Final Award'!D:D, "", FALSE)</f>
        <v>79341.03</v>
      </c>
      <c r="O638" t="s">
        <v>85</v>
      </c>
    </row>
    <row r="639" spans="1:15">
      <c r="A639" t="s">
        <v>2300</v>
      </c>
      <c r="B639" t="s">
        <v>2301</v>
      </c>
      <c r="C639" t="s">
        <v>2302</v>
      </c>
      <c r="D639" t="s">
        <v>2303</v>
      </c>
      <c r="E639" t="s">
        <v>15</v>
      </c>
      <c r="F639" s="13">
        <v>45566</v>
      </c>
      <c r="G639" t="s">
        <v>83</v>
      </c>
      <c r="H639" t="s">
        <v>84</v>
      </c>
      <c r="I639" s="12">
        <f>_xlfn.XLOOKUP(A:A, 'FY25 Preliminary Award'!B:B, 'FY25 Preliminary Award'!D:D, "", FALSE)</f>
        <v>9874.9599999999991</v>
      </c>
      <c r="J639" s="12">
        <f>_xlfn.XLOOKUP(A:A, 'FY25 Final Award'!B:B, 'FY25 Final Award'!D:D, "", FALSE)</f>
        <v>7375.03</v>
      </c>
      <c r="K639" s="12">
        <f>_xlfn.XLOOKUP(A:A, 'FY25 Final Award'!B:B, 'FY25 Final Award'!D:D, "", FALSE)</f>
        <v>7375.03</v>
      </c>
      <c r="O639" t="s">
        <v>85</v>
      </c>
    </row>
    <row r="640" spans="1:15">
      <c r="A640" t="s">
        <v>2304</v>
      </c>
      <c r="B640" t="s">
        <v>2305</v>
      </c>
      <c r="C640" t="s">
        <v>2306</v>
      </c>
      <c r="D640" t="s">
        <v>2307</v>
      </c>
      <c r="E640" t="s">
        <v>15</v>
      </c>
      <c r="F640" s="13">
        <v>45566</v>
      </c>
      <c r="G640" t="s">
        <v>83</v>
      </c>
      <c r="H640" t="s">
        <v>84</v>
      </c>
      <c r="I640" s="12">
        <f>_xlfn.XLOOKUP(A:A, 'FY25 Preliminary Award'!B:B, 'FY25 Preliminary Award'!D:D, "", FALSE)</f>
        <v>5108.7700000000004</v>
      </c>
      <c r="J640" s="12">
        <f>_xlfn.XLOOKUP(A:A, 'FY25 Final Award'!B:B, 'FY25 Final Award'!D:D, "", FALSE)</f>
        <v>6833.43</v>
      </c>
      <c r="K640" s="12">
        <f>_xlfn.XLOOKUP(A:A, 'FY25 Final Award'!B:B, 'FY25 Final Award'!D:D, "", FALSE)</f>
        <v>6833.43</v>
      </c>
      <c r="O640" t="s">
        <v>85</v>
      </c>
    </row>
    <row r="641" spans="1:15">
      <c r="A641" t="s">
        <v>2308</v>
      </c>
      <c r="B641" t="s">
        <v>2309</v>
      </c>
      <c r="C641" t="s">
        <v>2310</v>
      </c>
      <c r="D641" t="s">
        <v>2307</v>
      </c>
      <c r="E641" t="s">
        <v>15</v>
      </c>
      <c r="F641" s="13">
        <v>45566</v>
      </c>
      <c r="G641" t="s">
        <v>83</v>
      </c>
      <c r="H641" t="s">
        <v>84</v>
      </c>
      <c r="I641" s="12">
        <f>_xlfn.XLOOKUP(A:A, 'FY25 Preliminary Award'!B:B, 'FY25 Preliminary Award'!D:D, "", FALSE)</f>
        <v>4553.12</v>
      </c>
      <c r="J641" s="12">
        <f>_xlfn.XLOOKUP(A:A, 'FY25 Final Award'!B:B, 'FY25 Final Award'!D:D, "", FALSE)</f>
        <v>4425.87</v>
      </c>
      <c r="K641" s="12">
        <f>_xlfn.XLOOKUP(A:A, 'FY25 Final Award'!B:B, 'FY25 Final Award'!D:D, "", FALSE)</f>
        <v>4425.87</v>
      </c>
      <c r="O641" t="s">
        <v>85</v>
      </c>
    </row>
    <row r="642" spans="1:15">
      <c r="A642" t="s">
        <v>2311</v>
      </c>
      <c r="B642" t="s">
        <v>2312</v>
      </c>
      <c r="C642" t="s">
        <v>2313</v>
      </c>
      <c r="D642" t="s">
        <v>2314</v>
      </c>
      <c r="E642" t="s">
        <v>15</v>
      </c>
      <c r="F642" s="13">
        <v>45566</v>
      </c>
      <c r="G642" t="s">
        <v>83</v>
      </c>
      <c r="H642" t="s">
        <v>84</v>
      </c>
      <c r="I642" s="12">
        <f>_xlfn.XLOOKUP(A:A, 'FY25 Preliminary Award'!B:B, 'FY25 Preliminary Award'!D:D, "", FALSE)</f>
        <v>1889699.17</v>
      </c>
      <c r="J642" s="12">
        <f>_xlfn.XLOOKUP(A:A, 'FY25 Final Award'!B:B, 'FY25 Final Award'!D:D, "", FALSE)</f>
        <v>2099767.52</v>
      </c>
      <c r="K642" s="12">
        <f>_xlfn.XLOOKUP(A:A, 'FY25 Final Award'!B:B, 'FY25 Final Award'!D:D, "", FALSE)</f>
        <v>2099767.52</v>
      </c>
      <c r="O642" t="s">
        <v>85</v>
      </c>
    </row>
    <row r="643" spans="1:15">
      <c r="A643" t="s">
        <v>2315</v>
      </c>
      <c r="B643" t="s">
        <v>2316</v>
      </c>
      <c r="C643" t="s">
        <v>2316</v>
      </c>
      <c r="D643" t="s">
        <v>2317</v>
      </c>
      <c r="E643" t="s">
        <v>15</v>
      </c>
      <c r="F643" s="13">
        <v>45566</v>
      </c>
      <c r="G643" t="s">
        <v>83</v>
      </c>
      <c r="H643" t="s">
        <v>84</v>
      </c>
      <c r="I643" s="12">
        <f>_xlfn.XLOOKUP(A:A, 'FY25 Preliminary Award'!B:B, 'FY25 Preliminary Award'!D:D, "", FALSE)</f>
        <v>22831.06</v>
      </c>
      <c r="J643" s="12">
        <f>_xlfn.XLOOKUP(A:A, 'FY25 Final Award'!B:B, 'FY25 Final Award'!D:D, "", FALSE)</f>
        <v>25651.79</v>
      </c>
      <c r="K643" s="12">
        <f>_xlfn.XLOOKUP(A:A, 'FY25 Final Award'!B:B, 'FY25 Final Award'!D:D, "", FALSE)</f>
        <v>25651.79</v>
      </c>
      <c r="O643" t="s">
        <v>85</v>
      </c>
    </row>
    <row r="644" spans="1:15">
      <c r="A644" t="s">
        <v>2318</v>
      </c>
      <c r="B644" t="s">
        <v>2319</v>
      </c>
      <c r="C644" t="s">
        <v>2320</v>
      </c>
      <c r="D644" t="s">
        <v>2321</v>
      </c>
      <c r="E644" t="s">
        <v>15</v>
      </c>
      <c r="F644" s="13">
        <v>45566</v>
      </c>
      <c r="G644" t="s">
        <v>83</v>
      </c>
      <c r="H644" t="s">
        <v>84</v>
      </c>
      <c r="I644" s="12">
        <f>_xlfn.XLOOKUP(A:A, 'FY25 Preliminary Award'!B:B, 'FY25 Preliminary Award'!D:D, "", FALSE)</f>
        <v>2100948.29</v>
      </c>
      <c r="J644" s="12">
        <f>_xlfn.XLOOKUP(A:A, 'FY25 Final Award'!B:B, 'FY25 Final Award'!D:D, "", FALSE)</f>
        <v>2338767.27</v>
      </c>
      <c r="K644" s="12">
        <f>_xlfn.XLOOKUP(A:A, 'FY25 Final Award'!B:B, 'FY25 Final Award'!D:D, "", FALSE)</f>
        <v>2338767.27</v>
      </c>
      <c r="O644" t="s">
        <v>85</v>
      </c>
    </row>
    <row r="645" spans="1:15">
      <c r="A645" t="s">
        <v>2322</v>
      </c>
      <c r="B645" t="s">
        <v>2323</v>
      </c>
      <c r="C645" t="s">
        <v>2323</v>
      </c>
      <c r="D645" t="s">
        <v>2324</v>
      </c>
      <c r="E645" t="s">
        <v>15</v>
      </c>
      <c r="F645" s="13">
        <v>45566</v>
      </c>
      <c r="G645" t="s">
        <v>83</v>
      </c>
      <c r="H645" t="s">
        <v>84</v>
      </c>
      <c r="I645" s="12" t="str">
        <f>_xlfn.XLOOKUP(A:A, 'FY25 Preliminary Award'!B:B, 'FY25 Preliminary Award'!D:D, "", FALSE)</f>
        <v/>
      </c>
      <c r="J645" s="12">
        <f>_xlfn.XLOOKUP(A:A, 'FY25 Final Award'!B:B, 'FY25 Final Award'!D:D, "", FALSE)</f>
        <v>7145.59</v>
      </c>
      <c r="K645" s="12">
        <f>_xlfn.XLOOKUP(A:A, 'FY25 Final Award'!B:B, 'FY25 Final Award'!D:D, "", FALSE)</f>
        <v>7145.59</v>
      </c>
      <c r="O645" t="s">
        <v>85</v>
      </c>
    </row>
    <row r="646" spans="1:15">
      <c r="A646" t="s">
        <v>2325</v>
      </c>
      <c r="B646" t="s">
        <v>2326</v>
      </c>
      <c r="C646" t="s">
        <v>2326</v>
      </c>
      <c r="D646" t="s">
        <v>2327</v>
      </c>
      <c r="E646" t="s">
        <v>15</v>
      </c>
      <c r="F646" s="13">
        <v>45566</v>
      </c>
      <c r="G646" t="s">
        <v>83</v>
      </c>
      <c r="H646" t="s">
        <v>84</v>
      </c>
      <c r="I646" s="12" t="str">
        <f>_xlfn.XLOOKUP(A:A, 'FY25 Preliminary Award'!B:B, 'FY25 Preliminary Award'!D:D, "", FALSE)</f>
        <v/>
      </c>
      <c r="J646" s="12">
        <f>_xlfn.XLOOKUP(A:A, 'FY25 Final Award'!B:B, 'FY25 Final Award'!D:D, "", FALSE)</f>
        <v>35469.75</v>
      </c>
      <c r="K646" s="12">
        <f>_xlfn.XLOOKUP(A:A, 'FY25 Final Award'!B:B, 'FY25 Final Award'!D:D, "", FALSE)</f>
        <v>35469.75</v>
      </c>
      <c r="O646" t="s">
        <v>85</v>
      </c>
    </row>
    <row r="647" spans="1:15">
      <c r="A647" t="s">
        <v>2328</v>
      </c>
      <c r="B647" t="s">
        <v>370</v>
      </c>
      <c r="C647" t="s">
        <v>370</v>
      </c>
      <c r="D647" t="s">
        <v>372</v>
      </c>
      <c r="E647" t="s">
        <v>15</v>
      </c>
      <c r="F647" s="13">
        <v>45566</v>
      </c>
      <c r="G647" t="s">
        <v>83</v>
      </c>
      <c r="H647" t="s">
        <v>84</v>
      </c>
      <c r="I647" s="12" t="str">
        <f>_xlfn.XLOOKUP(A:A, 'FY25 Preliminary Award'!B:B, 'FY25 Preliminary Award'!D:D, "", FALSE)</f>
        <v/>
      </c>
      <c r="J647" s="12">
        <f>_xlfn.XLOOKUP(A:A, 'FY25 Final Award'!B:B, 'FY25 Final Award'!D:D, "", FALSE)</f>
        <v>20175.93</v>
      </c>
      <c r="K647" s="12">
        <f>_xlfn.XLOOKUP(A:A, 'FY25 Final Award'!B:B, 'FY25 Final Award'!D:D, "", FALSE)</f>
        <v>20175.93</v>
      </c>
      <c r="O647" t="s">
        <v>85</v>
      </c>
    </row>
  </sheetData>
  <autoFilter ref="A2:Q644" xr:uid="{364A6E6B-EB4B-4AFC-9F1A-BB13D7852AD0}"/>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F52F2-A464-4FE8-B004-F8E7329203DF}">
  <sheetPr codeName="Sheet5"/>
  <dimension ref="A1:P647"/>
  <sheetViews>
    <sheetView workbookViewId="0">
      <pane ySplit="2" topLeftCell="A633" activePane="bottomLeft" state="frozen"/>
      <selection pane="bottomLeft" activeCell="A647" sqref="A647"/>
    </sheetView>
  </sheetViews>
  <sheetFormatPr defaultRowHeight="14.45"/>
  <cols>
    <col min="1" max="1" width="11.85546875" customWidth="1"/>
    <col min="2" max="2" width="74.42578125" bestFit="1" customWidth="1"/>
    <col min="3" max="3" width="82.5703125" bestFit="1" customWidth="1"/>
    <col min="4" max="4" width="20" bestFit="1" customWidth="1"/>
    <col min="5" max="5" width="33" bestFit="1" customWidth="1"/>
    <col min="6" max="6" width="17.42578125" bestFit="1" customWidth="1"/>
    <col min="7" max="7" width="44.7109375" bestFit="1" customWidth="1"/>
    <col min="8" max="8" width="38" bestFit="1" customWidth="1"/>
    <col min="9" max="9" width="22.140625" customWidth="1"/>
    <col min="10" max="10" width="19.42578125" customWidth="1"/>
    <col min="11" max="11" width="17.42578125" customWidth="1"/>
  </cols>
  <sheetData>
    <row r="1" spans="1:16">
      <c r="C1" t="s">
        <v>51</v>
      </c>
      <c r="D1" t="s">
        <v>52</v>
      </c>
      <c r="E1" t="s">
        <v>53</v>
      </c>
      <c r="F1" t="s">
        <v>54</v>
      </c>
      <c r="G1" t="s">
        <v>55</v>
      </c>
      <c r="H1" t="s">
        <v>56</v>
      </c>
      <c r="I1" s="12" t="s">
        <v>57</v>
      </c>
      <c r="J1" s="12" t="s">
        <v>58</v>
      </c>
      <c r="K1" s="12" t="s">
        <v>59</v>
      </c>
      <c r="L1" t="s">
        <v>60</v>
      </c>
      <c r="M1" t="s">
        <v>61</v>
      </c>
      <c r="N1" t="s">
        <v>62</v>
      </c>
      <c r="O1" t="s">
        <v>63</v>
      </c>
      <c r="P1" t="s">
        <v>64</v>
      </c>
    </row>
    <row r="2" spans="1:16">
      <c r="A2" t="s">
        <v>2</v>
      </c>
      <c r="B2" t="s">
        <v>65</v>
      </c>
      <c r="C2" t="s">
        <v>66</v>
      </c>
      <c r="D2" t="s">
        <v>67</v>
      </c>
      <c r="E2" t="s">
        <v>68</v>
      </c>
      <c r="F2" t="s">
        <v>69</v>
      </c>
      <c r="G2" t="s">
        <v>70</v>
      </c>
      <c r="H2" t="s">
        <v>71</v>
      </c>
      <c r="I2" s="12" t="s">
        <v>72</v>
      </c>
      <c r="J2" s="12" t="s">
        <v>73</v>
      </c>
      <c r="K2" s="12" t="s">
        <v>74</v>
      </c>
      <c r="L2" t="s">
        <v>75</v>
      </c>
      <c r="M2" t="s">
        <v>76</v>
      </c>
      <c r="N2" t="s">
        <v>77</v>
      </c>
      <c r="O2" t="s">
        <v>78</v>
      </c>
      <c r="P2" t="s">
        <v>79</v>
      </c>
    </row>
    <row r="3" spans="1:16">
      <c r="A3" t="s">
        <v>80</v>
      </c>
      <c r="B3" t="s">
        <v>81</v>
      </c>
      <c r="C3" t="s">
        <v>81</v>
      </c>
      <c r="D3" t="s">
        <v>82</v>
      </c>
      <c r="E3" t="s">
        <v>49</v>
      </c>
      <c r="F3" s="13">
        <v>46296</v>
      </c>
      <c r="G3" t="s">
        <v>2329</v>
      </c>
      <c r="H3" t="s">
        <v>2330</v>
      </c>
      <c r="I3" s="12">
        <f>_xlfn.XLOOKUP(A3, 'FY25 Preliminary Award'!B:B, 'FY25 Preliminary Award'!F:F, "", FALSE)</f>
        <v>0</v>
      </c>
      <c r="J3" s="12">
        <f>_xlfn.XLOOKUP('Overview 619'!A3, 'FY25 Final Award'!B:B, 'FY25 Final Award'!F:F, "", FALSE)</f>
        <v>0</v>
      </c>
      <c r="K3" s="12">
        <f>_xlfn.XLOOKUP('Overview 619'!A3, 'FY25 Final Award'!B:B, 'FY25 Final Award'!F:F, "", FALSE)</f>
        <v>0</v>
      </c>
      <c r="O3" t="s">
        <v>85</v>
      </c>
    </row>
    <row r="4" spans="1:16">
      <c r="A4" t="s">
        <v>86</v>
      </c>
      <c r="B4" t="s">
        <v>87</v>
      </c>
      <c r="C4" t="s">
        <v>88</v>
      </c>
      <c r="D4" t="s">
        <v>89</v>
      </c>
      <c r="E4" t="s">
        <v>49</v>
      </c>
      <c r="F4" s="13">
        <v>46296</v>
      </c>
      <c r="G4" t="s">
        <v>2329</v>
      </c>
      <c r="H4" t="s">
        <v>2330</v>
      </c>
      <c r="I4" s="12">
        <f>_xlfn.XLOOKUP(A4, 'FY25 Preliminary Award'!B:B, 'FY25 Preliminary Award'!F:F, "", FALSE)</f>
        <v>798.58</v>
      </c>
      <c r="J4" s="12">
        <f>_xlfn.XLOOKUP('Overview 619'!A4, 'FY25 Final Award'!B:B, 'FY25 Final Award'!F:F, "", FALSE)</f>
        <v>1253.6300000000001</v>
      </c>
      <c r="K4" s="12">
        <f>_xlfn.XLOOKUP('Overview 619'!A4, 'FY25 Final Award'!B:B, 'FY25 Final Award'!F:F, "", FALSE)</f>
        <v>1253.6300000000001</v>
      </c>
      <c r="O4" t="s">
        <v>85</v>
      </c>
    </row>
    <row r="5" spans="1:16">
      <c r="A5" t="s">
        <v>90</v>
      </c>
      <c r="B5" t="s">
        <v>91</v>
      </c>
      <c r="C5" t="s">
        <v>92</v>
      </c>
      <c r="D5" t="s">
        <v>93</v>
      </c>
      <c r="E5" t="s">
        <v>49</v>
      </c>
      <c r="F5" s="13">
        <v>46296</v>
      </c>
      <c r="G5" t="s">
        <v>2329</v>
      </c>
      <c r="H5" t="s">
        <v>2330</v>
      </c>
      <c r="I5" s="12">
        <f>_xlfn.XLOOKUP(A5, 'FY25 Preliminary Award'!B:B, 'FY25 Preliminary Award'!F:F, "", FALSE)</f>
        <v>0</v>
      </c>
      <c r="J5" s="12">
        <f>_xlfn.XLOOKUP('Overview 619'!A5, 'FY25 Final Award'!B:B, 'FY25 Final Award'!F:F, "", FALSE)</f>
        <v>0</v>
      </c>
      <c r="K5" s="12">
        <f>_xlfn.XLOOKUP('Overview 619'!A5, 'FY25 Final Award'!B:B, 'FY25 Final Award'!F:F, "", FALSE)</f>
        <v>0</v>
      </c>
      <c r="O5" t="s">
        <v>85</v>
      </c>
    </row>
    <row r="6" spans="1:16">
      <c r="A6" t="s">
        <v>94</v>
      </c>
      <c r="B6" t="s">
        <v>95</v>
      </c>
      <c r="C6" t="s">
        <v>96</v>
      </c>
      <c r="D6" t="s">
        <v>97</v>
      </c>
      <c r="E6" t="s">
        <v>49</v>
      </c>
      <c r="F6" s="13">
        <v>46296</v>
      </c>
      <c r="G6" t="s">
        <v>2329</v>
      </c>
      <c r="H6" t="s">
        <v>2330</v>
      </c>
      <c r="I6" s="12">
        <f>_xlfn.XLOOKUP(A6, 'FY25 Preliminary Award'!B:B, 'FY25 Preliminary Award'!F:F, "", FALSE)</f>
        <v>7205.45</v>
      </c>
      <c r="J6" s="12">
        <f>_xlfn.XLOOKUP('Overview 619'!A6, 'FY25 Final Award'!B:B, 'FY25 Final Award'!F:F, "", FALSE)</f>
        <v>11822.36</v>
      </c>
      <c r="K6" s="12">
        <f>_xlfn.XLOOKUP('Overview 619'!A6, 'FY25 Final Award'!B:B, 'FY25 Final Award'!F:F, "", FALSE)</f>
        <v>11822.36</v>
      </c>
      <c r="O6" t="s">
        <v>85</v>
      </c>
    </row>
    <row r="7" spans="1:16">
      <c r="A7" t="s">
        <v>98</v>
      </c>
      <c r="B7" t="s">
        <v>99</v>
      </c>
      <c r="C7" t="s">
        <v>100</v>
      </c>
      <c r="D7" t="s">
        <v>101</v>
      </c>
      <c r="E7" t="s">
        <v>49</v>
      </c>
      <c r="F7" s="13">
        <v>46296</v>
      </c>
      <c r="G7" t="s">
        <v>2329</v>
      </c>
      <c r="H7" t="s">
        <v>2330</v>
      </c>
      <c r="I7" s="12">
        <f>_xlfn.XLOOKUP(A7, 'FY25 Preliminary Award'!B:B, 'FY25 Preliminary Award'!F:F, "", FALSE)</f>
        <v>772.46</v>
      </c>
      <c r="J7" s="12">
        <f>_xlfn.XLOOKUP('Overview 619'!A7, 'FY25 Final Award'!B:B, 'FY25 Final Award'!F:F, "", FALSE)</f>
        <v>1059.99</v>
      </c>
      <c r="K7" s="12">
        <f>_xlfn.XLOOKUP('Overview 619'!A7, 'FY25 Final Award'!B:B, 'FY25 Final Award'!F:F, "", FALSE)</f>
        <v>1059.99</v>
      </c>
      <c r="O7" t="s">
        <v>85</v>
      </c>
    </row>
    <row r="8" spans="1:16">
      <c r="A8" t="s">
        <v>102</v>
      </c>
      <c r="B8" t="s">
        <v>99</v>
      </c>
      <c r="C8" t="s">
        <v>100</v>
      </c>
      <c r="D8" t="s">
        <v>101</v>
      </c>
      <c r="E8" t="s">
        <v>49</v>
      </c>
      <c r="F8" s="13">
        <v>46296</v>
      </c>
      <c r="G8" t="s">
        <v>2329</v>
      </c>
      <c r="H8" t="s">
        <v>2330</v>
      </c>
      <c r="I8" s="12">
        <f>_xlfn.XLOOKUP(A8, 'FY25 Preliminary Award'!B:B, 'FY25 Preliminary Award'!F:F, "", FALSE)</f>
        <v>2446.8000000000002</v>
      </c>
      <c r="J8" s="12">
        <f>_xlfn.XLOOKUP('Overview 619'!A8, 'FY25 Final Award'!B:B, 'FY25 Final Award'!F:F, "", FALSE)</f>
        <v>3368.54</v>
      </c>
      <c r="K8" s="12">
        <f>_xlfn.XLOOKUP('Overview 619'!A8, 'FY25 Final Award'!B:B, 'FY25 Final Award'!F:F, "", FALSE)</f>
        <v>3368.54</v>
      </c>
      <c r="O8" t="s">
        <v>85</v>
      </c>
    </row>
    <row r="9" spans="1:16">
      <c r="A9" t="s">
        <v>103</v>
      </c>
      <c r="B9" t="s">
        <v>104</v>
      </c>
      <c r="C9" t="s">
        <v>104</v>
      </c>
      <c r="D9" t="s">
        <v>105</v>
      </c>
      <c r="E9" t="s">
        <v>49</v>
      </c>
      <c r="F9" s="13">
        <v>46296</v>
      </c>
      <c r="G9" t="s">
        <v>2329</v>
      </c>
      <c r="H9" t="s">
        <v>2330</v>
      </c>
      <c r="I9" s="12">
        <f>_xlfn.XLOOKUP(A9, 'FY25 Preliminary Award'!B:B, 'FY25 Preliminary Award'!F:F, "", FALSE)</f>
        <v>1072.49</v>
      </c>
      <c r="J9" s="12">
        <f>_xlfn.XLOOKUP('Overview 619'!A9, 'FY25 Final Award'!B:B, 'FY25 Final Award'!F:F, "", FALSE)</f>
        <v>1405.1</v>
      </c>
      <c r="K9" s="12">
        <f>_xlfn.XLOOKUP('Overview 619'!A9, 'FY25 Final Award'!B:B, 'FY25 Final Award'!F:F, "", FALSE)</f>
        <v>1405.1</v>
      </c>
      <c r="O9" t="s">
        <v>85</v>
      </c>
    </row>
    <row r="10" spans="1:16">
      <c r="A10" t="s">
        <v>106</v>
      </c>
      <c r="B10" t="s">
        <v>107</v>
      </c>
      <c r="C10" t="s">
        <v>108</v>
      </c>
      <c r="D10" t="s">
        <v>109</v>
      </c>
      <c r="E10" t="s">
        <v>49</v>
      </c>
      <c r="F10" s="13">
        <v>46296</v>
      </c>
      <c r="G10" t="s">
        <v>2329</v>
      </c>
      <c r="H10" t="s">
        <v>2330</v>
      </c>
      <c r="I10" s="12">
        <f>_xlfn.XLOOKUP(A10, 'FY25 Preliminary Award'!B:B, 'FY25 Preliminary Award'!F:F, "", FALSE)</f>
        <v>0</v>
      </c>
      <c r="J10" s="12">
        <f>_xlfn.XLOOKUP('Overview 619'!A10, 'FY25 Final Award'!B:B, 'FY25 Final Award'!F:F, "", FALSE)</f>
        <v>0</v>
      </c>
      <c r="K10" s="12">
        <f>_xlfn.XLOOKUP('Overview 619'!A10, 'FY25 Final Award'!B:B, 'FY25 Final Award'!F:F, "", FALSE)</f>
        <v>0</v>
      </c>
      <c r="O10" t="s">
        <v>85</v>
      </c>
    </row>
    <row r="11" spans="1:16">
      <c r="A11" t="s">
        <v>110</v>
      </c>
      <c r="B11" t="s">
        <v>111</v>
      </c>
      <c r="C11" t="s">
        <v>112</v>
      </c>
      <c r="D11" t="s">
        <v>113</v>
      </c>
      <c r="E11" t="s">
        <v>49</v>
      </c>
      <c r="F11" s="13">
        <v>46296</v>
      </c>
      <c r="G11" t="s">
        <v>2329</v>
      </c>
      <c r="H11" t="s">
        <v>2330</v>
      </c>
      <c r="I11" s="12">
        <f>_xlfn.XLOOKUP(A11, 'FY25 Preliminary Award'!B:B, 'FY25 Preliminary Award'!F:F, "", FALSE)</f>
        <v>460.71</v>
      </c>
      <c r="J11" s="12">
        <f>_xlfn.XLOOKUP('Overview 619'!A11, 'FY25 Final Award'!B:B, 'FY25 Final Award'!F:F, "", FALSE)</f>
        <v>668.48</v>
      </c>
      <c r="K11" s="12">
        <f>_xlfn.XLOOKUP('Overview 619'!A11, 'FY25 Final Award'!B:B, 'FY25 Final Award'!F:F, "", FALSE)</f>
        <v>668.48</v>
      </c>
      <c r="O11" t="s">
        <v>85</v>
      </c>
    </row>
    <row r="12" spans="1:16">
      <c r="A12" t="s">
        <v>114</v>
      </c>
      <c r="B12" t="s">
        <v>115</v>
      </c>
      <c r="C12" t="s">
        <v>115</v>
      </c>
      <c r="D12" t="s">
        <v>116</v>
      </c>
      <c r="E12" t="s">
        <v>49</v>
      </c>
      <c r="F12" s="13">
        <v>46296</v>
      </c>
      <c r="G12" t="s">
        <v>2329</v>
      </c>
      <c r="H12" t="s">
        <v>2330</v>
      </c>
      <c r="I12" s="12">
        <f>_xlfn.XLOOKUP(A12, 'FY25 Preliminary Award'!B:B, 'FY25 Preliminary Award'!F:F, "", FALSE)</f>
        <v>1592.04</v>
      </c>
      <c r="J12" s="12">
        <f>_xlfn.XLOOKUP('Overview 619'!A12, 'FY25 Final Award'!B:B, 'FY25 Final Award'!F:F, "", FALSE)</f>
        <v>2089.89</v>
      </c>
      <c r="K12" s="12">
        <f>_xlfn.XLOOKUP('Overview 619'!A12, 'FY25 Final Award'!B:B, 'FY25 Final Award'!F:F, "", FALSE)</f>
        <v>2089.89</v>
      </c>
      <c r="O12" t="s">
        <v>85</v>
      </c>
    </row>
    <row r="13" spans="1:16">
      <c r="A13" t="s">
        <v>117</v>
      </c>
      <c r="B13" t="s">
        <v>118</v>
      </c>
      <c r="C13" t="s">
        <v>119</v>
      </c>
      <c r="D13" t="s">
        <v>120</v>
      </c>
      <c r="E13" t="s">
        <v>49</v>
      </c>
      <c r="F13" s="13">
        <v>46296</v>
      </c>
      <c r="G13" t="s">
        <v>2329</v>
      </c>
      <c r="H13" t="s">
        <v>2330</v>
      </c>
      <c r="I13" s="12">
        <f>_xlfn.XLOOKUP(A13, 'FY25 Preliminary Award'!B:B, 'FY25 Preliminary Award'!F:F, "", FALSE)</f>
        <v>0</v>
      </c>
      <c r="J13" s="12">
        <f>_xlfn.XLOOKUP('Overview 619'!A13, 'FY25 Final Award'!B:B, 'FY25 Final Award'!F:F, "", FALSE)</f>
        <v>0</v>
      </c>
      <c r="K13" s="12">
        <f>_xlfn.XLOOKUP('Overview 619'!A13, 'FY25 Final Award'!B:B, 'FY25 Final Award'!F:F, "", FALSE)</f>
        <v>0</v>
      </c>
      <c r="O13" t="s">
        <v>85</v>
      </c>
    </row>
    <row r="14" spans="1:16">
      <c r="A14" t="s">
        <v>121</v>
      </c>
      <c r="B14" t="s">
        <v>122</v>
      </c>
      <c r="C14" t="s">
        <v>123</v>
      </c>
      <c r="D14" t="s">
        <v>124</v>
      </c>
      <c r="E14" t="s">
        <v>49</v>
      </c>
      <c r="F14" s="13">
        <v>46296</v>
      </c>
      <c r="G14" t="s">
        <v>2329</v>
      </c>
      <c r="H14" t="s">
        <v>2330</v>
      </c>
      <c r="I14" s="12">
        <f>_xlfn.XLOOKUP(A14, 'FY25 Preliminary Award'!B:B, 'FY25 Preliminary Award'!F:F, "", FALSE)</f>
        <v>386.56</v>
      </c>
      <c r="J14" s="12">
        <f>_xlfn.XLOOKUP('Overview 619'!A14, 'FY25 Final Award'!B:B, 'FY25 Final Award'!F:F, "", FALSE)</f>
        <v>493.26</v>
      </c>
      <c r="K14" s="12">
        <f>_xlfn.XLOOKUP('Overview 619'!A14, 'FY25 Final Award'!B:B, 'FY25 Final Award'!F:F, "", FALSE)</f>
        <v>493.26</v>
      </c>
      <c r="O14" t="s">
        <v>85</v>
      </c>
    </row>
    <row r="15" spans="1:16">
      <c r="A15" t="s">
        <v>125</v>
      </c>
      <c r="B15" t="s">
        <v>126</v>
      </c>
      <c r="C15" t="s">
        <v>127</v>
      </c>
      <c r="D15" t="s">
        <v>128</v>
      </c>
      <c r="E15" t="s">
        <v>49</v>
      </c>
      <c r="F15" s="13">
        <v>46296</v>
      </c>
      <c r="G15" t="s">
        <v>2329</v>
      </c>
      <c r="H15" t="s">
        <v>2330</v>
      </c>
      <c r="I15" s="12">
        <f>_xlfn.XLOOKUP(A15, 'FY25 Preliminary Award'!B:B, 'FY25 Preliminary Award'!F:F, "", FALSE)</f>
        <v>0</v>
      </c>
      <c r="J15" s="12">
        <f>_xlfn.XLOOKUP('Overview 619'!A15, 'FY25 Final Award'!B:B, 'FY25 Final Award'!F:F, "", FALSE)</f>
        <v>0</v>
      </c>
      <c r="K15" s="12">
        <f>_xlfn.XLOOKUP('Overview 619'!A15, 'FY25 Final Award'!B:B, 'FY25 Final Award'!F:F, "", FALSE)</f>
        <v>0</v>
      </c>
      <c r="O15" t="s">
        <v>85</v>
      </c>
    </row>
    <row r="16" spans="1:16">
      <c r="A16" t="s">
        <v>129</v>
      </c>
      <c r="B16" t="s">
        <v>127</v>
      </c>
      <c r="C16" t="s">
        <v>130</v>
      </c>
      <c r="D16" t="s">
        <v>131</v>
      </c>
      <c r="E16" t="s">
        <v>49</v>
      </c>
      <c r="F16" s="13">
        <v>46296</v>
      </c>
      <c r="G16" t="s">
        <v>2329</v>
      </c>
      <c r="H16" t="s">
        <v>2330</v>
      </c>
      <c r="I16" s="31">
        <f>_xlfn.XLOOKUP(A16, 'FY25 Preliminary Award'!B:B, 'FY25 Preliminary Award'!F:F, "", FALSE)</f>
        <v>0</v>
      </c>
      <c r="J16" s="12">
        <f>_xlfn.XLOOKUP('Overview 619'!A16, 'FY25 Final Award'!B:B, 'FY25 Final Award'!F:F, "", FALSE)</f>
        <v>0</v>
      </c>
      <c r="K16" s="12">
        <f>_xlfn.XLOOKUP('Overview 619'!A16, 'FY25 Final Award'!B:B, 'FY25 Final Award'!F:F, "", FALSE)</f>
        <v>0</v>
      </c>
      <c r="O16" t="s">
        <v>85</v>
      </c>
    </row>
    <row r="17" spans="1:15">
      <c r="A17" t="s">
        <v>132</v>
      </c>
      <c r="B17" t="s">
        <v>133</v>
      </c>
      <c r="C17" t="s">
        <v>134</v>
      </c>
      <c r="D17" t="s">
        <v>135</v>
      </c>
      <c r="E17" t="s">
        <v>49</v>
      </c>
      <c r="F17" s="13">
        <v>46296</v>
      </c>
      <c r="G17" t="s">
        <v>2329</v>
      </c>
      <c r="H17" t="s">
        <v>2330</v>
      </c>
      <c r="I17" s="12">
        <f>_xlfn.XLOOKUP(A17, 'FY25 Preliminary Award'!B:B, 'FY25 Preliminary Award'!F:F, "", FALSE)</f>
        <v>1532.57</v>
      </c>
      <c r="J17" s="12">
        <f>_xlfn.XLOOKUP('Overview 619'!A17, 'FY25 Final Award'!B:B, 'FY25 Final Award'!F:F, "", FALSE)</f>
        <v>1927.77</v>
      </c>
      <c r="K17" s="12">
        <f>_xlfn.XLOOKUP('Overview 619'!A17, 'FY25 Final Award'!B:B, 'FY25 Final Award'!F:F, "", FALSE)</f>
        <v>1927.77</v>
      </c>
      <c r="O17" t="s">
        <v>85</v>
      </c>
    </row>
    <row r="18" spans="1:15">
      <c r="A18" t="s">
        <v>136</v>
      </c>
      <c r="B18" t="s">
        <v>137</v>
      </c>
      <c r="C18" t="s">
        <v>138</v>
      </c>
      <c r="D18" t="s">
        <v>139</v>
      </c>
      <c r="E18" t="s">
        <v>49</v>
      </c>
      <c r="F18" s="13">
        <v>46296</v>
      </c>
      <c r="G18" t="s">
        <v>2329</v>
      </c>
      <c r="H18" t="s">
        <v>2330</v>
      </c>
      <c r="I18" s="12">
        <f>_xlfn.XLOOKUP(A18, 'FY25 Preliminary Award'!B:B, 'FY25 Preliminary Award'!F:F, "", FALSE)</f>
        <v>1367.01</v>
      </c>
      <c r="J18" s="12">
        <f>_xlfn.XLOOKUP('Overview 619'!A18, 'FY25 Final Award'!B:B, 'FY25 Final Award'!F:F, "", FALSE)</f>
        <v>1488.02</v>
      </c>
      <c r="K18" s="12">
        <f>_xlfn.XLOOKUP('Overview 619'!A18, 'FY25 Final Award'!B:B, 'FY25 Final Award'!F:F, "", FALSE)</f>
        <v>1488.02</v>
      </c>
      <c r="O18" t="s">
        <v>85</v>
      </c>
    </row>
    <row r="19" spans="1:15">
      <c r="A19" t="s">
        <v>140</v>
      </c>
      <c r="B19" t="s">
        <v>141</v>
      </c>
      <c r="C19" t="s">
        <v>142</v>
      </c>
      <c r="D19" t="s">
        <v>143</v>
      </c>
      <c r="E19" t="s">
        <v>49</v>
      </c>
      <c r="F19" s="13">
        <v>46296</v>
      </c>
      <c r="G19" t="s">
        <v>2329</v>
      </c>
      <c r="H19" t="s">
        <v>2330</v>
      </c>
      <c r="I19" s="12">
        <f>_xlfn.XLOOKUP(A19, 'FY25 Preliminary Award'!B:B, 'FY25 Preliminary Award'!F:F, "", FALSE)</f>
        <v>0</v>
      </c>
      <c r="J19" s="12">
        <f>_xlfn.XLOOKUP('Overview 619'!A19, 'FY25 Final Award'!B:B, 'FY25 Final Award'!F:F, "", FALSE)</f>
        <v>0</v>
      </c>
      <c r="K19" s="12">
        <f>_xlfn.XLOOKUP('Overview 619'!A19, 'FY25 Final Award'!B:B, 'FY25 Final Award'!F:F, "", FALSE)</f>
        <v>0</v>
      </c>
      <c r="O19" t="s">
        <v>85</v>
      </c>
    </row>
    <row r="20" spans="1:15">
      <c r="A20" t="s">
        <v>144</v>
      </c>
      <c r="B20" t="s">
        <v>145</v>
      </c>
      <c r="C20" t="s">
        <v>146</v>
      </c>
      <c r="D20" t="s">
        <v>147</v>
      </c>
      <c r="E20" t="s">
        <v>49</v>
      </c>
      <c r="F20" s="13">
        <v>46296</v>
      </c>
      <c r="G20" t="s">
        <v>2329</v>
      </c>
      <c r="H20" t="s">
        <v>2330</v>
      </c>
      <c r="I20" s="12">
        <f>_xlfn.XLOOKUP(A20, 'FY25 Preliminary Award'!B:B, 'FY25 Preliminary Award'!F:F, "", FALSE)</f>
        <v>55624.24</v>
      </c>
      <c r="J20" s="12">
        <f>_xlfn.XLOOKUP('Overview 619'!A20, 'FY25 Final Award'!B:B, 'FY25 Final Award'!F:F, "", FALSE)</f>
        <v>67839.149999999994</v>
      </c>
      <c r="K20" s="12">
        <f>_xlfn.XLOOKUP('Overview 619'!A20, 'FY25 Final Award'!B:B, 'FY25 Final Award'!F:F, "", FALSE)</f>
        <v>67839.149999999994</v>
      </c>
      <c r="O20" t="s">
        <v>85</v>
      </c>
    </row>
    <row r="21" spans="1:15">
      <c r="A21" t="s">
        <v>148</v>
      </c>
      <c r="B21" t="s">
        <v>149</v>
      </c>
      <c r="C21" t="s">
        <v>150</v>
      </c>
      <c r="D21" t="s">
        <v>151</v>
      </c>
      <c r="E21" t="s">
        <v>49</v>
      </c>
      <c r="F21" s="13">
        <v>46296</v>
      </c>
      <c r="G21" t="s">
        <v>2329</v>
      </c>
      <c r="H21" t="s">
        <v>2330</v>
      </c>
      <c r="I21" s="12">
        <f>_xlfn.XLOOKUP(A21, 'FY25 Preliminary Award'!B:B, 'FY25 Preliminary Award'!F:F, "", FALSE)</f>
        <v>462.04</v>
      </c>
      <c r="J21" s="12">
        <f>_xlfn.XLOOKUP('Overview 619'!A21, 'FY25 Final Award'!B:B, 'FY25 Final Award'!F:F, "", FALSE)</f>
        <v>468.51</v>
      </c>
      <c r="K21" s="12">
        <f>_xlfn.XLOOKUP('Overview 619'!A21, 'FY25 Final Award'!B:B, 'FY25 Final Award'!F:F, "", FALSE)</f>
        <v>468.51</v>
      </c>
      <c r="O21" t="s">
        <v>85</v>
      </c>
    </row>
    <row r="22" spans="1:15">
      <c r="A22" t="s">
        <v>152</v>
      </c>
      <c r="B22" t="s">
        <v>153</v>
      </c>
      <c r="C22" t="s">
        <v>154</v>
      </c>
      <c r="D22" t="s">
        <v>155</v>
      </c>
      <c r="E22" t="s">
        <v>49</v>
      </c>
      <c r="F22" s="13">
        <v>46296</v>
      </c>
      <c r="G22" t="s">
        <v>2329</v>
      </c>
      <c r="H22" t="s">
        <v>2330</v>
      </c>
      <c r="I22" s="12">
        <f>_xlfn.XLOOKUP(A22, 'FY25 Preliminary Award'!B:B, 'FY25 Preliminary Award'!F:F, "", FALSE)</f>
        <v>3210.8</v>
      </c>
      <c r="J22" s="12">
        <f>_xlfn.XLOOKUP('Overview 619'!A22, 'FY25 Final Award'!B:B, 'FY25 Final Award'!F:F, "", FALSE)</f>
        <v>3758.1</v>
      </c>
      <c r="K22" s="12">
        <f>_xlfn.XLOOKUP('Overview 619'!A22, 'FY25 Final Award'!B:B, 'FY25 Final Award'!F:F, "", FALSE)</f>
        <v>3758.1</v>
      </c>
      <c r="O22" t="s">
        <v>85</v>
      </c>
    </row>
    <row r="23" spans="1:15">
      <c r="A23" t="s">
        <v>156</v>
      </c>
      <c r="B23" t="s">
        <v>157</v>
      </c>
      <c r="C23" t="s">
        <v>158</v>
      </c>
      <c r="D23" t="s">
        <v>159</v>
      </c>
      <c r="E23" t="s">
        <v>49</v>
      </c>
      <c r="F23" s="13">
        <v>46296</v>
      </c>
      <c r="G23" t="s">
        <v>2329</v>
      </c>
      <c r="H23" t="s">
        <v>2330</v>
      </c>
      <c r="I23" s="12">
        <f>_xlfn.XLOOKUP(A23, 'FY25 Preliminary Award'!B:B, 'FY25 Preliminary Award'!F:F, "", FALSE)</f>
        <v>0</v>
      </c>
      <c r="J23" s="12">
        <f>_xlfn.XLOOKUP('Overview 619'!A23, 'FY25 Final Award'!B:B, 'FY25 Final Award'!F:F, "", FALSE)</f>
        <v>0</v>
      </c>
      <c r="K23" s="12">
        <f>_xlfn.XLOOKUP('Overview 619'!A23, 'FY25 Final Award'!B:B, 'FY25 Final Award'!F:F, "", FALSE)</f>
        <v>0</v>
      </c>
      <c r="O23" t="s">
        <v>85</v>
      </c>
    </row>
    <row r="24" spans="1:15">
      <c r="A24" t="s">
        <v>160</v>
      </c>
      <c r="B24" t="s">
        <v>161</v>
      </c>
      <c r="C24" t="s">
        <v>158</v>
      </c>
      <c r="D24" t="s">
        <v>162</v>
      </c>
      <c r="E24" t="s">
        <v>49</v>
      </c>
      <c r="F24" s="13">
        <v>46296</v>
      </c>
      <c r="G24" t="s">
        <v>2329</v>
      </c>
      <c r="H24" t="s">
        <v>2330</v>
      </c>
      <c r="I24" s="12">
        <f>_xlfn.XLOOKUP(A24, 'FY25 Preliminary Award'!B:B, 'FY25 Preliminary Award'!F:F, "", FALSE)</f>
        <v>0</v>
      </c>
      <c r="J24" s="12">
        <f>_xlfn.XLOOKUP('Overview 619'!A24, 'FY25 Final Award'!B:B, 'FY25 Final Award'!F:F, "", FALSE)</f>
        <v>0</v>
      </c>
      <c r="K24" s="12">
        <f>_xlfn.XLOOKUP('Overview 619'!A24, 'FY25 Final Award'!B:B, 'FY25 Final Award'!F:F, "", FALSE)</f>
        <v>0</v>
      </c>
      <c r="O24" t="s">
        <v>85</v>
      </c>
    </row>
    <row r="25" spans="1:15">
      <c r="A25" t="s">
        <v>163</v>
      </c>
      <c r="B25" t="s">
        <v>164</v>
      </c>
      <c r="C25" t="s">
        <v>165</v>
      </c>
      <c r="D25" t="s">
        <v>166</v>
      </c>
      <c r="E25" t="s">
        <v>49</v>
      </c>
      <c r="F25" s="13">
        <v>46296</v>
      </c>
      <c r="G25" t="s">
        <v>2329</v>
      </c>
      <c r="H25" t="s">
        <v>2330</v>
      </c>
      <c r="I25" s="12">
        <f>_xlfn.XLOOKUP(A25, 'FY25 Preliminary Award'!B:B, 'FY25 Preliminary Award'!F:F, "", FALSE)</f>
        <v>0</v>
      </c>
      <c r="J25" s="12">
        <f>_xlfn.XLOOKUP('Overview 619'!A25, 'FY25 Final Award'!B:B, 'FY25 Final Award'!F:F, "", FALSE)</f>
        <v>0</v>
      </c>
      <c r="K25" s="12">
        <f>_xlfn.XLOOKUP('Overview 619'!A25, 'FY25 Final Award'!B:B, 'FY25 Final Award'!F:F, "", FALSE)</f>
        <v>0</v>
      </c>
      <c r="O25" t="s">
        <v>85</v>
      </c>
    </row>
    <row r="26" spans="1:15">
      <c r="A26" t="s">
        <v>167</v>
      </c>
      <c r="B26" t="s">
        <v>168</v>
      </c>
      <c r="C26" t="s">
        <v>168</v>
      </c>
      <c r="D26" t="s">
        <v>169</v>
      </c>
      <c r="E26" t="s">
        <v>49</v>
      </c>
      <c r="F26" s="13">
        <v>46296</v>
      </c>
      <c r="G26" t="s">
        <v>2329</v>
      </c>
      <c r="H26" t="s">
        <v>2330</v>
      </c>
      <c r="I26" s="12">
        <f>_xlfn.XLOOKUP(A26, 'FY25 Preliminary Award'!B:B, 'FY25 Preliminary Award'!F:F, "", FALSE)</f>
        <v>0</v>
      </c>
      <c r="J26" s="12">
        <f>_xlfn.XLOOKUP('Overview 619'!A26, 'FY25 Final Award'!B:B, 'FY25 Final Award'!F:F, "", FALSE)</f>
        <v>0</v>
      </c>
      <c r="K26" s="12">
        <f>_xlfn.XLOOKUP('Overview 619'!A26, 'FY25 Final Award'!B:B, 'FY25 Final Award'!F:F, "", FALSE)</f>
        <v>0</v>
      </c>
      <c r="O26" t="s">
        <v>85</v>
      </c>
    </row>
    <row r="27" spans="1:15">
      <c r="A27" t="s">
        <v>170</v>
      </c>
      <c r="B27" t="s">
        <v>171</v>
      </c>
      <c r="C27" t="s">
        <v>158</v>
      </c>
      <c r="D27" t="s">
        <v>172</v>
      </c>
      <c r="E27" t="s">
        <v>49</v>
      </c>
      <c r="F27" s="13">
        <v>46296</v>
      </c>
      <c r="G27" t="s">
        <v>2329</v>
      </c>
      <c r="H27" t="s">
        <v>2330</v>
      </c>
      <c r="I27" s="12">
        <f>_xlfn.XLOOKUP(A27, 'FY25 Preliminary Award'!B:B, 'FY25 Preliminary Award'!F:F, "", FALSE)</f>
        <v>0</v>
      </c>
      <c r="J27" s="12">
        <f>_xlfn.XLOOKUP('Overview 619'!A27, 'FY25 Final Award'!B:B, 'FY25 Final Award'!F:F, "", FALSE)</f>
        <v>0</v>
      </c>
      <c r="K27" s="12">
        <f>_xlfn.XLOOKUP('Overview 619'!A27, 'FY25 Final Award'!B:B, 'FY25 Final Award'!F:F, "", FALSE)</f>
        <v>0</v>
      </c>
      <c r="O27" t="s">
        <v>85</v>
      </c>
    </row>
    <row r="28" spans="1:15">
      <c r="A28" t="s">
        <v>173</v>
      </c>
      <c r="B28" t="s">
        <v>174</v>
      </c>
      <c r="C28" t="s">
        <v>158</v>
      </c>
      <c r="D28" t="s">
        <v>175</v>
      </c>
      <c r="E28" t="s">
        <v>49</v>
      </c>
      <c r="F28" s="13">
        <v>46296</v>
      </c>
      <c r="G28" t="s">
        <v>2329</v>
      </c>
      <c r="H28" t="s">
        <v>2330</v>
      </c>
      <c r="I28" s="12">
        <f>_xlfn.XLOOKUP(A28, 'FY25 Preliminary Award'!B:B, 'FY25 Preliminary Award'!F:F, "", FALSE)</f>
        <v>0</v>
      </c>
      <c r="J28" s="12">
        <f>_xlfn.XLOOKUP('Overview 619'!A28, 'FY25 Final Award'!B:B, 'FY25 Final Award'!F:F, "", FALSE)</f>
        <v>0</v>
      </c>
      <c r="K28" s="12">
        <f>_xlfn.XLOOKUP('Overview 619'!A28, 'FY25 Final Award'!B:B, 'FY25 Final Award'!F:F, "", FALSE)</f>
        <v>0</v>
      </c>
      <c r="O28" t="s">
        <v>85</v>
      </c>
    </row>
    <row r="29" spans="1:15">
      <c r="A29" t="s">
        <v>176</v>
      </c>
      <c r="B29" t="s">
        <v>177</v>
      </c>
      <c r="C29" t="s">
        <v>158</v>
      </c>
      <c r="D29" t="s">
        <v>178</v>
      </c>
      <c r="E29" t="s">
        <v>49</v>
      </c>
      <c r="F29" s="13">
        <v>46296</v>
      </c>
      <c r="G29" t="s">
        <v>2329</v>
      </c>
      <c r="H29" t="s">
        <v>2330</v>
      </c>
      <c r="I29" s="12">
        <f>_xlfn.XLOOKUP(A29, 'FY25 Preliminary Award'!B:B, 'FY25 Preliminary Award'!F:F, "", FALSE)</f>
        <v>0</v>
      </c>
      <c r="J29" s="12">
        <f>_xlfn.XLOOKUP('Overview 619'!A29, 'FY25 Final Award'!B:B, 'FY25 Final Award'!F:F, "", FALSE)</f>
        <v>0</v>
      </c>
      <c r="K29" s="12">
        <f>_xlfn.XLOOKUP('Overview 619'!A29, 'FY25 Final Award'!B:B, 'FY25 Final Award'!F:F, "", FALSE)</f>
        <v>0</v>
      </c>
      <c r="O29" t="s">
        <v>85</v>
      </c>
    </row>
    <row r="30" spans="1:15">
      <c r="A30" t="s">
        <v>179</v>
      </c>
      <c r="B30" t="s">
        <v>180</v>
      </c>
      <c r="C30" t="s">
        <v>158</v>
      </c>
      <c r="D30" t="s">
        <v>181</v>
      </c>
      <c r="E30" t="s">
        <v>49</v>
      </c>
      <c r="F30" s="13">
        <v>46296</v>
      </c>
      <c r="G30" t="s">
        <v>2329</v>
      </c>
      <c r="H30" t="s">
        <v>2330</v>
      </c>
      <c r="I30" s="12">
        <f>_xlfn.XLOOKUP(A30, 'FY25 Preliminary Award'!B:B, 'FY25 Preliminary Award'!F:F, "", FALSE)</f>
        <v>0</v>
      </c>
      <c r="J30" s="12">
        <f>_xlfn.XLOOKUP('Overview 619'!A30, 'FY25 Final Award'!B:B, 'FY25 Final Award'!F:F, "", FALSE)</f>
        <v>0</v>
      </c>
      <c r="K30" s="12">
        <f>_xlfn.XLOOKUP('Overview 619'!A30, 'FY25 Final Award'!B:B, 'FY25 Final Award'!F:F, "", FALSE)</f>
        <v>0</v>
      </c>
      <c r="O30" t="s">
        <v>85</v>
      </c>
    </row>
    <row r="31" spans="1:15">
      <c r="A31" t="s">
        <v>182</v>
      </c>
      <c r="B31" t="s">
        <v>183</v>
      </c>
      <c r="C31" t="s">
        <v>184</v>
      </c>
      <c r="D31" t="s">
        <v>185</v>
      </c>
      <c r="E31" t="s">
        <v>49</v>
      </c>
      <c r="F31" s="13">
        <v>46296</v>
      </c>
      <c r="G31" t="s">
        <v>2329</v>
      </c>
      <c r="H31" t="s">
        <v>2330</v>
      </c>
      <c r="I31" s="12">
        <f>_xlfn.XLOOKUP(A31, 'FY25 Preliminary Award'!B:B, 'FY25 Preliminary Award'!F:F, "", FALSE)</f>
        <v>0</v>
      </c>
      <c r="J31" s="12">
        <f>_xlfn.XLOOKUP('Overview 619'!A31, 'FY25 Final Award'!B:B, 'FY25 Final Award'!F:F, "", FALSE)</f>
        <v>0</v>
      </c>
      <c r="K31" s="12">
        <f>_xlfn.XLOOKUP('Overview 619'!A31, 'FY25 Final Award'!B:B, 'FY25 Final Award'!F:F, "", FALSE)</f>
        <v>0</v>
      </c>
      <c r="O31" t="s">
        <v>85</v>
      </c>
    </row>
    <row r="32" spans="1:15">
      <c r="A32" t="s">
        <v>186</v>
      </c>
      <c r="B32" t="s">
        <v>187</v>
      </c>
      <c r="C32" t="s">
        <v>158</v>
      </c>
      <c r="D32" t="s">
        <v>188</v>
      </c>
      <c r="E32" t="s">
        <v>49</v>
      </c>
      <c r="F32" s="13">
        <v>46296</v>
      </c>
      <c r="G32" t="s">
        <v>2329</v>
      </c>
      <c r="H32" t="s">
        <v>2330</v>
      </c>
      <c r="I32" s="12">
        <f>_xlfn.XLOOKUP(A32, 'FY25 Preliminary Award'!B:B, 'FY25 Preliminary Award'!F:F, "", FALSE)</f>
        <v>0</v>
      </c>
      <c r="J32" s="12">
        <f>_xlfn.XLOOKUP('Overview 619'!A32, 'FY25 Final Award'!B:B, 'FY25 Final Award'!F:F, "", FALSE)</f>
        <v>0</v>
      </c>
      <c r="K32" s="12">
        <f>_xlfn.XLOOKUP('Overview 619'!A32, 'FY25 Final Award'!B:B, 'FY25 Final Award'!F:F, "", FALSE)</f>
        <v>0</v>
      </c>
      <c r="O32" t="s">
        <v>85</v>
      </c>
    </row>
    <row r="33" spans="1:15">
      <c r="A33" t="s">
        <v>189</v>
      </c>
      <c r="B33" t="s">
        <v>190</v>
      </c>
      <c r="C33" t="s">
        <v>158</v>
      </c>
      <c r="D33" t="s">
        <v>191</v>
      </c>
      <c r="E33" t="s">
        <v>49</v>
      </c>
      <c r="F33" s="13">
        <v>46296</v>
      </c>
      <c r="G33" t="s">
        <v>2329</v>
      </c>
      <c r="H33" t="s">
        <v>2330</v>
      </c>
      <c r="I33" s="12">
        <f>_xlfn.XLOOKUP(A33, 'FY25 Preliminary Award'!B:B, 'FY25 Preliminary Award'!F:F, "", FALSE)</f>
        <v>0</v>
      </c>
      <c r="J33" s="12">
        <f>_xlfn.XLOOKUP('Overview 619'!A33, 'FY25 Final Award'!B:B, 'FY25 Final Award'!F:F, "", FALSE)</f>
        <v>0</v>
      </c>
      <c r="K33" s="12">
        <f>_xlfn.XLOOKUP('Overview 619'!A33, 'FY25 Final Award'!B:B, 'FY25 Final Award'!F:F, "", FALSE)</f>
        <v>0</v>
      </c>
      <c r="O33" t="s">
        <v>85</v>
      </c>
    </row>
    <row r="34" spans="1:15">
      <c r="A34" t="s">
        <v>192</v>
      </c>
      <c r="B34" t="s">
        <v>193</v>
      </c>
      <c r="C34" t="s">
        <v>194</v>
      </c>
      <c r="D34" t="s">
        <v>195</v>
      </c>
      <c r="E34" t="s">
        <v>49</v>
      </c>
      <c r="F34" s="13">
        <v>46296</v>
      </c>
      <c r="G34" t="s">
        <v>2329</v>
      </c>
      <c r="H34" t="s">
        <v>2330</v>
      </c>
      <c r="I34" s="12">
        <f>_xlfn.XLOOKUP(A34, 'FY25 Preliminary Award'!B:B, 'FY25 Preliminary Award'!F:F, "", FALSE)</f>
        <v>12019.22</v>
      </c>
      <c r="J34" s="12">
        <f>_xlfn.XLOOKUP('Overview 619'!A34, 'FY25 Final Award'!B:B, 'FY25 Final Award'!F:F, "", FALSE)</f>
        <v>21328.97</v>
      </c>
      <c r="K34" s="12">
        <f>_xlfn.XLOOKUP('Overview 619'!A34, 'FY25 Final Award'!B:B, 'FY25 Final Award'!F:F, "", FALSE)</f>
        <v>21328.97</v>
      </c>
      <c r="O34" t="s">
        <v>85</v>
      </c>
    </row>
    <row r="35" spans="1:15">
      <c r="A35" t="s">
        <v>196</v>
      </c>
      <c r="B35" t="s">
        <v>197</v>
      </c>
      <c r="C35" t="s">
        <v>198</v>
      </c>
      <c r="D35" t="s">
        <v>199</v>
      </c>
      <c r="E35" t="s">
        <v>49</v>
      </c>
      <c r="F35" s="13">
        <v>46296</v>
      </c>
      <c r="G35" t="s">
        <v>2329</v>
      </c>
      <c r="H35" t="s">
        <v>2330</v>
      </c>
      <c r="I35" s="12">
        <f>_xlfn.XLOOKUP(A35, 'FY25 Preliminary Award'!B:B, 'FY25 Preliminary Award'!F:F, "", FALSE)</f>
        <v>66740.05</v>
      </c>
      <c r="J35" s="12">
        <f>_xlfn.XLOOKUP('Overview 619'!A35, 'FY25 Final Award'!B:B, 'FY25 Final Award'!F:F, "", FALSE)</f>
        <v>81200.84</v>
      </c>
      <c r="K35" s="12">
        <f>_xlfn.XLOOKUP('Overview 619'!A35, 'FY25 Final Award'!B:B, 'FY25 Final Award'!F:F, "", FALSE)</f>
        <v>81200.84</v>
      </c>
      <c r="O35" t="s">
        <v>85</v>
      </c>
    </row>
    <row r="36" spans="1:15">
      <c r="A36" t="s">
        <v>200</v>
      </c>
      <c r="B36" t="s">
        <v>201</v>
      </c>
      <c r="C36" t="s">
        <v>202</v>
      </c>
      <c r="D36" t="s">
        <v>203</v>
      </c>
      <c r="E36" t="s">
        <v>49</v>
      </c>
      <c r="F36" s="13">
        <v>46296</v>
      </c>
      <c r="G36" t="s">
        <v>2329</v>
      </c>
      <c r="H36" t="s">
        <v>2330</v>
      </c>
      <c r="I36" s="12">
        <f>_xlfn.XLOOKUP(A36, 'FY25 Preliminary Award'!B:B, 'FY25 Preliminary Award'!F:F, "", FALSE)</f>
        <v>0</v>
      </c>
      <c r="J36" s="12">
        <f>_xlfn.XLOOKUP('Overview 619'!A36, 'FY25 Final Award'!B:B, 'FY25 Final Award'!F:F, "", FALSE)</f>
        <v>0</v>
      </c>
      <c r="K36" s="12">
        <f>_xlfn.XLOOKUP('Overview 619'!A36, 'FY25 Final Award'!B:B, 'FY25 Final Award'!F:F, "", FALSE)</f>
        <v>0</v>
      </c>
      <c r="O36" t="s">
        <v>85</v>
      </c>
    </row>
    <row r="37" spans="1:15">
      <c r="A37" t="s">
        <v>204</v>
      </c>
      <c r="B37" t="s">
        <v>205</v>
      </c>
      <c r="C37" t="s">
        <v>205</v>
      </c>
      <c r="D37" t="s">
        <v>206</v>
      </c>
      <c r="E37" t="s">
        <v>49</v>
      </c>
      <c r="F37" s="13">
        <v>46296</v>
      </c>
      <c r="G37" t="s">
        <v>2329</v>
      </c>
      <c r="H37" t="s">
        <v>2330</v>
      </c>
      <c r="I37" s="12">
        <f>_xlfn.XLOOKUP(A37, 'FY25 Preliminary Award'!B:B, 'FY25 Preliminary Award'!F:F, "", FALSE)</f>
        <v>815.47</v>
      </c>
      <c r="J37" s="12">
        <f>_xlfn.XLOOKUP('Overview 619'!A37, 'FY25 Final Award'!B:B, 'FY25 Final Award'!F:F, "", FALSE)</f>
        <v>227.82</v>
      </c>
      <c r="K37" s="12">
        <f>_xlfn.XLOOKUP('Overview 619'!A37, 'FY25 Final Award'!B:B, 'FY25 Final Award'!F:F, "", FALSE)</f>
        <v>227.82</v>
      </c>
      <c r="O37" t="s">
        <v>85</v>
      </c>
    </row>
    <row r="38" spans="1:15">
      <c r="A38" t="s">
        <v>207</v>
      </c>
      <c r="B38" t="s">
        <v>208</v>
      </c>
      <c r="C38" t="s">
        <v>209</v>
      </c>
      <c r="D38">
        <v>0</v>
      </c>
      <c r="E38" t="s">
        <v>49</v>
      </c>
      <c r="F38" s="13">
        <v>46296</v>
      </c>
      <c r="G38" t="s">
        <v>2329</v>
      </c>
      <c r="H38" t="s">
        <v>2330</v>
      </c>
      <c r="I38" s="12">
        <f>_xlfn.XLOOKUP(A38, 'FY25 Preliminary Award'!B:B, 'FY25 Preliminary Award'!F:F, "", FALSE)</f>
        <v>0</v>
      </c>
      <c r="J38" s="12">
        <f>_xlfn.XLOOKUP('Overview 619'!A38, 'FY25 Final Award'!B:B, 'FY25 Final Award'!F:F, "", FALSE)</f>
        <v>0</v>
      </c>
      <c r="K38" s="12">
        <f>_xlfn.XLOOKUP('Overview 619'!A38, 'FY25 Final Award'!B:B, 'FY25 Final Award'!F:F, "", FALSE)</f>
        <v>0</v>
      </c>
      <c r="O38" t="s">
        <v>85</v>
      </c>
    </row>
    <row r="39" spans="1:15">
      <c r="A39" t="s">
        <v>210</v>
      </c>
      <c r="B39" t="s">
        <v>211</v>
      </c>
      <c r="C39" t="s">
        <v>211</v>
      </c>
      <c r="D39" t="s">
        <v>212</v>
      </c>
      <c r="E39" t="s">
        <v>49</v>
      </c>
      <c r="F39" s="13">
        <v>46296</v>
      </c>
      <c r="G39" t="s">
        <v>2329</v>
      </c>
      <c r="H39" t="s">
        <v>2330</v>
      </c>
      <c r="I39" s="12">
        <f>_xlfn.XLOOKUP(A39, 'FY25 Preliminary Award'!B:B, 'FY25 Preliminary Award'!F:F, "", FALSE)</f>
        <v>628.17999999999995</v>
      </c>
      <c r="J39" s="12">
        <f>_xlfn.XLOOKUP('Overview 619'!A39, 'FY25 Final Award'!B:B, 'FY25 Final Award'!F:F, "", FALSE)</f>
        <v>690.44</v>
      </c>
      <c r="K39" s="12">
        <f>_xlfn.XLOOKUP('Overview 619'!A39, 'FY25 Final Award'!B:B, 'FY25 Final Award'!F:F, "", FALSE)</f>
        <v>690.44</v>
      </c>
      <c r="O39" t="s">
        <v>85</v>
      </c>
    </row>
    <row r="40" spans="1:15">
      <c r="A40" t="s">
        <v>213</v>
      </c>
      <c r="B40" t="s">
        <v>214</v>
      </c>
      <c r="C40" t="s">
        <v>215</v>
      </c>
      <c r="D40" t="s">
        <v>216</v>
      </c>
      <c r="E40" t="s">
        <v>49</v>
      </c>
      <c r="F40" s="13">
        <v>46296</v>
      </c>
      <c r="G40" t="s">
        <v>2329</v>
      </c>
      <c r="H40" t="s">
        <v>2330</v>
      </c>
      <c r="I40" s="12">
        <f>_xlfn.XLOOKUP(A40, 'FY25 Preliminary Award'!B:B, 'FY25 Preliminary Award'!F:F, "", FALSE)</f>
        <v>23986.41</v>
      </c>
      <c r="J40" s="12">
        <f>_xlfn.XLOOKUP('Overview 619'!A40, 'FY25 Final Award'!B:B, 'FY25 Final Award'!F:F, "", FALSE)</f>
        <v>28498.58</v>
      </c>
      <c r="K40" s="12">
        <f>_xlfn.XLOOKUP('Overview 619'!A40, 'FY25 Final Award'!B:B, 'FY25 Final Award'!F:F, "", FALSE)</f>
        <v>28498.58</v>
      </c>
      <c r="O40" t="s">
        <v>85</v>
      </c>
    </row>
    <row r="41" spans="1:15">
      <c r="A41" t="s">
        <v>217</v>
      </c>
      <c r="B41" t="s">
        <v>218</v>
      </c>
      <c r="C41" t="s">
        <v>218</v>
      </c>
      <c r="D41" t="s">
        <v>219</v>
      </c>
      <c r="E41" t="s">
        <v>49</v>
      </c>
      <c r="F41" s="13">
        <v>46296</v>
      </c>
      <c r="G41" t="s">
        <v>2329</v>
      </c>
      <c r="H41" t="s">
        <v>2330</v>
      </c>
      <c r="I41" s="12">
        <f>_xlfn.XLOOKUP(A41, 'FY25 Preliminary Award'!B:B, 'FY25 Preliminary Award'!F:F, "", FALSE)</f>
        <v>433.56</v>
      </c>
      <c r="J41" s="12">
        <f>_xlfn.XLOOKUP('Overview 619'!A41, 'FY25 Final Award'!B:B, 'FY25 Final Award'!F:F, "", FALSE)</f>
        <v>305.19</v>
      </c>
      <c r="K41" s="12">
        <f>_xlfn.XLOOKUP('Overview 619'!A41, 'FY25 Final Award'!B:B, 'FY25 Final Award'!F:F, "", FALSE)</f>
        <v>305.19</v>
      </c>
      <c r="O41" t="s">
        <v>85</v>
      </c>
    </row>
    <row r="42" spans="1:15">
      <c r="A42" t="s">
        <v>220</v>
      </c>
      <c r="B42" t="s">
        <v>221</v>
      </c>
      <c r="C42" t="s">
        <v>221</v>
      </c>
      <c r="D42" t="s">
        <v>222</v>
      </c>
      <c r="E42" t="s">
        <v>49</v>
      </c>
      <c r="F42" s="13">
        <v>46296</v>
      </c>
      <c r="G42" t="s">
        <v>2329</v>
      </c>
      <c r="H42" t="s">
        <v>2330</v>
      </c>
      <c r="I42" s="12">
        <f>_xlfn.XLOOKUP(A42, 'FY25 Preliminary Award'!B:B, 'FY25 Preliminary Award'!F:F, "", FALSE)</f>
        <v>381.85</v>
      </c>
      <c r="J42" s="12">
        <f>_xlfn.XLOOKUP('Overview 619'!A42, 'FY25 Final Award'!B:B, 'FY25 Final Award'!F:F, "", FALSE)</f>
        <v>0</v>
      </c>
      <c r="K42" s="12">
        <f>_xlfn.XLOOKUP('Overview 619'!A42, 'FY25 Final Award'!B:B, 'FY25 Final Award'!F:F, "", FALSE)</f>
        <v>0</v>
      </c>
      <c r="O42" t="s">
        <v>85</v>
      </c>
    </row>
    <row r="43" spans="1:15">
      <c r="A43" t="s">
        <v>223</v>
      </c>
      <c r="B43" t="s">
        <v>224</v>
      </c>
      <c r="C43" t="s">
        <v>224</v>
      </c>
      <c r="D43" t="s">
        <v>225</v>
      </c>
      <c r="E43" t="s">
        <v>49</v>
      </c>
      <c r="F43" s="13">
        <v>46296</v>
      </c>
      <c r="G43" t="s">
        <v>2329</v>
      </c>
      <c r="H43" t="s">
        <v>2330</v>
      </c>
      <c r="I43" s="12">
        <f>_xlfn.XLOOKUP(A43, 'FY25 Preliminary Award'!B:B, 'FY25 Preliminary Award'!F:F, "", FALSE)</f>
        <v>532.20000000000005</v>
      </c>
      <c r="J43" s="12">
        <f>_xlfn.XLOOKUP('Overview 619'!A43, 'FY25 Final Award'!B:B, 'FY25 Final Award'!F:F, "", FALSE)</f>
        <v>224.31</v>
      </c>
      <c r="K43" s="12">
        <f>_xlfn.XLOOKUP('Overview 619'!A43, 'FY25 Final Award'!B:B, 'FY25 Final Award'!F:F, "", FALSE)</f>
        <v>224.31</v>
      </c>
      <c r="O43" t="s">
        <v>85</v>
      </c>
    </row>
    <row r="44" spans="1:15">
      <c r="A44" t="s">
        <v>226</v>
      </c>
      <c r="B44" t="s">
        <v>227</v>
      </c>
      <c r="C44" t="s">
        <v>227</v>
      </c>
      <c r="D44" t="s">
        <v>228</v>
      </c>
      <c r="E44" t="s">
        <v>49</v>
      </c>
      <c r="F44" s="13">
        <v>46296</v>
      </c>
      <c r="G44" t="s">
        <v>2329</v>
      </c>
      <c r="H44" t="s">
        <v>2330</v>
      </c>
      <c r="I44" s="12">
        <f>_xlfn.XLOOKUP(A44, 'FY25 Preliminary Award'!B:B, 'FY25 Preliminary Award'!F:F, "", FALSE)</f>
        <v>514.01</v>
      </c>
      <c r="J44" s="12">
        <f>_xlfn.XLOOKUP('Overview 619'!A44, 'FY25 Final Award'!B:B, 'FY25 Final Award'!F:F, "", FALSE)</f>
        <v>217.26</v>
      </c>
      <c r="K44" s="12">
        <f>_xlfn.XLOOKUP('Overview 619'!A44, 'FY25 Final Award'!B:B, 'FY25 Final Award'!F:F, "", FALSE)</f>
        <v>217.26</v>
      </c>
      <c r="O44" t="s">
        <v>85</v>
      </c>
    </row>
    <row r="45" spans="1:15">
      <c r="A45" t="s">
        <v>229</v>
      </c>
      <c r="B45" t="s">
        <v>230</v>
      </c>
      <c r="C45" t="s">
        <v>230</v>
      </c>
      <c r="D45" t="s">
        <v>231</v>
      </c>
      <c r="E45" t="s">
        <v>49</v>
      </c>
      <c r="F45" s="13">
        <v>46296</v>
      </c>
      <c r="G45" t="s">
        <v>2329</v>
      </c>
      <c r="H45" t="s">
        <v>2330</v>
      </c>
      <c r="I45" s="12">
        <f>_xlfn.XLOOKUP(A45, 'FY25 Preliminary Award'!B:B, 'FY25 Preliminary Award'!F:F, "", FALSE)</f>
        <v>581.6</v>
      </c>
      <c r="J45" s="12">
        <f>_xlfn.XLOOKUP('Overview 619'!A45, 'FY25 Final Award'!B:B, 'FY25 Final Award'!F:F, "", FALSE)</f>
        <v>329.26</v>
      </c>
      <c r="K45" s="12">
        <f>_xlfn.XLOOKUP('Overview 619'!A45, 'FY25 Final Award'!B:B, 'FY25 Final Award'!F:F, "", FALSE)</f>
        <v>329.26</v>
      </c>
      <c r="O45" t="s">
        <v>85</v>
      </c>
    </row>
    <row r="46" spans="1:15">
      <c r="A46" t="s">
        <v>232</v>
      </c>
      <c r="B46" t="s">
        <v>233</v>
      </c>
      <c r="C46" t="s">
        <v>233</v>
      </c>
      <c r="D46" t="s">
        <v>234</v>
      </c>
      <c r="E46" t="s">
        <v>49</v>
      </c>
      <c r="F46" s="13">
        <v>46296</v>
      </c>
      <c r="G46" t="s">
        <v>2329</v>
      </c>
      <c r="H46" t="s">
        <v>2330</v>
      </c>
      <c r="I46" s="12">
        <f>_xlfn.XLOOKUP(A46, 'FY25 Preliminary Award'!B:B, 'FY25 Preliminary Award'!F:F, "", FALSE)</f>
        <v>1275.03</v>
      </c>
      <c r="J46" s="12">
        <f>_xlfn.XLOOKUP('Overview 619'!A46, 'FY25 Final Award'!B:B, 'FY25 Final Award'!F:F, "", FALSE)</f>
        <v>1054.7</v>
      </c>
      <c r="K46" s="12">
        <f>_xlfn.XLOOKUP('Overview 619'!A46, 'FY25 Final Award'!B:B, 'FY25 Final Award'!F:F, "", FALSE)</f>
        <v>1054.7</v>
      </c>
      <c r="O46" t="s">
        <v>85</v>
      </c>
    </row>
    <row r="47" spans="1:15">
      <c r="A47" t="s">
        <v>235</v>
      </c>
      <c r="B47" t="s">
        <v>236</v>
      </c>
      <c r="C47" t="s">
        <v>236</v>
      </c>
      <c r="D47" t="s">
        <v>237</v>
      </c>
      <c r="E47" t="s">
        <v>49</v>
      </c>
      <c r="F47" s="13">
        <v>46296</v>
      </c>
      <c r="G47" t="s">
        <v>2329</v>
      </c>
      <c r="H47" t="s">
        <v>2330</v>
      </c>
      <c r="I47" s="12">
        <f>_xlfn.XLOOKUP(A47, 'FY25 Preliminary Award'!B:B, 'FY25 Preliminary Award'!F:F, "", FALSE)</f>
        <v>830.67</v>
      </c>
      <c r="J47" s="12">
        <f>_xlfn.XLOOKUP('Overview 619'!A47, 'FY25 Final Award'!B:B, 'FY25 Final Award'!F:F, "", FALSE)</f>
        <v>440.88</v>
      </c>
      <c r="K47" s="12">
        <f>_xlfn.XLOOKUP('Overview 619'!A47, 'FY25 Final Award'!B:B, 'FY25 Final Award'!F:F, "", FALSE)</f>
        <v>440.88</v>
      </c>
      <c r="O47" t="s">
        <v>85</v>
      </c>
    </row>
    <row r="48" spans="1:15">
      <c r="A48" t="s">
        <v>238</v>
      </c>
      <c r="B48" t="s">
        <v>239</v>
      </c>
      <c r="C48" t="s">
        <v>239</v>
      </c>
      <c r="D48" t="s">
        <v>240</v>
      </c>
      <c r="E48" t="s">
        <v>49</v>
      </c>
      <c r="F48" s="13">
        <v>46296</v>
      </c>
      <c r="G48" t="s">
        <v>2329</v>
      </c>
      <c r="H48" t="s">
        <v>2330</v>
      </c>
      <c r="I48" s="12">
        <f>_xlfn.XLOOKUP(A48, 'FY25 Preliminary Award'!B:B, 'FY25 Preliminary Award'!F:F, "", FALSE)</f>
        <v>978.09</v>
      </c>
      <c r="J48" s="12">
        <f>_xlfn.XLOOKUP('Overview 619'!A48, 'FY25 Final Award'!B:B, 'FY25 Final Award'!F:F, "", FALSE)</f>
        <v>536.54</v>
      </c>
      <c r="K48" s="12">
        <f>_xlfn.XLOOKUP('Overview 619'!A48, 'FY25 Final Award'!B:B, 'FY25 Final Award'!F:F, "", FALSE)</f>
        <v>536.54</v>
      </c>
      <c r="O48" t="s">
        <v>85</v>
      </c>
    </row>
    <row r="49" spans="1:15">
      <c r="A49" t="s">
        <v>241</v>
      </c>
      <c r="B49" t="s">
        <v>242</v>
      </c>
      <c r="C49" t="s">
        <v>242</v>
      </c>
      <c r="D49" t="s">
        <v>243</v>
      </c>
      <c r="E49" t="s">
        <v>49</v>
      </c>
      <c r="F49" s="13">
        <v>46296</v>
      </c>
      <c r="G49" t="s">
        <v>2329</v>
      </c>
      <c r="H49" t="s">
        <v>2330</v>
      </c>
      <c r="I49" s="12">
        <f>_xlfn.XLOOKUP(A49, 'FY25 Preliminary Award'!B:B, 'FY25 Preliminary Award'!F:F, "", FALSE)</f>
        <v>918.56</v>
      </c>
      <c r="J49" s="12">
        <f>_xlfn.XLOOKUP('Overview 619'!A49, 'FY25 Final Award'!B:B, 'FY25 Final Award'!F:F, "", FALSE)</f>
        <v>336.6</v>
      </c>
      <c r="K49" s="12">
        <f>_xlfn.XLOOKUP('Overview 619'!A49, 'FY25 Final Award'!B:B, 'FY25 Final Award'!F:F, "", FALSE)</f>
        <v>336.6</v>
      </c>
      <c r="O49" t="s">
        <v>85</v>
      </c>
    </row>
    <row r="50" spans="1:15">
      <c r="A50" t="s">
        <v>244</v>
      </c>
      <c r="B50" t="s">
        <v>245</v>
      </c>
      <c r="C50" t="s">
        <v>245</v>
      </c>
      <c r="D50" t="s">
        <v>246</v>
      </c>
      <c r="E50" t="s">
        <v>49</v>
      </c>
      <c r="F50" s="13">
        <v>46296</v>
      </c>
      <c r="G50" t="s">
        <v>2329</v>
      </c>
      <c r="H50" t="s">
        <v>2330</v>
      </c>
      <c r="I50" s="12">
        <f>_xlfn.XLOOKUP(A50, 'FY25 Preliminary Award'!B:B, 'FY25 Preliminary Award'!F:F, "", FALSE)</f>
        <v>1420.74</v>
      </c>
      <c r="J50" s="12">
        <f>_xlfn.XLOOKUP('Overview 619'!A50, 'FY25 Final Award'!B:B, 'FY25 Final Award'!F:F, "", FALSE)</f>
        <v>1398.65</v>
      </c>
      <c r="K50" s="12">
        <f>_xlfn.XLOOKUP('Overview 619'!A50, 'FY25 Final Award'!B:B, 'FY25 Final Award'!F:F, "", FALSE)</f>
        <v>1398.65</v>
      </c>
      <c r="O50" t="s">
        <v>85</v>
      </c>
    </row>
    <row r="51" spans="1:15">
      <c r="A51" t="s">
        <v>247</v>
      </c>
      <c r="B51" t="s">
        <v>245</v>
      </c>
      <c r="C51" t="s">
        <v>245</v>
      </c>
      <c r="D51" t="s">
        <v>246</v>
      </c>
      <c r="E51" t="s">
        <v>49</v>
      </c>
      <c r="F51" s="13">
        <v>46296</v>
      </c>
      <c r="G51" t="s">
        <v>2329</v>
      </c>
      <c r="H51" t="s">
        <v>2330</v>
      </c>
      <c r="I51" s="12">
        <f>_xlfn.XLOOKUP(A51, 'FY25 Preliminary Award'!B:B, 'FY25 Preliminary Award'!F:F, "", FALSE)</f>
        <v>693.63</v>
      </c>
      <c r="J51" s="12">
        <f>_xlfn.XLOOKUP('Overview 619'!A51, 'FY25 Final Award'!B:B, 'FY25 Final Award'!F:F, "", FALSE)</f>
        <v>151.97</v>
      </c>
      <c r="K51" s="12">
        <f>_xlfn.XLOOKUP('Overview 619'!A51, 'FY25 Final Award'!B:B, 'FY25 Final Award'!F:F, "", FALSE)</f>
        <v>151.97</v>
      </c>
      <c r="O51" t="s">
        <v>85</v>
      </c>
    </row>
    <row r="52" spans="1:15">
      <c r="A52" t="s">
        <v>248</v>
      </c>
      <c r="B52" t="s">
        <v>249</v>
      </c>
      <c r="C52" t="s">
        <v>249</v>
      </c>
      <c r="D52" t="s">
        <v>250</v>
      </c>
      <c r="E52" t="s">
        <v>49</v>
      </c>
      <c r="F52" s="13">
        <v>46296</v>
      </c>
      <c r="G52" t="s">
        <v>2329</v>
      </c>
      <c r="H52" t="s">
        <v>2330</v>
      </c>
      <c r="I52" s="12">
        <f>_xlfn.XLOOKUP(A52, 'FY25 Preliminary Award'!B:B, 'FY25 Preliminary Award'!F:F, "", FALSE)</f>
        <v>886.49</v>
      </c>
      <c r="J52" s="12">
        <f>_xlfn.XLOOKUP('Overview 619'!A52, 'FY25 Final Award'!B:B, 'FY25 Final Award'!F:F, "", FALSE)</f>
        <v>511.84</v>
      </c>
      <c r="K52" s="12">
        <f>_xlfn.XLOOKUP('Overview 619'!A52, 'FY25 Final Award'!B:B, 'FY25 Final Award'!F:F, "", FALSE)</f>
        <v>511.84</v>
      </c>
      <c r="O52" t="s">
        <v>85</v>
      </c>
    </row>
    <row r="53" spans="1:15">
      <c r="A53" t="s">
        <v>251</v>
      </c>
      <c r="B53" t="s">
        <v>252</v>
      </c>
      <c r="C53" t="s">
        <v>252</v>
      </c>
      <c r="D53" t="s">
        <v>253</v>
      </c>
      <c r="E53" t="s">
        <v>49</v>
      </c>
      <c r="F53" s="13">
        <v>46296</v>
      </c>
      <c r="G53" t="s">
        <v>2329</v>
      </c>
      <c r="H53" t="s">
        <v>2330</v>
      </c>
      <c r="I53" s="12">
        <f>_xlfn.XLOOKUP(A53, 'FY25 Preliminary Award'!B:B, 'FY25 Preliminary Award'!F:F, "", FALSE)</f>
        <v>0</v>
      </c>
      <c r="J53" s="12">
        <f>_xlfn.XLOOKUP('Overview 619'!A53, 'FY25 Final Award'!B:B, 'FY25 Final Award'!F:F, "", FALSE)</f>
        <v>0</v>
      </c>
      <c r="K53" s="12">
        <f>_xlfn.XLOOKUP('Overview 619'!A53, 'FY25 Final Award'!B:B, 'FY25 Final Award'!F:F, "", FALSE)</f>
        <v>0</v>
      </c>
      <c r="O53" t="s">
        <v>85</v>
      </c>
    </row>
    <row r="54" spans="1:15">
      <c r="A54" t="s">
        <v>254</v>
      </c>
      <c r="B54" t="s">
        <v>255</v>
      </c>
      <c r="C54" t="s">
        <v>256</v>
      </c>
      <c r="D54" t="s">
        <v>257</v>
      </c>
      <c r="E54" t="s">
        <v>49</v>
      </c>
      <c r="F54" s="13">
        <v>46296</v>
      </c>
      <c r="G54" t="s">
        <v>2329</v>
      </c>
      <c r="H54" t="s">
        <v>2330</v>
      </c>
      <c r="I54" s="12">
        <f>_xlfn.XLOOKUP(A54, 'FY25 Preliminary Award'!B:B, 'FY25 Preliminary Award'!F:F, "", FALSE)</f>
        <v>0</v>
      </c>
      <c r="J54" s="12">
        <f>_xlfn.XLOOKUP('Overview 619'!A54, 'FY25 Final Award'!B:B, 'FY25 Final Award'!F:F, "", FALSE)</f>
        <v>0</v>
      </c>
      <c r="K54" s="12">
        <f>_xlfn.XLOOKUP('Overview 619'!A54, 'FY25 Final Award'!B:B, 'FY25 Final Award'!F:F, "", FALSE)</f>
        <v>0</v>
      </c>
      <c r="O54" t="s">
        <v>85</v>
      </c>
    </row>
    <row r="55" spans="1:15">
      <c r="A55" t="s">
        <v>258</v>
      </c>
      <c r="B55" t="s">
        <v>259</v>
      </c>
      <c r="C55" t="s">
        <v>256</v>
      </c>
      <c r="D55" t="s">
        <v>257</v>
      </c>
      <c r="E55" t="s">
        <v>49</v>
      </c>
      <c r="F55" s="13">
        <v>46296</v>
      </c>
      <c r="G55" t="s">
        <v>2329</v>
      </c>
      <c r="H55" t="s">
        <v>2330</v>
      </c>
      <c r="I55" s="12">
        <f>_xlfn.XLOOKUP(A55, 'FY25 Preliminary Award'!B:B, 'FY25 Preliminary Award'!F:F, "", FALSE)</f>
        <v>0</v>
      </c>
      <c r="J55" s="12">
        <f>_xlfn.XLOOKUP('Overview 619'!A55, 'FY25 Final Award'!B:B, 'FY25 Final Award'!F:F, "", FALSE)</f>
        <v>0</v>
      </c>
      <c r="K55" s="12">
        <f>_xlfn.XLOOKUP('Overview 619'!A55, 'FY25 Final Award'!B:B, 'FY25 Final Award'!F:F, "", FALSE)</f>
        <v>0</v>
      </c>
      <c r="O55" t="s">
        <v>85</v>
      </c>
    </row>
    <row r="56" spans="1:15">
      <c r="A56" t="s">
        <v>260</v>
      </c>
      <c r="B56" t="s">
        <v>259</v>
      </c>
      <c r="C56" t="s">
        <v>256</v>
      </c>
      <c r="D56" t="s">
        <v>257</v>
      </c>
      <c r="E56" t="s">
        <v>49</v>
      </c>
      <c r="F56" s="13">
        <v>46296</v>
      </c>
      <c r="G56" t="s">
        <v>2329</v>
      </c>
      <c r="H56" t="s">
        <v>2330</v>
      </c>
      <c r="I56" s="12">
        <f>_xlfn.XLOOKUP(A56, 'FY25 Preliminary Award'!B:B, 'FY25 Preliminary Award'!F:F, "", FALSE)</f>
        <v>0</v>
      </c>
      <c r="J56" s="12">
        <f>_xlfn.XLOOKUP('Overview 619'!A56, 'FY25 Final Award'!B:B, 'FY25 Final Award'!F:F, "", FALSE)</f>
        <v>0</v>
      </c>
      <c r="K56" s="12">
        <f>_xlfn.XLOOKUP('Overview 619'!A56, 'FY25 Final Award'!B:B, 'FY25 Final Award'!F:F, "", FALSE)</f>
        <v>0</v>
      </c>
      <c r="O56" t="s">
        <v>85</v>
      </c>
    </row>
    <row r="57" spans="1:15">
      <c r="A57" t="s">
        <v>261</v>
      </c>
      <c r="B57" t="s">
        <v>259</v>
      </c>
      <c r="C57" t="s">
        <v>256</v>
      </c>
      <c r="D57" t="s">
        <v>257</v>
      </c>
      <c r="E57" t="s">
        <v>49</v>
      </c>
      <c r="F57" s="13">
        <v>46296</v>
      </c>
      <c r="G57" t="s">
        <v>2329</v>
      </c>
      <c r="H57" t="s">
        <v>2330</v>
      </c>
      <c r="I57" s="12">
        <f>_xlfn.XLOOKUP(A57, 'FY25 Preliminary Award'!B:B, 'FY25 Preliminary Award'!F:F, "", FALSE)</f>
        <v>0</v>
      </c>
      <c r="J57" s="12">
        <f>_xlfn.XLOOKUP('Overview 619'!A57, 'FY25 Final Award'!B:B, 'FY25 Final Award'!F:F, "", FALSE)</f>
        <v>0</v>
      </c>
      <c r="K57" s="12">
        <f>_xlfn.XLOOKUP('Overview 619'!A57, 'FY25 Final Award'!B:B, 'FY25 Final Award'!F:F, "", FALSE)</f>
        <v>0</v>
      </c>
      <c r="O57" t="s">
        <v>85</v>
      </c>
    </row>
    <row r="58" spans="1:15">
      <c r="A58" t="s">
        <v>262</v>
      </c>
      <c r="B58" t="s">
        <v>259</v>
      </c>
      <c r="C58" t="s">
        <v>256</v>
      </c>
      <c r="D58" t="s">
        <v>257</v>
      </c>
      <c r="E58" t="s">
        <v>49</v>
      </c>
      <c r="F58" s="13">
        <v>46296</v>
      </c>
      <c r="G58" t="s">
        <v>2329</v>
      </c>
      <c r="H58" t="s">
        <v>2330</v>
      </c>
      <c r="I58" s="12">
        <f>_xlfn.XLOOKUP(A58, 'FY25 Preliminary Award'!B:B, 'FY25 Preliminary Award'!F:F, "", FALSE)</f>
        <v>0</v>
      </c>
      <c r="J58" s="12">
        <f>_xlfn.XLOOKUP('Overview 619'!A58, 'FY25 Final Award'!B:B, 'FY25 Final Award'!F:F, "", FALSE)</f>
        <v>0</v>
      </c>
      <c r="K58" s="12">
        <f>_xlfn.XLOOKUP('Overview 619'!A58, 'FY25 Final Award'!B:B, 'FY25 Final Award'!F:F, "", FALSE)</f>
        <v>0</v>
      </c>
      <c r="O58" t="s">
        <v>85</v>
      </c>
    </row>
    <row r="59" spans="1:15">
      <c r="A59" t="s">
        <v>263</v>
      </c>
      <c r="B59" t="s">
        <v>264</v>
      </c>
      <c r="C59" t="s">
        <v>264</v>
      </c>
      <c r="D59" t="s">
        <v>265</v>
      </c>
      <c r="E59" t="s">
        <v>49</v>
      </c>
      <c r="F59" s="13">
        <v>46296</v>
      </c>
      <c r="G59" t="s">
        <v>2329</v>
      </c>
      <c r="H59" t="s">
        <v>2330</v>
      </c>
      <c r="I59" s="12">
        <f>_xlfn.XLOOKUP(A59, 'FY25 Preliminary Award'!B:B, 'FY25 Preliminary Award'!F:F, "", FALSE)</f>
        <v>4292.1899999999996</v>
      </c>
      <c r="J59" s="12">
        <f>_xlfn.XLOOKUP('Overview 619'!A59, 'FY25 Final Award'!B:B, 'FY25 Final Award'!F:F, "", FALSE)</f>
        <v>5289.54</v>
      </c>
      <c r="K59" s="12">
        <f>_xlfn.XLOOKUP('Overview 619'!A59, 'FY25 Final Award'!B:B, 'FY25 Final Award'!F:F, "", FALSE)</f>
        <v>5289.54</v>
      </c>
      <c r="O59" t="s">
        <v>85</v>
      </c>
    </row>
    <row r="60" spans="1:15">
      <c r="A60" t="s">
        <v>266</v>
      </c>
      <c r="B60" t="s">
        <v>267</v>
      </c>
      <c r="C60" t="s">
        <v>268</v>
      </c>
      <c r="D60" t="s">
        <v>269</v>
      </c>
      <c r="E60" t="s">
        <v>49</v>
      </c>
      <c r="F60" s="13">
        <v>46296</v>
      </c>
      <c r="G60" t="s">
        <v>2329</v>
      </c>
      <c r="H60" t="s">
        <v>2330</v>
      </c>
      <c r="I60" s="12">
        <f>_xlfn.XLOOKUP(A60, 'FY25 Preliminary Award'!B:B, 'FY25 Preliminary Award'!F:F, "", FALSE)</f>
        <v>0</v>
      </c>
      <c r="J60" s="12">
        <f>_xlfn.XLOOKUP('Overview 619'!A60, 'FY25 Final Award'!B:B, 'FY25 Final Award'!F:F, "", FALSE)</f>
        <v>0</v>
      </c>
      <c r="K60" s="12">
        <f>_xlfn.XLOOKUP('Overview 619'!A60, 'FY25 Final Award'!B:B, 'FY25 Final Award'!F:F, "", FALSE)</f>
        <v>0</v>
      </c>
      <c r="O60" t="s">
        <v>85</v>
      </c>
    </row>
    <row r="61" spans="1:15">
      <c r="A61" t="s">
        <v>270</v>
      </c>
      <c r="B61" t="s">
        <v>271</v>
      </c>
      <c r="C61" t="s">
        <v>271</v>
      </c>
      <c r="D61">
        <v>0</v>
      </c>
      <c r="E61" t="s">
        <v>49</v>
      </c>
      <c r="F61" s="13">
        <v>46296</v>
      </c>
      <c r="G61" t="s">
        <v>2329</v>
      </c>
      <c r="H61" t="s">
        <v>2330</v>
      </c>
      <c r="I61" s="12">
        <f>_xlfn.XLOOKUP(A61, 'FY25 Preliminary Award'!B:B, 'FY25 Preliminary Award'!F:F, "", FALSE)</f>
        <v>255.15</v>
      </c>
      <c r="J61" s="12">
        <f>_xlfn.XLOOKUP('Overview 619'!A61, 'FY25 Final Award'!B:B, 'FY25 Final Award'!F:F, "", FALSE)</f>
        <v>237.06</v>
      </c>
      <c r="K61" s="12">
        <f>_xlfn.XLOOKUP('Overview 619'!A61, 'FY25 Final Award'!B:B, 'FY25 Final Award'!F:F, "", FALSE)</f>
        <v>237.06</v>
      </c>
      <c r="O61" t="s">
        <v>85</v>
      </c>
    </row>
    <row r="62" spans="1:15">
      <c r="A62" t="s">
        <v>272</v>
      </c>
      <c r="B62" t="s">
        <v>273</v>
      </c>
      <c r="C62" t="s">
        <v>274</v>
      </c>
      <c r="D62" t="s">
        <v>275</v>
      </c>
      <c r="E62" t="s">
        <v>49</v>
      </c>
      <c r="F62" s="13">
        <v>46296</v>
      </c>
      <c r="G62" t="s">
        <v>2329</v>
      </c>
      <c r="H62" t="s">
        <v>2330</v>
      </c>
      <c r="I62" s="12">
        <f>_xlfn.XLOOKUP(A62, 'FY25 Preliminary Award'!B:B, 'FY25 Preliminary Award'!F:F, "", FALSE)</f>
        <v>2246.2199999999998</v>
      </c>
      <c r="J62" s="12">
        <f>_xlfn.XLOOKUP('Overview 619'!A62, 'FY25 Final Award'!B:B, 'FY25 Final Award'!F:F, "", FALSE)</f>
        <v>3690.19</v>
      </c>
      <c r="K62" s="12">
        <f>_xlfn.XLOOKUP('Overview 619'!A62, 'FY25 Final Award'!B:B, 'FY25 Final Award'!F:F, "", FALSE)</f>
        <v>3690.19</v>
      </c>
      <c r="O62" t="s">
        <v>85</v>
      </c>
    </row>
    <row r="63" spans="1:15">
      <c r="A63" t="s">
        <v>276</v>
      </c>
      <c r="B63" t="s">
        <v>277</v>
      </c>
      <c r="C63" t="s">
        <v>278</v>
      </c>
      <c r="D63" t="s">
        <v>279</v>
      </c>
      <c r="E63" t="s">
        <v>49</v>
      </c>
      <c r="F63" s="13">
        <v>46296</v>
      </c>
      <c r="G63" t="s">
        <v>2329</v>
      </c>
      <c r="H63" t="s">
        <v>2330</v>
      </c>
      <c r="I63" s="12">
        <f>_xlfn.XLOOKUP(A63, 'FY25 Preliminary Award'!B:B, 'FY25 Preliminary Award'!F:F, "", FALSE)</f>
        <v>2120.4499999999998</v>
      </c>
      <c r="J63" s="12">
        <f>_xlfn.XLOOKUP('Overview 619'!A63, 'FY25 Final Award'!B:B, 'FY25 Final Award'!F:F, "", FALSE)</f>
        <v>2963.26</v>
      </c>
      <c r="K63" s="12">
        <f>_xlfn.XLOOKUP('Overview 619'!A63, 'FY25 Final Award'!B:B, 'FY25 Final Award'!F:F, "", FALSE)</f>
        <v>2963.26</v>
      </c>
      <c r="O63" t="s">
        <v>85</v>
      </c>
    </row>
    <row r="64" spans="1:15">
      <c r="A64" t="s">
        <v>280</v>
      </c>
      <c r="B64" t="s">
        <v>281</v>
      </c>
      <c r="C64" t="s">
        <v>282</v>
      </c>
      <c r="D64" t="s">
        <v>283</v>
      </c>
      <c r="E64" t="s">
        <v>49</v>
      </c>
      <c r="F64" s="13">
        <v>46296</v>
      </c>
      <c r="G64" t="s">
        <v>2329</v>
      </c>
      <c r="H64" t="s">
        <v>2330</v>
      </c>
      <c r="I64" s="12">
        <f>_xlfn.XLOOKUP(A64, 'FY25 Preliminary Award'!B:B, 'FY25 Preliminary Award'!F:F, "", FALSE)</f>
        <v>0</v>
      </c>
      <c r="J64" s="12">
        <f>_xlfn.XLOOKUP('Overview 619'!A64, 'FY25 Final Award'!B:B, 'FY25 Final Award'!F:F, "", FALSE)</f>
        <v>0</v>
      </c>
      <c r="K64" s="12">
        <f>_xlfn.XLOOKUP('Overview 619'!A64, 'FY25 Final Award'!B:B, 'FY25 Final Award'!F:F, "", FALSE)</f>
        <v>0</v>
      </c>
      <c r="O64" t="s">
        <v>85</v>
      </c>
    </row>
    <row r="65" spans="1:15">
      <c r="A65" t="s">
        <v>284</v>
      </c>
      <c r="B65" t="s">
        <v>285</v>
      </c>
      <c r="C65" t="s">
        <v>285</v>
      </c>
      <c r="D65">
        <v>0</v>
      </c>
      <c r="E65" t="s">
        <v>49</v>
      </c>
      <c r="F65" s="13">
        <v>46296</v>
      </c>
      <c r="G65" t="s">
        <v>2329</v>
      </c>
      <c r="H65" t="s">
        <v>2330</v>
      </c>
      <c r="I65" s="12" t="str">
        <f>_xlfn.XLOOKUP(A65, 'FY25 Preliminary Award'!B:B, 'FY25 Preliminary Award'!F:F, "", FALSE)</f>
        <v/>
      </c>
      <c r="J65" s="12" t="str">
        <f>_xlfn.XLOOKUP('Overview 619'!A65, 'FY25 Final Award'!B:B, 'FY25 Final Award'!F:F, "", FALSE)</f>
        <v/>
      </c>
      <c r="K65" s="12" t="str">
        <f>_xlfn.XLOOKUP('Overview 619'!A65, 'FY25 Final Award'!B:B, 'FY25 Final Award'!F:F, "", FALSE)</f>
        <v/>
      </c>
      <c r="O65" t="s">
        <v>85</v>
      </c>
    </row>
    <row r="66" spans="1:15">
      <c r="A66" t="s">
        <v>286</v>
      </c>
      <c r="B66" t="s">
        <v>287</v>
      </c>
      <c r="C66" t="s">
        <v>287</v>
      </c>
      <c r="D66" t="s">
        <v>288</v>
      </c>
      <c r="E66" t="s">
        <v>49</v>
      </c>
      <c r="F66" s="13">
        <v>46296</v>
      </c>
      <c r="G66" t="s">
        <v>2329</v>
      </c>
      <c r="H66" t="s">
        <v>2330</v>
      </c>
      <c r="I66" s="12">
        <f>_xlfn.XLOOKUP(A66, 'FY25 Preliminary Award'!B:B, 'FY25 Preliminary Award'!F:F, "", FALSE)</f>
        <v>761.96</v>
      </c>
      <c r="J66" s="12">
        <f>_xlfn.XLOOKUP('Overview 619'!A66, 'FY25 Final Award'!B:B, 'FY25 Final Award'!F:F, "", FALSE)</f>
        <v>0</v>
      </c>
      <c r="K66" s="12">
        <f>_xlfn.XLOOKUP('Overview 619'!A66, 'FY25 Final Award'!B:B, 'FY25 Final Award'!F:F, "", FALSE)</f>
        <v>0</v>
      </c>
      <c r="O66" t="s">
        <v>85</v>
      </c>
    </row>
    <row r="67" spans="1:15">
      <c r="A67" t="s">
        <v>289</v>
      </c>
      <c r="B67" t="s">
        <v>290</v>
      </c>
      <c r="C67">
        <v>0</v>
      </c>
      <c r="D67">
        <v>0</v>
      </c>
      <c r="E67" t="s">
        <v>49</v>
      </c>
      <c r="F67" s="13">
        <v>46296</v>
      </c>
      <c r="G67" t="s">
        <v>2329</v>
      </c>
      <c r="H67" t="s">
        <v>2330</v>
      </c>
      <c r="I67" s="12">
        <f>_xlfn.XLOOKUP(A67, 'FY25 Preliminary Award'!B:B, 'FY25 Preliminary Award'!F:F, "", FALSE)</f>
        <v>0</v>
      </c>
      <c r="J67" s="12">
        <f>_xlfn.XLOOKUP('Overview 619'!A67, 'FY25 Final Award'!B:B, 'FY25 Final Award'!F:F, "", FALSE)</f>
        <v>0</v>
      </c>
      <c r="K67" s="12">
        <f>_xlfn.XLOOKUP('Overview 619'!A67, 'FY25 Final Award'!B:B, 'FY25 Final Award'!F:F, "", FALSE)</f>
        <v>0</v>
      </c>
      <c r="O67" t="s">
        <v>85</v>
      </c>
    </row>
    <row r="68" spans="1:15">
      <c r="A68" t="s">
        <v>291</v>
      </c>
      <c r="B68" t="s">
        <v>292</v>
      </c>
      <c r="C68" t="s">
        <v>292</v>
      </c>
      <c r="D68" t="s">
        <v>293</v>
      </c>
      <c r="E68" t="s">
        <v>49</v>
      </c>
      <c r="F68" s="13">
        <v>46296</v>
      </c>
      <c r="G68" t="s">
        <v>2329</v>
      </c>
      <c r="H68" t="s">
        <v>2330</v>
      </c>
      <c r="I68" s="12">
        <f>_xlfn.XLOOKUP(A68, 'FY25 Preliminary Award'!B:B, 'FY25 Preliminary Award'!F:F, "", FALSE)</f>
        <v>51.67</v>
      </c>
      <c r="J68" s="12">
        <f>_xlfn.XLOOKUP('Overview 619'!A68, 'FY25 Final Award'!B:B, 'FY25 Final Award'!F:F, "", FALSE)</f>
        <v>88.71</v>
      </c>
      <c r="K68" s="12">
        <f>_xlfn.XLOOKUP('Overview 619'!A68, 'FY25 Final Award'!B:B, 'FY25 Final Award'!F:F, "", FALSE)</f>
        <v>88.71</v>
      </c>
      <c r="O68" t="s">
        <v>85</v>
      </c>
    </row>
    <row r="69" spans="1:15">
      <c r="A69" t="s">
        <v>294</v>
      </c>
      <c r="B69" t="s">
        <v>295</v>
      </c>
      <c r="C69" t="s">
        <v>295</v>
      </c>
      <c r="D69" t="s">
        <v>296</v>
      </c>
      <c r="E69" t="s">
        <v>49</v>
      </c>
      <c r="F69" s="13">
        <v>46296</v>
      </c>
      <c r="G69" t="s">
        <v>2329</v>
      </c>
      <c r="H69" t="s">
        <v>2330</v>
      </c>
      <c r="I69" s="12">
        <f>_xlfn.XLOOKUP(A69, 'FY25 Preliminary Award'!B:B, 'FY25 Preliminary Award'!F:F, "", FALSE)</f>
        <v>384.54</v>
      </c>
      <c r="J69" s="12">
        <f>_xlfn.XLOOKUP('Overview 619'!A69, 'FY25 Final Award'!B:B, 'FY25 Final Award'!F:F, "", FALSE)</f>
        <v>0</v>
      </c>
      <c r="K69" s="12">
        <f>_xlfn.XLOOKUP('Overview 619'!A69, 'FY25 Final Award'!B:B, 'FY25 Final Award'!F:F, "", FALSE)</f>
        <v>0</v>
      </c>
      <c r="O69" t="s">
        <v>85</v>
      </c>
    </row>
    <row r="70" spans="1:15">
      <c r="A70" t="s">
        <v>297</v>
      </c>
      <c r="B70" t="s">
        <v>298</v>
      </c>
      <c r="C70" t="s">
        <v>299</v>
      </c>
      <c r="D70" t="s">
        <v>300</v>
      </c>
      <c r="E70" t="s">
        <v>49</v>
      </c>
      <c r="F70" s="13">
        <v>46296</v>
      </c>
      <c r="G70" t="s">
        <v>2329</v>
      </c>
      <c r="H70" t="s">
        <v>2330</v>
      </c>
      <c r="I70" s="12">
        <f>_xlfn.XLOOKUP(A70, 'FY25 Preliminary Award'!B:B, 'FY25 Preliminary Award'!F:F, "", FALSE)</f>
        <v>0</v>
      </c>
      <c r="J70" s="12">
        <f>_xlfn.XLOOKUP('Overview 619'!A70, 'FY25 Final Award'!B:B, 'FY25 Final Award'!F:F, "", FALSE)</f>
        <v>0</v>
      </c>
      <c r="K70" s="12">
        <f>_xlfn.XLOOKUP('Overview 619'!A70, 'FY25 Final Award'!B:B, 'FY25 Final Award'!F:F, "", FALSE)</f>
        <v>0</v>
      </c>
      <c r="O70" t="s">
        <v>85</v>
      </c>
    </row>
    <row r="71" spans="1:15">
      <c r="A71" t="s">
        <v>301</v>
      </c>
      <c r="B71" t="s">
        <v>302</v>
      </c>
      <c r="C71" t="s">
        <v>303</v>
      </c>
      <c r="D71" t="s">
        <v>304</v>
      </c>
      <c r="E71" t="s">
        <v>49</v>
      </c>
      <c r="F71" s="13">
        <v>46296</v>
      </c>
      <c r="G71" t="s">
        <v>2329</v>
      </c>
      <c r="H71" t="s">
        <v>2330</v>
      </c>
      <c r="I71" s="12">
        <f>_xlfn.XLOOKUP(A71, 'FY25 Preliminary Award'!B:B, 'FY25 Preliminary Award'!F:F, "", FALSE)</f>
        <v>16106.31</v>
      </c>
      <c r="J71" s="12">
        <f>_xlfn.XLOOKUP('Overview 619'!A71, 'FY25 Final Award'!B:B, 'FY25 Final Award'!F:F, "", FALSE)</f>
        <v>18189.599999999999</v>
      </c>
      <c r="K71" s="12">
        <f>_xlfn.XLOOKUP('Overview 619'!A71, 'FY25 Final Award'!B:B, 'FY25 Final Award'!F:F, "", FALSE)</f>
        <v>18189.599999999999</v>
      </c>
      <c r="O71" t="s">
        <v>85</v>
      </c>
    </row>
    <row r="72" spans="1:15">
      <c r="A72" t="s">
        <v>305</v>
      </c>
      <c r="B72" t="s">
        <v>306</v>
      </c>
      <c r="C72" t="s">
        <v>307</v>
      </c>
      <c r="D72" t="s">
        <v>308</v>
      </c>
      <c r="E72" t="s">
        <v>49</v>
      </c>
      <c r="F72" s="13">
        <v>46296</v>
      </c>
      <c r="G72" t="s">
        <v>2329</v>
      </c>
      <c r="H72" t="s">
        <v>2330</v>
      </c>
      <c r="I72" s="12">
        <f>_xlfn.XLOOKUP(A72, 'FY25 Preliminary Award'!B:B, 'FY25 Preliminary Award'!F:F, "", FALSE)</f>
        <v>527.82000000000005</v>
      </c>
      <c r="J72" s="12">
        <f>_xlfn.XLOOKUP('Overview 619'!A72, 'FY25 Final Award'!B:B, 'FY25 Final Award'!F:F, "", FALSE)</f>
        <v>345.22</v>
      </c>
      <c r="K72" s="12">
        <f>_xlfn.XLOOKUP('Overview 619'!A72, 'FY25 Final Award'!B:B, 'FY25 Final Award'!F:F, "", FALSE)</f>
        <v>345.22</v>
      </c>
      <c r="O72" t="s">
        <v>85</v>
      </c>
    </row>
    <row r="73" spans="1:15">
      <c r="A73" t="s">
        <v>309</v>
      </c>
      <c r="B73" t="s">
        <v>310</v>
      </c>
      <c r="C73" t="s">
        <v>311</v>
      </c>
      <c r="D73" t="s">
        <v>312</v>
      </c>
      <c r="E73" t="s">
        <v>49</v>
      </c>
      <c r="F73" s="13">
        <v>46296</v>
      </c>
      <c r="G73" t="s">
        <v>2329</v>
      </c>
      <c r="H73" t="s">
        <v>2330</v>
      </c>
      <c r="I73" s="12">
        <f>_xlfn.XLOOKUP(A73, 'FY25 Preliminary Award'!B:B, 'FY25 Preliminary Award'!F:F, "", FALSE)</f>
        <v>294.70999999999998</v>
      </c>
      <c r="J73" s="12">
        <f>_xlfn.XLOOKUP('Overview 619'!A73, 'FY25 Final Award'!B:B, 'FY25 Final Award'!F:F, "", FALSE)</f>
        <v>342.48</v>
      </c>
      <c r="K73" s="12">
        <f>_xlfn.XLOOKUP('Overview 619'!A73, 'FY25 Final Award'!B:B, 'FY25 Final Award'!F:F, "", FALSE)</f>
        <v>342.48</v>
      </c>
      <c r="O73" t="s">
        <v>85</v>
      </c>
    </row>
    <row r="74" spans="1:15">
      <c r="A74" t="s">
        <v>313</v>
      </c>
      <c r="B74" t="s">
        <v>314</v>
      </c>
      <c r="C74" t="s">
        <v>315</v>
      </c>
      <c r="D74" t="s">
        <v>316</v>
      </c>
      <c r="E74" t="s">
        <v>49</v>
      </c>
      <c r="F74" s="13">
        <v>46296</v>
      </c>
      <c r="G74" t="s">
        <v>2329</v>
      </c>
      <c r="H74" t="s">
        <v>2330</v>
      </c>
      <c r="I74" s="12">
        <f>_xlfn.XLOOKUP(A74, 'FY25 Preliminary Award'!B:B, 'FY25 Preliminary Award'!F:F, "", FALSE)</f>
        <v>715.12</v>
      </c>
      <c r="J74" s="12">
        <f>_xlfn.XLOOKUP('Overview 619'!A74, 'FY25 Final Award'!B:B, 'FY25 Final Award'!F:F, "", FALSE)</f>
        <v>954.29</v>
      </c>
      <c r="K74" s="12">
        <f>_xlfn.XLOOKUP('Overview 619'!A74, 'FY25 Final Award'!B:B, 'FY25 Final Award'!F:F, "", FALSE)</f>
        <v>954.29</v>
      </c>
      <c r="O74" t="s">
        <v>85</v>
      </c>
    </row>
    <row r="75" spans="1:15">
      <c r="A75" t="s">
        <v>317</v>
      </c>
      <c r="B75" t="s">
        <v>318</v>
      </c>
      <c r="C75" t="s">
        <v>319</v>
      </c>
      <c r="D75" t="s">
        <v>320</v>
      </c>
      <c r="E75" t="s">
        <v>49</v>
      </c>
      <c r="F75" s="13">
        <v>46296</v>
      </c>
      <c r="G75" t="s">
        <v>2329</v>
      </c>
      <c r="H75" t="s">
        <v>2330</v>
      </c>
      <c r="I75" s="12">
        <f>_xlfn.XLOOKUP(A75, 'FY25 Preliminary Award'!B:B, 'FY25 Preliminary Award'!F:F, "", FALSE)</f>
        <v>0</v>
      </c>
      <c r="J75" s="12">
        <f>_xlfn.XLOOKUP('Overview 619'!A75, 'FY25 Final Award'!B:B, 'FY25 Final Award'!F:F, "", FALSE)</f>
        <v>0</v>
      </c>
      <c r="K75" s="12">
        <f>_xlfn.XLOOKUP('Overview 619'!A75, 'FY25 Final Award'!B:B, 'FY25 Final Award'!F:F, "", FALSE)</f>
        <v>0</v>
      </c>
      <c r="O75" t="s">
        <v>85</v>
      </c>
    </row>
    <row r="76" spans="1:15">
      <c r="A76" t="s">
        <v>321</v>
      </c>
      <c r="B76" t="s">
        <v>322</v>
      </c>
      <c r="C76" t="s">
        <v>319</v>
      </c>
      <c r="D76" t="s">
        <v>320</v>
      </c>
      <c r="E76" t="s">
        <v>49</v>
      </c>
      <c r="F76" s="13">
        <v>46296</v>
      </c>
      <c r="G76" t="s">
        <v>2329</v>
      </c>
      <c r="H76" t="s">
        <v>2330</v>
      </c>
      <c r="I76" s="12">
        <f>_xlfn.XLOOKUP(A76, 'FY25 Preliminary Award'!B:B, 'FY25 Preliminary Award'!F:F, "", FALSE)</f>
        <v>3107.57</v>
      </c>
      <c r="J76" s="12">
        <f>_xlfn.XLOOKUP('Overview 619'!A76, 'FY25 Final Award'!B:B, 'FY25 Final Award'!F:F, "", FALSE)</f>
        <v>5209</v>
      </c>
      <c r="K76" s="12">
        <f>_xlfn.XLOOKUP('Overview 619'!A76, 'FY25 Final Award'!B:B, 'FY25 Final Award'!F:F, "", FALSE)</f>
        <v>5209</v>
      </c>
      <c r="O76" t="s">
        <v>85</v>
      </c>
    </row>
    <row r="77" spans="1:15">
      <c r="A77" t="s">
        <v>323</v>
      </c>
      <c r="B77" t="s">
        <v>319</v>
      </c>
      <c r="C77" t="s">
        <v>319</v>
      </c>
      <c r="D77" t="s">
        <v>320</v>
      </c>
      <c r="E77" t="s">
        <v>49</v>
      </c>
      <c r="F77" s="13">
        <v>46296</v>
      </c>
      <c r="G77" t="s">
        <v>2329</v>
      </c>
      <c r="H77" t="s">
        <v>2330</v>
      </c>
      <c r="I77" s="12">
        <f>_xlfn.XLOOKUP(A77, 'FY25 Preliminary Award'!B:B, 'FY25 Preliminary Award'!F:F, "", FALSE)</f>
        <v>0</v>
      </c>
      <c r="J77" s="12">
        <f>_xlfn.XLOOKUP('Overview 619'!A77, 'FY25 Final Award'!B:B, 'FY25 Final Award'!F:F, "", FALSE)</f>
        <v>0</v>
      </c>
      <c r="K77" s="12">
        <f>_xlfn.XLOOKUP('Overview 619'!A77, 'FY25 Final Award'!B:B, 'FY25 Final Award'!F:F, "", FALSE)</f>
        <v>0</v>
      </c>
      <c r="O77" t="s">
        <v>85</v>
      </c>
    </row>
    <row r="78" spans="1:15">
      <c r="A78" t="s">
        <v>324</v>
      </c>
      <c r="B78" t="s">
        <v>319</v>
      </c>
      <c r="C78" t="s">
        <v>319</v>
      </c>
      <c r="D78" t="s">
        <v>320</v>
      </c>
      <c r="E78" t="s">
        <v>49</v>
      </c>
      <c r="F78" s="13">
        <v>46296</v>
      </c>
      <c r="G78" t="s">
        <v>2329</v>
      </c>
      <c r="H78" t="s">
        <v>2330</v>
      </c>
      <c r="I78" s="12">
        <f>_xlfn.XLOOKUP(A78, 'FY25 Preliminary Award'!B:B, 'FY25 Preliminary Award'!F:F, "", FALSE)</f>
        <v>0</v>
      </c>
      <c r="J78" s="12">
        <f>_xlfn.XLOOKUP('Overview 619'!A78, 'FY25 Final Award'!B:B, 'FY25 Final Award'!F:F, "", FALSE)</f>
        <v>0</v>
      </c>
      <c r="K78" s="12">
        <f>_xlfn.XLOOKUP('Overview 619'!A78, 'FY25 Final Award'!B:B, 'FY25 Final Award'!F:F, "", FALSE)</f>
        <v>0</v>
      </c>
      <c r="O78" t="s">
        <v>85</v>
      </c>
    </row>
    <row r="79" spans="1:15">
      <c r="A79" t="s">
        <v>325</v>
      </c>
      <c r="B79" t="s">
        <v>319</v>
      </c>
      <c r="C79" t="s">
        <v>319</v>
      </c>
      <c r="D79" t="s">
        <v>320</v>
      </c>
      <c r="E79" t="s">
        <v>49</v>
      </c>
      <c r="F79" s="13">
        <v>46296</v>
      </c>
      <c r="G79" t="s">
        <v>2329</v>
      </c>
      <c r="H79" t="s">
        <v>2330</v>
      </c>
      <c r="I79" s="12">
        <f>_xlfn.XLOOKUP(A79, 'FY25 Preliminary Award'!B:B, 'FY25 Preliminary Award'!F:F, "", FALSE)</f>
        <v>662.24</v>
      </c>
      <c r="J79" s="12">
        <f>_xlfn.XLOOKUP('Overview 619'!A79, 'FY25 Final Award'!B:B, 'FY25 Final Award'!F:F, "", FALSE)</f>
        <v>789.84</v>
      </c>
      <c r="K79" s="12">
        <f>_xlfn.XLOOKUP('Overview 619'!A79, 'FY25 Final Award'!B:B, 'FY25 Final Award'!F:F, "", FALSE)</f>
        <v>789.84</v>
      </c>
      <c r="O79" t="s">
        <v>85</v>
      </c>
    </row>
    <row r="80" spans="1:15">
      <c r="A80" t="s">
        <v>326</v>
      </c>
      <c r="B80" t="s">
        <v>319</v>
      </c>
      <c r="C80" t="s">
        <v>319</v>
      </c>
      <c r="D80" t="s">
        <v>320</v>
      </c>
      <c r="E80" t="s">
        <v>49</v>
      </c>
      <c r="F80" s="13">
        <v>46296</v>
      </c>
      <c r="G80" t="s">
        <v>2329</v>
      </c>
      <c r="H80" t="s">
        <v>2330</v>
      </c>
      <c r="I80" s="12">
        <f>_xlfn.XLOOKUP(A80, 'FY25 Preliminary Award'!B:B, 'FY25 Preliminary Award'!F:F, "", FALSE)</f>
        <v>0</v>
      </c>
      <c r="J80" s="12">
        <f>_xlfn.XLOOKUP('Overview 619'!A80, 'FY25 Final Award'!B:B, 'FY25 Final Award'!F:F, "", FALSE)</f>
        <v>0</v>
      </c>
      <c r="K80" s="12">
        <f>_xlfn.XLOOKUP('Overview 619'!A80, 'FY25 Final Award'!B:B, 'FY25 Final Award'!F:F, "", FALSE)</f>
        <v>0</v>
      </c>
      <c r="O80" t="s">
        <v>85</v>
      </c>
    </row>
    <row r="81" spans="1:15">
      <c r="A81" t="s">
        <v>327</v>
      </c>
      <c r="B81" t="s">
        <v>319</v>
      </c>
      <c r="C81" t="s">
        <v>319</v>
      </c>
      <c r="D81" t="s">
        <v>320</v>
      </c>
      <c r="E81" t="s">
        <v>49</v>
      </c>
      <c r="F81" s="13">
        <v>46296</v>
      </c>
      <c r="G81" t="s">
        <v>2329</v>
      </c>
      <c r="H81" t="s">
        <v>2330</v>
      </c>
      <c r="I81" s="12">
        <f>_xlfn.XLOOKUP(A81, 'FY25 Preliminary Award'!B:B, 'FY25 Preliminary Award'!F:F, "", FALSE)</f>
        <v>0</v>
      </c>
      <c r="J81" s="12">
        <f>_xlfn.XLOOKUP('Overview 619'!A81, 'FY25 Final Award'!B:B, 'FY25 Final Award'!F:F, "", FALSE)</f>
        <v>0</v>
      </c>
      <c r="K81" s="12">
        <f>_xlfn.XLOOKUP('Overview 619'!A81, 'FY25 Final Award'!B:B, 'FY25 Final Award'!F:F, "", FALSE)</f>
        <v>0</v>
      </c>
      <c r="O81" t="s">
        <v>85</v>
      </c>
    </row>
    <row r="82" spans="1:15">
      <c r="A82" t="s">
        <v>328</v>
      </c>
      <c r="B82" t="s">
        <v>319</v>
      </c>
      <c r="C82" t="s">
        <v>319</v>
      </c>
      <c r="D82" t="s">
        <v>320</v>
      </c>
      <c r="E82" t="s">
        <v>49</v>
      </c>
      <c r="F82" s="13">
        <v>46296</v>
      </c>
      <c r="G82" t="s">
        <v>2329</v>
      </c>
      <c r="H82" t="s">
        <v>2330</v>
      </c>
      <c r="I82" s="12">
        <f>_xlfn.XLOOKUP(A82, 'FY25 Preliminary Award'!B:B, 'FY25 Preliminary Award'!F:F, "", FALSE)</f>
        <v>0</v>
      </c>
      <c r="J82" s="12">
        <f>_xlfn.XLOOKUP('Overview 619'!A82, 'FY25 Final Award'!B:B, 'FY25 Final Award'!F:F, "", FALSE)</f>
        <v>0</v>
      </c>
      <c r="K82" s="12">
        <f>_xlfn.XLOOKUP('Overview 619'!A82, 'FY25 Final Award'!B:B, 'FY25 Final Award'!F:F, "", FALSE)</f>
        <v>0</v>
      </c>
      <c r="O82" t="s">
        <v>85</v>
      </c>
    </row>
    <row r="83" spans="1:15">
      <c r="A83" t="s">
        <v>329</v>
      </c>
      <c r="B83" t="s">
        <v>319</v>
      </c>
      <c r="C83" t="s">
        <v>319</v>
      </c>
      <c r="D83" t="s">
        <v>320</v>
      </c>
      <c r="E83" t="s">
        <v>49</v>
      </c>
      <c r="F83" s="13">
        <v>46296</v>
      </c>
      <c r="G83" t="s">
        <v>2329</v>
      </c>
      <c r="H83" t="s">
        <v>2330</v>
      </c>
      <c r="I83" s="12">
        <f>_xlfn.XLOOKUP(A83, 'FY25 Preliminary Award'!B:B, 'FY25 Preliminary Award'!F:F, "", FALSE)</f>
        <v>0</v>
      </c>
      <c r="J83" s="12">
        <f>_xlfn.XLOOKUP('Overview 619'!A83, 'FY25 Final Award'!B:B, 'FY25 Final Award'!F:F, "", FALSE)</f>
        <v>0</v>
      </c>
      <c r="K83" s="12">
        <f>_xlfn.XLOOKUP('Overview 619'!A83, 'FY25 Final Award'!B:B, 'FY25 Final Award'!F:F, "", FALSE)</f>
        <v>0</v>
      </c>
      <c r="O83" t="s">
        <v>85</v>
      </c>
    </row>
    <row r="84" spans="1:15">
      <c r="A84" t="s">
        <v>330</v>
      </c>
      <c r="B84" t="s">
        <v>319</v>
      </c>
      <c r="C84" t="s">
        <v>319</v>
      </c>
      <c r="D84" t="s">
        <v>320</v>
      </c>
      <c r="E84" t="s">
        <v>49</v>
      </c>
      <c r="F84" s="13">
        <v>46296</v>
      </c>
      <c r="G84" t="s">
        <v>2329</v>
      </c>
      <c r="H84" t="s">
        <v>2330</v>
      </c>
      <c r="I84" s="12">
        <f>_xlfn.XLOOKUP(A84, 'FY25 Preliminary Award'!B:B, 'FY25 Preliminary Award'!F:F, "", FALSE)</f>
        <v>425.54</v>
      </c>
      <c r="J84" s="12">
        <f>_xlfn.XLOOKUP('Overview 619'!A84, 'FY25 Final Award'!B:B, 'FY25 Final Award'!F:F, "", FALSE)</f>
        <v>702.59</v>
      </c>
      <c r="K84" s="12">
        <f>_xlfn.XLOOKUP('Overview 619'!A84, 'FY25 Final Award'!B:B, 'FY25 Final Award'!F:F, "", FALSE)</f>
        <v>702.59</v>
      </c>
      <c r="O84" t="s">
        <v>85</v>
      </c>
    </row>
    <row r="85" spans="1:15">
      <c r="A85" t="s">
        <v>331</v>
      </c>
      <c r="B85" t="s">
        <v>319</v>
      </c>
      <c r="C85" t="s">
        <v>319</v>
      </c>
      <c r="D85" t="s">
        <v>320</v>
      </c>
      <c r="E85" t="s">
        <v>49</v>
      </c>
      <c r="F85" s="13">
        <v>46296</v>
      </c>
      <c r="G85" t="s">
        <v>2329</v>
      </c>
      <c r="H85" t="s">
        <v>2330</v>
      </c>
      <c r="I85" s="12">
        <f>_xlfn.XLOOKUP(A85, 'FY25 Preliminary Award'!B:B, 'FY25 Preliminary Award'!F:F, "", FALSE)</f>
        <v>627.65</v>
      </c>
      <c r="J85" s="12">
        <f>_xlfn.XLOOKUP('Overview 619'!A85, 'FY25 Final Award'!B:B, 'FY25 Final Award'!F:F, "", FALSE)</f>
        <v>1035.47</v>
      </c>
      <c r="K85" s="12">
        <f>_xlfn.XLOOKUP('Overview 619'!A85, 'FY25 Final Award'!B:B, 'FY25 Final Award'!F:F, "", FALSE)</f>
        <v>1035.47</v>
      </c>
      <c r="O85" t="s">
        <v>85</v>
      </c>
    </row>
    <row r="86" spans="1:15">
      <c r="A86" t="s">
        <v>332</v>
      </c>
      <c r="B86" t="s">
        <v>333</v>
      </c>
      <c r="C86" t="s">
        <v>334</v>
      </c>
      <c r="D86" t="s">
        <v>335</v>
      </c>
      <c r="E86" t="s">
        <v>49</v>
      </c>
      <c r="F86" s="13">
        <v>46296</v>
      </c>
      <c r="G86" t="s">
        <v>2329</v>
      </c>
      <c r="H86" t="s">
        <v>2330</v>
      </c>
      <c r="I86" s="12">
        <f>_xlfn.XLOOKUP(A86, 'FY25 Preliminary Award'!B:B, 'FY25 Preliminary Award'!F:F, "", FALSE)</f>
        <v>12975.8</v>
      </c>
      <c r="J86" s="12">
        <f>_xlfn.XLOOKUP('Overview 619'!A86, 'FY25 Final Award'!B:B, 'FY25 Final Award'!F:F, "", FALSE)</f>
        <v>18544.29</v>
      </c>
      <c r="K86" s="12">
        <f>_xlfn.XLOOKUP('Overview 619'!A86, 'FY25 Final Award'!B:B, 'FY25 Final Award'!F:F, "", FALSE)</f>
        <v>18544.29</v>
      </c>
      <c r="O86" t="s">
        <v>85</v>
      </c>
    </row>
    <row r="87" spans="1:15">
      <c r="A87" t="s">
        <v>336</v>
      </c>
      <c r="B87" t="s">
        <v>337</v>
      </c>
      <c r="C87" t="s">
        <v>337</v>
      </c>
      <c r="D87" t="s">
        <v>338</v>
      </c>
      <c r="E87" t="s">
        <v>49</v>
      </c>
      <c r="F87" s="13">
        <v>46296</v>
      </c>
      <c r="G87" t="s">
        <v>2329</v>
      </c>
      <c r="H87" t="s">
        <v>2330</v>
      </c>
      <c r="I87" s="12">
        <f>_xlfn.XLOOKUP(A87, 'FY25 Preliminary Award'!B:B, 'FY25 Preliminary Award'!F:F, "", FALSE)</f>
        <v>0</v>
      </c>
      <c r="J87" s="12">
        <f>_xlfn.XLOOKUP('Overview 619'!A87, 'FY25 Final Award'!B:B, 'FY25 Final Award'!F:F, "", FALSE)</f>
        <v>0</v>
      </c>
      <c r="K87" s="12">
        <f>_xlfn.XLOOKUP('Overview 619'!A87, 'FY25 Final Award'!B:B, 'FY25 Final Award'!F:F, "", FALSE)</f>
        <v>0</v>
      </c>
      <c r="O87" t="s">
        <v>85</v>
      </c>
    </row>
    <row r="88" spans="1:15">
      <c r="A88" t="s">
        <v>339</v>
      </c>
      <c r="B88" t="s">
        <v>340</v>
      </c>
      <c r="C88" t="s">
        <v>340</v>
      </c>
      <c r="D88" t="s">
        <v>341</v>
      </c>
      <c r="E88" t="s">
        <v>49</v>
      </c>
      <c r="F88" s="13">
        <v>46296</v>
      </c>
      <c r="G88" t="s">
        <v>2329</v>
      </c>
      <c r="H88" t="s">
        <v>2330</v>
      </c>
      <c r="I88" s="12">
        <f>_xlfn.XLOOKUP(A88, 'FY25 Preliminary Award'!B:B, 'FY25 Preliminary Award'!F:F, "", FALSE)</f>
        <v>0</v>
      </c>
      <c r="J88" s="12">
        <f>_xlfn.XLOOKUP('Overview 619'!A88, 'FY25 Final Award'!B:B, 'FY25 Final Award'!F:F, "", FALSE)</f>
        <v>0</v>
      </c>
      <c r="K88" s="12">
        <f>_xlfn.XLOOKUP('Overview 619'!A88, 'FY25 Final Award'!B:B, 'FY25 Final Award'!F:F, "", FALSE)</f>
        <v>0</v>
      </c>
      <c r="O88" t="s">
        <v>85</v>
      </c>
    </row>
    <row r="89" spans="1:15">
      <c r="A89" t="s">
        <v>342</v>
      </c>
      <c r="B89" t="s">
        <v>343</v>
      </c>
      <c r="C89" t="s">
        <v>344</v>
      </c>
      <c r="D89" t="s">
        <v>345</v>
      </c>
      <c r="E89" t="s">
        <v>49</v>
      </c>
      <c r="F89" s="13">
        <v>46296</v>
      </c>
      <c r="G89" t="s">
        <v>2329</v>
      </c>
      <c r="H89" t="s">
        <v>2330</v>
      </c>
      <c r="I89" s="12">
        <f>_xlfn.XLOOKUP(A89, 'FY25 Preliminary Award'!B:B, 'FY25 Preliminary Award'!F:F, "", FALSE)</f>
        <v>0</v>
      </c>
      <c r="J89" s="12">
        <f>_xlfn.XLOOKUP('Overview 619'!A89, 'FY25 Final Award'!B:B, 'FY25 Final Award'!F:F, "", FALSE)</f>
        <v>0</v>
      </c>
      <c r="K89" s="12">
        <f>_xlfn.XLOOKUP('Overview 619'!A89, 'FY25 Final Award'!B:B, 'FY25 Final Award'!F:F, "", FALSE)</f>
        <v>0</v>
      </c>
      <c r="O89" t="s">
        <v>85</v>
      </c>
    </row>
    <row r="90" spans="1:15">
      <c r="A90" t="s">
        <v>346</v>
      </c>
      <c r="B90" t="s">
        <v>347</v>
      </c>
      <c r="C90" t="s">
        <v>348</v>
      </c>
      <c r="D90" t="s">
        <v>349</v>
      </c>
      <c r="E90" t="s">
        <v>49</v>
      </c>
      <c r="F90" s="13">
        <v>46296</v>
      </c>
      <c r="G90" t="s">
        <v>2329</v>
      </c>
      <c r="H90" t="s">
        <v>2330</v>
      </c>
      <c r="I90" s="12">
        <f>_xlfn.XLOOKUP(A90, 'FY25 Preliminary Award'!B:B, 'FY25 Preliminary Award'!F:F, "", FALSE)</f>
        <v>12646.79</v>
      </c>
      <c r="J90" s="12">
        <f>_xlfn.XLOOKUP('Overview 619'!A90, 'FY25 Final Award'!B:B, 'FY25 Final Award'!F:F, "", FALSE)</f>
        <v>14675.68</v>
      </c>
      <c r="K90" s="12">
        <f>_xlfn.XLOOKUP('Overview 619'!A90, 'FY25 Final Award'!B:B, 'FY25 Final Award'!F:F, "", FALSE)</f>
        <v>14675.68</v>
      </c>
      <c r="O90" t="s">
        <v>85</v>
      </c>
    </row>
    <row r="91" spans="1:15">
      <c r="A91" t="s">
        <v>350</v>
      </c>
      <c r="B91" t="s">
        <v>351</v>
      </c>
      <c r="C91" t="s">
        <v>352</v>
      </c>
      <c r="D91" t="s">
        <v>353</v>
      </c>
      <c r="E91" t="s">
        <v>49</v>
      </c>
      <c r="F91" s="13">
        <v>46296</v>
      </c>
      <c r="G91" t="s">
        <v>2329</v>
      </c>
      <c r="H91" t="s">
        <v>2330</v>
      </c>
      <c r="I91" s="12">
        <f>_xlfn.XLOOKUP(A91, 'FY25 Preliminary Award'!B:B, 'FY25 Preliminary Award'!F:F, "", FALSE)</f>
        <v>3127.46</v>
      </c>
      <c r="J91" s="12">
        <f>_xlfn.XLOOKUP('Overview 619'!A91, 'FY25 Final Award'!B:B, 'FY25 Final Award'!F:F, "", FALSE)</f>
        <v>3824.92</v>
      </c>
      <c r="K91" s="12">
        <f>_xlfn.XLOOKUP('Overview 619'!A91, 'FY25 Final Award'!B:B, 'FY25 Final Award'!F:F, "", FALSE)</f>
        <v>3824.92</v>
      </c>
      <c r="O91" t="s">
        <v>85</v>
      </c>
    </row>
    <row r="92" spans="1:15">
      <c r="A92" t="s">
        <v>354</v>
      </c>
      <c r="B92" t="s">
        <v>355</v>
      </c>
      <c r="C92" t="s">
        <v>356</v>
      </c>
      <c r="D92" t="s">
        <v>357</v>
      </c>
      <c r="E92" t="s">
        <v>49</v>
      </c>
      <c r="F92" s="13">
        <v>46296</v>
      </c>
      <c r="G92" t="s">
        <v>2329</v>
      </c>
      <c r="H92" t="s">
        <v>2330</v>
      </c>
      <c r="I92" s="12">
        <f>_xlfn.XLOOKUP(A92, 'FY25 Preliminary Award'!B:B, 'FY25 Preliminary Award'!F:F, "", FALSE)</f>
        <v>598.71</v>
      </c>
      <c r="J92" s="12">
        <f>_xlfn.XLOOKUP('Overview 619'!A92, 'FY25 Final Award'!B:B, 'FY25 Final Award'!F:F, "", FALSE)</f>
        <v>867.31</v>
      </c>
      <c r="K92" s="12">
        <f>_xlfn.XLOOKUP('Overview 619'!A92, 'FY25 Final Award'!B:B, 'FY25 Final Award'!F:F, "", FALSE)</f>
        <v>867.31</v>
      </c>
      <c r="O92" t="s">
        <v>85</v>
      </c>
    </row>
    <row r="93" spans="1:15">
      <c r="A93" t="s">
        <v>358</v>
      </c>
      <c r="B93" t="s">
        <v>359</v>
      </c>
      <c r="C93" t="s">
        <v>359</v>
      </c>
      <c r="D93" t="s">
        <v>360</v>
      </c>
      <c r="E93" t="s">
        <v>49</v>
      </c>
      <c r="F93" s="13">
        <v>46296</v>
      </c>
      <c r="G93" t="s">
        <v>2329</v>
      </c>
      <c r="H93" t="s">
        <v>2330</v>
      </c>
      <c r="I93" s="12">
        <f>_xlfn.XLOOKUP(A93, 'FY25 Preliminary Award'!B:B, 'FY25 Preliminary Award'!F:F, "", FALSE)</f>
        <v>1049.8399999999999</v>
      </c>
      <c r="J93" s="12">
        <f>_xlfn.XLOOKUP('Overview 619'!A93, 'FY25 Final Award'!B:B, 'FY25 Final Award'!F:F, "", FALSE)</f>
        <v>1582.8</v>
      </c>
      <c r="K93" s="12">
        <f>_xlfn.XLOOKUP('Overview 619'!A93, 'FY25 Final Award'!B:B, 'FY25 Final Award'!F:F, "", FALSE)</f>
        <v>1582.8</v>
      </c>
      <c r="O93" t="s">
        <v>85</v>
      </c>
    </row>
    <row r="94" spans="1:15">
      <c r="A94" t="s">
        <v>361</v>
      </c>
      <c r="B94" t="s">
        <v>362</v>
      </c>
      <c r="C94" t="s">
        <v>363</v>
      </c>
      <c r="D94" t="s">
        <v>364</v>
      </c>
      <c r="E94" t="s">
        <v>49</v>
      </c>
      <c r="F94" s="13">
        <v>46296</v>
      </c>
      <c r="G94" t="s">
        <v>2329</v>
      </c>
      <c r="H94" t="s">
        <v>2330</v>
      </c>
      <c r="I94" s="12">
        <f>_xlfn.XLOOKUP(A94, 'FY25 Preliminary Award'!B:B, 'FY25 Preliminary Award'!F:F, "", FALSE)</f>
        <v>917.61</v>
      </c>
      <c r="J94" s="12">
        <f>_xlfn.XLOOKUP('Overview 619'!A94, 'FY25 Final Award'!B:B, 'FY25 Final Award'!F:F, "", FALSE)</f>
        <v>1199.23</v>
      </c>
      <c r="K94" s="12">
        <f>_xlfn.XLOOKUP('Overview 619'!A94, 'FY25 Final Award'!B:B, 'FY25 Final Award'!F:F, "", FALSE)</f>
        <v>1199.23</v>
      </c>
      <c r="O94" t="s">
        <v>85</v>
      </c>
    </row>
    <row r="95" spans="1:15">
      <c r="A95" t="s">
        <v>365</v>
      </c>
      <c r="B95" t="s">
        <v>366</v>
      </c>
      <c r="C95" t="s">
        <v>367</v>
      </c>
      <c r="D95" t="s">
        <v>368</v>
      </c>
      <c r="E95" t="s">
        <v>49</v>
      </c>
      <c r="F95" s="13">
        <v>46296</v>
      </c>
      <c r="G95" t="s">
        <v>2329</v>
      </c>
      <c r="H95" t="s">
        <v>2330</v>
      </c>
      <c r="I95" s="12">
        <f>_xlfn.XLOOKUP(A95, 'FY25 Preliminary Award'!B:B, 'FY25 Preliminary Award'!F:F, "", FALSE)</f>
        <v>15278.61</v>
      </c>
      <c r="J95" s="12">
        <f>_xlfn.XLOOKUP('Overview 619'!A95, 'FY25 Final Award'!B:B, 'FY25 Final Award'!F:F, "", FALSE)</f>
        <v>18346.95</v>
      </c>
      <c r="K95" s="12">
        <f>_xlfn.XLOOKUP('Overview 619'!A95, 'FY25 Final Award'!B:B, 'FY25 Final Award'!F:F, "", FALSE)</f>
        <v>18346.95</v>
      </c>
      <c r="O95" t="s">
        <v>85</v>
      </c>
    </row>
    <row r="96" spans="1:15">
      <c r="A96" t="s">
        <v>369</v>
      </c>
      <c r="B96" t="s">
        <v>370</v>
      </c>
      <c r="C96" t="s">
        <v>371</v>
      </c>
      <c r="D96" t="s">
        <v>372</v>
      </c>
      <c r="E96" t="s">
        <v>49</v>
      </c>
      <c r="F96" s="13">
        <v>46296</v>
      </c>
      <c r="G96" t="s">
        <v>2329</v>
      </c>
      <c r="H96" t="s">
        <v>2330</v>
      </c>
      <c r="I96" s="12">
        <f>_xlfn.XLOOKUP(A96, 'FY25 Preliminary Award'!B:B, 'FY25 Preliminary Award'!F:F, "", FALSE)</f>
        <v>0</v>
      </c>
      <c r="J96" s="12">
        <f>_xlfn.XLOOKUP('Overview 619'!A96, 'FY25 Final Award'!B:B, 'FY25 Final Award'!F:F, "", FALSE)</f>
        <v>0</v>
      </c>
      <c r="K96" s="12">
        <f>_xlfn.XLOOKUP('Overview 619'!A96, 'FY25 Final Award'!B:B, 'FY25 Final Award'!F:F, "", FALSE)</f>
        <v>0</v>
      </c>
      <c r="O96" t="s">
        <v>85</v>
      </c>
    </row>
    <row r="97" spans="1:15">
      <c r="A97" t="s">
        <v>373</v>
      </c>
      <c r="B97" t="s">
        <v>370</v>
      </c>
      <c r="C97" t="s">
        <v>371</v>
      </c>
      <c r="D97" t="s">
        <v>372</v>
      </c>
      <c r="E97" t="s">
        <v>49</v>
      </c>
      <c r="F97" s="13">
        <v>46296</v>
      </c>
      <c r="G97" t="s">
        <v>2329</v>
      </c>
      <c r="H97" t="s">
        <v>2330</v>
      </c>
      <c r="I97" s="12">
        <f>_xlfn.XLOOKUP(A97, 'FY25 Preliminary Award'!B:B, 'FY25 Preliminary Award'!F:F, "", FALSE)</f>
        <v>0</v>
      </c>
      <c r="J97" s="12">
        <f>_xlfn.XLOOKUP('Overview 619'!A97, 'FY25 Final Award'!B:B, 'FY25 Final Award'!F:F, "", FALSE)</f>
        <v>0</v>
      </c>
      <c r="K97" s="12">
        <f>_xlfn.XLOOKUP('Overview 619'!A97, 'FY25 Final Award'!B:B, 'FY25 Final Award'!F:F, "", FALSE)</f>
        <v>0</v>
      </c>
      <c r="O97" t="s">
        <v>85</v>
      </c>
    </row>
    <row r="98" spans="1:15">
      <c r="A98" t="s">
        <v>374</v>
      </c>
      <c r="B98" t="s">
        <v>370</v>
      </c>
      <c r="C98" t="s">
        <v>371</v>
      </c>
      <c r="D98" t="s">
        <v>372</v>
      </c>
      <c r="E98" t="s">
        <v>49</v>
      </c>
      <c r="F98" s="13">
        <v>46296</v>
      </c>
      <c r="G98" t="s">
        <v>2329</v>
      </c>
      <c r="H98" t="s">
        <v>2330</v>
      </c>
      <c r="I98" s="12">
        <f>_xlfn.XLOOKUP(A98, 'FY25 Preliminary Award'!B:B, 'FY25 Preliminary Award'!F:F, "", FALSE)</f>
        <v>563.91</v>
      </c>
      <c r="J98" s="12">
        <f>_xlfn.XLOOKUP('Overview 619'!A98, 'FY25 Final Award'!B:B, 'FY25 Final Award'!F:F, "", FALSE)</f>
        <v>242.79</v>
      </c>
      <c r="K98" s="12">
        <f>_xlfn.XLOOKUP('Overview 619'!A98, 'FY25 Final Award'!B:B, 'FY25 Final Award'!F:F, "", FALSE)</f>
        <v>242.79</v>
      </c>
      <c r="O98" t="s">
        <v>85</v>
      </c>
    </row>
    <row r="99" spans="1:15">
      <c r="A99" t="s">
        <v>375</v>
      </c>
      <c r="B99" t="s">
        <v>370</v>
      </c>
      <c r="C99" t="s">
        <v>371</v>
      </c>
      <c r="D99" t="s">
        <v>372</v>
      </c>
      <c r="E99" t="s">
        <v>49</v>
      </c>
      <c r="F99" s="13">
        <v>46296</v>
      </c>
      <c r="G99" t="s">
        <v>2329</v>
      </c>
      <c r="H99" t="s">
        <v>2330</v>
      </c>
      <c r="I99" s="12">
        <f>_xlfn.XLOOKUP(A99, 'FY25 Preliminary Award'!B:B, 'FY25 Preliminary Award'!F:F, "", FALSE)</f>
        <v>2489.48</v>
      </c>
      <c r="J99" s="12">
        <f>_xlfn.XLOOKUP('Overview 619'!A99, 'FY25 Final Award'!B:B, 'FY25 Final Award'!F:F, "", FALSE)</f>
        <v>2347.7600000000002</v>
      </c>
      <c r="K99" s="12">
        <f>_xlfn.XLOOKUP('Overview 619'!A99, 'FY25 Final Award'!B:B, 'FY25 Final Award'!F:F, "", FALSE)</f>
        <v>2347.7600000000002</v>
      </c>
      <c r="O99" t="s">
        <v>85</v>
      </c>
    </row>
    <row r="100" spans="1:15">
      <c r="A100" t="s">
        <v>376</v>
      </c>
      <c r="B100" t="s">
        <v>370</v>
      </c>
      <c r="C100" t="s">
        <v>371</v>
      </c>
      <c r="D100" t="s">
        <v>372</v>
      </c>
      <c r="E100" t="s">
        <v>49</v>
      </c>
      <c r="F100" s="13">
        <v>46296</v>
      </c>
      <c r="G100" t="s">
        <v>2329</v>
      </c>
      <c r="H100" t="s">
        <v>2330</v>
      </c>
      <c r="I100" s="12">
        <f>_xlfn.XLOOKUP(A100, 'FY25 Preliminary Award'!B:B, 'FY25 Preliminary Award'!F:F, "", FALSE)</f>
        <v>0</v>
      </c>
      <c r="J100" s="12">
        <f>_xlfn.XLOOKUP('Overview 619'!A100, 'FY25 Final Award'!B:B, 'FY25 Final Award'!F:F, "", FALSE)</f>
        <v>0</v>
      </c>
      <c r="K100" s="12">
        <f>_xlfn.XLOOKUP('Overview 619'!A100, 'FY25 Final Award'!B:B, 'FY25 Final Award'!F:F, "", FALSE)</f>
        <v>0</v>
      </c>
      <c r="O100" t="s">
        <v>85</v>
      </c>
    </row>
    <row r="101" spans="1:15">
      <c r="A101" t="s">
        <v>377</v>
      </c>
      <c r="B101" t="s">
        <v>370</v>
      </c>
      <c r="C101" t="s">
        <v>371</v>
      </c>
      <c r="D101" t="s">
        <v>372</v>
      </c>
      <c r="E101" t="s">
        <v>49</v>
      </c>
      <c r="F101" s="13">
        <v>46296</v>
      </c>
      <c r="G101" t="s">
        <v>2329</v>
      </c>
      <c r="H101" t="s">
        <v>2330</v>
      </c>
      <c r="I101" s="12">
        <f>_xlfn.XLOOKUP(A101, 'FY25 Preliminary Award'!B:B, 'FY25 Preliminary Award'!F:F, "", FALSE)</f>
        <v>0</v>
      </c>
      <c r="J101" s="12">
        <f>_xlfn.XLOOKUP('Overview 619'!A101, 'FY25 Final Award'!B:B, 'FY25 Final Award'!F:F, "", FALSE)</f>
        <v>0</v>
      </c>
      <c r="K101" s="12">
        <f>_xlfn.XLOOKUP('Overview 619'!A101, 'FY25 Final Award'!B:B, 'FY25 Final Award'!F:F, "", FALSE)</f>
        <v>0</v>
      </c>
      <c r="O101" t="s">
        <v>85</v>
      </c>
    </row>
    <row r="102" spans="1:15">
      <c r="A102" t="s">
        <v>378</v>
      </c>
      <c r="B102" t="s">
        <v>370</v>
      </c>
      <c r="C102" t="s">
        <v>371</v>
      </c>
      <c r="D102" t="s">
        <v>372</v>
      </c>
      <c r="E102" t="s">
        <v>49</v>
      </c>
      <c r="F102" s="13">
        <v>46296</v>
      </c>
      <c r="G102" t="s">
        <v>2329</v>
      </c>
      <c r="H102" t="s">
        <v>2330</v>
      </c>
      <c r="I102" s="12">
        <f>_xlfn.XLOOKUP(A102, 'FY25 Preliminary Award'!B:B, 'FY25 Preliminary Award'!F:F, "", FALSE)</f>
        <v>831.83</v>
      </c>
      <c r="J102" s="12">
        <f>_xlfn.XLOOKUP('Overview 619'!A102, 'FY25 Final Award'!B:B, 'FY25 Final Award'!F:F, "", FALSE)</f>
        <v>654.16999999999996</v>
      </c>
      <c r="K102" s="12">
        <f>_xlfn.XLOOKUP('Overview 619'!A102, 'FY25 Final Award'!B:B, 'FY25 Final Award'!F:F, "", FALSE)</f>
        <v>654.16999999999996</v>
      </c>
      <c r="O102" t="s">
        <v>85</v>
      </c>
    </row>
    <row r="103" spans="1:15">
      <c r="A103" t="s">
        <v>379</v>
      </c>
      <c r="B103" t="s">
        <v>370</v>
      </c>
      <c r="C103" t="s">
        <v>371</v>
      </c>
      <c r="D103" t="s">
        <v>372</v>
      </c>
      <c r="E103" t="s">
        <v>49</v>
      </c>
      <c r="F103" s="13">
        <v>46296</v>
      </c>
      <c r="G103" t="s">
        <v>2329</v>
      </c>
      <c r="H103" t="s">
        <v>2330</v>
      </c>
      <c r="I103" s="12">
        <f>_xlfn.XLOOKUP(A103, 'FY25 Preliminary Award'!B:B, 'FY25 Preliminary Award'!F:F, "", FALSE)</f>
        <v>937.31</v>
      </c>
      <c r="J103" s="12">
        <f>_xlfn.XLOOKUP('Overview 619'!A103, 'FY25 Final Award'!B:B, 'FY25 Final Award'!F:F, "", FALSE)</f>
        <v>765.71</v>
      </c>
      <c r="K103" s="12">
        <f>_xlfn.XLOOKUP('Overview 619'!A103, 'FY25 Final Award'!B:B, 'FY25 Final Award'!F:F, "", FALSE)</f>
        <v>765.71</v>
      </c>
      <c r="O103" t="s">
        <v>85</v>
      </c>
    </row>
    <row r="104" spans="1:15">
      <c r="A104" t="s">
        <v>380</v>
      </c>
      <c r="B104" t="s">
        <v>370</v>
      </c>
      <c r="C104" t="s">
        <v>371</v>
      </c>
      <c r="D104" t="s">
        <v>372</v>
      </c>
      <c r="E104" t="s">
        <v>49</v>
      </c>
      <c r="F104" s="13">
        <v>46296</v>
      </c>
      <c r="G104" t="s">
        <v>2329</v>
      </c>
      <c r="H104" t="s">
        <v>2330</v>
      </c>
      <c r="I104" s="12">
        <f>_xlfn.XLOOKUP(A104, 'FY25 Preliminary Award'!B:B, 'FY25 Preliminary Award'!F:F, "", FALSE)</f>
        <v>1651.2</v>
      </c>
      <c r="J104" s="12">
        <f>_xlfn.XLOOKUP('Overview 619'!A104, 'FY25 Final Award'!B:B, 'FY25 Final Award'!F:F, "", FALSE)</f>
        <v>1473.43</v>
      </c>
      <c r="K104" s="12">
        <f>_xlfn.XLOOKUP('Overview 619'!A104, 'FY25 Final Award'!B:B, 'FY25 Final Award'!F:F, "", FALSE)</f>
        <v>1473.43</v>
      </c>
      <c r="O104" t="s">
        <v>85</v>
      </c>
    </row>
    <row r="105" spans="1:15">
      <c r="A105" t="s">
        <v>381</v>
      </c>
      <c r="B105" t="s">
        <v>370</v>
      </c>
      <c r="C105" t="s">
        <v>371</v>
      </c>
      <c r="D105" t="s">
        <v>372</v>
      </c>
      <c r="E105" t="s">
        <v>49</v>
      </c>
      <c r="F105" s="13">
        <v>46296</v>
      </c>
      <c r="G105" t="s">
        <v>2329</v>
      </c>
      <c r="H105" t="s">
        <v>2330</v>
      </c>
      <c r="I105" s="12">
        <f>_xlfn.XLOOKUP(A105, 'FY25 Preliminary Award'!B:B, 'FY25 Preliminary Award'!F:F, "", FALSE)</f>
        <v>479.74</v>
      </c>
      <c r="J105" s="12">
        <f>_xlfn.XLOOKUP('Overview 619'!A105, 'FY25 Final Award'!B:B, 'FY25 Final Award'!F:F, "", FALSE)</f>
        <v>220.87</v>
      </c>
      <c r="K105" s="12">
        <f>_xlfn.XLOOKUP('Overview 619'!A105, 'FY25 Final Award'!B:B, 'FY25 Final Award'!F:F, "", FALSE)</f>
        <v>220.87</v>
      </c>
      <c r="O105" t="s">
        <v>85</v>
      </c>
    </row>
    <row r="106" spans="1:15">
      <c r="A106" t="s">
        <v>382</v>
      </c>
      <c r="B106" t="s">
        <v>370</v>
      </c>
      <c r="C106" t="s">
        <v>371</v>
      </c>
      <c r="D106" t="s">
        <v>372</v>
      </c>
      <c r="E106" t="s">
        <v>49</v>
      </c>
      <c r="F106" s="13">
        <v>46296</v>
      </c>
      <c r="G106" t="s">
        <v>2329</v>
      </c>
      <c r="H106" t="s">
        <v>2330</v>
      </c>
      <c r="I106" s="12">
        <f>_xlfn.XLOOKUP(A106, 'FY25 Preliminary Award'!B:B, 'FY25 Preliminary Award'!F:F, "", FALSE)</f>
        <v>474.37</v>
      </c>
      <c r="J106" s="12">
        <f>_xlfn.XLOOKUP('Overview 619'!A106, 'FY25 Final Award'!B:B, 'FY25 Final Award'!F:F, "", FALSE)</f>
        <v>191.67</v>
      </c>
      <c r="K106" s="12">
        <f>_xlfn.XLOOKUP('Overview 619'!A106, 'FY25 Final Award'!B:B, 'FY25 Final Award'!F:F, "", FALSE)</f>
        <v>191.67</v>
      </c>
      <c r="O106" t="s">
        <v>85</v>
      </c>
    </row>
    <row r="107" spans="1:15">
      <c r="A107" t="s">
        <v>383</v>
      </c>
      <c r="B107" t="s">
        <v>370</v>
      </c>
      <c r="C107" t="s">
        <v>371</v>
      </c>
      <c r="D107" t="s">
        <v>372</v>
      </c>
      <c r="E107" t="s">
        <v>49</v>
      </c>
      <c r="F107" s="13">
        <v>46296</v>
      </c>
      <c r="G107" t="s">
        <v>2329</v>
      </c>
      <c r="H107" t="s">
        <v>2330</v>
      </c>
      <c r="I107" s="12">
        <f>_xlfn.XLOOKUP(A107, 'FY25 Preliminary Award'!B:B, 'FY25 Preliminary Award'!F:F, "", FALSE)</f>
        <v>0</v>
      </c>
      <c r="J107" s="12">
        <f>_xlfn.XLOOKUP('Overview 619'!A107, 'FY25 Final Award'!B:B, 'FY25 Final Award'!F:F, "", FALSE)</f>
        <v>0</v>
      </c>
      <c r="K107" s="12">
        <f>_xlfn.XLOOKUP('Overview 619'!A107, 'FY25 Final Award'!B:B, 'FY25 Final Award'!F:F, "", FALSE)</f>
        <v>0</v>
      </c>
      <c r="O107" t="s">
        <v>85</v>
      </c>
    </row>
    <row r="108" spans="1:15">
      <c r="A108" t="s">
        <v>384</v>
      </c>
      <c r="B108" t="s">
        <v>370</v>
      </c>
      <c r="C108" t="s">
        <v>371</v>
      </c>
      <c r="D108" t="s">
        <v>372</v>
      </c>
      <c r="E108" t="s">
        <v>49</v>
      </c>
      <c r="F108" s="13">
        <v>46296</v>
      </c>
      <c r="G108" t="s">
        <v>2329</v>
      </c>
      <c r="H108" t="s">
        <v>2330</v>
      </c>
      <c r="I108" s="12">
        <f>_xlfn.XLOOKUP(A108, 'FY25 Preliminary Award'!B:B, 'FY25 Preliminary Award'!F:F, "", FALSE)</f>
        <v>1242.1300000000001</v>
      </c>
      <c r="J108" s="12">
        <f>_xlfn.XLOOKUP('Overview 619'!A108, 'FY25 Final Award'!B:B, 'FY25 Final Award'!F:F, "", FALSE)</f>
        <v>981.91</v>
      </c>
      <c r="K108" s="12">
        <f>_xlfn.XLOOKUP('Overview 619'!A108, 'FY25 Final Award'!B:B, 'FY25 Final Award'!F:F, "", FALSE)</f>
        <v>981.91</v>
      </c>
      <c r="O108" t="s">
        <v>85</v>
      </c>
    </row>
    <row r="109" spans="1:15">
      <c r="A109" t="s">
        <v>385</v>
      </c>
      <c r="B109" t="s">
        <v>370</v>
      </c>
      <c r="C109" t="s">
        <v>371</v>
      </c>
      <c r="D109" t="s">
        <v>372</v>
      </c>
      <c r="E109" t="s">
        <v>49</v>
      </c>
      <c r="F109" s="13">
        <v>46296</v>
      </c>
      <c r="G109" t="s">
        <v>2329</v>
      </c>
      <c r="H109" t="s">
        <v>2330</v>
      </c>
      <c r="I109" s="12">
        <f>_xlfn.XLOOKUP(A109, 'FY25 Preliminary Award'!B:B, 'FY25 Preliminary Award'!F:F, "", FALSE)</f>
        <v>545.6</v>
      </c>
      <c r="J109" s="12">
        <f>_xlfn.XLOOKUP('Overview 619'!A109, 'FY25 Final Award'!B:B, 'FY25 Final Award'!F:F, "", FALSE)</f>
        <v>201.71</v>
      </c>
      <c r="K109" s="12">
        <f>_xlfn.XLOOKUP('Overview 619'!A109, 'FY25 Final Award'!B:B, 'FY25 Final Award'!F:F, "", FALSE)</f>
        <v>201.71</v>
      </c>
      <c r="O109" t="s">
        <v>85</v>
      </c>
    </row>
    <row r="110" spans="1:15">
      <c r="A110" t="s">
        <v>386</v>
      </c>
      <c r="B110" t="s">
        <v>370</v>
      </c>
      <c r="C110" t="s">
        <v>371</v>
      </c>
      <c r="D110" t="s">
        <v>372</v>
      </c>
      <c r="E110" t="s">
        <v>49</v>
      </c>
      <c r="F110" s="13">
        <v>46296</v>
      </c>
      <c r="G110" t="s">
        <v>2329</v>
      </c>
      <c r="H110" t="s">
        <v>2330</v>
      </c>
      <c r="I110" s="12">
        <f>_xlfn.XLOOKUP(A110, 'FY25 Preliminary Award'!B:B, 'FY25 Preliminary Award'!F:F, "", FALSE)</f>
        <v>572.96</v>
      </c>
      <c r="J110" s="12">
        <f>_xlfn.XLOOKUP('Overview 619'!A110, 'FY25 Final Award'!B:B, 'FY25 Final Award'!F:F, "", FALSE)</f>
        <v>213.9</v>
      </c>
      <c r="K110" s="12">
        <f>_xlfn.XLOOKUP('Overview 619'!A110, 'FY25 Final Award'!B:B, 'FY25 Final Award'!F:F, "", FALSE)</f>
        <v>213.9</v>
      </c>
      <c r="O110" t="s">
        <v>85</v>
      </c>
    </row>
    <row r="111" spans="1:15">
      <c r="A111" t="s">
        <v>387</v>
      </c>
      <c r="B111" t="s">
        <v>370</v>
      </c>
      <c r="C111" t="s">
        <v>371</v>
      </c>
      <c r="D111" t="s">
        <v>372</v>
      </c>
      <c r="E111" t="s">
        <v>49</v>
      </c>
      <c r="F111" s="13">
        <v>46296</v>
      </c>
      <c r="G111" t="s">
        <v>2329</v>
      </c>
      <c r="H111" t="s">
        <v>2330</v>
      </c>
      <c r="I111" s="12">
        <f>_xlfn.XLOOKUP(A111, 'FY25 Preliminary Award'!B:B, 'FY25 Preliminary Award'!F:F, "", FALSE)</f>
        <v>1305.22</v>
      </c>
      <c r="J111" s="12">
        <f>_xlfn.XLOOKUP('Overview 619'!A111, 'FY25 Final Award'!B:B, 'FY25 Final Award'!F:F, "", FALSE)</f>
        <v>1016.84</v>
      </c>
      <c r="K111" s="12">
        <f>_xlfn.XLOOKUP('Overview 619'!A111, 'FY25 Final Award'!B:B, 'FY25 Final Award'!F:F, "", FALSE)</f>
        <v>1016.84</v>
      </c>
      <c r="O111" t="s">
        <v>85</v>
      </c>
    </row>
    <row r="112" spans="1:15">
      <c r="A112" t="s">
        <v>388</v>
      </c>
      <c r="B112" t="s">
        <v>370</v>
      </c>
      <c r="C112" t="s">
        <v>371</v>
      </c>
      <c r="D112" t="s">
        <v>372</v>
      </c>
      <c r="E112" t="s">
        <v>49</v>
      </c>
      <c r="F112" s="13">
        <v>46296</v>
      </c>
      <c r="G112" t="s">
        <v>2329</v>
      </c>
      <c r="H112" t="s">
        <v>2330</v>
      </c>
      <c r="I112" s="12">
        <f>_xlfn.XLOOKUP(A112, 'FY25 Preliminary Award'!B:B, 'FY25 Preliminary Award'!F:F, "", FALSE)</f>
        <v>0</v>
      </c>
      <c r="J112" s="12">
        <f>_xlfn.XLOOKUP('Overview 619'!A112, 'FY25 Final Award'!B:B, 'FY25 Final Award'!F:F, "", FALSE)</f>
        <v>0</v>
      </c>
      <c r="K112" s="12">
        <f>_xlfn.XLOOKUP('Overview 619'!A112, 'FY25 Final Award'!B:B, 'FY25 Final Award'!F:F, "", FALSE)</f>
        <v>0</v>
      </c>
      <c r="O112" t="s">
        <v>85</v>
      </c>
    </row>
    <row r="113" spans="1:15">
      <c r="A113" t="s">
        <v>389</v>
      </c>
      <c r="B113" t="s">
        <v>370</v>
      </c>
      <c r="C113" t="s">
        <v>371</v>
      </c>
      <c r="D113" t="s">
        <v>372</v>
      </c>
      <c r="E113" t="s">
        <v>49</v>
      </c>
      <c r="F113" s="13">
        <v>46296</v>
      </c>
      <c r="G113" t="s">
        <v>2329</v>
      </c>
      <c r="H113" t="s">
        <v>2330</v>
      </c>
      <c r="I113" s="12">
        <f>_xlfn.XLOOKUP(A113, 'FY25 Preliminary Award'!B:B, 'FY25 Preliminary Award'!F:F, "", FALSE)</f>
        <v>769.82</v>
      </c>
      <c r="J113" s="12">
        <f>_xlfn.XLOOKUP('Overview 619'!A113, 'FY25 Final Award'!B:B, 'FY25 Final Award'!F:F, "", FALSE)</f>
        <v>392.44</v>
      </c>
      <c r="K113" s="12">
        <f>_xlfn.XLOOKUP('Overview 619'!A113, 'FY25 Final Award'!B:B, 'FY25 Final Award'!F:F, "", FALSE)</f>
        <v>392.44</v>
      </c>
      <c r="O113" t="s">
        <v>85</v>
      </c>
    </row>
    <row r="114" spans="1:15">
      <c r="A114" t="s">
        <v>390</v>
      </c>
      <c r="B114" t="s">
        <v>370</v>
      </c>
      <c r="C114" t="s">
        <v>371</v>
      </c>
      <c r="D114" t="s">
        <v>372</v>
      </c>
      <c r="E114" t="s">
        <v>49</v>
      </c>
      <c r="F114" s="13">
        <v>46296</v>
      </c>
      <c r="G114" t="s">
        <v>2329</v>
      </c>
      <c r="H114" t="s">
        <v>2330</v>
      </c>
      <c r="I114" s="12">
        <f>_xlfn.XLOOKUP(A114, 'FY25 Preliminary Award'!B:B, 'FY25 Preliminary Award'!F:F, "", FALSE)</f>
        <v>0</v>
      </c>
      <c r="J114" s="12">
        <f>_xlfn.XLOOKUP('Overview 619'!A114, 'FY25 Final Award'!B:B, 'FY25 Final Award'!F:F, "", FALSE)</f>
        <v>0</v>
      </c>
      <c r="K114" s="12">
        <f>_xlfn.XLOOKUP('Overview 619'!A114, 'FY25 Final Award'!B:B, 'FY25 Final Award'!F:F, "", FALSE)</f>
        <v>0</v>
      </c>
      <c r="O114" t="s">
        <v>85</v>
      </c>
    </row>
    <row r="115" spans="1:15">
      <c r="A115" t="s">
        <v>391</v>
      </c>
      <c r="B115" t="s">
        <v>370</v>
      </c>
      <c r="C115" t="s">
        <v>371</v>
      </c>
      <c r="D115" t="s">
        <v>372</v>
      </c>
      <c r="E115" t="s">
        <v>49</v>
      </c>
      <c r="F115" s="13">
        <v>46296</v>
      </c>
      <c r="G115" t="s">
        <v>2329</v>
      </c>
      <c r="H115" t="s">
        <v>2330</v>
      </c>
      <c r="I115" s="12">
        <f>_xlfn.XLOOKUP(A115, 'FY25 Preliminary Award'!B:B, 'FY25 Preliminary Award'!F:F, "", FALSE)</f>
        <v>1768.54</v>
      </c>
      <c r="J115" s="12">
        <f>_xlfn.XLOOKUP('Overview 619'!A115, 'FY25 Final Award'!B:B, 'FY25 Final Award'!F:F, "", FALSE)</f>
        <v>1458.78</v>
      </c>
      <c r="K115" s="12">
        <f>_xlfn.XLOOKUP('Overview 619'!A115, 'FY25 Final Award'!B:B, 'FY25 Final Award'!F:F, "", FALSE)</f>
        <v>1458.78</v>
      </c>
      <c r="O115" t="s">
        <v>85</v>
      </c>
    </row>
    <row r="116" spans="1:15">
      <c r="A116" t="s">
        <v>392</v>
      </c>
      <c r="B116" t="s">
        <v>370</v>
      </c>
      <c r="C116" t="s">
        <v>371</v>
      </c>
      <c r="D116" t="s">
        <v>372</v>
      </c>
      <c r="E116" t="s">
        <v>49</v>
      </c>
      <c r="F116" s="13">
        <v>46296</v>
      </c>
      <c r="G116" t="s">
        <v>2329</v>
      </c>
      <c r="H116" t="s">
        <v>2330</v>
      </c>
      <c r="I116" s="12">
        <f>_xlfn.XLOOKUP(A116, 'FY25 Preliminary Award'!B:B, 'FY25 Preliminary Award'!F:F, "", FALSE)</f>
        <v>634.57000000000005</v>
      </c>
      <c r="J116" s="12">
        <f>_xlfn.XLOOKUP('Overview 619'!A116, 'FY25 Final Award'!B:B, 'FY25 Final Award'!F:F, "", FALSE)</f>
        <v>177.47</v>
      </c>
      <c r="K116" s="12">
        <f>_xlfn.XLOOKUP('Overview 619'!A116, 'FY25 Final Award'!B:B, 'FY25 Final Award'!F:F, "", FALSE)</f>
        <v>177.47</v>
      </c>
      <c r="O116" t="s">
        <v>85</v>
      </c>
    </row>
    <row r="117" spans="1:15">
      <c r="A117" t="s">
        <v>393</v>
      </c>
      <c r="B117" t="s">
        <v>370</v>
      </c>
      <c r="C117" t="s">
        <v>371</v>
      </c>
      <c r="D117" t="s">
        <v>372</v>
      </c>
      <c r="E117" t="s">
        <v>49</v>
      </c>
      <c r="F117" s="13">
        <v>46296</v>
      </c>
      <c r="G117" t="s">
        <v>2329</v>
      </c>
      <c r="H117" t="s">
        <v>2330</v>
      </c>
      <c r="I117" s="12">
        <f>_xlfn.XLOOKUP(A117, 'FY25 Preliminary Award'!B:B, 'FY25 Preliminary Award'!F:F, "", FALSE)</f>
        <v>0</v>
      </c>
      <c r="J117" s="12">
        <f>_xlfn.XLOOKUP('Overview 619'!A117, 'FY25 Final Award'!B:B, 'FY25 Final Award'!F:F, "", FALSE)</f>
        <v>0</v>
      </c>
      <c r="K117" s="12">
        <f>_xlfn.XLOOKUP('Overview 619'!A117, 'FY25 Final Award'!B:B, 'FY25 Final Award'!F:F, "", FALSE)</f>
        <v>0</v>
      </c>
      <c r="O117" t="s">
        <v>85</v>
      </c>
    </row>
    <row r="118" spans="1:15">
      <c r="A118" t="s">
        <v>394</v>
      </c>
      <c r="B118" t="s">
        <v>395</v>
      </c>
      <c r="C118" t="s">
        <v>396</v>
      </c>
      <c r="D118" t="s">
        <v>397</v>
      </c>
      <c r="E118" t="s">
        <v>49</v>
      </c>
      <c r="F118" s="13">
        <v>46296</v>
      </c>
      <c r="G118" t="s">
        <v>2329</v>
      </c>
      <c r="H118" t="s">
        <v>2330</v>
      </c>
      <c r="I118" s="12">
        <f>_xlfn.XLOOKUP(A118, 'FY25 Preliminary Award'!B:B, 'FY25 Preliminary Award'!F:F, "", FALSE)</f>
        <v>662.33</v>
      </c>
      <c r="J118" s="12">
        <f>_xlfn.XLOOKUP('Overview 619'!A118, 'FY25 Final Award'!B:B, 'FY25 Final Award'!F:F, "", FALSE)</f>
        <v>825.54</v>
      </c>
      <c r="K118" s="12">
        <f>_xlfn.XLOOKUP('Overview 619'!A118, 'FY25 Final Award'!B:B, 'FY25 Final Award'!F:F, "", FALSE)</f>
        <v>825.54</v>
      </c>
      <c r="O118" t="s">
        <v>85</v>
      </c>
    </row>
    <row r="119" spans="1:15">
      <c r="A119" t="s">
        <v>398</v>
      </c>
      <c r="B119" t="s">
        <v>399</v>
      </c>
      <c r="C119" t="s">
        <v>400</v>
      </c>
      <c r="D119" t="s">
        <v>401</v>
      </c>
      <c r="E119" t="s">
        <v>49</v>
      </c>
      <c r="F119" s="13">
        <v>46296</v>
      </c>
      <c r="G119" t="s">
        <v>2329</v>
      </c>
      <c r="H119" t="s">
        <v>2330</v>
      </c>
      <c r="I119" s="12">
        <f>_xlfn.XLOOKUP(A119, 'FY25 Preliminary Award'!B:B, 'FY25 Preliminary Award'!F:F, "", FALSE)</f>
        <v>2073.77</v>
      </c>
      <c r="J119" s="12">
        <f>_xlfn.XLOOKUP('Overview 619'!A119, 'FY25 Final Award'!B:B, 'FY25 Final Award'!F:F, "", FALSE)</f>
        <v>2424.37</v>
      </c>
      <c r="K119" s="12">
        <f>_xlfn.XLOOKUP('Overview 619'!A119, 'FY25 Final Award'!B:B, 'FY25 Final Award'!F:F, "", FALSE)</f>
        <v>2424.37</v>
      </c>
      <c r="O119" t="s">
        <v>85</v>
      </c>
    </row>
    <row r="120" spans="1:15">
      <c r="A120" t="s">
        <v>402</v>
      </c>
      <c r="B120" t="s">
        <v>403</v>
      </c>
      <c r="C120" t="s">
        <v>404</v>
      </c>
      <c r="D120" t="s">
        <v>405</v>
      </c>
      <c r="E120" t="s">
        <v>49</v>
      </c>
      <c r="F120" s="13">
        <v>46296</v>
      </c>
      <c r="G120" t="s">
        <v>2329</v>
      </c>
      <c r="H120" t="s">
        <v>2330</v>
      </c>
      <c r="I120" s="12">
        <f>_xlfn.XLOOKUP(A120, 'FY25 Preliminary Award'!B:B, 'FY25 Preliminary Award'!F:F, "", FALSE)</f>
        <v>853.17</v>
      </c>
      <c r="J120" s="12">
        <f>_xlfn.XLOOKUP('Overview 619'!A120, 'FY25 Final Award'!B:B, 'FY25 Final Award'!F:F, "", FALSE)</f>
        <v>1090.51</v>
      </c>
      <c r="K120" s="12">
        <f>_xlfn.XLOOKUP('Overview 619'!A120, 'FY25 Final Award'!B:B, 'FY25 Final Award'!F:F, "", FALSE)</f>
        <v>1090.51</v>
      </c>
      <c r="O120" t="s">
        <v>85</v>
      </c>
    </row>
    <row r="121" spans="1:15">
      <c r="A121" t="s">
        <v>406</v>
      </c>
      <c r="B121" t="s">
        <v>407</v>
      </c>
      <c r="C121" t="s">
        <v>408</v>
      </c>
      <c r="D121" t="s">
        <v>409</v>
      </c>
      <c r="E121" t="s">
        <v>49</v>
      </c>
      <c r="F121" s="13">
        <v>46296</v>
      </c>
      <c r="G121" t="s">
        <v>2329</v>
      </c>
      <c r="H121" t="s">
        <v>2330</v>
      </c>
      <c r="I121" s="12">
        <f>_xlfn.XLOOKUP(A121, 'FY25 Preliminary Award'!B:B, 'FY25 Preliminary Award'!F:F, "", FALSE)</f>
        <v>2904.38</v>
      </c>
      <c r="J121" s="12">
        <f>_xlfn.XLOOKUP('Overview 619'!A121, 'FY25 Final Award'!B:B, 'FY25 Final Award'!F:F, "", FALSE)</f>
        <v>1216.9000000000001</v>
      </c>
      <c r="K121" s="12">
        <f>_xlfn.XLOOKUP('Overview 619'!A121, 'FY25 Final Award'!B:B, 'FY25 Final Award'!F:F, "", FALSE)</f>
        <v>1216.9000000000001</v>
      </c>
      <c r="O121" t="s">
        <v>85</v>
      </c>
    </row>
    <row r="122" spans="1:15">
      <c r="A122" t="s">
        <v>410</v>
      </c>
      <c r="B122" t="s">
        <v>411</v>
      </c>
      <c r="C122" t="s">
        <v>412</v>
      </c>
      <c r="D122" t="s">
        <v>413</v>
      </c>
      <c r="E122" t="s">
        <v>49</v>
      </c>
      <c r="F122" s="13">
        <v>46296</v>
      </c>
      <c r="G122" t="s">
        <v>2329</v>
      </c>
      <c r="H122" t="s">
        <v>2330</v>
      </c>
      <c r="I122" s="12">
        <f>_xlfn.XLOOKUP(A122, 'FY25 Preliminary Award'!B:B, 'FY25 Preliminary Award'!F:F, "", FALSE)</f>
        <v>4130.9399999999996</v>
      </c>
      <c r="J122" s="12">
        <f>_xlfn.XLOOKUP('Overview 619'!A122, 'FY25 Final Award'!B:B, 'FY25 Final Award'!F:F, "", FALSE)</f>
        <v>5296.11</v>
      </c>
      <c r="K122" s="12">
        <f>_xlfn.XLOOKUP('Overview 619'!A122, 'FY25 Final Award'!B:B, 'FY25 Final Award'!F:F, "", FALSE)</f>
        <v>5296.11</v>
      </c>
      <c r="O122" t="s">
        <v>85</v>
      </c>
    </row>
    <row r="123" spans="1:15">
      <c r="A123" t="s">
        <v>414</v>
      </c>
      <c r="B123" t="s">
        <v>415</v>
      </c>
      <c r="C123" t="s">
        <v>416</v>
      </c>
      <c r="D123" t="s">
        <v>417</v>
      </c>
      <c r="E123" t="s">
        <v>49</v>
      </c>
      <c r="F123" s="13">
        <v>46296</v>
      </c>
      <c r="G123" t="s">
        <v>2329</v>
      </c>
      <c r="H123" t="s">
        <v>2330</v>
      </c>
      <c r="I123" s="12">
        <f>_xlfn.XLOOKUP(A123, 'FY25 Preliminary Award'!B:B, 'FY25 Preliminary Award'!F:F, "", FALSE)</f>
        <v>0</v>
      </c>
      <c r="J123" s="12">
        <f>_xlfn.XLOOKUP('Overview 619'!A123, 'FY25 Final Award'!B:B, 'FY25 Final Award'!F:F, "", FALSE)</f>
        <v>0</v>
      </c>
      <c r="K123" s="12">
        <f>_xlfn.XLOOKUP('Overview 619'!A123, 'FY25 Final Award'!B:B, 'FY25 Final Award'!F:F, "", FALSE)</f>
        <v>0</v>
      </c>
      <c r="O123" t="s">
        <v>85</v>
      </c>
    </row>
    <row r="124" spans="1:15">
      <c r="A124" t="s">
        <v>418</v>
      </c>
      <c r="B124" t="s">
        <v>419</v>
      </c>
      <c r="C124" t="s">
        <v>420</v>
      </c>
      <c r="D124" t="s">
        <v>421</v>
      </c>
      <c r="E124" t="s">
        <v>49</v>
      </c>
      <c r="F124" s="13">
        <v>46296</v>
      </c>
      <c r="G124" t="s">
        <v>2329</v>
      </c>
      <c r="H124" t="s">
        <v>2330</v>
      </c>
      <c r="I124" s="12">
        <f>_xlfn.XLOOKUP(A124, 'FY25 Preliminary Award'!B:B, 'FY25 Preliminary Award'!F:F, "", FALSE)</f>
        <v>1061.43</v>
      </c>
      <c r="J124" s="12">
        <f>_xlfn.XLOOKUP('Overview 619'!A124, 'FY25 Final Award'!B:B, 'FY25 Final Award'!F:F, "", FALSE)</f>
        <v>1676.66</v>
      </c>
      <c r="K124" s="12">
        <f>_xlfn.XLOOKUP('Overview 619'!A124, 'FY25 Final Award'!B:B, 'FY25 Final Award'!F:F, "", FALSE)</f>
        <v>1676.66</v>
      </c>
      <c r="O124" t="s">
        <v>85</v>
      </c>
    </row>
    <row r="125" spans="1:15">
      <c r="A125" t="s">
        <v>422</v>
      </c>
      <c r="B125" t="s">
        <v>423</v>
      </c>
      <c r="C125" t="s">
        <v>423</v>
      </c>
      <c r="D125" t="s">
        <v>424</v>
      </c>
      <c r="E125" t="s">
        <v>49</v>
      </c>
      <c r="F125" s="13">
        <v>46296</v>
      </c>
      <c r="G125" t="s">
        <v>2329</v>
      </c>
      <c r="H125" t="s">
        <v>2330</v>
      </c>
      <c r="I125" s="12">
        <f>_xlfn.XLOOKUP(A125, 'FY25 Preliminary Award'!B:B, 'FY25 Preliminary Award'!F:F, "", FALSE)</f>
        <v>0</v>
      </c>
      <c r="J125" s="12">
        <f>_xlfn.XLOOKUP('Overview 619'!A125, 'FY25 Final Award'!B:B, 'FY25 Final Award'!F:F, "", FALSE)</f>
        <v>0</v>
      </c>
      <c r="K125" s="12">
        <f>_xlfn.XLOOKUP('Overview 619'!A125, 'FY25 Final Award'!B:B, 'FY25 Final Award'!F:F, "", FALSE)</f>
        <v>0</v>
      </c>
      <c r="O125" t="s">
        <v>85</v>
      </c>
    </row>
    <row r="126" spans="1:15">
      <c r="A126" t="s">
        <v>425</v>
      </c>
      <c r="B126" t="s">
        <v>426</v>
      </c>
      <c r="C126" t="s">
        <v>427</v>
      </c>
      <c r="D126" t="s">
        <v>428</v>
      </c>
      <c r="E126" t="s">
        <v>49</v>
      </c>
      <c r="F126" s="13">
        <v>46296</v>
      </c>
      <c r="G126" t="s">
        <v>2329</v>
      </c>
      <c r="H126" t="s">
        <v>2330</v>
      </c>
      <c r="I126" s="12">
        <f>_xlfn.XLOOKUP(A126, 'FY25 Preliminary Award'!B:B, 'FY25 Preliminary Award'!F:F, "", FALSE)</f>
        <v>9695.4</v>
      </c>
      <c r="J126" s="12">
        <f>_xlfn.XLOOKUP('Overview 619'!A126, 'FY25 Final Award'!B:B, 'FY25 Final Award'!F:F, "", FALSE)</f>
        <v>11758.14</v>
      </c>
      <c r="K126" s="12">
        <f>_xlfn.XLOOKUP('Overview 619'!A126, 'FY25 Final Award'!B:B, 'FY25 Final Award'!F:F, "", FALSE)</f>
        <v>11758.14</v>
      </c>
      <c r="O126" t="s">
        <v>85</v>
      </c>
    </row>
    <row r="127" spans="1:15">
      <c r="A127" t="s">
        <v>429</v>
      </c>
      <c r="B127" t="s">
        <v>430</v>
      </c>
      <c r="C127" t="s">
        <v>431</v>
      </c>
      <c r="D127" t="s">
        <v>432</v>
      </c>
      <c r="E127" t="s">
        <v>49</v>
      </c>
      <c r="F127" s="13">
        <v>46296</v>
      </c>
      <c r="G127" t="s">
        <v>2329</v>
      </c>
      <c r="H127" t="s">
        <v>2330</v>
      </c>
      <c r="I127" s="12">
        <f>_xlfn.XLOOKUP(A127, 'FY25 Preliminary Award'!B:B, 'FY25 Preliminary Award'!F:F, "", FALSE)</f>
        <v>0</v>
      </c>
      <c r="J127" s="12">
        <f>_xlfn.XLOOKUP('Overview 619'!A127, 'FY25 Final Award'!B:B, 'FY25 Final Award'!F:F, "", FALSE)</f>
        <v>0</v>
      </c>
      <c r="K127" s="12">
        <f>_xlfn.XLOOKUP('Overview 619'!A127, 'FY25 Final Award'!B:B, 'FY25 Final Award'!F:F, "", FALSE)</f>
        <v>0</v>
      </c>
      <c r="O127" t="s">
        <v>85</v>
      </c>
    </row>
    <row r="128" spans="1:15">
      <c r="A128" t="s">
        <v>433</v>
      </c>
      <c r="B128" t="s">
        <v>434</v>
      </c>
      <c r="C128" t="s">
        <v>435</v>
      </c>
      <c r="D128" t="s">
        <v>436</v>
      </c>
      <c r="E128" t="s">
        <v>49</v>
      </c>
      <c r="F128" s="13">
        <v>46296</v>
      </c>
      <c r="G128" t="s">
        <v>2329</v>
      </c>
      <c r="H128" t="s">
        <v>2330</v>
      </c>
      <c r="I128" s="12">
        <f>_xlfn.XLOOKUP(A128, 'FY25 Preliminary Award'!B:B, 'FY25 Preliminary Award'!F:F, "", FALSE)</f>
        <v>379.57</v>
      </c>
      <c r="J128" s="12">
        <f>_xlfn.XLOOKUP('Overview 619'!A128, 'FY25 Final Award'!B:B, 'FY25 Final Award'!F:F, "", FALSE)</f>
        <v>345.22</v>
      </c>
      <c r="K128" s="12">
        <f>_xlfn.XLOOKUP('Overview 619'!A128, 'FY25 Final Award'!B:B, 'FY25 Final Award'!F:F, "", FALSE)</f>
        <v>345.22</v>
      </c>
      <c r="O128" t="s">
        <v>85</v>
      </c>
    </row>
    <row r="129" spans="1:15">
      <c r="A129" t="s">
        <v>437</v>
      </c>
      <c r="B129" t="s">
        <v>438</v>
      </c>
      <c r="C129" t="s">
        <v>439</v>
      </c>
      <c r="D129" t="s">
        <v>440</v>
      </c>
      <c r="E129" t="s">
        <v>49</v>
      </c>
      <c r="F129" s="13">
        <v>46296</v>
      </c>
      <c r="G129" t="s">
        <v>2329</v>
      </c>
      <c r="H129" t="s">
        <v>2330</v>
      </c>
      <c r="I129" s="12">
        <f>_xlfn.XLOOKUP(A129, 'FY25 Preliminary Award'!B:B, 'FY25 Preliminary Award'!F:F, "", FALSE)</f>
        <v>344.94</v>
      </c>
      <c r="J129" s="12">
        <f>_xlfn.XLOOKUP('Overview 619'!A129, 'FY25 Final Award'!B:B, 'FY25 Final Award'!F:F, "", FALSE)</f>
        <v>345.22</v>
      </c>
      <c r="K129" s="12">
        <f>_xlfn.XLOOKUP('Overview 619'!A129, 'FY25 Final Award'!B:B, 'FY25 Final Award'!F:F, "", FALSE)</f>
        <v>345.22</v>
      </c>
      <c r="O129" t="s">
        <v>85</v>
      </c>
    </row>
    <row r="130" spans="1:15">
      <c r="A130" t="s">
        <v>441</v>
      </c>
      <c r="B130" t="s">
        <v>442</v>
      </c>
      <c r="C130" t="s">
        <v>442</v>
      </c>
      <c r="D130" t="s">
        <v>443</v>
      </c>
      <c r="E130" t="s">
        <v>49</v>
      </c>
      <c r="F130" s="13">
        <v>46296</v>
      </c>
      <c r="G130" t="s">
        <v>2329</v>
      </c>
      <c r="H130" t="s">
        <v>2330</v>
      </c>
      <c r="I130" s="12">
        <f>_xlfn.XLOOKUP(A130, 'FY25 Preliminary Award'!B:B, 'FY25 Preliminary Award'!F:F, "", FALSE)</f>
        <v>359.51</v>
      </c>
      <c r="J130" s="12">
        <f>_xlfn.XLOOKUP('Overview 619'!A130, 'FY25 Final Award'!B:B, 'FY25 Final Award'!F:F, "", FALSE)</f>
        <v>345.22</v>
      </c>
      <c r="K130" s="12">
        <f>_xlfn.XLOOKUP('Overview 619'!A130, 'FY25 Final Award'!B:B, 'FY25 Final Award'!F:F, "", FALSE)</f>
        <v>345.22</v>
      </c>
      <c r="O130" t="s">
        <v>85</v>
      </c>
    </row>
    <row r="131" spans="1:15">
      <c r="A131" t="s">
        <v>444</v>
      </c>
      <c r="B131" t="s">
        <v>445</v>
      </c>
      <c r="C131" t="s">
        <v>446</v>
      </c>
      <c r="D131" t="s">
        <v>447</v>
      </c>
      <c r="E131" t="s">
        <v>49</v>
      </c>
      <c r="F131" s="13">
        <v>46296</v>
      </c>
      <c r="G131" t="s">
        <v>2329</v>
      </c>
      <c r="H131" t="s">
        <v>2330</v>
      </c>
      <c r="I131" s="12">
        <f>_xlfn.XLOOKUP(A131, 'FY25 Preliminary Award'!B:B, 'FY25 Preliminary Award'!F:F, "", FALSE)</f>
        <v>8151.62</v>
      </c>
      <c r="J131" s="12">
        <f>_xlfn.XLOOKUP('Overview 619'!A131, 'FY25 Final Award'!B:B, 'FY25 Final Award'!F:F, "", FALSE)</f>
        <v>12626.11</v>
      </c>
      <c r="K131" s="12">
        <f>_xlfn.XLOOKUP('Overview 619'!A131, 'FY25 Final Award'!B:B, 'FY25 Final Award'!F:F, "", FALSE)</f>
        <v>12626.11</v>
      </c>
      <c r="O131" t="s">
        <v>85</v>
      </c>
    </row>
    <row r="132" spans="1:15">
      <c r="A132" t="s">
        <v>448</v>
      </c>
      <c r="B132" t="s">
        <v>449</v>
      </c>
      <c r="C132" t="s">
        <v>449</v>
      </c>
      <c r="D132" t="s">
        <v>450</v>
      </c>
      <c r="E132" t="s">
        <v>49</v>
      </c>
      <c r="F132" s="13">
        <v>46296</v>
      </c>
      <c r="G132" t="s">
        <v>2329</v>
      </c>
      <c r="H132" t="s">
        <v>2330</v>
      </c>
      <c r="I132" s="12">
        <f>_xlfn.XLOOKUP(A132, 'FY25 Preliminary Award'!B:B, 'FY25 Preliminary Award'!F:F, "", FALSE)</f>
        <v>0</v>
      </c>
      <c r="J132" s="12">
        <f>_xlfn.XLOOKUP('Overview 619'!A132, 'FY25 Final Award'!B:B, 'FY25 Final Award'!F:F, "", FALSE)</f>
        <v>0</v>
      </c>
      <c r="K132" s="12">
        <f>_xlfn.XLOOKUP('Overview 619'!A132, 'FY25 Final Award'!B:B, 'FY25 Final Award'!F:F, "", FALSE)</f>
        <v>0</v>
      </c>
      <c r="O132" t="s">
        <v>85</v>
      </c>
    </row>
    <row r="133" spans="1:15">
      <c r="A133" t="s">
        <v>451</v>
      </c>
      <c r="B133" t="s">
        <v>452</v>
      </c>
      <c r="C133" t="s">
        <v>453</v>
      </c>
      <c r="D133" t="s">
        <v>454</v>
      </c>
      <c r="E133" t="s">
        <v>49</v>
      </c>
      <c r="F133" s="13">
        <v>46296</v>
      </c>
      <c r="G133" t="s">
        <v>2329</v>
      </c>
      <c r="H133" t="s">
        <v>2330</v>
      </c>
      <c r="I133" s="12">
        <f>_xlfn.XLOOKUP(A133, 'FY25 Preliminary Award'!B:B, 'FY25 Preliminary Award'!F:F, "", FALSE)</f>
        <v>9872.86</v>
      </c>
      <c r="J133" s="12">
        <f>_xlfn.XLOOKUP('Overview 619'!A133, 'FY25 Final Award'!B:B, 'FY25 Final Award'!F:F, "", FALSE)</f>
        <v>12226.64</v>
      </c>
      <c r="K133" s="12">
        <f>_xlfn.XLOOKUP('Overview 619'!A133, 'FY25 Final Award'!B:B, 'FY25 Final Award'!F:F, "", FALSE)</f>
        <v>12226.64</v>
      </c>
      <c r="O133" t="s">
        <v>85</v>
      </c>
    </row>
    <row r="134" spans="1:15">
      <c r="A134" t="s">
        <v>455</v>
      </c>
      <c r="B134" t="s">
        <v>456</v>
      </c>
      <c r="C134" t="s">
        <v>457</v>
      </c>
      <c r="D134" t="s">
        <v>458</v>
      </c>
      <c r="E134" t="s">
        <v>49</v>
      </c>
      <c r="F134" s="13">
        <v>46296</v>
      </c>
      <c r="G134" t="s">
        <v>2329</v>
      </c>
      <c r="H134" t="s">
        <v>2330</v>
      </c>
      <c r="I134" s="12">
        <f>_xlfn.XLOOKUP(A134, 'FY25 Preliminary Award'!B:B, 'FY25 Preliminary Award'!F:F, "", FALSE)</f>
        <v>874.67</v>
      </c>
      <c r="J134" s="12">
        <f>_xlfn.XLOOKUP('Overview 619'!A134, 'FY25 Final Award'!B:B, 'FY25 Final Award'!F:F, "", FALSE)</f>
        <v>1170.7</v>
      </c>
      <c r="K134" s="12">
        <f>_xlfn.XLOOKUP('Overview 619'!A134, 'FY25 Final Award'!B:B, 'FY25 Final Award'!F:F, "", FALSE)</f>
        <v>1170.7</v>
      </c>
      <c r="O134" t="s">
        <v>85</v>
      </c>
    </row>
    <row r="135" spans="1:15">
      <c r="A135" t="s">
        <v>459</v>
      </c>
      <c r="B135" t="s">
        <v>460</v>
      </c>
      <c r="C135" t="s">
        <v>457</v>
      </c>
      <c r="D135" t="s">
        <v>458</v>
      </c>
      <c r="E135" t="s">
        <v>49</v>
      </c>
      <c r="F135" s="13">
        <v>46296</v>
      </c>
      <c r="G135" t="s">
        <v>2329</v>
      </c>
      <c r="H135" t="s">
        <v>2330</v>
      </c>
      <c r="I135" s="12">
        <f>_xlfn.XLOOKUP(A135, 'FY25 Preliminary Award'!B:B, 'FY25 Preliminary Award'!F:F, "", FALSE)</f>
        <v>714.56</v>
      </c>
      <c r="J135" s="12">
        <f>_xlfn.XLOOKUP('Overview 619'!A135, 'FY25 Final Award'!B:B, 'FY25 Final Award'!F:F, "", FALSE)</f>
        <v>863.26</v>
      </c>
      <c r="K135" s="12">
        <f>_xlfn.XLOOKUP('Overview 619'!A135, 'FY25 Final Award'!B:B, 'FY25 Final Award'!F:F, "", FALSE)</f>
        <v>863.26</v>
      </c>
      <c r="O135" t="s">
        <v>85</v>
      </c>
    </row>
    <row r="136" spans="1:15">
      <c r="A136" t="s">
        <v>461</v>
      </c>
      <c r="B136" t="s">
        <v>462</v>
      </c>
      <c r="C136" t="s">
        <v>463</v>
      </c>
      <c r="D136" t="s">
        <v>464</v>
      </c>
      <c r="E136" t="s">
        <v>49</v>
      </c>
      <c r="F136" s="13">
        <v>46296</v>
      </c>
      <c r="G136" t="s">
        <v>2329</v>
      </c>
      <c r="H136" t="s">
        <v>2330</v>
      </c>
      <c r="I136" s="12">
        <f>_xlfn.XLOOKUP(A136, 'FY25 Preliminary Award'!B:B, 'FY25 Preliminary Award'!F:F, "", FALSE)</f>
        <v>986.05</v>
      </c>
      <c r="J136" s="12">
        <f>_xlfn.XLOOKUP('Overview 619'!A136, 'FY25 Final Award'!B:B, 'FY25 Final Award'!F:F, "", FALSE)</f>
        <v>690.44</v>
      </c>
      <c r="K136" s="12">
        <f>_xlfn.XLOOKUP('Overview 619'!A136, 'FY25 Final Award'!B:B, 'FY25 Final Award'!F:F, "", FALSE)</f>
        <v>690.44</v>
      </c>
      <c r="O136" t="s">
        <v>85</v>
      </c>
    </row>
    <row r="137" spans="1:15">
      <c r="A137" t="s">
        <v>465</v>
      </c>
      <c r="B137" t="s">
        <v>466</v>
      </c>
      <c r="C137" t="s">
        <v>467</v>
      </c>
      <c r="D137" t="s">
        <v>468</v>
      </c>
      <c r="E137" t="s">
        <v>49</v>
      </c>
      <c r="F137" s="13">
        <v>46296</v>
      </c>
      <c r="G137" t="s">
        <v>2329</v>
      </c>
      <c r="H137" t="s">
        <v>2330</v>
      </c>
      <c r="I137" s="12">
        <f>_xlfn.XLOOKUP(A137, 'FY25 Preliminary Award'!B:B, 'FY25 Preliminary Award'!F:F, "", FALSE)</f>
        <v>210.61</v>
      </c>
      <c r="J137" s="12">
        <f>_xlfn.XLOOKUP('Overview 619'!A137, 'FY25 Final Award'!B:B, 'FY25 Final Award'!F:F, "", FALSE)</f>
        <v>91.5</v>
      </c>
      <c r="K137" s="12">
        <f>_xlfn.XLOOKUP('Overview 619'!A137, 'FY25 Final Award'!B:B, 'FY25 Final Award'!F:F, "", FALSE)</f>
        <v>91.5</v>
      </c>
      <c r="O137" t="s">
        <v>85</v>
      </c>
    </row>
    <row r="138" spans="1:15">
      <c r="A138" t="s">
        <v>469</v>
      </c>
      <c r="B138" t="s">
        <v>470</v>
      </c>
      <c r="C138" t="s">
        <v>471</v>
      </c>
      <c r="D138" t="s">
        <v>472</v>
      </c>
      <c r="E138" t="s">
        <v>49</v>
      </c>
      <c r="F138" s="13">
        <v>46296</v>
      </c>
      <c r="G138" t="s">
        <v>2329</v>
      </c>
      <c r="H138" t="s">
        <v>2330</v>
      </c>
      <c r="I138" s="12">
        <f>_xlfn.XLOOKUP(A138, 'FY25 Preliminary Award'!B:B, 'FY25 Preliminary Award'!F:F, "", FALSE)</f>
        <v>747.42</v>
      </c>
      <c r="J138" s="12">
        <f>_xlfn.XLOOKUP('Overview 619'!A138, 'FY25 Final Award'!B:B, 'FY25 Final Award'!F:F, "", FALSE)</f>
        <v>1173.1500000000001</v>
      </c>
      <c r="K138" s="12">
        <f>_xlfn.XLOOKUP('Overview 619'!A138, 'FY25 Final Award'!B:B, 'FY25 Final Award'!F:F, "", FALSE)</f>
        <v>1173.1500000000001</v>
      </c>
      <c r="O138" t="s">
        <v>85</v>
      </c>
    </row>
    <row r="139" spans="1:15">
      <c r="A139" t="s">
        <v>473</v>
      </c>
      <c r="B139" t="s">
        <v>474</v>
      </c>
      <c r="C139" t="s">
        <v>475</v>
      </c>
      <c r="D139" t="s">
        <v>476</v>
      </c>
      <c r="E139" t="s">
        <v>49</v>
      </c>
      <c r="F139" s="13">
        <v>46296</v>
      </c>
      <c r="G139" t="s">
        <v>2329</v>
      </c>
      <c r="H139" t="s">
        <v>2330</v>
      </c>
      <c r="I139" s="12">
        <f>_xlfn.XLOOKUP(A139, 'FY25 Preliminary Award'!B:B, 'FY25 Preliminary Award'!F:F, "", FALSE)</f>
        <v>14554.07</v>
      </c>
      <c r="J139" s="12">
        <f>_xlfn.XLOOKUP('Overview 619'!A139, 'FY25 Final Award'!B:B, 'FY25 Final Award'!F:F, "", FALSE)</f>
        <v>17232.79</v>
      </c>
      <c r="K139" s="12">
        <f>_xlfn.XLOOKUP('Overview 619'!A139, 'FY25 Final Award'!B:B, 'FY25 Final Award'!F:F, "", FALSE)</f>
        <v>17232.79</v>
      </c>
      <c r="O139" t="s">
        <v>85</v>
      </c>
    </row>
    <row r="140" spans="1:15">
      <c r="A140" t="s">
        <v>477</v>
      </c>
      <c r="B140" t="s">
        <v>478</v>
      </c>
      <c r="C140" t="s">
        <v>479</v>
      </c>
      <c r="D140" t="s">
        <v>480</v>
      </c>
      <c r="E140" t="s">
        <v>49</v>
      </c>
      <c r="F140" s="13">
        <v>46296</v>
      </c>
      <c r="G140" t="s">
        <v>2329</v>
      </c>
      <c r="H140" t="s">
        <v>2330</v>
      </c>
      <c r="I140" s="12">
        <f>_xlfn.XLOOKUP(A140, 'FY25 Preliminary Award'!B:B, 'FY25 Preliminary Award'!F:F, "", FALSE)</f>
        <v>196.72</v>
      </c>
      <c r="J140" s="12">
        <f>_xlfn.XLOOKUP('Overview 619'!A140, 'FY25 Final Award'!B:B, 'FY25 Final Award'!F:F, "", FALSE)</f>
        <v>0</v>
      </c>
      <c r="K140" s="12">
        <f>_xlfn.XLOOKUP('Overview 619'!A140, 'FY25 Final Award'!B:B, 'FY25 Final Award'!F:F, "", FALSE)</f>
        <v>0</v>
      </c>
      <c r="O140" t="s">
        <v>85</v>
      </c>
    </row>
    <row r="141" spans="1:15">
      <c r="A141" t="s">
        <v>481</v>
      </c>
      <c r="B141" t="s">
        <v>478</v>
      </c>
      <c r="C141" t="s">
        <v>479</v>
      </c>
      <c r="D141" t="s">
        <v>480</v>
      </c>
      <c r="E141" t="s">
        <v>49</v>
      </c>
      <c r="F141" s="13">
        <v>46296</v>
      </c>
      <c r="G141" t="s">
        <v>2329</v>
      </c>
      <c r="H141" t="s">
        <v>2330</v>
      </c>
      <c r="I141" s="12">
        <f>_xlfn.XLOOKUP(A141, 'FY25 Preliminary Award'!B:B, 'FY25 Preliminary Award'!F:F, "", FALSE)</f>
        <v>586.70000000000005</v>
      </c>
      <c r="J141" s="12">
        <f>_xlfn.XLOOKUP('Overview 619'!A141, 'FY25 Final Award'!B:B, 'FY25 Final Award'!F:F, "", FALSE)</f>
        <v>888.15</v>
      </c>
      <c r="K141" s="12">
        <f>_xlfn.XLOOKUP('Overview 619'!A141, 'FY25 Final Award'!B:B, 'FY25 Final Award'!F:F, "", FALSE)</f>
        <v>888.15</v>
      </c>
      <c r="O141" t="s">
        <v>85</v>
      </c>
    </row>
    <row r="142" spans="1:15">
      <c r="A142" t="s">
        <v>482</v>
      </c>
      <c r="B142" t="s">
        <v>483</v>
      </c>
      <c r="C142" t="s">
        <v>484</v>
      </c>
      <c r="D142" t="s">
        <v>485</v>
      </c>
      <c r="E142" t="s">
        <v>49</v>
      </c>
      <c r="F142" s="13">
        <v>46296</v>
      </c>
      <c r="G142" t="s">
        <v>2329</v>
      </c>
      <c r="H142" t="s">
        <v>2330</v>
      </c>
      <c r="I142" s="12">
        <f>_xlfn.XLOOKUP(A142, 'FY25 Preliminary Award'!B:B, 'FY25 Preliminary Award'!F:F, "", FALSE)</f>
        <v>1372.17</v>
      </c>
      <c r="J142" s="12">
        <f>_xlfn.XLOOKUP('Overview 619'!A142, 'FY25 Final Award'!B:B, 'FY25 Final Award'!F:F, "", FALSE)</f>
        <v>1563.49</v>
      </c>
      <c r="K142" s="12">
        <f>_xlfn.XLOOKUP('Overview 619'!A142, 'FY25 Final Award'!B:B, 'FY25 Final Award'!F:F, "", FALSE)</f>
        <v>1563.49</v>
      </c>
      <c r="O142" t="s">
        <v>85</v>
      </c>
    </row>
    <row r="143" spans="1:15">
      <c r="A143" t="s">
        <v>486</v>
      </c>
      <c r="B143" t="s">
        <v>487</v>
      </c>
      <c r="C143" t="s">
        <v>488</v>
      </c>
      <c r="D143" t="s">
        <v>489</v>
      </c>
      <c r="E143" t="s">
        <v>49</v>
      </c>
      <c r="F143" s="13">
        <v>46296</v>
      </c>
      <c r="G143" t="s">
        <v>2329</v>
      </c>
      <c r="H143" t="s">
        <v>2330</v>
      </c>
      <c r="I143" s="12">
        <f>_xlfn.XLOOKUP(A143, 'FY25 Preliminary Award'!B:B, 'FY25 Preliminary Award'!F:F, "", FALSE)</f>
        <v>277.8</v>
      </c>
      <c r="J143" s="12">
        <f>_xlfn.XLOOKUP('Overview 619'!A143, 'FY25 Final Award'!B:B, 'FY25 Final Award'!F:F, "", FALSE)</f>
        <v>270.35000000000002</v>
      </c>
      <c r="K143" s="12">
        <f>_xlfn.XLOOKUP('Overview 619'!A143, 'FY25 Final Award'!B:B, 'FY25 Final Award'!F:F, "", FALSE)</f>
        <v>270.35000000000002</v>
      </c>
      <c r="O143" t="s">
        <v>85</v>
      </c>
    </row>
    <row r="144" spans="1:15">
      <c r="A144" t="s">
        <v>490</v>
      </c>
      <c r="B144" t="s">
        <v>491</v>
      </c>
      <c r="C144" t="s">
        <v>492</v>
      </c>
      <c r="D144" t="s">
        <v>493</v>
      </c>
      <c r="E144" t="s">
        <v>49</v>
      </c>
      <c r="F144" s="13">
        <v>46296</v>
      </c>
      <c r="G144" t="s">
        <v>2329</v>
      </c>
      <c r="H144" t="s">
        <v>2330</v>
      </c>
      <c r="I144" s="12">
        <f>_xlfn.XLOOKUP(A144, 'FY25 Preliminary Award'!B:B, 'FY25 Preliminary Award'!F:F, "", FALSE)</f>
        <v>0</v>
      </c>
      <c r="J144" s="12">
        <f>_xlfn.XLOOKUP('Overview 619'!A144, 'FY25 Final Award'!B:B, 'FY25 Final Award'!F:F, "", FALSE)</f>
        <v>0</v>
      </c>
      <c r="K144" s="12">
        <f>_xlfn.XLOOKUP('Overview 619'!A144, 'FY25 Final Award'!B:B, 'FY25 Final Award'!F:F, "", FALSE)</f>
        <v>0</v>
      </c>
      <c r="O144" t="s">
        <v>85</v>
      </c>
    </row>
    <row r="145" spans="1:15">
      <c r="A145" t="s">
        <v>494</v>
      </c>
      <c r="B145" t="s">
        <v>495</v>
      </c>
      <c r="C145" t="s">
        <v>496</v>
      </c>
      <c r="D145" t="s">
        <v>497</v>
      </c>
      <c r="E145" t="s">
        <v>49</v>
      </c>
      <c r="F145" s="13">
        <v>46296</v>
      </c>
      <c r="G145" t="s">
        <v>2329</v>
      </c>
      <c r="H145" t="s">
        <v>2330</v>
      </c>
      <c r="I145" s="12">
        <f>_xlfn.XLOOKUP(A145, 'FY25 Preliminary Award'!B:B, 'FY25 Preliminary Award'!F:F, "", FALSE)</f>
        <v>1523.76</v>
      </c>
      <c r="J145" s="12">
        <f>_xlfn.XLOOKUP('Overview 619'!A145, 'FY25 Final Award'!B:B, 'FY25 Final Award'!F:F, "", FALSE)</f>
        <v>2519.0700000000002</v>
      </c>
      <c r="K145" s="12">
        <f>_xlfn.XLOOKUP('Overview 619'!A145, 'FY25 Final Award'!B:B, 'FY25 Final Award'!F:F, "", FALSE)</f>
        <v>2519.0700000000002</v>
      </c>
      <c r="O145" t="s">
        <v>85</v>
      </c>
    </row>
    <row r="146" spans="1:15">
      <c r="A146" t="s">
        <v>498</v>
      </c>
      <c r="B146" t="s">
        <v>499</v>
      </c>
      <c r="C146" t="s">
        <v>499</v>
      </c>
      <c r="D146" t="s">
        <v>500</v>
      </c>
      <c r="E146" t="s">
        <v>49</v>
      </c>
      <c r="F146" s="13">
        <v>46296</v>
      </c>
      <c r="G146" t="s">
        <v>2329</v>
      </c>
      <c r="H146" t="s">
        <v>2330</v>
      </c>
      <c r="I146" s="12">
        <f>_xlfn.XLOOKUP(A146, 'FY25 Preliminary Award'!B:B, 'FY25 Preliminary Award'!F:F, "", FALSE)</f>
        <v>0</v>
      </c>
      <c r="J146" s="12">
        <f>_xlfn.XLOOKUP('Overview 619'!A146, 'FY25 Final Award'!B:B, 'FY25 Final Award'!F:F, "", FALSE)</f>
        <v>0</v>
      </c>
      <c r="K146" s="12">
        <f>_xlfn.XLOOKUP('Overview 619'!A146, 'FY25 Final Award'!B:B, 'FY25 Final Award'!F:F, "", FALSE)</f>
        <v>0</v>
      </c>
      <c r="O146" t="s">
        <v>85</v>
      </c>
    </row>
    <row r="147" spans="1:15">
      <c r="A147" t="s">
        <v>501</v>
      </c>
      <c r="B147" t="s">
        <v>502</v>
      </c>
      <c r="C147" t="s">
        <v>503</v>
      </c>
      <c r="D147" t="s">
        <v>504</v>
      </c>
      <c r="E147" t="s">
        <v>49</v>
      </c>
      <c r="F147" s="13">
        <v>46296</v>
      </c>
      <c r="G147" t="s">
        <v>2329</v>
      </c>
      <c r="H147" t="s">
        <v>2330</v>
      </c>
      <c r="I147" s="12">
        <f>_xlfn.XLOOKUP(A147, 'FY25 Preliminary Award'!B:B, 'FY25 Preliminary Award'!F:F, "", FALSE)</f>
        <v>91663.99</v>
      </c>
      <c r="J147" s="12">
        <f>_xlfn.XLOOKUP('Overview 619'!A147, 'FY25 Final Award'!B:B, 'FY25 Final Award'!F:F, "", FALSE)</f>
        <v>110070.31</v>
      </c>
      <c r="K147" s="12">
        <f>_xlfn.XLOOKUP('Overview 619'!A147, 'FY25 Final Award'!B:B, 'FY25 Final Award'!F:F, "", FALSE)</f>
        <v>110070.31</v>
      </c>
      <c r="O147" t="s">
        <v>85</v>
      </c>
    </row>
    <row r="148" spans="1:15">
      <c r="A148" t="s">
        <v>505</v>
      </c>
      <c r="B148" t="s">
        <v>506</v>
      </c>
      <c r="C148" t="s">
        <v>506</v>
      </c>
      <c r="D148" t="s">
        <v>507</v>
      </c>
      <c r="E148" t="s">
        <v>49</v>
      </c>
      <c r="F148" s="13">
        <v>46296</v>
      </c>
      <c r="G148" t="s">
        <v>2329</v>
      </c>
      <c r="H148" t="s">
        <v>2330</v>
      </c>
      <c r="I148" s="12">
        <f>_xlfn.XLOOKUP(A148, 'FY25 Preliminary Award'!B:B, 'FY25 Preliminary Award'!F:F, "", FALSE)</f>
        <v>492.26</v>
      </c>
      <c r="J148" s="12">
        <f>_xlfn.XLOOKUP('Overview 619'!A148, 'FY25 Final Award'!B:B, 'FY25 Final Award'!F:F, "", FALSE)</f>
        <v>824.43</v>
      </c>
      <c r="K148" s="12">
        <f>_xlfn.XLOOKUP('Overview 619'!A148, 'FY25 Final Award'!B:B, 'FY25 Final Award'!F:F, "", FALSE)</f>
        <v>824.43</v>
      </c>
      <c r="O148" t="s">
        <v>85</v>
      </c>
    </row>
    <row r="149" spans="1:15">
      <c r="A149" t="s">
        <v>508</v>
      </c>
      <c r="B149" t="s">
        <v>509</v>
      </c>
      <c r="C149" t="s">
        <v>510</v>
      </c>
      <c r="D149" t="s">
        <v>511</v>
      </c>
      <c r="E149" t="s">
        <v>49</v>
      </c>
      <c r="F149" s="13">
        <v>46296</v>
      </c>
      <c r="G149" t="s">
        <v>2329</v>
      </c>
      <c r="H149" t="s">
        <v>2330</v>
      </c>
      <c r="I149" s="12">
        <f>_xlfn.XLOOKUP(A149, 'FY25 Preliminary Award'!B:B, 'FY25 Preliminary Award'!F:F, "", FALSE)</f>
        <v>27243.25</v>
      </c>
      <c r="J149" s="12">
        <f>_xlfn.XLOOKUP('Overview 619'!A149, 'FY25 Final Award'!B:B, 'FY25 Final Award'!F:F, "", FALSE)</f>
        <v>34429.410000000003</v>
      </c>
      <c r="K149" s="12">
        <f>_xlfn.XLOOKUP('Overview 619'!A149, 'FY25 Final Award'!B:B, 'FY25 Final Award'!F:F, "", FALSE)</f>
        <v>34429.410000000003</v>
      </c>
      <c r="O149" t="s">
        <v>85</v>
      </c>
    </row>
    <row r="150" spans="1:15">
      <c r="A150" t="s">
        <v>512</v>
      </c>
      <c r="B150" t="s">
        <v>513</v>
      </c>
      <c r="C150" t="s">
        <v>513</v>
      </c>
      <c r="D150" t="s">
        <v>514</v>
      </c>
      <c r="E150" t="s">
        <v>49</v>
      </c>
      <c r="F150" s="13">
        <v>46296</v>
      </c>
      <c r="G150" t="s">
        <v>2329</v>
      </c>
      <c r="H150" t="s">
        <v>2330</v>
      </c>
      <c r="I150" s="12">
        <f>_xlfn.XLOOKUP(A150, 'FY25 Preliminary Award'!B:B, 'FY25 Preliminary Award'!F:F, "", FALSE)</f>
        <v>0</v>
      </c>
      <c r="J150" s="12">
        <f>_xlfn.XLOOKUP('Overview 619'!A150, 'FY25 Final Award'!B:B, 'FY25 Final Award'!F:F, "", FALSE)</f>
        <v>0</v>
      </c>
      <c r="K150" s="12">
        <f>_xlfn.XLOOKUP('Overview 619'!A150, 'FY25 Final Award'!B:B, 'FY25 Final Award'!F:F, "", FALSE)</f>
        <v>0</v>
      </c>
      <c r="O150" t="s">
        <v>85</v>
      </c>
    </row>
    <row r="151" spans="1:15">
      <c r="A151" t="s">
        <v>515</v>
      </c>
      <c r="B151" t="s">
        <v>516</v>
      </c>
      <c r="C151" t="s">
        <v>517</v>
      </c>
      <c r="D151" t="s">
        <v>518</v>
      </c>
      <c r="E151" t="s">
        <v>49</v>
      </c>
      <c r="F151" s="13">
        <v>46296</v>
      </c>
      <c r="G151" t="s">
        <v>2329</v>
      </c>
      <c r="H151" t="s">
        <v>2330</v>
      </c>
      <c r="I151" s="12">
        <f>_xlfn.XLOOKUP(A151, 'FY25 Preliminary Award'!B:B, 'FY25 Preliminary Award'!F:F, "", FALSE)</f>
        <v>12071.41</v>
      </c>
      <c r="J151" s="12">
        <f>_xlfn.XLOOKUP('Overview 619'!A151, 'FY25 Final Award'!B:B, 'FY25 Final Award'!F:F, "", FALSE)</f>
        <v>16098.43</v>
      </c>
      <c r="K151" s="12">
        <f>_xlfn.XLOOKUP('Overview 619'!A151, 'FY25 Final Award'!B:B, 'FY25 Final Award'!F:F, "", FALSE)</f>
        <v>16098.43</v>
      </c>
      <c r="O151" t="s">
        <v>85</v>
      </c>
    </row>
    <row r="152" spans="1:15">
      <c r="A152" t="s">
        <v>519</v>
      </c>
      <c r="B152" t="s">
        <v>520</v>
      </c>
      <c r="C152" t="s">
        <v>521</v>
      </c>
      <c r="D152" t="s">
        <v>522</v>
      </c>
      <c r="E152" t="s">
        <v>49</v>
      </c>
      <c r="F152" s="13">
        <v>46296</v>
      </c>
      <c r="G152" t="s">
        <v>2329</v>
      </c>
      <c r="H152" t="s">
        <v>2330</v>
      </c>
      <c r="I152" s="12">
        <f>_xlfn.XLOOKUP(A152, 'FY25 Preliminary Award'!B:B, 'FY25 Preliminary Award'!F:F, "", FALSE)</f>
        <v>419.14</v>
      </c>
      <c r="J152" s="12">
        <f>_xlfn.XLOOKUP('Overview 619'!A152, 'FY25 Final Award'!B:B, 'FY25 Final Award'!F:F, "", FALSE)</f>
        <v>279.18</v>
      </c>
      <c r="K152" s="12">
        <f>_xlfn.XLOOKUP('Overview 619'!A152, 'FY25 Final Award'!B:B, 'FY25 Final Award'!F:F, "", FALSE)</f>
        <v>279.18</v>
      </c>
      <c r="O152" t="s">
        <v>85</v>
      </c>
    </row>
    <row r="153" spans="1:15">
      <c r="A153" t="s">
        <v>523</v>
      </c>
      <c r="B153" t="s">
        <v>524</v>
      </c>
      <c r="C153" t="s">
        <v>525</v>
      </c>
      <c r="D153" t="s">
        <v>526</v>
      </c>
      <c r="E153" t="s">
        <v>49</v>
      </c>
      <c r="F153" s="13">
        <v>46296</v>
      </c>
      <c r="G153" t="s">
        <v>2329</v>
      </c>
      <c r="H153" t="s">
        <v>2330</v>
      </c>
      <c r="I153" s="12">
        <f>_xlfn.XLOOKUP(A153, 'FY25 Preliminary Award'!B:B, 'FY25 Preliminary Award'!F:F, "", FALSE)</f>
        <v>20044.3</v>
      </c>
      <c r="J153" s="12">
        <f>_xlfn.XLOOKUP('Overview 619'!A153, 'FY25 Final Award'!B:B, 'FY25 Final Award'!F:F, "", FALSE)</f>
        <v>24072.68</v>
      </c>
      <c r="K153" s="12">
        <f>_xlfn.XLOOKUP('Overview 619'!A153, 'FY25 Final Award'!B:B, 'FY25 Final Award'!F:F, "", FALSE)</f>
        <v>24072.68</v>
      </c>
      <c r="O153" t="s">
        <v>85</v>
      </c>
    </row>
    <row r="154" spans="1:15">
      <c r="A154" t="s">
        <v>527</v>
      </c>
      <c r="B154" t="s">
        <v>528</v>
      </c>
      <c r="C154" t="s">
        <v>529</v>
      </c>
      <c r="D154" t="s">
        <v>530</v>
      </c>
      <c r="E154" t="s">
        <v>49</v>
      </c>
      <c r="F154" s="13">
        <v>46296</v>
      </c>
      <c r="G154" t="s">
        <v>2329</v>
      </c>
      <c r="H154" t="s">
        <v>2330</v>
      </c>
      <c r="I154" s="12">
        <f>_xlfn.XLOOKUP(A154, 'FY25 Preliminary Award'!B:B, 'FY25 Preliminary Award'!F:F, "", FALSE)</f>
        <v>2880.33</v>
      </c>
      <c r="J154" s="12">
        <f>_xlfn.XLOOKUP('Overview 619'!A154, 'FY25 Final Award'!B:B, 'FY25 Final Award'!F:F, "", FALSE)</f>
        <v>3283.76</v>
      </c>
      <c r="K154" s="12">
        <f>_xlfn.XLOOKUP('Overview 619'!A154, 'FY25 Final Award'!B:B, 'FY25 Final Award'!F:F, "", FALSE)</f>
        <v>3283.76</v>
      </c>
      <c r="O154" t="s">
        <v>85</v>
      </c>
    </row>
    <row r="155" spans="1:15">
      <c r="A155" t="s">
        <v>531</v>
      </c>
      <c r="B155" t="s">
        <v>532</v>
      </c>
      <c r="C155" t="s">
        <v>533</v>
      </c>
      <c r="D155" t="s">
        <v>534</v>
      </c>
      <c r="E155" t="s">
        <v>49</v>
      </c>
      <c r="F155" s="13">
        <v>46296</v>
      </c>
      <c r="G155" t="s">
        <v>2329</v>
      </c>
      <c r="H155" t="s">
        <v>2330</v>
      </c>
      <c r="I155" s="12">
        <f>_xlfn.XLOOKUP(A155, 'FY25 Preliminary Award'!B:B, 'FY25 Preliminary Award'!F:F, "", FALSE)</f>
        <v>1068.71</v>
      </c>
      <c r="J155" s="12">
        <f>_xlfn.XLOOKUP('Overview 619'!A155, 'FY25 Final Award'!B:B, 'FY25 Final Award'!F:F, "", FALSE)</f>
        <v>247.93</v>
      </c>
      <c r="K155" s="12">
        <f>_xlfn.XLOOKUP('Overview 619'!A155, 'FY25 Final Award'!B:B, 'FY25 Final Award'!F:F, "", FALSE)</f>
        <v>247.93</v>
      </c>
      <c r="O155" t="s">
        <v>85</v>
      </c>
    </row>
    <row r="156" spans="1:15">
      <c r="A156" t="s">
        <v>535</v>
      </c>
      <c r="B156" t="s">
        <v>536</v>
      </c>
      <c r="C156" t="s">
        <v>537</v>
      </c>
      <c r="D156" t="s">
        <v>538</v>
      </c>
      <c r="E156" t="s">
        <v>49</v>
      </c>
      <c r="F156" s="13">
        <v>46296</v>
      </c>
      <c r="G156" t="s">
        <v>2329</v>
      </c>
      <c r="H156" t="s">
        <v>2330</v>
      </c>
      <c r="I156" s="12">
        <f>_xlfn.XLOOKUP(A156, 'FY25 Preliminary Award'!B:B, 'FY25 Preliminary Award'!F:F, "", FALSE)</f>
        <v>1488.16</v>
      </c>
      <c r="J156" s="12">
        <f>_xlfn.XLOOKUP('Overview 619'!A156, 'FY25 Final Award'!B:B, 'FY25 Final Award'!F:F, "", FALSE)</f>
        <v>1865.9</v>
      </c>
      <c r="K156" s="12">
        <f>_xlfn.XLOOKUP('Overview 619'!A156, 'FY25 Final Award'!B:B, 'FY25 Final Award'!F:F, "", FALSE)</f>
        <v>1865.9</v>
      </c>
      <c r="O156" t="s">
        <v>85</v>
      </c>
    </row>
    <row r="157" spans="1:15">
      <c r="A157" t="s">
        <v>539</v>
      </c>
      <c r="B157" t="s">
        <v>540</v>
      </c>
      <c r="C157" t="s">
        <v>540</v>
      </c>
      <c r="D157" t="s">
        <v>541</v>
      </c>
      <c r="E157" t="s">
        <v>49</v>
      </c>
      <c r="F157" s="13">
        <v>46296</v>
      </c>
      <c r="G157" t="s">
        <v>2329</v>
      </c>
      <c r="H157" t="s">
        <v>2330</v>
      </c>
      <c r="I157" s="12">
        <f>_xlfn.XLOOKUP(A157, 'FY25 Preliminary Award'!B:B, 'FY25 Preliminary Award'!F:F, "", FALSE)</f>
        <v>443.16</v>
      </c>
      <c r="J157" s="12">
        <f>_xlfn.XLOOKUP('Overview 619'!A157, 'FY25 Final Award'!B:B, 'FY25 Final Award'!F:F, "", FALSE)</f>
        <v>644.20000000000005</v>
      </c>
      <c r="K157" s="12">
        <f>_xlfn.XLOOKUP('Overview 619'!A157, 'FY25 Final Award'!B:B, 'FY25 Final Award'!F:F, "", FALSE)</f>
        <v>644.20000000000005</v>
      </c>
      <c r="O157" t="s">
        <v>85</v>
      </c>
    </row>
    <row r="158" spans="1:15">
      <c r="A158" t="s">
        <v>542</v>
      </c>
      <c r="B158" t="s">
        <v>543</v>
      </c>
      <c r="C158" t="s">
        <v>543</v>
      </c>
      <c r="D158" t="s">
        <v>544</v>
      </c>
      <c r="E158" t="s">
        <v>49</v>
      </c>
      <c r="F158" s="13">
        <v>46296</v>
      </c>
      <c r="G158" t="s">
        <v>2329</v>
      </c>
      <c r="H158" t="s">
        <v>2330</v>
      </c>
      <c r="I158" s="12">
        <f>_xlfn.XLOOKUP(A158, 'FY25 Preliminary Award'!B:B, 'FY25 Preliminary Award'!F:F, "", FALSE)</f>
        <v>0</v>
      </c>
      <c r="J158" s="12">
        <f>_xlfn.XLOOKUP('Overview 619'!A158, 'FY25 Final Award'!B:B, 'FY25 Final Award'!F:F, "", FALSE)</f>
        <v>0</v>
      </c>
      <c r="K158" s="12">
        <f>_xlfn.XLOOKUP('Overview 619'!A158, 'FY25 Final Award'!B:B, 'FY25 Final Award'!F:F, "", FALSE)</f>
        <v>0</v>
      </c>
      <c r="O158" t="s">
        <v>85</v>
      </c>
    </row>
    <row r="159" spans="1:15">
      <c r="A159" t="s">
        <v>545</v>
      </c>
      <c r="B159" t="s">
        <v>546</v>
      </c>
      <c r="C159" t="s">
        <v>547</v>
      </c>
      <c r="D159" t="s">
        <v>548</v>
      </c>
      <c r="E159" t="s">
        <v>49</v>
      </c>
      <c r="F159" s="13">
        <v>46296</v>
      </c>
      <c r="G159" t="s">
        <v>2329</v>
      </c>
      <c r="H159" t="s">
        <v>2330</v>
      </c>
      <c r="I159" s="12">
        <f>_xlfn.XLOOKUP(A159, 'FY25 Preliminary Award'!B:B, 'FY25 Preliminary Award'!F:F, "", FALSE)</f>
        <v>129390.93</v>
      </c>
      <c r="J159" s="12">
        <f>_xlfn.XLOOKUP('Overview 619'!A159, 'FY25 Final Award'!B:B, 'FY25 Final Award'!F:F, "", FALSE)</f>
        <v>166979.43</v>
      </c>
      <c r="K159" s="12">
        <f>_xlfn.XLOOKUP('Overview 619'!A159, 'FY25 Final Award'!B:B, 'FY25 Final Award'!F:F, "", FALSE)</f>
        <v>166979.43</v>
      </c>
      <c r="O159" t="s">
        <v>85</v>
      </c>
    </row>
    <row r="160" spans="1:15">
      <c r="A160" t="s">
        <v>549</v>
      </c>
      <c r="B160" t="s">
        <v>550</v>
      </c>
      <c r="C160" t="s">
        <v>551</v>
      </c>
      <c r="D160" t="s">
        <v>552</v>
      </c>
      <c r="E160" t="s">
        <v>49</v>
      </c>
      <c r="F160" s="13">
        <v>46296</v>
      </c>
      <c r="G160" t="s">
        <v>2329</v>
      </c>
      <c r="H160" t="s">
        <v>2330</v>
      </c>
      <c r="I160" s="12">
        <f>_xlfn.XLOOKUP(A160, 'FY25 Preliminary Award'!B:B, 'FY25 Preliminary Award'!F:F, "", FALSE)</f>
        <v>6178.15</v>
      </c>
      <c r="J160" s="12">
        <f>_xlfn.XLOOKUP('Overview 619'!A160, 'FY25 Final Award'!B:B, 'FY25 Final Award'!F:F, "", FALSE)</f>
        <v>8571.0499999999993</v>
      </c>
      <c r="K160" s="12">
        <f>_xlfn.XLOOKUP('Overview 619'!A160, 'FY25 Final Award'!B:B, 'FY25 Final Award'!F:F, "", FALSE)</f>
        <v>8571.0499999999993</v>
      </c>
      <c r="O160" t="s">
        <v>85</v>
      </c>
    </row>
    <row r="161" spans="1:15">
      <c r="A161" t="s">
        <v>553</v>
      </c>
      <c r="B161" t="s">
        <v>554</v>
      </c>
      <c r="C161" t="s">
        <v>555</v>
      </c>
      <c r="D161" t="s">
        <v>556</v>
      </c>
      <c r="E161" t="s">
        <v>49</v>
      </c>
      <c r="F161" s="13">
        <v>46296</v>
      </c>
      <c r="G161" t="s">
        <v>2329</v>
      </c>
      <c r="H161" t="s">
        <v>2330</v>
      </c>
      <c r="I161" s="12">
        <f>_xlfn.XLOOKUP(A161, 'FY25 Preliminary Award'!B:B, 'FY25 Preliminary Award'!F:F, "", FALSE)</f>
        <v>20515.73</v>
      </c>
      <c r="J161" s="12">
        <f>_xlfn.XLOOKUP('Overview 619'!A161, 'FY25 Final Award'!B:B, 'FY25 Final Award'!F:F, "", FALSE)</f>
        <v>24298.9</v>
      </c>
      <c r="K161" s="12">
        <f>_xlfn.XLOOKUP('Overview 619'!A161, 'FY25 Final Award'!B:B, 'FY25 Final Award'!F:F, "", FALSE)</f>
        <v>24298.9</v>
      </c>
      <c r="O161" t="s">
        <v>85</v>
      </c>
    </row>
    <row r="162" spans="1:15">
      <c r="A162" t="s">
        <v>557</v>
      </c>
      <c r="B162" t="s">
        <v>558</v>
      </c>
      <c r="C162" t="s">
        <v>559</v>
      </c>
      <c r="D162" t="s">
        <v>560</v>
      </c>
      <c r="E162" t="s">
        <v>49</v>
      </c>
      <c r="F162" s="13">
        <v>46296</v>
      </c>
      <c r="G162" t="s">
        <v>2329</v>
      </c>
      <c r="H162" t="s">
        <v>2330</v>
      </c>
      <c r="I162" s="12">
        <f>_xlfn.XLOOKUP(A162, 'FY25 Preliminary Award'!B:B, 'FY25 Preliminary Award'!F:F, "", FALSE)</f>
        <v>1524.45</v>
      </c>
      <c r="J162" s="12">
        <f>_xlfn.XLOOKUP('Overview 619'!A162, 'FY25 Final Award'!B:B, 'FY25 Final Award'!F:F, "", FALSE)</f>
        <v>1989.4</v>
      </c>
      <c r="K162" s="12">
        <f>_xlfn.XLOOKUP('Overview 619'!A162, 'FY25 Final Award'!B:B, 'FY25 Final Award'!F:F, "", FALSE)</f>
        <v>1989.4</v>
      </c>
      <c r="O162" t="s">
        <v>85</v>
      </c>
    </row>
    <row r="163" spans="1:15">
      <c r="A163" t="s">
        <v>561</v>
      </c>
      <c r="B163" t="s">
        <v>562</v>
      </c>
      <c r="C163" t="s">
        <v>562</v>
      </c>
      <c r="D163" t="s">
        <v>563</v>
      </c>
      <c r="E163" t="s">
        <v>49</v>
      </c>
      <c r="F163" s="13">
        <v>46296</v>
      </c>
      <c r="G163" t="s">
        <v>2329</v>
      </c>
      <c r="H163" t="s">
        <v>2330</v>
      </c>
      <c r="I163" s="12">
        <f>_xlfn.XLOOKUP(A163, 'FY25 Preliminary Award'!B:B, 'FY25 Preliminary Award'!F:F, "", FALSE)</f>
        <v>953.2</v>
      </c>
      <c r="J163" s="12">
        <f>_xlfn.XLOOKUP('Overview 619'!A163, 'FY25 Final Award'!B:B, 'FY25 Final Award'!F:F, "", FALSE)</f>
        <v>633.02</v>
      </c>
      <c r="K163" s="12">
        <f>_xlfn.XLOOKUP('Overview 619'!A163, 'FY25 Final Award'!B:B, 'FY25 Final Award'!F:F, "", FALSE)</f>
        <v>633.02</v>
      </c>
      <c r="O163" t="s">
        <v>85</v>
      </c>
    </row>
    <row r="164" spans="1:15">
      <c r="A164" t="s">
        <v>564</v>
      </c>
      <c r="B164" t="s">
        <v>565</v>
      </c>
      <c r="C164" t="s">
        <v>565</v>
      </c>
      <c r="D164" t="s">
        <v>566</v>
      </c>
      <c r="E164" t="s">
        <v>49</v>
      </c>
      <c r="F164" s="13">
        <v>46296</v>
      </c>
      <c r="G164" t="s">
        <v>2329</v>
      </c>
      <c r="H164" t="s">
        <v>2330</v>
      </c>
      <c r="I164" s="12">
        <f>_xlfn.XLOOKUP(A164, 'FY25 Preliminary Award'!B:B, 'FY25 Preliminary Award'!F:F, "", FALSE)</f>
        <v>0</v>
      </c>
      <c r="J164" s="12">
        <f>_xlfn.XLOOKUP('Overview 619'!A164, 'FY25 Final Award'!B:B, 'FY25 Final Award'!F:F, "", FALSE)</f>
        <v>0</v>
      </c>
      <c r="K164" s="12">
        <f>_xlfn.XLOOKUP('Overview 619'!A164, 'FY25 Final Award'!B:B, 'FY25 Final Award'!F:F, "", FALSE)</f>
        <v>0</v>
      </c>
      <c r="O164" t="s">
        <v>85</v>
      </c>
    </row>
    <row r="165" spans="1:15">
      <c r="A165" t="s">
        <v>567</v>
      </c>
      <c r="B165" t="s">
        <v>568</v>
      </c>
      <c r="C165" t="s">
        <v>568</v>
      </c>
      <c r="D165" t="s">
        <v>569</v>
      </c>
      <c r="E165" t="s">
        <v>49</v>
      </c>
      <c r="F165" s="13">
        <v>46296</v>
      </c>
      <c r="G165" t="s">
        <v>2329</v>
      </c>
      <c r="H165" t="s">
        <v>2330</v>
      </c>
      <c r="I165" s="12">
        <f>_xlfn.XLOOKUP(A165, 'FY25 Preliminary Award'!B:B, 'FY25 Preliminary Award'!F:F, "", FALSE)</f>
        <v>0</v>
      </c>
      <c r="J165" s="12">
        <f>_xlfn.XLOOKUP('Overview 619'!A165, 'FY25 Final Award'!B:B, 'FY25 Final Award'!F:F, "", FALSE)</f>
        <v>0</v>
      </c>
      <c r="K165" s="12">
        <f>_xlfn.XLOOKUP('Overview 619'!A165, 'FY25 Final Award'!B:B, 'FY25 Final Award'!F:F, "", FALSE)</f>
        <v>0</v>
      </c>
      <c r="O165" t="s">
        <v>85</v>
      </c>
    </row>
    <row r="166" spans="1:15">
      <c r="A166" t="s">
        <v>570</v>
      </c>
      <c r="B166" t="s">
        <v>571</v>
      </c>
      <c r="C166" t="s">
        <v>572</v>
      </c>
      <c r="D166" t="s">
        <v>573</v>
      </c>
      <c r="E166" t="s">
        <v>49</v>
      </c>
      <c r="F166" s="13">
        <v>46296</v>
      </c>
      <c r="G166" t="s">
        <v>2329</v>
      </c>
      <c r="H166" t="s">
        <v>2330</v>
      </c>
      <c r="I166" s="12">
        <f>_xlfn.XLOOKUP(A166, 'FY25 Preliminary Award'!B:B, 'FY25 Preliminary Award'!F:F, "", FALSE)</f>
        <v>1584.14</v>
      </c>
      <c r="J166" s="12">
        <f>_xlfn.XLOOKUP('Overview 619'!A166, 'FY25 Final Award'!B:B, 'FY25 Final Award'!F:F, "", FALSE)</f>
        <v>2020.28</v>
      </c>
      <c r="K166" s="12">
        <f>_xlfn.XLOOKUP('Overview 619'!A166, 'FY25 Final Award'!B:B, 'FY25 Final Award'!F:F, "", FALSE)</f>
        <v>2020.28</v>
      </c>
      <c r="O166" t="s">
        <v>85</v>
      </c>
    </row>
    <row r="167" spans="1:15">
      <c r="A167" t="s">
        <v>574</v>
      </c>
      <c r="B167" t="s">
        <v>575</v>
      </c>
      <c r="C167" t="s">
        <v>576</v>
      </c>
      <c r="D167" t="s">
        <v>577</v>
      </c>
      <c r="E167" t="s">
        <v>49</v>
      </c>
      <c r="F167" s="13">
        <v>46296</v>
      </c>
      <c r="G167" t="s">
        <v>2329</v>
      </c>
      <c r="H167" t="s">
        <v>2330</v>
      </c>
      <c r="I167" s="12">
        <f>_xlfn.XLOOKUP(A167, 'FY25 Preliminary Award'!B:B, 'FY25 Preliminary Award'!F:F, "", FALSE)</f>
        <v>515.66</v>
      </c>
      <c r="J167" s="12">
        <f>_xlfn.XLOOKUP('Overview 619'!A167, 'FY25 Final Award'!B:B, 'FY25 Final Award'!F:F, "", FALSE)</f>
        <v>756.96</v>
      </c>
      <c r="K167" s="12">
        <f>_xlfn.XLOOKUP('Overview 619'!A167, 'FY25 Final Award'!B:B, 'FY25 Final Award'!F:F, "", FALSE)</f>
        <v>756.96</v>
      </c>
      <c r="O167" t="s">
        <v>85</v>
      </c>
    </row>
    <row r="168" spans="1:15">
      <c r="A168" t="s">
        <v>578</v>
      </c>
      <c r="B168" t="s">
        <v>579</v>
      </c>
      <c r="C168" t="s">
        <v>580</v>
      </c>
      <c r="D168" t="s">
        <v>581</v>
      </c>
      <c r="E168" t="s">
        <v>49</v>
      </c>
      <c r="F168" s="13">
        <v>46296</v>
      </c>
      <c r="G168" t="s">
        <v>2329</v>
      </c>
      <c r="H168" t="s">
        <v>2330</v>
      </c>
      <c r="I168" s="12">
        <f>_xlfn.XLOOKUP(A168, 'FY25 Preliminary Award'!B:B, 'FY25 Preliminary Award'!F:F, "", FALSE)</f>
        <v>0</v>
      </c>
      <c r="J168" s="12">
        <f>_xlfn.XLOOKUP('Overview 619'!A168, 'FY25 Final Award'!B:B, 'FY25 Final Award'!F:F, "", FALSE)</f>
        <v>0</v>
      </c>
      <c r="K168" s="12">
        <f>_xlfn.XLOOKUP('Overview 619'!A168, 'FY25 Final Award'!B:B, 'FY25 Final Award'!F:F, "", FALSE)</f>
        <v>0</v>
      </c>
      <c r="O168" t="s">
        <v>85</v>
      </c>
    </row>
    <row r="169" spans="1:15">
      <c r="A169" t="s">
        <v>582</v>
      </c>
      <c r="B169" t="s">
        <v>583</v>
      </c>
      <c r="C169" t="s">
        <v>584</v>
      </c>
      <c r="D169" t="s">
        <v>585</v>
      </c>
      <c r="E169" t="s">
        <v>49</v>
      </c>
      <c r="F169" s="13">
        <v>46296</v>
      </c>
      <c r="G169" t="s">
        <v>2329</v>
      </c>
      <c r="H169" t="s">
        <v>2330</v>
      </c>
      <c r="I169" s="12">
        <f>_xlfn.XLOOKUP(A169, 'FY25 Preliminary Award'!B:B, 'FY25 Preliminary Award'!F:F, "", FALSE)</f>
        <v>0</v>
      </c>
      <c r="J169" s="12">
        <f>_xlfn.XLOOKUP('Overview 619'!A169, 'FY25 Final Award'!B:B, 'FY25 Final Award'!F:F, "", FALSE)</f>
        <v>0</v>
      </c>
      <c r="K169" s="12">
        <f>_xlfn.XLOOKUP('Overview 619'!A169, 'FY25 Final Award'!B:B, 'FY25 Final Award'!F:F, "", FALSE)</f>
        <v>0</v>
      </c>
      <c r="O169" t="s">
        <v>85</v>
      </c>
    </row>
    <row r="170" spans="1:15">
      <c r="A170" t="s">
        <v>586</v>
      </c>
      <c r="B170" t="s">
        <v>587</v>
      </c>
      <c r="C170" t="s">
        <v>588</v>
      </c>
      <c r="D170" t="s">
        <v>589</v>
      </c>
      <c r="E170" t="s">
        <v>49</v>
      </c>
      <c r="F170" s="13">
        <v>46296</v>
      </c>
      <c r="G170" t="s">
        <v>2329</v>
      </c>
      <c r="H170" t="s">
        <v>2330</v>
      </c>
      <c r="I170" s="12">
        <f>_xlfn.XLOOKUP(A170, 'FY25 Preliminary Award'!B:B, 'FY25 Preliminary Award'!F:F, "", FALSE)</f>
        <v>350.12</v>
      </c>
      <c r="J170" s="12">
        <f>_xlfn.XLOOKUP('Overview 619'!A170, 'FY25 Final Award'!B:B, 'FY25 Final Award'!F:F, "", FALSE)</f>
        <v>323.64</v>
      </c>
      <c r="K170" s="12">
        <f>_xlfn.XLOOKUP('Overview 619'!A170, 'FY25 Final Award'!B:B, 'FY25 Final Award'!F:F, "", FALSE)</f>
        <v>323.64</v>
      </c>
      <c r="O170" t="s">
        <v>85</v>
      </c>
    </row>
    <row r="171" spans="1:15">
      <c r="A171" t="s">
        <v>590</v>
      </c>
      <c r="B171" t="s">
        <v>591</v>
      </c>
      <c r="C171" t="s">
        <v>591</v>
      </c>
      <c r="D171" t="s">
        <v>592</v>
      </c>
      <c r="E171" t="s">
        <v>49</v>
      </c>
      <c r="F171" s="13">
        <v>46296</v>
      </c>
      <c r="G171" t="s">
        <v>2329</v>
      </c>
      <c r="H171" t="s">
        <v>2330</v>
      </c>
      <c r="I171" s="12">
        <f>_xlfn.XLOOKUP(A171, 'FY25 Preliminary Award'!B:B, 'FY25 Preliminary Award'!F:F, "", FALSE)</f>
        <v>0</v>
      </c>
      <c r="J171" s="12">
        <f>_xlfn.XLOOKUP('Overview 619'!A171, 'FY25 Final Award'!B:B, 'FY25 Final Award'!F:F, "", FALSE)</f>
        <v>0</v>
      </c>
      <c r="K171" s="12">
        <f>_xlfn.XLOOKUP('Overview 619'!A171, 'FY25 Final Award'!B:B, 'FY25 Final Award'!F:F, "", FALSE)</f>
        <v>0</v>
      </c>
      <c r="O171" t="s">
        <v>85</v>
      </c>
    </row>
    <row r="172" spans="1:15">
      <c r="A172" t="s">
        <v>593</v>
      </c>
      <c r="B172" t="s">
        <v>594</v>
      </c>
      <c r="C172" t="s">
        <v>594</v>
      </c>
      <c r="D172" t="s">
        <v>595</v>
      </c>
      <c r="E172" t="s">
        <v>49</v>
      </c>
      <c r="F172" s="13">
        <v>46296</v>
      </c>
      <c r="G172" t="s">
        <v>2329</v>
      </c>
      <c r="H172" t="s">
        <v>2330</v>
      </c>
      <c r="I172" s="12">
        <f>_xlfn.XLOOKUP(A172, 'FY25 Preliminary Award'!B:B, 'FY25 Preliminary Award'!F:F, "", FALSE)</f>
        <v>127.79</v>
      </c>
      <c r="J172" s="12">
        <f>_xlfn.XLOOKUP('Overview 619'!A172, 'FY25 Final Award'!B:B, 'FY25 Final Award'!F:F, "", FALSE)</f>
        <v>0</v>
      </c>
      <c r="K172" s="12">
        <f>_xlfn.XLOOKUP('Overview 619'!A172, 'FY25 Final Award'!B:B, 'FY25 Final Award'!F:F, "", FALSE)</f>
        <v>0</v>
      </c>
      <c r="O172" t="s">
        <v>85</v>
      </c>
    </row>
    <row r="173" spans="1:15">
      <c r="A173" t="s">
        <v>596</v>
      </c>
      <c r="B173" t="s">
        <v>597</v>
      </c>
      <c r="C173" t="s">
        <v>598</v>
      </c>
      <c r="D173" t="s">
        <v>599</v>
      </c>
      <c r="E173" t="s">
        <v>49</v>
      </c>
      <c r="F173" s="13">
        <v>46296</v>
      </c>
      <c r="G173" t="s">
        <v>2329</v>
      </c>
      <c r="H173" t="s">
        <v>2330</v>
      </c>
      <c r="I173" s="12">
        <f>_xlfn.XLOOKUP(A173, 'FY25 Preliminary Award'!B:B, 'FY25 Preliminary Award'!F:F, "", FALSE)</f>
        <v>15880.35</v>
      </c>
      <c r="J173" s="12">
        <f>_xlfn.XLOOKUP('Overview 619'!A173, 'FY25 Final Award'!B:B, 'FY25 Final Award'!F:F, "", FALSE)</f>
        <v>18037.560000000001</v>
      </c>
      <c r="K173" s="12">
        <f>_xlfn.XLOOKUP('Overview 619'!A173, 'FY25 Final Award'!B:B, 'FY25 Final Award'!F:F, "", FALSE)</f>
        <v>18037.560000000001</v>
      </c>
      <c r="O173" t="s">
        <v>85</v>
      </c>
    </row>
    <row r="174" spans="1:15">
      <c r="A174" t="s">
        <v>600</v>
      </c>
      <c r="B174" t="s">
        <v>601</v>
      </c>
      <c r="C174" t="s">
        <v>602</v>
      </c>
      <c r="D174" t="s">
        <v>603</v>
      </c>
      <c r="E174" t="s">
        <v>49</v>
      </c>
      <c r="F174" s="13">
        <v>46296</v>
      </c>
      <c r="G174" t="s">
        <v>2329</v>
      </c>
      <c r="H174" t="s">
        <v>2330</v>
      </c>
      <c r="I174" s="12">
        <f>_xlfn.XLOOKUP(A174, 'FY25 Preliminary Award'!B:B, 'FY25 Preliminary Award'!F:F, "", FALSE)</f>
        <v>0</v>
      </c>
      <c r="J174" s="12">
        <f>_xlfn.XLOOKUP('Overview 619'!A174, 'FY25 Final Award'!B:B, 'FY25 Final Award'!F:F, "", FALSE)</f>
        <v>0</v>
      </c>
      <c r="K174" s="12">
        <f>_xlfn.XLOOKUP('Overview 619'!A174, 'FY25 Final Award'!B:B, 'FY25 Final Award'!F:F, "", FALSE)</f>
        <v>0</v>
      </c>
      <c r="O174" t="s">
        <v>85</v>
      </c>
    </row>
    <row r="175" spans="1:15">
      <c r="A175" t="s">
        <v>604</v>
      </c>
      <c r="B175" t="s">
        <v>605</v>
      </c>
      <c r="C175" t="s">
        <v>605</v>
      </c>
      <c r="D175" t="s">
        <v>606</v>
      </c>
      <c r="E175" t="s">
        <v>49</v>
      </c>
      <c r="F175" s="13">
        <v>46296</v>
      </c>
      <c r="G175" t="s">
        <v>2329</v>
      </c>
      <c r="H175" t="s">
        <v>2330</v>
      </c>
      <c r="I175" s="12">
        <f>_xlfn.XLOOKUP(A175, 'FY25 Preliminary Award'!B:B, 'FY25 Preliminary Award'!F:F, "", FALSE)</f>
        <v>0</v>
      </c>
      <c r="J175" s="12">
        <f>_xlfn.XLOOKUP('Overview 619'!A175, 'FY25 Final Award'!B:B, 'FY25 Final Award'!F:F, "", FALSE)</f>
        <v>0</v>
      </c>
      <c r="K175" s="12">
        <f>_xlfn.XLOOKUP('Overview 619'!A175, 'FY25 Final Award'!B:B, 'FY25 Final Award'!F:F, "", FALSE)</f>
        <v>0</v>
      </c>
      <c r="O175" t="s">
        <v>85</v>
      </c>
    </row>
    <row r="176" spans="1:15">
      <c r="A176" t="s">
        <v>607</v>
      </c>
      <c r="B176" t="s">
        <v>608</v>
      </c>
      <c r="C176" t="s">
        <v>608</v>
      </c>
      <c r="D176" t="s">
        <v>609</v>
      </c>
      <c r="E176" t="s">
        <v>49</v>
      </c>
      <c r="F176" s="13">
        <v>46296</v>
      </c>
      <c r="G176" t="s">
        <v>2329</v>
      </c>
      <c r="H176" t="s">
        <v>2330</v>
      </c>
      <c r="I176" s="12">
        <f>_xlfn.XLOOKUP(A176, 'FY25 Preliminary Award'!B:B, 'FY25 Preliminary Award'!F:F, "", FALSE)</f>
        <v>0</v>
      </c>
      <c r="J176" s="12">
        <f>_xlfn.XLOOKUP('Overview 619'!A176, 'FY25 Final Award'!B:B, 'FY25 Final Award'!F:F, "", FALSE)</f>
        <v>0</v>
      </c>
      <c r="K176" s="12">
        <f>_xlfn.XLOOKUP('Overview 619'!A176, 'FY25 Final Award'!B:B, 'FY25 Final Award'!F:F, "", FALSE)</f>
        <v>0</v>
      </c>
      <c r="O176" t="s">
        <v>85</v>
      </c>
    </row>
    <row r="177" spans="1:15">
      <c r="A177" t="s">
        <v>610</v>
      </c>
      <c r="B177" t="s">
        <v>611</v>
      </c>
      <c r="C177" t="s">
        <v>612</v>
      </c>
      <c r="D177" t="s">
        <v>613</v>
      </c>
      <c r="E177" t="s">
        <v>49</v>
      </c>
      <c r="F177" s="13">
        <v>46296</v>
      </c>
      <c r="G177" t="s">
        <v>2329</v>
      </c>
      <c r="H177" t="s">
        <v>2330</v>
      </c>
      <c r="I177" s="12">
        <f>_xlfn.XLOOKUP(A177, 'FY25 Preliminary Award'!B:B, 'FY25 Preliminary Award'!F:F, "", FALSE)</f>
        <v>805.94</v>
      </c>
      <c r="J177" s="12">
        <f>_xlfn.XLOOKUP('Overview 619'!A177, 'FY25 Final Award'!B:B, 'FY25 Final Award'!F:F, "", FALSE)</f>
        <v>943.3</v>
      </c>
      <c r="K177" s="12">
        <f>_xlfn.XLOOKUP('Overview 619'!A177, 'FY25 Final Award'!B:B, 'FY25 Final Award'!F:F, "", FALSE)</f>
        <v>943.3</v>
      </c>
      <c r="O177" t="s">
        <v>85</v>
      </c>
    </row>
    <row r="178" spans="1:15">
      <c r="A178" t="s">
        <v>614</v>
      </c>
      <c r="B178" t="s">
        <v>615</v>
      </c>
      <c r="C178" t="s">
        <v>616</v>
      </c>
      <c r="D178" t="s">
        <v>617</v>
      </c>
      <c r="E178" t="s">
        <v>49</v>
      </c>
      <c r="F178" s="13">
        <v>46296</v>
      </c>
      <c r="G178" t="s">
        <v>2329</v>
      </c>
      <c r="H178" t="s">
        <v>2330</v>
      </c>
      <c r="I178" s="12">
        <f>_xlfn.XLOOKUP(A178, 'FY25 Preliminary Award'!B:B, 'FY25 Preliminary Award'!F:F, "", FALSE)</f>
        <v>323.63</v>
      </c>
      <c r="J178" s="12">
        <f>_xlfn.XLOOKUP('Overview 619'!A178, 'FY25 Final Award'!B:B, 'FY25 Final Award'!F:F, "", FALSE)</f>
        <v>388.94</v>
      </c>
      <c r="K178" s="12">
        <f>_xlfn.XLOOKUP('Overview 619'!A178, 'FY25 Final Award'!B:B, 'FY25 Final Award'!F:F, "", FALSE)</f>
        <v>388.94</v>
      </c>
      <c r="O178" t="s">
        <v>85</v>
      </c>
    </row>
    <row r="179" spans="1:15">
      <c r="A179" t="s">
        <v>618</v>
      </c>
      <c r="B179" t="s">
        <v>619</v>
      </c>
      <c r="C179" t="s">
        <v>620</v>
      </c>
      <c r="D179" t="s">
        <v>621</v>
      </c>
      <c r="E179" t="s">
        <v>49</v>
      </c>
      <c r="F179" s="13">
        <v>46296</v>
      </c>
      <c r="G179" t="s">
        <v>2329</v>
      </c>
      <c r="H179" t="s">
        <v>2330</v>
      </c>
      <c r="I179" s="12">
        <f>_xlfn.XLOOKUP(A179, 'FY25 Preliminary Award'!B:B, 'FY25 Preliminary Award'!F:F, "", FALSE)</f>
        <v>435.55</v>
      </c>
      <c r="J179" s="12">
        <f>_xlfn.XLOOKUP('Overview 619'!A179, 'FY25 Final Award'!B:B, 'FY25 Final Award'!F:F, "", FALSE)</f>
        <v>544.96</v>
      </c>
      <c r="K179" s="12">
        <f>_xlfn.XLOOKUP('Overview 619'!A179, 'FY25 Final Award'!B:B, 'FY25 Final Award'!F:F, "", FALSE)</f>
        <v>544.96</v>
      </c>
      <c r="O179" t="s">
        <v>85</v>
      </c>
    </row>
    <row r="180" spans="1:15">
      <c r="A180" t="s">
        <v>622</v>
      </c>
      <c r="B180" t="s">
        <v>623</v>
      </c>
      <c r="C180" t="s">
        <v>624</v>
      </c>
      <c r="D180" t="s">
        <v>625</v>
      </c>
      <c r="E180" t="s">
        <v>49</v>
      </c>
      <c r="F180" s="13">
        <v>46296</v>
      </c>
      <c r="G180" t="s">
        <v>2329</v>
      </c>
      <c r="H180" t="s">
        <v>2330</v>
      </c>
      <c r="I180" s="12">
        <f>_xlfn.XLOOKUP(A180, 'FY25 Preliminary Award'!B:B, 'FY25 Preliminary Award'!F:F, "", FALSE)</f>
        <v>3033.44</v>
      </c>
      <c r="J180" s="12">
        <f>_xlfn.XLOOKUP('Overview 619'!A180, 'FY25 Final Award'!B:B, 'FY25 Final Award'!F:F, "", FALSE)</f>
        <v>3558.19</v>
      </c>
      <c r="K180" s="12">
        <f>_xlfn.XLOOKUP('Overview 619'!A180, 'FY25 Final Award'!B:B, 'FY25 Final Award'!F:F, "", FALSE)</f>
        <v>3558.19</v>
      </c>
      <c r="O180" t="s">
        <v>85</v>
      </c>
    </row>
    <row r="181" spans="1:15">
      <c r="A181" t="s">
        <v>626</v>
      </c>
      <c r="B181" t="s">
        <v>627</v>
      </c>
      <c r="C181" t="s">
        <v>628</v>
      </c>
      <c r="D181" t="s">
        <v>629</v>
      </c>
      <c r="E181" t="s">
        <v>49</v>
      </c>
      <c r="F181" s="13">
        <v>46296</v>
      </c>
      <c r="G181" t="s">
        <v>2329</v>
      </c>
      <c r="H181" t="s">
        <v>2330</v>
      </c>
      <c r="I181" s="12">
        <f>_xlfn.XLOOKUP(A181, 'FY25 Preliminary Award'!B:B, 'FY25 Preliminary Award'!F:F, "", FALSE)</f>
        <v>15069.33</v>
      </c>
      <c r="J181" s="12">
        <f>_xlfn.XLOOKUP('Overview 619'!A181, 'FY25 Final Award'!B:B, 'FY25 Final Award'!F:F, "", FALSE)</f>
        <v>18588.8</v>
      </c>
      <c r="K181" s="12">
        <f>_xlfn.XLOOKUP('Overview 619'!A181, 'FY25 Final Award'!B:B, 'FY25 Final Award'!F:F, "", FALSE)</f>
        <v>18588.8</v>
      </c>
      <c r="O181" t="s">
        <v>85</v>
      </c>
    </row>
    <row r="182" spans="1:15">
      <c r="A182" t="s">
        <v>630</v>
      </c>
      <c r="B182" t="s">
        <v>631</v>
      </c>
      <c r="C182" t="s">
        <v>631</v>
      </c>
      <c r="D182" t="s">
        <v>632</v>
      </c>
      <c r="E182" t="s">
        <v>49</v>
      </c>
      <c r="F182" s="13">
        <v>46296</v>
      </c>
      <c r="G182" t="s">
        <v>2329</v>
      </c>
      <c r="H182" t="s">
        <v>2330</v>
      </c>
      <c r="I182" s="12">
        <f>_xlfn.XLOOKUP(A182, 'FY25 Preliminary Award'!B:B, 'FY25 Preliminary Award'!F:F, "", FALSE)</f>
        <v>0</v>
      </c>
      <c r="J182" s="12">
        <f>_xlfn.XLOOKUP('Overview 619'!A182, 'FY25 Final Award'!B:B, 'FY25 Final Award'!F:F, "", FALSE)</f>
        <v>0</v>
      </c>
      <c r="K182" s="12">
        <f>_xlfn.XLOOKUP('Overview 619'!A182, 'FY25 Final Award'!B:B, 'FY25 Final Award'!F:F, "", FALSE)</f>
        <v>0</v>
      </c>
      <c r="O182" t="s">
        <v>85</v>
      </c>
    </row>
    <row r="183" spans="1:15">
      <c r="A183" t="s">
        <v>633</v>
      </c>
      <c r="B183" t="s">
        <v>634</v>
      </c>
      <c r="C183" t="s">
        <v>635</v>
      </c>
      <c r="D183" t="s">
        <v>636</v>
      </c>
      <c r="E183" t="s">
        <v>49</v>
      </c>
      <c r="F183" s="13">
        <v>46296</v>
      </c>
      <c r="G183" t="s">
        <v>2329</v>
      </c>
      <c r="H183" t="s">
        <v>2330</v>
      </c>
      <c r="I183" s="12">
        <f>_xlfn.XLOOKUP(A183, 'FY25 Preliminary Award'!B:B, 'FY25 Preliminary Award'!F:F, "", FALSE)</f>
        <v>0</v>
      </c>
      <c r="J183" s="12">
        <f>_xlfn.XLOOKUP('Overview 619'!A183, 'FY25 Final Award'!B:B, 'FY25 Final Award'!F:F, "", FALSE)</f>
        <v>0</v>
      </c>
      <c r="K183" s="12">
        <f>_xlfn.XLOOKUP('Overview 619'!A183, 'FY25 Final Award'!B:B, 'FY25 Final Award'!F:F, "", FALSE)</f>
        <v>0</v>
      </c>
      <c r="O183" t="s">
        <v>85</v>
      </c>
    </row>
    <row r="184" spans="1:15">
      <c r="A184" t="s">
        <v>637</v>
      </c>
      <c r="B184" t="s">
        <v>638</v>
      </c>
      <c r="C184" t="s">
        <v>639</v>
      </c>
      <c r="D184" t="s">
        <v>640</v>
      </c>
      <c r="E184" t="s">
        <v>49</v>
      </c>
      <c r="F184" s="13">
        <v>46296</v>
      </c>
      <c r="G184" t="s">
        <v>2329</v>
      </c>
      <c r="H184" t="s">
        <v>2330</v>
      </c>
      <c r="I184" s="12">
        <f>_xlfn.XLOOKUP(A184, 'FY25 Preliminary Award'!B:B, 'FY25 Preliminary Award'!F:F, "", FALSE)</f>
        <v>0</v>
      </c>
      <c r="J184" s="12">
        <f>_xlfn.XLOOKUP('Overview 619'!A184, 'FY25 Final Award'!B:B, 'FY25 Final Award'!F:F, "", FALSE)</f>
        <v>0</v>
      </c>
      <c r="K184" s="12">
        <f>_xlfn.XLOOKUP('Overview 619'!A184, 'FY25 Final Award'!B:B, 'FY25 Final Award'!F:F, "", FALSE)</f>
        <v>0</v>
      </c>
      <c r="O184" t="s">
        <v>85</v>
      </c>
    </row>
    <row r="185" spans="1:15">
      <c r="A185" t="s">
        <v>641</v>
      </c>
      <c r="B185" t="s">
        <v>642</v>
      </c>
      <c r="C185" t="s">
        <v>643</v>
      </c>
      <c r="D185" t="s">
        <v>644</v>
      </c>
      <c r="E185" t="s">
        <v>49</v>
      </c>
      <c r="F185" s="13">
        <v>46296</v>
      </c>
      <c r="G185" t="s">
        <v>2329</v>
      </c>
      <c r="H185" t="s">
        <v>2330</v>
      </c>
      <c r="I185" s="12">
        <f>_xlfn.XLOOKUP(A185, 'FY25 Preliminary Award'!B:B, 'FY25 Preliminary Award'!F:F, "", FALSE)</f>
        <v>13053.63</v>
      </c>
      <c r="J185" s="12">
        <f>_xlfn.XLOOKUP('Overview 619'!A185, 'FY25 Final Award'!B:B, 'FY25 Final Award'!F:F, "", FALSE)</f>
        <v>15321.15</v>
      </c>
      <c r="K185" s="12">
        <f>_xlfn.XLOOKUP('Overview 619'!A185, 'FY25 Final Award'!B:B, 'FY25 Final Award'!F:F, "", FALSE)</f>
        <v>15321.15</v>
      </c>
      <c r="O185" t="s">
        <v>85</v>
      </c>
    </row>
    <row r="186" spans="1:15">
      <c r="A186" t="s">
        <v>645</v>
      </c>
      <c r="B186" t="s">
        <v>646</v>
      </c>
      <c r="C186" t="s">
        <v>646</v>
      </c>
      <c r="D186" t="s">
        <v>647</v>
      </c>
      <c r="E186" t="s">
        <v>49</v>
      </c>
      <c r="F186" s="13">
        <v>46296</v>
      </c>
      <c r="G186" t="s">
        <v>2329</v>
      </c>
      <c r="H186" t="s">
        <v>2330</v>
      </c>
      <c r="I186" s="12">
        <f>_xlfn.XLOOKUP(A186, 'FY25 Preliminary Award'!B:B, 'FY25 Preliminary Award'!F:F, "", FALSE)</f>
        <v>319.26</v>
      </c>
      <c r="J186" s="12">
        <f>_xlfn.XLOOKUP('Overview 619'!A186, 'FY25 Final Award'!B:B, 'FY25 Final Award'!F:F, "", FALSE)</f>
        <v>490.43</v>
      </c>
      <c r="K186" s="12">
        <f>_xlfn.XLOOKUP('Overview 619'!A186, 'FY25 Final Award'!B:B, 'FY25 Final Award'!F:F, "", FALSE)</f>
        <v>490.43</v>
      </c>
      <c r="O186" t="s">
        <v>85</v>
      </c>
    </row>
    <row r="187" spans="1:15">
      <c r="A187" t="s">
        <v>648</v>
      </c>
      <c r="B187" t="s">
        <v>649</v>
      </c>
      <c r="C187" t="s">
        <v>650</v>
      </c>
      <c r="D187" t="s">
        <v>651</v>
      </c>
      <c r="E187" t="s">
        <v>49</v>
      </c>
      <c r="F187" s="13">
        <v>46296</v>
      </c>
      <c r="G187" t="s">
        <v>2329</v>
      </c>
      <c r="H187" t="s">
        <v>2330</v>
      </c>
      <c r="I187" s="12">
        <f>_xlfn.XLOOKUP(A187, 'FY25 Preliminary Award'!B:B, 'FY25 Preliminary Award'!F:F, "", FALSE)</f>
        <v>0</v>
      </c>
      <c r="J187" s="12">
        <f>_xlfn.XLOOKUP('Overview 619'!A187, 'FY25 Final Award'!B:B, 'FY25 Final Award'!F:F, "", FALSE)</f>
        <v>0</v>
      </c>
      <c r="K187" s="12">
        <f>_xlfn.XLOOKUP('Overview 619'!A187, 'FY25 Final Award'!B:B, 'FY25 Final Award'!F:F, "", FALSE)</f>
        <v>0</v>
      </c>
      <c r="O187" t="s">
        <v>85</v>
      </c>
    </row>
    <row r="188" spans="1:15">
      <c r="A188" t="s">
        <v>652</v>
      </c>
      <c r="B188" t="s">
        <v>653</v>
      </c>
      <c r="C188" t="s">
        <v>650</v>
      </c>
      <c r="D188" t="s">
        <v>651</v>
      </c>
      <c r="E188" t="s">
        <v>49</v>
      </c>
      <c r="F188" s="13">
        <v>46296</v>
      </c>
      <c r="G188" t="s">
        <v>2329</v>
      </c>
      <c r="H188" t="s">
        <v>2330</v>
      </c>
      <c r="I188" s="12">
        <f>_xlfn.XLOOKUP(A188, 'FY25 Preliminary Award'!B:B, 'FY25 Preliminary Award'!F:F, "", FALSE)</f>
        <v>0</v>
      </c>
      <c r="J188" s="12">
        <f>_xlfn.XLOOKUP('Overview 619'!A188, 'FY25 Final Award'!B:B, 'FY25 Final Award'!F:F, "", FALSE)</f>
        <v>0</v>
      </c>
      <c r="K188" s="12">
        <f>_xlfn.XLOOKUP('Overview 619'!A188, 'FY25 Final Award'!B:B, 'FY25 Final Award'!F:F, "", FALSE)</f>
        <v>0</v>
      </c>
      <c r="O188" t="s">
        <v>85</v>
      </c>
    </row>
    <row r="189" spans="1:15">
      <c r="A189" t="s">
        <v>654</v>
      </c>
      <c r="B189" t="s">
        <v>650</v>
      </c>
      <c r="C189" t="s">
        <v>650</v>
      </c>
      <c r="D189" t="s">
        <v>651</v>
      </c>
      <c r="E189" t="s">
        <v>49</v>
      </c>
      <c r="F189" s="13">
        <v>46296</v>
      </c>
      <c r="G189" t="s">
        <v>2329</v>
      </c>
      <c r="H189" t="s">
        <v>2330</v>
      </c>
      <c r="I189" s="12">
        <f>_xlfn.XLOOKUP(A189, 'FY25 Preliminary Award'!B:B, 'FY25 Preliminary Award'!F:F, "", FALSE)</f>
        <v>0</v>
      </c>
      <c r="J189" s="12">
        <f>_xlfn.XLOOKUP('Overview 619'!A189, 'FY25 Final Award'!B:B, 'FY25 Final Award'!F:F, "", FALSE)</f>
        <v>0</v>
      </c>
      <c r="K189" s="12">
        <f>_xlfn.XLOOKUP('Overview 619'!A189, 'FY25 Final Award'!B:B, 'FY25 Final Award'!F:F, "", FALSE)</f>
        <v>0</v>
      </c>
      <c r="O189" t="s">
        <v>85</v>
      </c>
    </row>
    <row r="190" spans="1:15">
      <c r="A190" t="s">
        <v>655</v>
      </c>
      <c r="B190" t="s">
        <v>656</v>
      </c>
      <c r="C190" t="s">
        <v>657</v>
      </c>
      <c r="D190" t="s">
        <v>658</v>
      </c>
      <c r="E190" t="s">
        <v>49</v>
      </c>
      <c r="F190" s="13">
        <v>46296</v>
      </c>
      <c r="G190" t="s">
        <v>2329</v>
      </c>
      <c r="H190" t="s">
        <v>2330</v>
      </c>
      <c r="I190" s="12">
        <f>_xlfn.XLOOKUP(A190, 'FY25 Preliminary Award'!B:B, 'FY25 Preliminary Award'!F:F, "", FALSE)</f>
        <v>20387.12</v>
      </c>
      <c r="J190" s="12">
        <f>_xlfn.XLOOKUP('Overview 619'!A190, 'FY25 Final Award'!B:B, 'FY25 Final Award'!F:F, "", FALSE)</f>
        <v>25841.02</v>
      </c>
      <c r="K190" s="12">
        <f>_xlfn.XLOOKUP('Overview 619'!A190, 'FY25 Final Award'!B:B, 'FY25 Final Award'!F:F, "", FALSE)</f>
        <v>25841.02</v>
      </c>
      <c r="O190" t="s">
        <v>85</v>
      </c>
    </row>
    <row r="191" spans="1:15">
      <c r="A191" t="s">
        <v>659</v>
      </c>
      <c r="B191" t="s">
        <v>660</v>
      </c>
      <c r="C191" t="s">
        <v>661</v>
      </c>
      <c r="D191" t="s">
        <v>662</v>
      </c>
      <c r="E191" t="s">
        <v>49</v>
      </c>
      <c r="F191" s="13">
        <v>46296</v>
      </c>
      <c r="G191" t="s">
        <v>2329</v>
      </c>
      <c r="H191" t="s">
        <v>2330</v>
      </c>
      <c r="I191" s="12">
        <f>_xlfn.XLOOKUP(A191, 'FY25 Preliminary Award'!B:B, 'FY25 Preliminary Award'!F:F, "", FALSE)</f>
        <v>53407.21</v>
      </c>
      <c r="J191" s="12">
        <f>_xlfn.XLOOKUP('Overview 619'!A191, 'FY25 Final Award'!B:B, 'FY25 Final Award'!F:F, "", FALSE)</f>
        <v>62822.63</v>
      </c>
      <c r="K191" s="12">
        <f>_xlfn.XLOOKUP('Overview 619'!A191, 'FY25 Final Award'!B:B, 'FY25 Final Award'!F:F, "", FALSE)</f>
        <v>62822.63</v>
      </c>
      <c r="O191" t="s">
        <v>85</v>
      </c>
    </row>
    <row r="192" spans="1:15">
      <c r="A192" t="s">
        <v>663</v>
      </c>
      <c r="B192" t="s">
        <v>664</v>
      </c>
      <c r="C192" t="s">
        <v>665</v>
      </c>
      <c r="D192" t="s">
        <v>666</v>
      </c>
      <c r="E192" t="s">
        <v>49</v>
      </c>
      <c r="F192" s="13">
        <v>46296</v>
      </c>
      <c r="G192" t="s">
        <v>2329</v>
      </c>
      <c r="H192" t="s">
        <v>2330</v>
      </c>
      <c r="I192" s="12">
        <f>_xlfn.XLOOKUP(A192, 'FY25 Preliminary Award'!B:B, 'FY25 Preliminary Award'!F:F, "", FALSE)</f>
        <v>969.99</v>
      </c>
      <c r="J192" s="12">
        <f>_xlfn.XLOOKUP('Overview 619'!A192, 'FY25 Final Award'!B:B, 'FY25 Final Award'!F:F, "", FALSE)</f>
        <v>1224.24</v>
      </c>
      <c r="K192" s="12">
        <f>_xlfn.XLOOKUP('Overview 619'!A192, 'FY25 Final Award'!B:B, 'FY25 Final Award'!F:F, "", FALSE)</f>
        <v>1224.24</v>
      </c>
      <c r="O192" t="s">
        <v>85</v>
      </c>
    </row>
    <row r="193" spans="1:15">
      <c r="A193" t="s">
        <v>667</v>
      </c>
      <c r="B193" t="s">
        <v>668</v>
      </c>
      <c r="C193" t="s">
        <v>669</v>
      </c>
      <c r="D193" t="s">
        <v>670</v>
      </c>
      <c r="E193" t="s">
        <v>49</v>
      </c>
      <c r="F193" s="13">
        <v>46296</v>
      </c>
      <c r="G193" t="s">
        <v>2329</v>
      </c>
      <c r="H193" t="s">
        <v>2330</v>
      </c>
      <c r="I193" s="12">
        <f>_xlfn.XLOOKUP(A193, 'FY25 Preliminary Award'!B:B, 'FY25 Preliminary Award'!F:F, "", FALSE)</f>
        <v>0</v>
      </c>
      <c r="J193" s="12">
        <f>_xlfn.XLOOKUP('Overview 619'!A193, 'FY25 Final Award'!B:B, 'FY25 Final Award'!F:F, "", FALSE)</f>
        <v>0</v>
      </c>
      <c r="K193" s="12">
        <f>_xlfn.XLOOKUP('Overview 619'!A193, 'FY25 Final Award'!B:B, 'FY25 Final Award'!F:F, "", FALSE)</f>
        <v>0</v>
      </c>
      <c r="O193" t="s">
        <v>85</v>
      </c>
    </row>
    <row r="194" spans="1:15">
      <c r="A194" t="s">
        <v>671</v>
      </c>
      <c r="B194" t="s">
        <v>672</v>
      </c>
      <c r="C194" t="s">
        <v>672</v>
      </c>
      <c r="D194" t="s">
        <v>673</v>
      </c>
      <c r="E194" t="s">
        <v>49</v>
      </c>
      <c r="F194" s="13">
        <v>46296</v>
      </c>
      <c r="G194" t="s">
        <v>2329</v>
      </c>
      <c r="H194" t="s">
        <v>2330</v>
      </c>
      <c r="I194" s="12">
        <f>_xlfn.XLOOKUP(A194, 'FY25 Preliminary Award'!B:B, 'FY25 Preliminary Award'!F:F, "", FALSE)</f>
        <v>1143.47</v>
      </c>
      <c r="J194" s="12">
        <f>_xlfn.XLOOKUP('Overview 619'!A194, 'FY25 Final Award'!B:B, 'FY25 Final Award'!F:F, "", FALSE)</f>
        <v>1644.75</v>
      </c>
      <c r="K194" s="12">
        <f>_xlfn.XLOOKUP('Overview 619'!A194, 'FY25 Final Award'!B:B, 'FY25 Final Award'!F:F, "", FALSE)</f>
        <v>1644.75</v>
      </c>
      <c r="O194" t="s">
        <v>85</v>
      </c>
    </row>
    <row r="195" spans="1:15">
      <c r="A195" t="s">
        <v>674</v>
      </c>
      <c r="B195" t="s">
        <v>675</v>
      </c>
      <c r="C195" t="s">
        <v>675</v>
      </c>
      <c r="D195" t="s">
        <v>676</v>
      </c>
      <c r="E195" t="s">
        <v>49</v>
      </c>
      <c r="F195" s="13">
        <v>46296</v>
      </c>
      <c r="G195" t="s">
        <v>2329</v>
      </c>
      <c r="H195" t="s">
        <v>2330</v>
      </c>
      <c r="I195" s="12">
        <f>_xlfn.XLOOKUP(A195, 'FY25 Preliminary Award'!B:B, 'FY25 Preliminary Award'!F:F, "", FALSE)</f>
        <v>570.04999999999995</v>
      </c>
      <c r="J195" s="12">
        <f>_xlfn.XLOOKUP('Overview 619'!A195, 'FY25 Final Award'!B:B, 'FY25 Final Award'!F:F, "", FALSE)</f>
        <v>304.81</v>
      </c>
      <c r="K195" s="12">
        <f>_xlfn.XLOOKUP('Overview 619'!A195, 'FY25 Final Award'!B:B, 'FY25 Final Award'!F:F, "", FALSE)</f>
        <v>304.81</v>
      </c>
      <c r="O195" t="s">
        <v>85</v>
      </c>
    </row>
    <row r="196" spans="1:15">
      <c r="A196" t="s">
        <v>677</v>
      </c>
      <c r="B196" t="s">
        <v>678</v>
      </c>
      <c r="C196" t="s">
        <v>679</v>
      </c>
      <c r="D196" t="s">
        <v>680</v>
      </c>
      <c r="E196" t="s">
        <v>49</v>
      </c>
      <c r="F196" s="13">
        <v>46296</v>
      </c>
      <c r="G196" t="s">
        <v>2329</v>
      </c>
      <c r="H196" t="s">
        <v>2330</v>
      </c>
      <c r="I196" s="12">
        <f>_xlfn.XLOOKUP(A196, 'FY25 Preliminary Award'!B:B, 'FY25 Preliminary Award'!F:F, "", FALSE)</f>
        <v>628.16</v>
      </c>
      <c r="J196" s="12">
        <f>_xlfn.XLOOKUP('Overview 619'!A196, 'FY25 Final Award'!B:B, 'FY25 Final Award'!F:F, "", FALSE)</f>
        <v>336.81</v>
      </c>
      <c r="K196" s="12">
        <f>_xlfn.XLOOKUP('Overview 619'!A196, 'FY25 Final Award'!B:B, 'FY25 Final Award'!F:F, "", FALSE)</f>
        <v>336.81</v>
      </c>
      <c r="O196" t="s">
        <v>85</v>
      </c>
    </row>
    <row r="197" spans="1:15">
      <c r="A197" t="s">
        <v>681</v>
      </c>
      <c r="B197" t="s">
        <v>682</v>
      </c>
      <c r="C197" t="s">
        <v>683</v>
      </c>
      <c r="D197" t="s">
        <v>684</v>
      </c>
      <c r="E197" t="s">
        <v>49</v>
      </c>
      <c r="F197" s="13">
        <v>46296</v>
      </c>
      <c r="G197" t="s">
        <v>2329</v>
      </c>
      <c r="H197" t="s">
        <v>2330</v>
      </c>
      <c r="I197" s="12">
        <f>_xlfn.XLOOKUP(A197, 'FY25 Preliminary Award'!B:B, 'FY25 Preliminary Award'!F:F, "", FALSE)</f>
        <v>828.79</v>
      </c>
      <c r="J197" s="12">
        <f>_xlfn.XLOOKUP('Overview 619'!A197, 'FY25 Final Award'!B:B, 'FY25 Final Award'!F:F, "", FALSE)</f>
        <v>1314.71</v>
      </c>
      <c r="K197" s="12">
        <f>_xlfn.XLOOKUP('Overview 619'!A197, 'FY25 Final Award'!B:B, 'FY25 Final Award'!F:F, "", FALSE)</f>
        <v>1314.71</v>
      </c>
      <c r="O197" t="s">
        <v>85</v>
      </c>
    </row>
    <row r="198" spans="1:15">
      <c r="A198" t="s">
        <v>685</v>
      </c>
      <c r="B198" t="s">
        <v>686</v>
      </c>
      <c r="C198" t="s">
        <v>687</v>
      </c>
      <c r="D198" t="s">
        <v>688</v>
      </c>
      <c r="E198" t="s">
        <v>49</v>
      </c>
      <c r="F198" s="13">
        <v>46296</v>
      </c>
      <c r="G198" t="s">
        <v>2329</v>
      </c>
      <c r="H198" t="s">
        <v>2330</v>
      </c>
      <c r="I198" s="12">
        <f>_xlfn.XLOOKUP(A198, 'FY25 Preliminary Award'!B:B, 'FY25 Preliminary Award'!F:F, "", FALSE)</f>
        <v>0</v>
      </c>
      <c r="J198" s="12">
        <f>_xlfn.XLOOKUP('Overview 619'!A198, 'FY25 Final Award'!B:B, 'FY25 Final Award'!F:F, "", FALSE)</f>
        <v>0</v>
      </c>
      <c r="K198" s="12">
        <f>_xlfn.XLOOKUP('Overview 619'!A198, 'FY25 Final Award'!B:B, 'FY25 Final Award'!F:F, "", FALSE)</f>
        <v>0</v>
      </c>
      <c r="O198" t="s">
        <v>85</v>
      </c>
    </row>
    <row r="199" spans="1:15">
      <c r="A199" t="s">
        <v>689</v>
      </c>
      <c r="B199" t="s">
        <v>690</v>
      </c>
      <c r="C199" t="s">
        <v>691</v>
      </c>
      <c r="D199" t="s">
        <v>692</v>
      </c>
      <c r="E199" t="s">
        <v>49</v>
      </c>
      <c r="F199" s="13">
        <v>46296</v>
      </c>
      <c r="G199" t="s">
        <v>2329</v>
      </c>
      <c r="H199" t="s">
        <v>2330</v>
      </c>
      <c r="I199" s="12">
        <f>_xlfn.XLOOKUP(A199, 'FY25 Preliminary Award'!B:B, 'FY25 Preliminary Award'!F:F, "", FALSE)</f>
        <v>360.05</v>
      </c>
      <c r="J199" s="12">
        <f>_xlfn.XLOOKUP('Overview 619'!A199, 'FY25 Final Award'!B:B, 'FY25 Final Award'!F:F, "", FALSE)</f>
        <v>0</v>
      </c>
      <c r="K199" s="12">
        <f>_xlfn.XLOOKUP('Overview 619'!A199, 'FY25 Final Award'!B:B, 'FY25 Final Award'!F:F, "", FALSE)</f>
        <v>0</v>
      </c>
      <c r="O199" t="s">
        <v>85</v>
      </c>
    </row>
    <row r="200" spans="1:15">
      <c r="A200" t="s">
        <v>693</v>
      </c>
      <c r="B200" t="s">
        <v>694</v>
      </c>
      <c r="C200" t="s">
        <v>695</v>
      </c>
      <c r="D200" t="s">
        <v>696</v>
      </c>
      <c r="E200" t="s">
        <v>49</v>
      </c>
      <c r="F200" s="13">
        <v>46296</v>
      </c>
      <c r="G200" t="s">
        <v>2329</v>
      </c>
      <c r="H200" t="s">
        <v>2330</v>
      </c>
      <c r="I200" s="12">
        <f>_xlfn.XLOOKUP(A200, 'FY25 Preliminary Award'!B:B, 'FY25 Preliminary Award'!F:F, "", FALSE)</f>
        <v>0</v>
      </c>
      <c r="J200" s="12">
        <f>_xlfn.XLOOKUP('Overview 619'!A200, 'FY25 Final Award'!B:B, 'FY25 Final Award'!F:F, "", FALSE)</f>
        <v>0</v>
      </c>
      <c r="K200" s="12">
        <f>_xlfn.XLOOKUP('Overview 619'!A200, 'FY25 Final Award'!B:B, 'FY25 Final Award'!F:F, "", FALSE)</f>
        <v>0</v>
      </c>
      <c r="O200" t="s">
        <v>85</v>
      </c>
    </row>
    <row r="201" spans="1:15">
      <c r="A201" t="s">
        <v>697</v>
      </c>
      <c r="B201" t="s">
        <v>698</v>
      </c>
      <c r="C201" t="s">
        <v>699</v>
      </c>
      <c r="D201" t="s">
        <v>700</v>
      </c>
      <c r="E201" t="s">
        <v>49</v>
      </c>
      <c r="F201" s="13">
        <v>46296</v>
      </c>
      <c r="G201" t="s">
        <v>2329</v>
      </c>
      <c r="H201" t="s">
        <v>2330</v>
      </c>
      <c r="I201" s="12">
        <f>_xlfn.XLOOKUP(A201, 'FY25 Preliminary Award'!B:B, 'FY25 Preliminary Award'!F:F, "", FALSE)</f>
        <v>152941.85999999999</v>
      </c>
      <c r="J201" s="12">
        <f>_xlfn.XLOOKUP('Overview 619'!A201, 'FY25 Final Award'!B:B, 'FY25 Final Award'!F:F, "", FALSE)</f>
        <v>188454.18</v>
      </c>
      <c r="K201" s="12">
        <f>_xlfn.XLOOKUP('Overview 619'!A201, 'FY25 Final Award'!B:B, 'FY25 Final Award'!F:F, "", FALSE)</f>
        <v>188454.18</v>
      </c>
      <c r="O201" t="s">
        <v>85</v>
      </c>
    </row>
    <row r="202" spans="1:15">
      <c r="A202" t="s">
        <v>701</v>
      </c>
      <c r="B202" t="s">
        <v>702</v>
      </c>
      <c r="C202" t="s">
        <v>702</v>
      </c>
      <c r="D202" t="s">
        <v>703</v>
      </c>
      <c r="E202" t="s">
        <v>49</v>
      </c>
      <c r="F202" s="13">
        <v>46296</v>
      </c>
      <c r="G202" t="s">
        <v>2329</v>
      </c>
      <c r="H202" t="s">
        <v>2330</v>
      </c>
      <c r="I202" s="12">
        <f>_xlfn.XLOOKUP(A202, 'FY25 Preliminary Award'!B:B, 'FY25 Preliminary Award'!F:F, "", FALSE)</f>
        <v>792.14</v>
      </c>
      <c r="J202" s="12">
        <f>_xlfn.XLOOKUP('Overview 619'!A202, 'FY25 Final Award'!B:B, 'FY25 Final Award'!F:F, "", FALSE)</f>
        <v>1367.94</v>
      </c>
      <c r="K202" s="12">
        <f>_xlfn.XLOOKUP('Overview 619'!A202, 'FY25 Final Award'!B:B, 'FY25 Final Award'!F:F, "", FALSE)</f>
        <v>1367.94</v>
      </c>
      <c r="O202" t="s">
        <v>85</v>
      </c>
    </row>
    <row r="203" spans="1:15">
      <c r="A203" t="s">
        <v>704</v>
      </c>
      <c r="B203" t="s">
        <v>705</v>
      </c>
      <c r="C203" t="s">
        <v>705</v>
      </c>
      <c r="D203">
        <v>0</v>
      </c>
      <c r="E203" t="s">
        <v>49</v>
      </c>
      <c r="F203" s="13">
        <v>46296</v>
      </c>
      <c r="G203" t="s">
        <v>2329</v>
      </c>
      <c r="H203" t="s">
        <v>2330</v>
      </c>
      <c r="I203" s="12">
        <f>_xlfn.XLOOKUP(A203, 'FY25 Preliminary Award'!B:B, 'FY25 Preliminary Award'!F:F, "", FALSE)</f>
        <v>0</v>
      </c>
      <c r="J203" s="12">
        <f>_xlfn.XLOOKUP('Overview 619'!A203, 'FY25 Final Award'!B:B, 'FY25 Final Award'!F:F, "", FALSE)</f>
        <v>0</v>
      </c>
      <c r="K203" s="12">
        <f>_xlfn.XLOOKUP('Overview 619'!A203, 'FY25 Final Award'!B:B, 'FY25 Final Award'!F:F, "", FALSE)</f>
        <v>0</v>
      </c>
      <c r="O203" t="s">
        <v>85</v>
      </c>
    </row>
    <row r="204" spans="1:15">
      <c r="A204" t="s">
        <v>706</v>
      </c>
      <c r="B204" t="s">
        <v>707</v>
      </c>
      <c r="C204" t="s">
        <v>708</v>
      </c>
      <c r="D204" t="s">
        <v>709</v>
      </c>
      <c r="E204" t="s">
        <v>49</v>
      </c>
      <c r="F204" s="13">
        <v>46296</v>
      </c>
      <c r="G204" t="s">
        <v>2329</v>
      </c>
      <c r="H204" t="s">
        <v>2330</v>
      </c>
      <c r="I204" s="12">
        <f>_xlfn.XLOOKUP(A204, 'FY25 Preliminary Award'!B:B, 'FY25 Preliminary Award'!F:F, "", FALSE)</f>
        <v>329.22</v>
      </c>
      <c r="J204" s="12">
        <f>_xlfn.XLOOKUP('Overview 619'!A204, 'FY25 Final Award'!B:B, 'FY25 Final Award'!F:F, "", FALSE)</f>
        <v>398.16</v>
      </c>
      <c r="K204" s="12">
        <f>_xlfn.XLOOKUP('Overview 619'!A204, 'FY25 Final Award'!B:B, 'FY25 Final Award'!F:F, "", FALSE)</f>
        <v>398.16</v>
      </c>
      <c r="O204" t="s">
        <v>85</v>
      </c>
    </row>
    <row r="205" spans="1:15">
      <c r="A205" t="s">
        <v>710</v>
      </c>
      <c r="B205" t="s">
        <v>711</v>
      </c>
      <c r="C205" t="s">
        <v>712</v>
      </c>
      <c r="D205" t="s">
        <v>713</v>
      </c>
      <c r="E205" t="s">
        <v>49</v>
      </c>
      <c r="F205" s="13">
        <v>46296</v>
      </c>
      <c r="G205" t="s">
        <v>2329</v>
      </c>
      <c r="H205" t="s">
        <v>2330</v>
      </c>
      <c r="I205" s="12">
        <f>_xlfn.XLOOKUP(A205, 'FY25 Preliminary Award'!B:B, 'FY25 Preliminary Award'!F:F, "", FALSE)</f>
        <v>820.67</v>
      </c>
      <c r="J205" s="12">
        <f>_xlfn.XLOOKUP('Overview 619'!A205, 'FY25 Final Award'!B:B, 'FY25 Final Award'!F:F, "", FALSE)</f>
        <v>1147.33</v>
      </c>
      <c r="K205" s="12">
        <f>_xlfn.XLOOKUP('Overview 619'!A205, 'FY25 Final Award'!B:B, 'FY25 Final Award'!F:F, "", FALSE)</f>
        <v>1147.33</v>
      </c>
      <c r="O205" t="s">
        <v>85</v>
      </c>
    </row>
    <row r="206" spans="1:15">
      <c r="A206" t="s">
        <v>714</v>
      </c>
      <c r="B206" t="s">
        <v>715</v>
      </c>
      <c r="C206" t="s">
        <v>716</v>
      </c>
      <c r="D206" t="s">
        <v>717</v>
      </c>
      <c r="E206" t="s">
        <v>49</v>
      </c>
      <c r="F206" s="13">
        <v>46296</v>
      </c>
      <c r="G206" t="s">
        <v>2329</v>
      </c>
      <c r="H206" t="s">
        <v>2330</v>
      </c>
      <c r="I206" s="12">
        <f>_xlfn.XLOOKUP(A206, 'FY25 Preliminary Award'!B:B, 'FY25 Preliminary Award'!F:F, "", FALSE)</f>
        <v>482.06</v>
      </c>
      <c r="J206" s="12">
        <f>_xlfn.XLOOKUP('Overview 619'!A206, 'FY25 Final Award'!B:B, 'FY25 Final Award'!F:F, "", FALSE)</f>
        <v>608.62</v>
      </c>
      <c r="K206" s="12">
        <f>_xlfn.XLOOKUP('Overview 619'!A206, 'FY25 Final Award'!B:B, 'FY25 Final Award'!F:F, "", FALSE)</f>
        <v>608.62</v>
      </c>
      <c r="O206" t="s">
        <v>85</v>
      </c>
    </row>
    <row r="207" spans="1:15">
      <c r="A207" t="s">
        <v>718</v>
      </c>
      <c r="B207" t="s">
        <v>719</v>
      </c>
      <c r="C207" t="s">
        <v>720</v>
      </c>
      <c r="D207" t="s">
        <v>721</v>
      </c>
      <c r="E207" t="s">
        <v>49</v>
      </c>
      <c r="F207" s="13">
        <v>46296</v>
      </c>
      <c r="G207" t="s">
        <v>2329</v>
      </c>
      <c r="H207" t="s">
        <v>2330</v>
      </c>
      <c r="I207" s="12">
        <f>_xlfn.XLOOKUP(A207, 'FY25 Preliminary Award'!B:B, 'FY25 Preliminary Award'!F:F, "", FALSE)</f>
        <v>1164.1099999999999</v>
      </c>
      <c r="J207" s="12">
        <f>_xlfn.XLOOKUP('Overview 619'!A207, 'FY25 Final Award'!B:B, 'FY25 Final Award'!F:F, "", FALSE)</f>
        <v>1530.35</v>
      </c>
      <c r="K207" s="12">
        <f>_xlfn.XLOOKUP('Overview 619'!A207, 'FY25 Final Award'!B:B, 'FY25 Final Award'!F:F, "", FALSE)</f>
        <v>1530.35</v>
      </c>
      <c r="O207" t="s">
        <v>85</v>
      </c>
    </row>
    <row r="208" spans="1:15">
      <c r="A208" t="s">
        <v>722</v>
      </c>
      <c r="B208" t="s">
        <v>723</v>
      </c>
      <c r="C208" t="s">
        <v>724</v>
      </c>
      <c r="D208" t="s">
        <v>725</v>
      </c>
      <c r="E208" t="s">
        <v>49</v>
      </c>
      <c r="F208" s="13">
        <v>46296</v>
      </c>
      <c r="G208" t="s">
        <v>2329</v>
      </c>
      <c r="H208" t="s">
        <v>2330</v>
      </c>
      <c r="I208" s="12">
        <f>_xlfn.XLOOKUP(A208, 'FY25 Preliminary Award'!B:B, 'FY25 Preliminary Award'!F:F, "", FALSE)</f>
        <v>412.28</v>
      </c>
      <c r="J208" s="12">
        <f>_xlfn.XLOOKUP('Overview 619'!A208, 'FY25 Final Award'!B:B, 'FY25 Final Award'!F:F, "", FALSE)</f>
        <v>519.33000000000004</v>
      </c>
      <c r="K208" s="12">
        <f>_xlfn.XLOOKUP('Overview 619'!A208, 'FY25 Final Award'!B:B, 'FY25 Final Award'!F:F, "", FALSE)</f>
        <v>519.33000000000004</v>
      </c>
      <c r="O208" t="s">
        <v>85</v>
      </c>
    </row>
    <row r="209" spans="1:15">
      <c r="A209" t="s">
        <v>726</v>
      </c>
      <c r="B209" t="s">
        <v>727</v>
      </c>
      <c r="C209" t="s">
        <v>728</v>
      </c>
      <c r="D209" t="s">
        <v>729</v>
      </c>
      <c r="E209" t="s">
        <v>49</v>
      </c>
      <c r="F209" s="13">
        <v>46296</v>
      </c>
      <c r="G209" t="s">
        <v>2329</v>
      </c>
      <c r="H209" t="s">
        <v>2330</v>
      </c>
      <c r="I209" s="12">
        <f>_xlfn.XLOOKUP(A209, 'FY25 Preliminary Award'!B:B, 'FY25 Preliminary Award'!F:F, "", FALSE)</f>
        <v>116.87</v>
      </c>
      <c r="J209" s="12">
        <f>_xlfn.XLOOKUP('Overview 619'!A209, 'FY25 Final Award'!B:B, 'FY25 Final Award'!F:F, "", FALSE)</f>
        <v>102.29</v>
      </c>
      <c r="K209" s="12">
        <f>_xlfn.XLOOKUP('Overview 619'!A209, 'FY25 Final Award'!B:B, 'FY25 Final Award'!F:F, "", FALSE)</f>
        <v>102.29</v>
      </c>
      <c r="O209" t="s">
        <v>85</v>
      </c>
    </row>
    <row r="210" spans="1:15">
      <c r="A210" t="s">
        <v>730</v>
      </c>
      <c r="B210" t="s">
        <v>731</v>
      </c>
      <c r="C210" t="s">
        <v>732</v>
      </c>
      <c r="D210" t="s">
        <v>733</v>
      </c>
      <c r="E210" t="s">
        <v>49</v>
      </c>
      <c r="F210" s="13">
        <v>46296</v>
      </c>
      <c r="G210" t="s">
        <v>2329</v>
      </c>
      <c r="H210" t="s">
        <v>2330</v>
      </c>
      <c r="I210" s="12">
        <f>_xlfn.XLOOKUP(A210, 'FY25 Preliminary Award'!B:B, 'FY25 Preliminary Award'!F:F, "", FALSE)</f>
        <v>7890.1</v>
      </c>
      <c r="J210" s="12">
        <f>_xlfn.XLOOKUP('Overview 619'!A210, 'FY25 Final Award'!B:B, 'FY25 Final Award'!F:F, "", FALSE)</f>
        <v>10992.8</v>
      </c>
      <c r="K210" s="12">
        <f>_xlfn.XLOOKUP('Overview 619'!A210, 'FY25 Final Award'!B:B, 'FY25 Final Award'!F:F, "", FALSE)</f>
        <v>10992.8</v>
      </c>
      <c r="O210" t="s">
        <v>85</v>
      </c>
    </row>
    <row r="211" spans="1:15">
      <c r="A211" t="s">
        <v>734</v>
      </c>
      <c r="B211" t="s">
        <v>735</v>
      </c>
      <c r="C211" t="s">
        <v>736</v>
      </c>
      <c r="D211" t="s">
        <v>737</v>
      </c>
      <c r="E211" t="s">
        <v>49</v>
      </c>
      <c r="F211" s="13">
        <v>46296</v>
      </c>
      <c r="G211" t="s">
        <v>2329</v>
      </c>
      <c r="H211" t="s">
        <v>2330</v>
      </c>
      <c r="I211" s="12">
        <f>_xlfn.XLOOKUP(A211, 'FY25 Preliminary Award'!B:B, 'FY25 Preliminary Award'!F:F, "", FALSE)</f>
        <v>1203.9100000000001</v>
      </c>
      <c r="J211" s="12">
        <f>_xlfn.XLOOKUP('Overview 619'!A211, 'FY25 Final Award'!B:B, 'FY25 Final Award'!F:F, "", FALSE)</f>
        <v>1539.36</v>
      </c>
      <c r="K211" s="12">
        <f>_xlfn.XLOOKUP('Overview 619'!A211, 'FY25 Final Award'!B:B, 'FY25 Final Award'!F:F, "", FALSE)</f>
        <v>1539.36</v>
      </c>
      <c r="O211" t="s">
        <v>85</v>
      </c>
    </row>
    <row r="212" spans="1:15">
      <c r="A212" t="s">
        <v>738</v>
      </c>
      <c r="B212" t="s">
        <v>739</v>
      </c>
      <c r="C212" t="s">
        <v>740</v>
      </c>
      <c r="D212" t="s">
        <v>741</v>
      </c>
      <c r="E212" t="s">
        <v>49</v>
      </c>
      <c r="F212" s="13">
        <v>46296</v>
      </c>
      <c r="G212" t="s">
        <v>2329</v>
      </c>
      <c r="H212" t="s">
        <v>2330</v>
      </c>
      <c r="I212" s="12">
        <f>_xlfn.XLOOKUP(A212, 'FY25 Preliminary Award'!B:B, 'FY25 Preliminary Award'!F:F, "", FALSE)</f>
        <v>49221.93</v>
      </c>
      <c r="J212" s="12">
        <f>_xlfn.XLOOKUP('Overview 619'!A212, 'FY25 Final Award'!B:B, 'FY25 Final Award'!F:F, "", FALSE)</f>
        <v>68835.78</v>
      </c>
      <c r="K212" s="12">
        <f>_xlfn.XLOOKUP('Overview 619'!A212, 'FY25 Final Award'!B:B, 'FY25 Final Award'!F:F, "", FALSE)</f>
        <v>68835.78</v>
      </c>
      <c r="O212" t="s">
        <v>85</v>
      </c>
    </row>
    <row r="213" spans="1:15">
      <c r="A213" t="s">
        <v>742</v>
      </c>
      <c r="B213" t="s">
        <v>743</v>
      </c>
      <c r="C213" t="s">
        <v>743</v>
      </c>
      <c r="D213" t="s">
        <v>744</v>
      </c>
      <c r="E213" t="s">
        <v>49</v>
      </c>
      <c r="F213" s="13">
        <v>46296</v>
      </c>
      <c r="G213" t="s">
        <v>2329</v>
      </c>
      <c r="H213" t="s">
        <v>2330</v>
      </c>
      <c r="I213" s="12">
        <f>_xlfn.XLOOKUP(A213, 'FY25 Preliminary Award'!B:B, 'FY25 Preliminary Award'!F:F, "", FALSE)</f>
        <v>0</v>
      </c>
      <c r="J213" s="12">
        <f>_xlfn.XLOOKUP('Overview 619'!A213, 'FY25 Final Award'!B:B, 'FY25 Final Award'!F:F, "", FALSE)</f>
        <v>0</v>
      </c>
      <c r="K213" s="12">
        <f>_xlfn.XLOOKUP('Overview 619'!A213, 'FY25 Final Award'!B:B, 'FY25 Final Award'!F:F, "", FALSE)</f>
        <v>0</v>
      </c>
      <c r="O213" t="s">
        <v>85</v>
      </c>
    </row>
    <row r="214" spans="1:15">
      <c r="A214" t="s">
        <v>745</v>
      </c>
      <c r="B214" t="s">
        <v>746</v>
      </c>
      <c r="C214" t="s">
        <v>746</v>
      </c>
      <c r="D214" t="s">
        <v>747</v>
      </c>
      <c r="E214" t="s">
        <v>49</v>
      </c>
      <c r="F214" s="13">
        <v>46296</v>
      </c>
      <c r="G214" t="s">
        <v>2329</v>
      </c>
      <c r="H214" t="s">
        <v>2330</v>
      </c>
      <c r="I214" s="12">
        <f>_xlfn.XLOOKUP(A214, 'FY25 Preliminary Award'!B:B, 'FY25 Preliminary Award'!F:F, "", FALSE)</f>
        <v>586.30999999999995</v>
      </c>
      <c r="J214" s="12">
        <f>_xlfn.XLOOKUP('Overview 619'!A214, 'FY25 Final Award'!B:B, 'FY25 Final Award'!F:F, "", FALSE)</f>
        <v>828.62</v>
      </c>
      <c r="K214" s="12">
        <f>_xlfn.XLOOKUP('Overview 619'!A214, 'FY25 Final Award'!B:B, 'FY25 Final Award'!F:F, "", FALSE)</f>
        <v>828.62</v>
      </c>
      <c r="O214" t="s">
        <v>85</v>
      </c>
    </row>
    <row r="215" spans="1:15">
      <c r="A215" t="s">
        <v>748</v>
      </c>
      <c r="B215" t="s">
        <v>749</v>
      </c>
      <c r="C215" t="s">
        <v>750</v>
      </c>
      <c r="D215" t="s">
        <v>751</v>
      </c>
      <c r="E215" t="s">
        <v>49</v>
      </c>
      <c r="F215" s="13">
        <v>46296</v>
      </c>
      <c r="G215" t="s">
        <v>2329</v>
      </c>
      <c r="H215" t="s">
        <v>2330</v>
      </c>
      <c r="I215" s="12">
        <f>_xlfn.XLOOKUP(A215, 'FY25 Preliminary Award'!B:B, 'FY25 Preliminary Award'!F:F, "", FALSE)</f>
        <v>510.74</v>
      </c>
      <c r="J215" s="12">
        <f>_xlfn.XLOOKUP('Overview 619'!A215, 'FY25 Final Award'!B:B, 'FY25 Final Award'!F:F, "", FALSE)</f>
        <v>676.08</v>
      </c>
      <c r="K215" s="12">
        <f>_xlfn.XLOOKUP('Overview 619'!A215, 'FY25 Final Award'!B:B, 'FY25 Final Award'!F:F, "", FALSE)</f>
        <v>676.08</v>
      </c>
      <c r="O215" t="s">
        <v>85</v>
      </c>
    </row>
    <row r="216" spans="1:15">
      <c r="A216" t="s">
        <v>752</v>
      </c>
      <c r="B216" t="s">
        <v>753</v>
      </c>
      <c r="C216" t="s">
        <v>753</v>
      </c>
      <c r="D216" t="s">
        <v>754</v>
      </c>
      <c r="E216" t="s">
        <v>49</v>
      </c>
      <c r="F216" s="13">
        <v>46296</v>
      </c>
      <c r="G216" t="s">
        <v>2329</v>
      </c>
      <c r="H216" t="s">
        <v>2330</v>
      </c>
      <c r="I216" s="12">
        <f>_xlfn.XLOOKUP(A216, 'FY25 Preliminary Award'!B:B, 'FY25 Preliminary Award'!F:F, "", FALSE)</f>
        <v>1319.38</v>
      </c>
      <c r="J216" s="12">
        <f>_xlfn.XLOOKUP('Overview 619'!A216, 'FY25 Final Award'!B:B, 'FY25 Final Award'!F:F, "", FALSE)</f>
        <v>1786.15</v>
      </c>
      <c r="K216" s="12">
        <f>_xlfn.XLOOKUP('Overview 619'!A216, 'FY25 Final Award'!B:B, 'FY25 Final Award'!F:F, "", FALSE)</f>
        <v>1786.15</v>
      </c>
      <c r="O216" t="s">
        <v>85</v>
      </c>
    </row>
    <row r="217" spans="1:15">
      <c r="A217" t="s">
        <v>755</v>
      </c>
      <c r="B217" t="s">
        <v>756</v>
      </c>
      <c r="C217" t="s">
        <v>757</v>
      </c>
      <c r="D217" t="s">
        <v>758</v>
      </c>
      <c r="E217" t="s">
        <v>49</v>
      </c>
      <c r="F217" s="13">
        <v>46296</v>
      </c>
      <c r="G217" t="s">
        <v>2329</v>
      </c>
      <c r="H217" t="s">
        <v>2330</v>
      </c>
      <c r="I217" s="12">
        <f>_xlfn.XLOOKUP(A217, 'FY25 Preliminary Award'!B:B, 'FY25 Preliminary Award'!F:F, "", FALSE)</f>
        <v>2609.4899999999998</v>
      </c>
      <c r="J217" s="12">
        <f>_xlfn.XLOOKUP('Overview 619'!A217, 'FY25 Final Award'!B:B, 'FY25 Final Award'!F:F, "", FALSE)</f>
        <v>3212.06</v>
      </c>
      <c r="K217" s="12">
        <f>_xlfn.XLOOKUP('Overview 619'!A217, 'FY25 Final Award'!B:B, 'FY25 Final Award'!F:F, "", FALSE)</f>
        <v>3212.06</v>
      </c>
      <c r="O217" t="s">
        <v>85</v>
      </c>
    </row>
    <row r="218" spans="1:15">
      <c r="A218" t="s">
        <v>759</v>
      </c>
      <c r="B218" t="s">
        <v>760</v>
      </c>
      <c r="C218" t="s">
        <v>761</v>
      </c>
      <c r="D218" t="s">
        <v>762</v>
      </c>
      <c r="E218" t="s">
        <v>49</v>
      </c>
      <c r="F218" s="13">
        <v>46296</v>
      </c>
      <c r="G218" t="s">
        <v>2329</v>
      </c>
      <c r="H218" t="s">
        <v>2330</v>
      </c>
      <c r="I218" s="12">
        <f>_xlfn.XLOOKUP(A218, 'FY25 Preliminary Award'!B:B, 'FY25 Preliminary Award'!F:F, "", FALSE)</f>
        <v>307.27</v>
      </c>
      <c r="J218" s="12">
        <f>_xlfn.XLOOKUP('Overview 619'!A218, 'FY25 Final Award'!B:B, 'FY25 Final Award'!F:F, "", FALSE)</f>
        <v>324.11</v>
      </c>
      <c r="K218" s="12">
        <f>_xlfn.XLOOKUP('Overview 619'!A218, 'FY25 Final Award'!B:B, 'FY25 Final Award'!F:F, "", FALSE)</f>
        <v>324.11</v>
      </c>
      <c r="O218" t="s">
        <v>85</v>
      </c>
    </row>
    <row r="219" spans="1:15">
      <c r="A219" t="s">
        <v>763</v>
      </c>
      <c r="B219" t="s">
        <v>764</v>
      </c>
      <c r="C219" t="s">
        <v>765</v>
      </c>
      <c r="D219" t="s">
        <v>766</v>
      </c>
      <c r="E219" t="s">
        <v>49</v>
      </c>
      <c r="F219" s="13">
        <v>46296</v>
      </c>
      <c r="G219" t="s">
        <v>2329</v>
      </c>
      <c r="H219" t="s">
        <v>2330</v>
      </c>
      <c r="I219" s="12">
        <f>_xlfn.XLOOKUP(A219, 'FY25 Preliminary Award'!B:B, 'FY25 Preliminary Award'!F:F, "", FALSE)</f>
        <v>0</v>
      </c>
      <c r="J219" s="12">
        <f>_xlfn.XLOOKUP('Overview 619'!A219, 'FY25 Final Award'!B:B, 'FY25 Final Award'!F:F, "", FALSE)</f>
        <v>0</v>
      </c>
      <c r="K219" s="12">
        <f>_xlfn.XLOOKUP('Overview 619'!A219, 'FY25 Final Award'!B:B, 'FY25 Final Award'!F:F, "", FALSE)</f>
        <v>0</v>
      </c>
      <c r="O219" t="s">
        <v>85</v>
      </c>
    </row>
    <row r="220" spans="1:15">
      <c r="A220" t="s">
        <v>767</v>
      </c>
      <c r="B220" t="s">
        <v>768</v>
      </c>
      <c r="C220" t="s">
        <v>768</v>
      </c>
      <c r="D220" t="s">
        <v>769</v>
      </c>
      <c r="E220" t="s">
        <v>49</v>
      </c>
      <c r="F220" s="13">
        <v>46296</v>
      </c>
      <c r="G220" t="s">
        <v>2329</v>
      </c>
      <c r="H220" t="s">
        <v>2330</v>
      </c>
      <c r="I220" s="12">
        <f>_xlfn.XLOOKUP(A220, 'FY25 Preliminary Award'!B:B, 'FY25 Preliminary Award'!F:F, "", FALSE)</f>
        <v>640.85</v>
      </c>
      <c r="J220" s="12">
        <f>_xlfn.XLOOKUP('Overview 619'!A220, 'FY25 Final Award'!B:B, 'FY25 Final Award'!F:F, "", FALSE)</f>
        <v>521.04</v>
      </c>
      <c r="K220" s="12">
        <f>_xlfn.XLOOKUP('Overview 619'!A220, 'FY25 Final Award'!B:B, 'FY25 Final Award'!F:F, "", FALSE)</f>
        <v>521.04</v>
      </c>
      <c r="O220" t="s">
        <v>85</v>
      </c>
    </row>
    <row r="221" spans="1:15">
      <c r="A221" t="s">
        <v>770</v>
      </c>
      <c r="B221" t="s">
        <v>771</v>
      </c>
      <c r="C221" t="s">
        <v>772</v>
      </c>
      <c r="D221" t="s">
        <v>773</v>
      </c>
      <c r="E221" t="s">
        <v>49</v>
      </c>
      <c r="F221" s="13">
        <v>46296</v>
      </c>
      <c r="G221" t="s">
        <v>2329</v>
      </c>
      <c r="H221" t="s">
        <v>2330</v>
      </c>
      <c r="I221" s="12">
        <f>_xlfn.XLOOKUP(A221, 'FY25 Preliminary Award'!B:B, 'FY25 Preliminary Award'!F:F, "", FALSE)</f>
        <v>821.26</v>
      </c>
      <c r="J221" s="12">
        <f>_xlfn.XLOOKUP('Overview 619'!A221, 'FY25 Final Award'!B:B, 'FY25 Final Award'!F:F, "", FALSE)</f>
        <v>1141.8599999999999</v>
      </c>
      <c r="K221" s="12">
        <f>_xlfn.XLOOKUP('Overview 619'!A221, 'FY25 Final Award'!B:B, 'FY25 Final Award'!F:F, "", FALSE)</f>
        <v>1141.8599999999999</v>
      </c>
      <c r="O221" t="s">
        <v>85</v>
      </c>
    </row>
    <row r="222" spans="1:15">
      <c r="A222" t="s">
        <v>774</v>
      </c>
      <c r="B222" t="s">
        <v>775</v>
      </c>
      <c r="C222" t="s">
        <v>776</v>
      </c>
      <c r="D222" t="s">
        <v>777</v>
      </c>
      <c r="E222" t="s">
        <v>49</v>
      </c>
      <c r="F222" s="13">
        <v>46296</v>
      </c>
      <c r="G222" t="s">
        <v>2329</v>
      </c>
      <c r="H222" t="s">
        <v>2330</v>
      </c>
      <c r="I222" s="12">
        <f>_xlfn.XLOOKUP(A222, 'FY25 Preliminary Award'!B:B, 'FY25 Preliminary Award'!F:F, "", FALSE)</f>
        <v>0</v>
      </c>
      <c r="J222" s="12">
        <f>_xlfn.XLOOKUP('Overview 619'!A222, 'FY25 Final Award'!B:B, 'FY25 Final Award'!F:F, "", FALSE)</f>
        <v>0</v>
      </c>
      <c r="K222" s="12">
        <f>_xlfn.XLOOKUP('Overview 619'!A222, 'FY25 Final Award'!B:B, 'FY25 Final Award'!F:F, "", FALSE)</f>
        <v>0</v>
      </c>
      <c r="O222" t="s">
        <v>85</v>
      </c>
    </row>
    <row r="223" spans="1:15">
      <c r="A223" t="s">
        <v>778</v>
      </c>
      <c r="B223" t="s">
        <v>779</v>
      </c>
      <c r="C223" t="s">
        <v>780</v>
      </c>
      <c r="D223" t="s">
        <v>781</v>
      </c>
      <c r="E223" t="s">
        <v>49</v>
      </c>
      <c r="F223" s="13">
        <v>46296</v>
      </c>
      <c r="G223" t="s">
        <v>2329</v>
      </c>
      <c r="H223" t="s">
        <v>2330</v>
      </c>
      <c r="I223" s="12">
        <f>_xlfn.XLOOKUP(A223, 'FY25 Preliminary Award'!B:B, 'FY25 Preliminary Award'!F:F, "", FALSE)</f>
        <v>911.01</v>
      </c>
      <c r="J223" s="12">
        <f>_xlfn.XLOOKUP('Overview 619'!A223, 'FY25 Final Award'!B:B, 'FY25 Final Award'!F:F, "", FALSE)</f>
        <v>1565.59</v>
      </c>
      <c r="K223" s="12">
        <f>_xlfn.XLOOKUP('Overview 619'!A223, 'FY25 Final Award'!B:B, 'FY25 Final Award'!F:F, "", FALSE)</f>
        <v>1565.59</v>
      </c>
      <c r="O223" t="s">
        <v>85</v>
      </c>
    </row>
    <row r="224" spans="1:15">
      <c r="A224" t="s">
        <v>782</v>
      </c>
      <c r="B224" t="s">
        <v>783</v>
      </c>
      <c r="C224" t="s">
        <v>780</v>
      </c>
      <c r="D224" t="s">
        <v>784</v>
      </c>
      <c r="E224" t="s">
        <v>49</v>
      </c>
      <c r="F224" s="13">
        <v>46296</v>
      </c>
      <c r="G224" t="s">
        <v>2329</v>
      </c>
      <c r="H224" t="s">
        <v>2330</v>
      </c>
      <c r="I224" s="12">
        <f>_xlfn.XLOOKUP(A224, 'FY25 Preliminary Award'!B:B, 'FY25 Preliminary Award'!F:F, "", FALSE)</f>
        <v>406.52</v>
      </c>
      <c r="J224" s="12">
        <f>_xlfn.XLOOKUP('Overview 619'!A224, 'FY25 Final Award'!B:B, 'FY25 Final Award'!F:F, "", FALSE)</f>
        <v>490.49</v>
      </c>
      <c r="K224" s="12">
        <f>_xlfn.XLOOKUP('Overview 619'!A224, 'FY25 Final Award'!B:B, 'FY25 Final Award'!F:F, "", FALSE)</f>
        <v>490.49</v>
      </c>
      <c r="O224" t="s">
        <v>85</v>
      </c>
    </row>
    <row r="225" spans="1:15">
      <c r="A225" t="s">
        <v>785</v>
      </c>
      <c r="B225" t="s">
        <v>786</v>
      </c>
      <c r="C225" t="s">
        <v>780</v>
      </c>
      <c r="D225" t="s">
        <v>787</v>
      </c>
      <c r="E225" t="s">
        <v>49</v>
      </c>
      <c r="F225" s="13">
        <v>46296</v>
      </c>
      <c r="G225" t="s">
        <v>2329</v>
      </c>
      <c r="H225" t="s">
        <v>2330</v>
      </c>
      <c r="I225" s="12">
        <f>_xlfn.XLOOKUP(A225, 'FY25 Preliminary Award'!B:B, 'FY25 Preliminary Award'!F:F, "", FALSE)</f>
        <v>1097.24</v>
      </c>
      <c r="J225" s="12">
        <f>_xlfn.XLOOKUP('Overview 619'!A225, 'FY25 Final Award'!B:B, 'FY25 Final Award'!F:F, "", FALSE)</f>
        <v>1583.14</v>
      </c>
      <c r="K225" s="12">
        <f>_xlfn.XLOOKUP('Overview 619'!A225, 'FY25 Final Award'!B:B, 'FY25 Final Award'!F:F, "", FALSE)</f>
        <v>1583.14</v>
      </c>
      <c r="O225" t="s">
        <v>85</v>
      </c>
    </row>
    <row r="226" spans="1:15">
      <c r="A226" t="s">
        <v>788</v>
      </c>
      <c r="B226" t="s">
        <v>789</v>
      </c>
      <c r="C226" t="s">
        <v>780</v>
      </c>
      <c r="D226" t="s">
        <v>790</v>
      </c>
      <c r="E226" t="s">
        <v>49</v>
      </c>
      <c r="F226" s="13">
        <v>46296</v>
      </c>
      <c r="G226" t="s">
        <v>2329</v>
      </c>
      <c r="H226" t="s">
        <v>2330</v>
      </c>
      <c r="I226" s="12">
        <f>_xlfn.XLOOKUP(A226, 'FY25 Preliminary Award'!B:B, 'FY25 Preliminary Award'!F:F, "", FALSE)</f>
        <v>2631.33</v>
      </c>
      <c r="J226" s="12">
        <f>_xlfn.XLOOKUP('Overview 619'!A226, 'FY25 Final Award'!B:B, 'FY25 Final Award'!F:F, "", FALSE)</f>
        <v>3217.97</v>
      </c>
      <c r="K226" s="12">
        <f>_xlfn.XLOOKUP('Overview 619'!A226, 'FY25 Final Award'!B:B, 'FY25 Final Award'!F:F, "", FALSE)</f>
        <v>3217.97</v>
      </c>
      <c r="O226" t="s">
        <v>85</v>
      </c>
    </row>
    <row r="227" spans="1:15">
      <c r="A227" t="s">
        <v>791</v>
      </c>
      <c r="B227" t="s">
        <v>792</v>
      </c>
      <c r="C227" t="s">
        <v>793</v>
      </c>
      <c r="D227" t="s">
        <v>794</v>
      </c>
      <c r="E227" t="s">
        <v>49</v>
      </c>
      <c r="F227" s="13">
        <v>46296</v>
      </c>
      <c r="G227" t="s">
        <v>2329</v>
      </c>
      <c r="H227" t="s">
        <v>2330</v>
      </c>
      <c r="I227" s="12">
        <f>_xlfn.XLOOKUP(A227, 'FY25 Preliminary Award'!B:B, 'FY25 Preliminary Award'!F:F, "", FALSE)</f>
        <v>803.3</v>
      </c>
      <c r="J227" s="12">
        <f>_xlfn.XLOOKUP('Overview 619'!A227, 'FY25 Final Award'!B:B, 'FY25 Final Award'!F:F, "", FALSE)</f>
        <v>1254.4100000000001</v>
      </c>
      <c r="K227" s="12">
        <f>_xlfn.XLOOKUP('Overview 619'!A227, 'FY25 Final Award'!B:B, 'FY25 Final Award'!F:F, "", FALSE)</f>
        <v>1254.4100000000001</v>
      </c>
      <c r="O227" t="s">
        <v>85</v>
      </c>
    </row>
    <row r="228" spans="1:15">
      <c r="A228" t="s">
        <v>795</v>
      </c>
      <c r="B228" t="s">
        <v>796</v>
      </c>
      <c r="C228" t="s">
        <v>797</v>
      </c>
      <c r="D228" t="s">
        <v>798</v>
      </c>
      <c r="E228" t="s">
        <v>49</v>
      </c>
      <c r="F228" s="13">
        <v>46296</v>
      </c>
      <c r="G228" t="s">
        <v>2329</v>
      </c>
      <c r="H228" t="s">
        <v>2330</v>
      </c>
      <c r="I228" s="12">
        <f>_xlfn.XLOOKUP(A228, 'FY25 Preliminary Award'!B:B, 'FY25 Preliminary Award'!F:F, "", FALSE)</f>
        <v>341.58</v>
      </c>
      <c r="J228" s="12">
        <f>_xlfn.XLOOKUP('Overview 619'!A228, 'FY25 Final Award'!B:B, 'FY25 Final Award'!F:F, "", FALSE)</f>
        <v>472.31</v>
      </c>
      <c r="K228" s="12">
        <f>_xlfn.XLOOKUP('Overview 619'!A228, 'FY25 Final Award'!B:B, 'FY25 Final Award'!F:F, "", FALSE)</f>
        <v>472.31</v>
      </c>
      <c r="O228" t="s">
        <v>85</v>
      </c>
    </row>
    <row r="229" spans="1:15">
      <c r="A229" t="s">
        <v>799</v>
      </c>
      <c r="B229" t="s">
        <v>800</v>
      </c>
      <c r="C229" t="s">
        <v>780</v>
      </c>
      <c r="D229" t="s">
        <v>801</v>
      </c>
      <c r="E229" t="s">
        <v>49</v>
      </c>
      <c r="F229" s="13">
        <v>46296</v>
      </c>
      <c r="G229" t="s">
        <v>2329</v>
      </c>
      <c r="H229" t="s">
        <v>2330</v>
      </c>
      <c r="I229" s="12">
        <f>_xlfn.XLOOKUP(A229, 'FY25 Preliminary Award'!B:B, 'FY25 Preliminary Award'!F:F, "", FALSE)</f>
        <v>1773.42</v>
      </c>
      <c r="J229" s="12">
        <f>_xlfn.XLOOKUP('Overview 619'!A229, 'FY25 Final Award'!B:B, 'FY25 Final Award'!F:F, "", FALSE)</f>
        <v>2009.37</v>
      </c>
      <c r="K229" s="12">
        <f>_xlfn.XLOOKUP('Overview 619'!A229, 'FY25 Final Award'!B:B, 'FY25 Final Award'!F:F, "", FALSE)</f>
        <v>2009.37</v>
      </c>
      <c r="O229" t="s">
        <v>85</v>
      </c>
    </row>
    <row r="230" spans="1:15">
      <c r="A230" t="s">
        <v>802</v>
      </c>
      <c r="B230" t="s">
        <v>803</v>
      </c>
      <c r="C230" t="s">
        <v>804</v>
      </c>
      <c r="D230" t="s">
        <v>805</v>
      </c>
      <c r="E230" t="s">
        <v>49</v>
      </c>
      <c r="F230" s="13">
        <v>46296</v>
      </c>
      <c r="G230" t="s">
        <v>2329</v>
      </c>
      <c r="H230" t="s">
        <v>2330</v>
      </c>
      <c r="I230" s="12">
        <f>_xlfn.XLOOKUP(A230, 'FY25 Preliminary Award'!B:B, 'FY25 Preliminary Award'!F:F, "", FALSE)</f>
        <v>594.32000000000005</v>
      </c>
      <c r="J230" s="12">
        <f>_xlfn.XLOOKUP('Overview 619'!A230, 'FY25 Final Award'!B:B, 'FY25 Final Award'!F:F, "", FALSE)</f>
        <v>825.08</v>
      </c>
      <c r="K230" s="12">
        <f>_xlfn.XLOOKUP('Overview 619'!A230, 'FY25 Final Award'!B:B, 'FY25 Final Award'!F:F, "", FALSE)</f>
        <v>825.08</v>
      </c>
      <c r="O230" t="s">
        <v>85</v>
      </c>
    </row>
    <row r="231" spans="1:15">
      <c r="A231" t="s">
        <v>806</v>
      </c>
      <c r="B231" t="s">
        <v>807</v>
      </c>
      <c r="C231" t="s">
        <v>807</v>
      </c>
      <c r="D231" t="s">
        <v>808</v>
      </c>
      <c r="E231" t="s">
        <v>49</v>
      </c>
      <c r="F231" s="13">
        <v>46296</v>
      </c>
      <c r="G231" t="s">
        <v>2329</v>
      </c>
      <c r="H231" t="s">
        <v>2330</v>
      </c>
      <c r="I231" s="12">
        <f>_xlfn.XLOOKUP(A231, 'FY25 Preliminary Award'!B:B, 'FY25 Preliminary Award'!F:F, "", FALSE)</f>
        <v>373.25</v>
      </c>
      <c r="J231" s="12">
        <f>_xlfn.XLOOKUP('Overview 619'!A231, 'FY25 Final Award'!B:B, 'FY25 Final Award'!F:F, "", FALSE)</f>
        <v>309.79000000000002</v>
      </c>
      <c r="K231" s="12">
        <f>_xlfn.XLOOKUP('Overview 619'!A231, 'FY25 Final Award'!B:B, 'FY25 Final Award'!F:F, "", FALSE)</f>
        <v>309.79000000000002</v>
      </c>
      <c r="O231" t="s">
        <v>85</v>
      </c>
    </row>
    <row r="232" spans="1:15">
      <c r="A232" t="s">
        <v>809</v>
      </c>
      <c r="B232" t="s">
        <v>810</v>
      </c>
      <c r="C232" t="s">
        <v>811</v>
      </c>
      <c r="D232" t="s">
        <v>812</v>
      </c>
      <c r="E232" t="s">
        <v>49</v>
      </c>
      <c r="F232" s="13">
        <v>46296</v>
      </c>
      <c r="G232" t="s">
        <v>2329</v>
      </c>
      <c r="H232" t="s">
        <v>2330</v>
      </c>
      <c r="I232" s="12">
        <f>_xlfn.XLOOKUP(A232, 'FY25 Preliminary Award'!B:B, 'FY25 Preliminary Award'!F:F, "", FALSE)</f>
        <v>0</v>
      </c>
      <c r="J232" s="12">
        <f>_xlfn.XLOOKUP('Overview 619'!A232, 'FY25 Final Award'!B:B, 'FY25 Final Award'!F:F, "", FALSE)</f>
        <v>0</v>
      </c>
      <c r="K232" s="12">
        <f>_xlfn.XLOOKUP('Overview 619'!A232, 'FY25 Final Award'!B:B, 'FY25 Final Award'!F:F, "", FALSE)</f>
        <v>0</v>
      </c>
      <c r="O232" t="s">
        <v>85</v>
      </c>
    </row>
    <row r="233" spans="1:15">
      <c r="A233" t="s">
        <v>813</v>
      </c>
      <c r="B233" t="s">
        <v>814</v>
      </c>
      <c r="C233" t="s">
        <v>815</v>
      </c>
      <c r="D233" t="s">
        <v>816</v>
      </c>
      <c r="E233" t="s">
        <v>49</v>
      </c>
      <c r="F233" s="13">
        <v>46296</v>
      </c>
      <c r="G233" t="s">
        <v>2329</v>
      </c>
      <c r="H233" t="s">
        <v>2330</v>
      </c>
      <c r="I233" s="12">
        <f>_xlfn.XLOOKUP(A233, 'FY25 Preliminary Award'!B:B, 'FY25 Preliminary Award'!F:F, "", FALSE)</f>
        <v>495.95</v>
      </c>
      <c r="J233" s="12">
        <f>_xlfn.XLOOKUP('Overview 619'!A233, 'FY25 Final Award'!B:B, 'FY25 Final Award'!F:F, "", FALSE)</f>
        <v>608.30999999999995</v>
      </c>
      <c r="K233" s="12">
        <f>_xlfn.XLOOKUP('Overview 619'!A233, 'FY25 Final Award'!B:B, 'FY25 Final Award'!F:F, "", FALSE)</f>
        <v>608.30999999999995</v>
      </c>
      <c r="O233" t="s">
        <v>85</v>
      </c>
    </row>
    <row r="234" spans="1:15">
      <c r="A234" t="s">
        <v>817</v>
      </c>
      <c r="B234" t="s">
        <v>818</v>
      </c>
      <c r="C234" t="s">
        <v>819</v>
      </c>
      <c r="D234" t="s">
        <v>820</v>
      </c>
      <c r="E234" t="s">
        <v>49</v>
      </c>
      <c r="F234" s="13">
        <v>46296</v>
      </c>
      <c r="G234" t="s">
        <v>2329</v>
      </c>
      <c r="H234" t="s">
        <v>2330</v>
      </c>
      <c r="I234" s="12">
        <f>_xlfn.XLOOKUP(A234, 'FY25 Preliminary Award'!B:B, 'FY25 Preliminary Award'!F:F, "", FALSE)</f>
        <v>3097.49</v>
      </c>
      <c r="J234" s="12">
        <f>_xlfn.XLOOKUP('Overview 619'!A234, 'FY25 Final Award'!B:B, 'FY25 Final Award'!F:F, "", FALSE)</f>
        <v>3834.79</v>
      </c>
      <c r="K234" s="12">
        <f>_xlfn.XLOOKUP('Overview 619'!A234, 'FY25 Final Award'!B:B, 'FY25 Final Award'!F:F, "", FALSE)</f>
        <v>3834.79</v>
      </c>
      <c r="O234" t="s">
        <v>85</v>
      </c>
    </row>
    <row r="235" spans="1:15">
      <c r="A235" t="s">
        <v>821</v>
      </c>
      <c r="B235" t="s">
        <v>822</v>
      </c>
      <c r="C235" t="s">
        <v>822</v>
      </c>
      <c r="D235" t="s">
        <v>823</v>
      </c>
      <c r="E235" t="s">
        <v>49</v>
      </c>
      <c r="F235" s="13">
        <v>46296</v>
      </c>
      <c r="G235" t="s">
        <v>2329</v>
      </c>
      <c r="H235" t="s">
        <v>2330</v>
      </c>
      <c r="I235" s="12">
        <f>_xlfn.XLOOKUP(A235, 'FY25 Preliminary Award'!B:B, 'FY25 Preliminary Award'!F:F, "", FALSE)</f>
        <v>1125.22</v>
      </c>
      <c r="J235" s="12">
        <f>_xlfn.XLOOKUP('Overview 619'!A235, 'FY25 Final Award'!B:B, 'FY25 Final Award'!F:F, "", FALSE)</f>
        <v>1901.75</v>
      </c>
      <c r="K235" s="12">
        <f>_xlfn.XLOOKUP('Overview 619'!A235, 'FY25 Final Award'!B:B, 'FY25 Final Award'!F:F, "", FALSE)</f>
        <v>1901.75</v>
      </c>
      <c r="O235" t="s">
        <v>85</v>
      </c>
    </row>
    <row r="236" spans="1:15">
      <c r="A236" t="s">
        <v>824</v>
      </c>
      <c r="B236" t="s">
        <v>825</v>
      </c>
      <c r="C236" t="s">
        <v>826</v>
      </c>
      <c r="D236" t="s">
        <v>827</v>
      </c>
      <c r="E236" t="s">
        <v>49</v>
      </c>
      <c r="F236" s="13">
        <v>46296</v>
      </c>
      <c r="G236" t="s">
        <v>2329</v>
      </c>
      <c r="H236" t="s">
        <v>2330</v>
      </c>
      <c r="I236" s="12">
        <f>_xlfn.XLOOKUP(A236, 'FY25 Preliminary Award'!B:B, 'FY25 Preliminary Award'!F:F, "", FALSE)</f>
        <v>0</v>
      </c>
      <c r="J236" s="12">
        <f>_xlfn.XLOOKUP('Overview 619'!A236, 'FY25 Final Award'!B:B, 'FY25 Final Award'!F:F, "", FALSE)</f>
        <v>0</v>
      </c>
      <c r="K236" s="12">
        <f>_xlfn.XLOOKUP('Overview 619'!A236, 'FY25 Final Award'!B:B, 'FY25 Final Award'!F:F, "", FALSE)</f>
        <v>0</v>
      </c>
      <c r="O236" t="s">
        <v>85</v>
      </c>
    </row>
    <row r="237" spans="1:15">
      <c r="A237" t="s">
        <v>828</v>
      </c>
      <c r="B237" t="s">
        <v>825</v>
      </c>
      <c r="C237" t="s">
        <v>826</v>
      </c>
      <c r="D237" t="s">
        <v>827</v>
      </c>
      <c r="E237" t="s">
        <v>49</v>
      </c>
      <c r="F237" s="13">
        <v>46296</v>
      </c>
      <c r="G237" t="s">
        <v>2329</v>
      </c>
      <c r="H237" t="s">
        <v>2330</v>
      </c>
      <c r="I237" s="12">
        <f>_xlfn.XLOOKUP(A237, 'FY25 Preliminary Award'!B:B, 'FY25 Preliminary Award'!F:F, "", FALSE)</f>
        <v>470.95</v>
      </c>
      <c r="J237" s="12">
        <f>_xlfn.XLOOKUP('Overview 619'!A237, 'FY25 Final Award'!B:B, 'FY25 Final Award'!F:F, "", FALSE)</f>
        <v>677.57</v>
      </c>
      <c r="K237" s="12">
        <f>_xlfn.XLOOKUP('Overview 619'!A237, 'FY25 Final Award'!B:B, 'FY25 Final Award'!F:F, "", FALSE)</f>
        <v>677.57</v>
      </c>
      <c r="O237" t="s">
        <v>85</v>
      </c>
    </row>
    <row r="238" spans="1:15">
      <c r="A238" t="s">
        <v>829</v>
      </c>
      <c r="B238" t="s">
        <v>830</v>
      </c>
      <c r="C238" t="s">
        <v>830</v>
      </c>
      <c r="D238" t="s">
        <v>831</v>
      </c>
      <c r="E238" t="s">
        <v>49</v>
      </c>
      <c r="F238" s="13">
        <v>46296</v>
      </c>
      <c r="G238" t="s">
        <v>2329</v>
      </c>
      <c r="H238" t="s">
        <v>2330</v>
      </c>
      <c r="I238" s="12">
        <f>_xlfn.XLOOKUP(A238, 'FY25 Preliminary Award'!B:B, 'FY25 Preliminary Award'!F:F, "", FALSE)</f>
        <v>0</v>
      </c>
      <c r="J238" s="12">
        <f>_xlfn.XLOOKUP('Overview 619'!A238, 'FY25 Final Award'!B:B, 'FY25 Final Award'!F:F, "", FALSE)</f>
        <v>0</v>
      </c>
      <c r="K238" s="12">
        <f>_xlfn.XLOOKUP('Overview 619'!A238, 'FY25 Final Award'!B:B, 'FY25 Final Award'!F:F, "", FALSE)</f>
        <v>0</v>
      </c>
      <c r="O238" t="s">
        <v>85</v>
      </c>
    </row>
    <row r="239" spans="1:15">
      <c r="A239" t="s">
        <v>832</v>
      </c>
      <c r="B239" t="s">
        <v>833</v>
      </c>
      <c r="C239" t="s">
        <v>833</v>
      </c>
      <c r="D239" t="s">
        <v>834</v>
      </c>
      <c r="E239" t="s">
        <v>49</v>
      </c>
      <c r="F239" s="13">
        <v>46296</v>
      </c>
      <c r="G239" t="s">
        <v>2329</v>
      </c>
      <c r="H239" t="s">
        <v>2330</v>
      </c>
      <c r="I239" s="12">
        <f>_xlfn.XLOOKUP(A239, 'FY25 Preliminary Award'!B:B, 'FY25 Preliminary Award'!F:F, "", FALSE)</f>
        <v>0</v>
      </c>
      <c r="J239" s="12">
        <f>_xlfn.XLOOKUP('Overview 619'!A239, 'FY25 Final Award'!B:B, 'FY25 Final Award'!F:F, "", FALSE)</f>
        <v>0</v>
      </c>
      <c r="K239" s="12">
        <f>_xlfn.XLOOKUP('Overview 619'!A239, 'FY25 Final Award'!B:B, 'FY25 Final Award'!F:F, "", FALSE)</f>
        <v>0</v>
      </c>
      <c r="O239" t="s">
        <v>85</v>
      </c>
    </row>
    <row r="240" spans="1:15">
      <c r="A240" t="s">
        <v>835</v>
      </c>
      <c r="B240" t="s">
        <v>836</v>
      </c>
      <c r="C240" t="s">
        <v>837</v>
      </c>
      <c r="D240" t="s">
        <v>838</v>
      </c>
      <c r="E240" t="s">
        <v>49</v>
      </c>
      <c r="F240" s="13">
        <v>46296</v>
      </c>
      <c r="G240" t="s">
        <v>2329</v>
      </c>
      <c r="H240" t="s">
        <v>2330</v>
      </c>
      <c r="I240" s="12">
        <f>_xlfn.XLOOKUP(A240, 'FY25 Preliminary Award'!B:B, 'FY25 Preliminary Award'!F:F, "", FALSE)</f>
        <v>528.99</v>
      </c>
      <c r="J240" s="12">
        <f>_xlfn.XLOOKUP('Overview 619'!A240, 'FY25 Final Award'!B:B, 'FY25 Final Award'!F:F, "", FALSE)</f>
        <v>290.2</v>
      </c>
      <c r="K240" s="12">
        <f>_xlfn.XLOOKUP('Overview 619'!A240, 'FY25 Final Award'!B:B, 'FY25 Final Award'!F:F, "", FALSE)</f>
        <v>290.2</v>
      </c>
      <c r="O240" t="s">
        <v>85</v>
      </c>
    </row>
    <row r="241" spans="1:15">
      <c r="A241" t="s">
        <v>839</v>
      </c>
      <c r="B241" t="s">
        <v>840</v>
      </c>
      <c r="C241" t="s">
        <v>840</v>
      </c>
      <c r="D241" t="s">
        <v>841</v>
      </c>
      <c r="E241" t="s">
        <v>49</v>
      </c>
      <c r="F241" s="13">
        <v>46296</v>
      </c>
      <c r="G241" t="s">
        <v>2329</v>
      </c>
      <c r="H241" t="s">
        <v>2330</v>
      </c>
      <c r="I241" s="12">
        <f>_xlfn.XLOOKUP(A241, 'FY25 Preliminary Award'!B:B, 'FY25 Preliminary Award'!F:F, "", FALSE)</f>
        <v>1066.18</v>
      </c>
      <c r="J241" s="12">
        <f>_xlfn.XLOOKUP('Overview 619'!A241, 'FY25 Final Award'!B:B, 'FY25 Final Award'!F:F, "", FALSE)</f>
        <v>1363.54</v>
      </c>
      <c r="K241" s="12">
        <f>_xlfn.XLOOKUP('Overview 619'!A241, 'FY25 Final Award'!B:B, 'FY25 Final Award'!F:F, "", FALSE)</f>
        <v>1363.54</v>
      </c>
      <c r="O241" t="s">
        <v>85</v>
      </c>
    </row>
    <row r="242" spans="1:15">
      <c r="A242" t="s">
        <v>842</v>
      </c>
      <c r="B242" t="s">
        <v>843</v>
      </c>
      <c r="C242" t="s">
        <v>844</v>
      </c>
      <c r="D242" t="s">
        <v>845</v>
      </c>
      <c r="E242" t="s">
        <v>49</v>
      </c>
      <c r="F242" s="13">
        <v>46296</v>
      </c>
      <c r="G242" t="s">
        <v>2329</v>
      </c>
      <c r="H242" t="s">
        <v>2330</v>
      </c>
      <c r="I242" s="12">
        <f>_xlfn.XLOOKUP(A242, 'FY25 Preliminary Award'!B:B, 'FY25 Preliminary Award'!F:F, "", FALSE)</f>
        <v>1737.6</v>
      </c>
      <c r="J242" s="12">
        <f>_xlfn.XLOOKUP('Overview 619'!A242, 'FY25 Final Award'!B:B, 'FY25 Final Award'!F:F, "", FALSE)</f>
        <v>2787.18</v>
      </c>
      <c r="K242" s="12">
        <f>_xlfn.XLOOKUP('Overview 619'!A242, 'FY25 Final Award'!B:B, 'FY25 Final Award'!F:F, "", FALSE)</f>
        <v>2787.18</v>
      </c>
      <c r="O242" t="s">
        <v>85</v>
      </c>
    </row>
    <row r="243" spans="1:15">
      <c r="A243" t="s">
        <v>846</v>
      </c>
      <c r="B243" t="s">
        <v>847</v>
      </c>
      <c r="C243" t="s">
        <v>848</v>
      </c>
      <c r="D243" t="s">
        <v>849</v>
      </c>
      <c r="E243" t="s">
        <v>49</v>
      </c>
      <c r="F243" s="13">
        <v>46296</v>
      </c>
      <c r="G243" t="s">
        <v>2329</v>
      </c>
      <c r="H243" t="s">
        <v>2330</v>
      </c>
      <c r="I243" s="12">
        <f>_xlfn.XLOOKUP(A243, 'FY25 Preliminary Award'!B:B, 'FY25 Preliminary Award'!F:F, "", FALSE)</f>
        <v>0</v>
      </c>
      <c r="J243" s="12">
        <f>_xlfn.XLOOKUP('Overview 619'!A243, 'FY25 Final Award'!B:B, 'FY25 Final Award'!F:F, "", FALSE)</f>
        <v>0</v>
      </c>
      <c r="K243" s="12">
        <f>_xlfn.XLOOKUP('Overview 619'!A243, 'FY25 Final Award'!B:B, 'FY25 Final Award'!F:F, "", FALSE)</f>
        <v>0</v>
      </c>
      <c r="O243" t="s">
        <v>85</v>
      </c>
    </row>
    <row r="244" spans="1:15">
      <c r="A244" t="s">
        <v>850</v>
      </c>
      <c r="B244" t="s">
        <v>851</v>
      </c>
      <c r="C244" t="s">
        <v>852</v>
      </c>
      <c r="D244" t="s">
        <v>853</v>
      </c>
      <c r="E244" t="s">
        <v>49</v>
      </c>
      <c r="F244" s="13">
        <v>46296</v>
      </c>
      <c r="G244" t="s">
        <v>2329</v>
      </c>
      <c r="H244" t="s">
        <v>2330</v>
      </c>
      <c r="I244" s="12">
        <f>_xlfn.XLOOKUP(A244, 'FY25 Preliminary Award'!B:B, 'FY25 Preliminary Award'!F:F, "", FALSE)</f>
        <v>1086.1099999999999</v>
      </c>
      <c r="J244" s="12">
        <f>_xlfn.XLOOKUP('Overview 619'!A244, 'FY25 Final Award'!B:B, 'FY25 Final Award'!F:F, "", FALSE)</f>
        <v>1384.33</v>
      </c>
      <c r="K244" s="12">
        <f>_xlfn.XLOOKUP('Overview 619'!A244, 'FY25 Final Award'!B:B, 'FY25 Final Award'!F:F, "", FALSE)</f>
        <v>1384.33</v>
      </c>
      <c r="O244" t="s">
        <v>85</v>
      </c>
    </row>
    <row r="245" spans="1:15">
      <c r="A245" t="s">
        <v>854</v>
      </c>
      <c r="B245" t="s">
        <v>855</v>
      </c>
      <c r="C245" t="s">
        <v>856</v>
      </c>
      <c r="D245" t="s">
        <v>857</v>
      </c>
      <c r="E245" t="s">
        <v>49</v>
      </c>
      <c r="F245" s="13">
        <v>46296</v>
      </c>
      <c r="G245" t="s">
        <v>2329</v>
      </c>
      <c r="H245" t="s">
        <v>2330</v>
      </c>
      <c r="I245" s="12">
        <f>_xlfn.XLOOKUP(A245, 'FY25 Preliminary Award'!B:B, 'FY25 Preliminary Award'!F:F, "", FALSE)</f>
        <v>419.48</v>
      </c>
      <c r="J245" s="12">
        <f>_xlfn.XLOOKUP('Overview 619'!A245, 'FY25 Final Award'!B:B, 'FY25 Final Award'!F:F, "", FALSE)</f>
        <v>558.25</v>
      </c>
      <c r="K245" s="12">
        <f>_xlfn.XLOOKUP('Overview 619'!A245, 'FY25 Final Award'!B:B, 'FY25 Final Award'!F:F, "", FALSE)</f>
        <v>558.25</v>
      </c>
      <c r="O245" t="s">
        <v>85</v>
      </c>
    </row>
    <row r="246" spans="1:15">
      <c r="A246" t="s">
        <v>858</v>
      </c>
      <c r="B246" t="s">
        <v>859</v>
      </c>
      <c r="C246" t="s">
        <v>860</v>
      </c>
      <c r="D246" t="s">
        <v>861</v>
      </c>
      <c r="E246" t="s">
        <v>49</v>
      </c>
      <c r="F246" s="13">
        <v>46296</v>
      </c>
      <c r="G246" t="s">
        <v>2329</v>
      </c>
      <c r="H246" t="s">
        <v>2330</v>
      </c>
      <c r="I246" s="12">
        <f>_xlfn.XLOOKUP(A246, 'FY25 Preliminary Award'!B:B, 'FY25 Preliminary Award'!F:F, "", FALSE)</f>
        <v>56826.05</v>
      </c>
      <c r="J246" s="12">
        <f>_xlfn.XLOOKUP('Overview 619'!A246, 'FY25 Final Award'!B:B, 'FY25 Final Award'!F:F, "", FALSE)</f>
        <v>67853.31</v>
      </c>
      <c r="K246" s="12">
        <f>_xlfn.XLOOKUP('Overview 619'!A246, 'FY25 Final Award'!B:B, 'FY25 Final Award'!F:F, "", FALSE)</f>
        <v>67853.31</v>
      </c>
      <c r="O246" t="s">
        <v>85</v>
      </c>
    </row>
    <row r="247" spans="1:15">
      <c r="A247" t="s">
        <v>862</v>
      </c>
      <c r="B247" t="s">
        <v>863</v>
      </c>
      <c r="C247" t="s">
        <v>864</v>
      </c>
      <c r="D247" t="s">
        <v>865</v>
      </c>
      <c r="E247" t="s">
        <v>49</v>
      </c>
      <c r="F247" s="13">
        <v>46296</v>
      </c>
      <c r="G247" t="s">
        <v>2329</v>
      </c>
      <c r="H247" t="s">
        <v>2330</v>
      </c>
      <c r="I247" s="12">
        <f>_xlfn.XLOOKUP(A247, 'FY25 Preliminary Award'!B:B, 'FY25 Preliminary Award'!F:F, "", FALSE)</f>
        <v>17845.810000000001</v>
      </c>
      <c r="J247" s="12">
        <f>_xlfn.XLOOKUP('Overview 619'!A247, 'FY25 Final Award'!B:B, 'FY25 Final Award'!F:F, "", FALSE)</f>
        <v>25483.82</v>
      </c>
      <c r="K247" s="12">
        <f>_xlfn.XLOOKUP('Overview 619'!A247, 'FY25 Final Award'!B:B, 'FY25 Final Award'!F:F, "", FALSE)</f>
        <v>25483.82</v>
      </c>
      <c r="O247" t="s">
        <v>85</v>
      </c>
    </row>
    <row r="248" spans="1:15">
      <c r="A248" t="s">
        <v>866</v>
      </c>
      <c r="B248" t="s">
        <v>867</v>
      </c>
      <c r="C248" t="s">
        <v>868</v>
      </c>
      <c r="D248" t="s">
        <v>869</v>
      </c>
      <c r="E248" t="s">
        <v>49</v>
      </c>
      <c r="F248" s="13">
        <v>46296</v>
      </c>
      <c r="G248" t="s">
        <v>2329</v>
      </c>
      <c r="H248" t="s">
        <v>2330</v>
      </c>
      <c r="I248" s="12">
        <f>_xlfn.XLOOKUP(A248, 'FY25 Preliminary Award'!B:B, 'FY25 Preliminary Award'!F:F, "", FALSE)</f>
        <v>23777.66</v>
      </c>
      <c r="J248" s="12">
        <f>_xlfn.XLOOKUP('Overview 619'!A248, 'FY25 Final Award'!B:B, 'FY25 Final Award'!F:F, "", FALSE)</f>
        <v>29567.64</v>
      </c>
      <c r="K248" s="12">
        <f>_xlfn.XLOOKUP('Overview 619'!A248, 'FY25 Final Award'!B:B, 'FY25 Final Award'!F:F, "", FALSE)</f>
        <v>29567.64</v>
      </c>
      <c r="O248" t="s">
        <v>85</v>
      </c>
    </row>
    <row r="249" spans="1:15">
      <c r="A249" t="s">
        <v>870</v>
      </c>
      <c r="B249" t="s">
        <v>871</v>
      </c>
      <c r="C249" t="s">
        <v>872</v>
      </c>
      <c r="D249" t="s">
        <v>873</v>
      </c>
      <c r="E249" t="s">
        <v>49</v>
      </c>
      <c r="F249" s="13">
        <v>46296</v>
      </c>
      <c r="G249" t="s">
        <v>2329</v>
      </c>
      <c r="H249" t="s">
        <v>2330</v>
      </c>
      <c r="I249" s="12">
        <f>_xlfn.XLOOKUP(A249, 'FY25 Preliminary Award'!B:B, 'FY25 Preliminary Award'!F:F, "", FALSE)</f>
        <v>7982.3</v>
      </c>
      <c r="J249" s="12">
        <f>_xlfn.XLOOKUP('Overview 619'!A249, 'FY25 Final Award'!B:B, 'FY25 Final Award'!F:F, "", FALSE)</f>
        <v>9275.1</v>
      </c>
      <c r="K249" s="12">
        <f>_xlfn.XLOOKUP('Overview 619'!A249, 'FY25 Final Award'!B:B, 'FY25 Final Award'!F:F, "", FALSE)</f>
        <v>9275.1</v>
      </c>
      <c r="O249" t="s">
        <v>85</v>
      </c>
    </row>
    <row r="250" spans="1:15">
      <c r="A250" t="s">
        <v>874</v>
      </c>
      <c r="B250" t="s">
        <v>875</v>
      </c>
      <c r="C250" t="s">
        <v>876</v>
      </c>
      <c r="D250" t="s">
        <v>877</v>
      </c>
      <c r="E250" t="s">
        <v>49</v>
      </c>
      <c r="F250" s="13">
        <v>46296</v>
      </c>
      <c r="G250" t="s">
        <v>2329</v>
      </c>
      <c r="H250" t="s">
        <v>2330</v>
      </c>
      <c r="I250" s="12">
        <f>_xlfn.XLOOKUP(A250, 'FY25 Preliminary Award'!B:B, 'FY25 Preliminary Award'!F:F, "", FALSE)</f>
        <v>2974.76</v>
      </c>
      <c r="J250" s="12">
        <f>_xlfn.XLOOKUP('Overview 619'!A250, 'FY25 Final Award'!B:B, 'FY25 Final Award'!F:F, "", FALSE)</f>
        <v>3702.58</v>
      </c>
      <c r="K250" s="12">
        <f>_xlfn.XLOOKUP('Overview 619'!A250, 'FY25 Final Award'!B:B, 'FY25 Final Award'!F:F, "", FALSE)</f>
        <v>3702.58</v>
      </c>
      <c r="O250" t="s">
        <v>85</v>
      </c>
    </row>
    <row r="251" spans="1:15">
      <c r="A251" t="s">
        <v>878</v>
      </c>
      <c r="B251" t="s">
        <v>879</v>
      </c>
      <c r="C251" t="s">
        <v>880</v>
      </c>
      <c r="D251" t="s">
        <v>881</v>
      </c>
      <c r="E251" t="s">
        <v>49</v>
      </c>
      <c r="F251" s="13">
        <v>46296</v>
      </c>
      <c r="G251" t="s">
        <v>2329</v>
      </c>
      <c r="H251" t="s">
        <v>2330</v>
      </c>
      <c r="I251" s="12">
        <f>_xlfn.XLOOKUP(A251, 'FY25 Preliminary Award'!B:B, 'FY25 Preliminary Award'!F:F, "", FALSE)</f>
        <v>6379.03</v>
      </c>
      <c r="J251" s="12">
        <f>_xlfn.XLOOKUP('Overview 619'!A251, 'FY25 Final Award'!B:B, 'FY25 Final Award'!F:F, "", FALSE)</f>
        <v>7757.77</v>
      </c>
      <c r="K251" s="12">
        <f>_xlfn.XLOOKUP('Overview 619'!A251, 'FY25 Final Award'!B:B, 'FY25 Final Award'!F:F, "", FALSE)</f>
        <v>7757.77</v>
      </c>
      <c r="O251" t="s">
        <v>85</v>
      </c>
    </row>
    <row r="252" spans="1:15">
      <c r="A252" t="s">
        <v>882</v>
      </c>
      <c r="B252" t="s">
        <v>883</v>
      </c>
      <c r="C252" t="s">
        <v>884</v>
      </c>
      <c r="D252" t="s">
        <v>885</v>
      </c>
      <c r="E252" t="s">
        <v>49</v>
      </c>
      <c r="F252" s="13">
        <v>46296</v>
      </c>
      <c r="G252" t="s">
        <v>2329</v>
      </c>
      <c r="H252" t="s">
        <v>2330</v>
      </c>
      <c r="I252" s="12">
        <f>_xlfn.XLOOKUP(A252, 'FY25 Preliminary Award'!B:B, 'FY25 Preliminary Award'!F:F, "", FALSE)</f>
        <v>21422.959999999999</v>
      </c>
      <c r="J252" s="12">
        <f>_xlfn.XLOOKUP('Overview 619'!A252, 'FY25 Final Award'!B:B, 'FY25 Final Award'!F:F, "", FALSE)</f>
        <v>25976.7</v>
      </c>
      <c r="K252" s="12">
        <f>_xlfn.XLOOKUP('Overview 619'!A252, 'FY25 Final Award'!B:B, 'FY25 Final Award'!F:F, "", FALSE)</f>
        <v>25976.7</v>
      </c>
      <c r="O252" t="s">
        <v>85</v>
      </c>
    </row>
    <row r="253" spans="1:15">
      <c r="A253" t="s">
        <v>886</v>
      </c>
      <c r="B253" t="s">
        <v>887</v>
      </c>
      <c r="C253" t="s">
        <v>888</v>
      </c>
      <c r="D253" t="s">
        <v>889</v>
      </c>
      <c r="E253" t="s">
        <v>49</v>
      </c>
      <c r="F253" s="13">
        <v>46296</v>
      </c>
      <c r="G253" t="s">
        <v>2329</v>
      </c>
      <c r="H253" t="s">
        <v>2330</v>
      </c>
      <c r="I253" s="12">
        <f>_xlfn.XLOOKUP(A253, 'FY25 Preliminary Award'!B:B, 'FY25 Preliminary Award'!F:F, "", FALSE)</f>
        <v>1027.8900000000001</v>
      </c>
      <c r="J253" s="12">
        <f>_xlfn.XLOOKUP('Overview 619'!A253, 'FY25 Final Award'!B:B, 'FY25 Final Award'!F:F, "", FALSE)</f>
        <v>1184.5899999999999</v>
      </c>
      <c r="K253" s="12">
        <f>_xlfn.XLOOKUP('Overview 619'!A253, 'FY25 Final Award'!B:B, 'FY25 Final Award'!F:F, "", FALSE)</f>
        <v>1184.5899999999999</v>
      </c>
      <c r="O253" t="s">
        <v>85</v>
      </c>
    </row>
    <row r="254" spans="1:15">
      <c r="A254" t="s">
        <v>890</v>
      </c>
      <c r="B254" t="s">
        <v>887</v>
      </c>
      <c r="C254" t="s">
        <v>888</v>
      </c>
      <c r="D254" t="s">
        <v>891</v>
      </c>
      <c r="E254" t="s">
        <v>49</v>
      </c>
      <c r="F254" s="13">
        <v>46296</v>
      </c>
      <c r="G254" t="s">
        <v>2329</v>
      </c>
      <c r="H254" t="s">
        <v>2330</v>
      </c>
      <c r="I254" s="12">
        <f>_xlfn.XLOOKUP(A254, 'FY25 Preliminary Award'!B:B, 'FY25 Preliminary Award'!F:F, "", FALSE)</f>
        <v>1212.75</v>
      </c>
      <c r="J254" s="12">
        <f>_xlfn.XLOOKUP('Overview 619'!A254, 'FY25 Final Award'!B:B, 'FY25 Final Award'!F:F, "", FALSE)</f>
        <v>1511.18</v>
      </c>
      <c r="K254" s="12">
        <f>_xlfn.XLOOKUP('Overview 619'!A254, 'FY25 Final Award'!B:B, 'FY25 Final Award'!F:F, "", FALSE)</f>
        <v>1511.18</v>
      </c>
      <c r="O254" t="s">
        <v>85</v>
      </c>
    </row>
    <row r="255" spans="1:15">
      <c r="A255" t="s">
        <v>892</v>
      </c>
      <c r="B255" t="s">
        <v>893</v>
      </c>
      <c r="C255" t="s">
        <v>894</v>
      </c>
      <c r="D255" t="s">
        <v>895</v>
      </c>
      <c r="E255" t="s">
        <v>49</v>
      </c>
      <c r="F255" s="13">
        <v>46296</v>
      </c>
      <c r="G255" t="s">
        <v>2329</v>
      </c>
      <c r="H255" t="s">
        <v>2330</v>
      </c>
      <c r="I255" s="12">
        <f>_xlfn.XLOOKUP(A255, 'FY25 Preliminary Award'!B:B, 'FY25 Preliminary Award'!F:F, "", FALSE)</f>
        <v>1046.78</v>
      </c>
      <c r="J255" s="12">
        <f>_xlfn.XLOOKUP('Overview 619'!A255, 'FY25 Final Award'!B:B, 'FY25 Final Award'!F:F, "", FALSE)</f>
        <v>1296</v>
      </c>
      <c r="K255" s="12">
        <f>_xlfn.XLOOKUP('Overview 619'!A255, 'FY25 Final Award'!B:B, 'FY25 Final Award'!F:F, "", FALSE)</f>
        <v>1296</v>
      </c>
      <c r="O255" t="s">
        <v>85</v>
      </c>
    </row>
    <row r="256" spans="1:15">
      <c r="A256" t="s">
        <v>896</v>
      </c>
      <c r="B256" t="s">
        <v>897</v>
      </c>
      <c r="C256" t="s">
        <v>898</v>
      </c>
      <c r="D256" t="s">
        <v>899</v>
      </c>
      <c r="E256" t="s">
        <v>49</v>
      </c>
      <c r="F256" s="13">
        <v>46296</v>
      </c>
      <c r="G256" t="s">
        <v>2329</v>
      </c>
      <c r="H256" t="s">
        <v>2330</v>
      </c>
      <c r="I256" s="12">
        <f>_xlfn.XLOOKUP(A256, 'FY25 Preliminary Award'!B:B, 'FY25 Preliminary Award'!F:F, "", FALSE)</f>
        <v>571.76</v>
      </c>
      <c r="J256" s="12">
        <f>_xlfn.XLOOKUP('Overview 619'!A256, 'FY25 Final Award'!B:B, 'FY25 Final Award'!F:F, "", FALSE)</f>
        <v>788.31</v>
      </c>
      <c r="K256" s="12">
        <f>_xlfn.XLOOKUP('Overview 619'!A256, 'FY25 Final Award'!B:B, 'FY25 Final Award'!F:F, "", FALSE)</f>
        <v>788.31</v>
      </c>
      <c r="O256" t="s">
        <v>85</v>
      </c>
    </row>
    <row r="257" spans="1:15">
      <c r="A257" t="s">
        <v>900</v>
      </c>
      <c r="B257" t="s">
        <v>901</v>
      </c>
      <c r="C257" t="s">
        <v>902</v>
      </c>
      <c r="D257" t="s">
        <v>903</v>
      </c>
      <c r="E257" t="s">
        <v>49</v>
      </c>
      <c r="F257" s="13">
        <v>46296</v>
      </c>
      <c r="G257" t="s">
        <v>2329</v>
      </c>
      <c r="H257" t="s">
        <v>2330</v>
      </c>
      <c r="I257" s="12">
        <f>_xlfn.XLOOKUP(A257, 'FY25 Preliminary Award'!B:B, 'FY25 Preliminary Award'!F:F, "", FALSE)</f>
        <v>0</v>
      </c>
      <c r="J257" s="12">
        <f>_xlfn.XLOOKUP('Overview 619'!A257, 'FY25 Final Award'!B:B, 'FY25 Final Award'!F:F, "", FALSE)</f>
        <v>289.06</v>
      </c>
      <c r="K257" s="12">
        <f>_xlfn.XLOOKUP('Overview 619'!A257, 'FY25 Final Award'!B:B, 'FY25 Final Award'!F:F, "", FALSE)</f>
        <v>289.06</v>
      </c>
      <c r="O257" t="s">
        <v>85</v>
      </c>
    </row>
    <row r="258" spans="1:15">
      <c r="A258" t="s">
        <v>904</v>
      </c>
      <c r="B258" t="s">
        <v>905</v>
      </c>
      <c r="C258" t="s">
        <v>906</v>
      </c>
      <c r="D258" t="s">
        <v>907</v>
      </c>
      <c r="E258" t="s">
        <v>49</v>
      </c>
      <c r="F258" s="13">
        <v>46296</v>
      </c>
      <c r="G258" t="s">
        <v>2329</v>
      </c>
      <c r="H258" t="s">
        <v>2330</v>
      </c>
      <c r="I258" s="12">
        <f>_xlfn.XLOOKUP(A258, 'FY25 Preliminary Award'!B:B, 'FY25 Preliminary Award'!F:F, "", FALSE)</f>
        <v>648.86</v>
      </c>
      <c r="J258" s="12">
        <f>_xlfn.XLOOKUP('Overview 619'!A258, 'FY25 Final Award'!B:B, 'FY25 Final Award'!F:F, "", FALSE)</f>
        <v>834.89</v>
      </c>
      <c r="K258" s="12">
        <f>_xlfn.XLOOKUP('Overview 619'!A258, 'FY25 Final Award'!B:B, 'FY25 Final Award'!F:F, "", FALSE)</f>
        <v>834.89</v>
      </c>
      <c r="O258" t="s">
        <v>85</v>
      </c>
    </row>
    <row r="259" spans="1:15">
      <c r="A259" t="s">
        <v>908</v>
      </c>
      <c r="B259" t="s">
        <v>909</v>
      </c>
      <c r="C259" t="s">
        <v>910</v>
      </c>
      <c r="D259" t="s">
        <v>911</v>
      </c>
      <c r="E259" t="s">
        <v>49</v>
      </c>
      <c r="F259" s="13">
        <v>46296</v>
      </c>
      <c r="G259" t="s">
        <v>2329</v>
      </c>
      <c r="H259" t="s">
        <v>2330</v>
      </c>
      <c r="I259" s="12">
        <f>_xlfn.XLOOKUP(A259, 'FY25 Preliminary Award'!B:B, 'FY25 Preliminary Award'!F:F, "", FALSE)</f>
        <v>15879.34</v>
      </c>
      <c r="J259" s="12">
        <f>_xlfn.XLOOKUP('Overview 619'!A259, 'FY25 Final Award'!B:B, 'FY25 Final Award'!F:F, "", FALSE)</f>
        <v>20758.810000000001</v>
      </c>
      <c r="K259" s="12">
        <f>_xlfn.XLOOKUP('Overview 619'!A259, 'FY25 Final Award'!B:B, 'FY25 Final Award'!F:F, "", FALSE)</f>
        <v>20758.810000000001</v>
      </c>
      <c r="O259" t="s">
        <v>85</v>
      </c>
    </row>
    <row r="260" spans="1:15">
      <c r="A260" t="s">
        <v>912</v>
      </c>
      <c r="B260" t="s">
        <v>913</v>
      </c>
      <c r="C260" t="s">
        <v>914</v>
      </c>
      <c r="D260" t="s">
        <v>915</v>
      </c>
      <c r="E260" t="s">
        <v>49</v>
      </c>
      <c r="F260" s="13">
        <v>46296</v>
      </c>
      <c r="G260" t="s">
        <v>2329</v>
      </c>
      <c r="H260" t="s">
        <v>2330</v>
      </c>
      <c r="I260" s="12">
        <f>_xlfn.XLOOKUP(A260, 'FY25 Preliminary Award'!B:B, 'FY25 Preliminary Award'!F:F, "", FALSE)</f>
        <v>6488.98</v>
      </c>
      <c r="J260" s="12">
        <f>_xlfn.XLOOKUP('Overview 619'!A260, 'FY25 Final Award'!B:B, 'FY25 Final Award'!F:F, "", FALSE)</f>
        <v>7816.46</v>
      </c>
      <c r="K260" s="12">
        <f>_xlfn.XLOOKUP('Overview 619'!A260, 'FY25 Final Award'!B:B, 'FY25 Final Award'!F:F, "", FALSE)</f>
        <v>7816.46</v>
      </c>
      <c r="O260" t="s">
        <v>85</v>
      </c>
    </row>
    <row r="261" spans="1:15">
      <c r="A261" t="s">
        <v>916</v>
      </c>
      <c r="B261" t="s">
        <v>917</v>
      </c>
      <c r="C261" t="s">
        <v>918</v>
      </c>
      <c r="D261" t="s">
        <v>919</v>
      </c>
      <c r="E261" t="s">
        <v>49</v>
      </c>
      <c r="F261" s="13">
        <v>46296</v>
      </c>
      <c r="G261" t="s">
        <v>2329</v>
      </c>
      <c r="H261" t="s">
        <v>2330</v>
      </c>
      <c r="I261" s="12">
        <f>_xlfn.XLOOKUP(A261, 'FY25 Preliminary Award'!B:B, 'FY25 Preliminary Award'!F:F, "", FALSE)</f>
        <v>0</v>
      </c>
      <c r="J261" s="12">
        <f>_xlfn.XLOOKUP('Overview 619'!A261, 'FY25 Final Award'!B:B, 'FY25 Final Award'!F:F, "", FALSE)</f>
        <v>0</v>
      </c>
      <c r="K261" s="12">
        <f>_xlfn.XLOOKUP('Overview 619'!A261, 'FY25 Final Award'!B:B, 'FY25 Final Award'!F:F, "", FALSE)</f>
        <v>0</v>
      </c>
      <c r="O261" t="s">
        <v>85</v>
      </c>
    </row>
    <row r="262" spans="1:15">
      <c r="A262" t="s">
        <v>920</v>
      </c>
      <c r="B262" t="s">
        <v>921</v>
      </c>
      <c r="C262" t="s">
        <v>921</v>
      </c>
      <c r="D262" t="s">
        <v>922</v>
      </c>
      <c r="E262" t="s">
        <v>49</v>
      </c>
      <c r="F262" s="13">
        <v>46296</v>
      </c>
      <c r="G262" t="s">
        <v>2329</v>
      </c>
      <c r="H262" t="s">
        <v>2330</v>
      </c>
      <c r="I262" s="12">
        <f>_xlfn.XLOOKUP(A262, 'FY25 Preliminary Award'!B:B, 'FY25 Preliminary Award'!F:F, "", FALSE)</f>
        <v>0</v>
      </c>
      <c r="J262" s="12">
        <f>_xlfn.XLOOKUP('Overview 619'!A262, 'FY25 Final Award'!B:B, 'FY25 Final Award'!F:F, "", FALSE)</f>
        <v>0</v>
      </c>
      <c r="K262" s="12">
        <f>_xlfn.XLOOKUP('Overview 619'!A262, 'FY25 Final Award'!B:B, 'FY25 Final Award'!F:F, "", FALSE)</f>
        <v>0</v>
      </c>
      <c r="O262" t="s">
        <v>85</v>
      </c>
    </row>
    <row r="263" spans="1:15">
      <c r="A263" t="s">
        <v>923</v>
      </c>
      <c r="B263" t="s">
        <v>924</v>
      </c>
      <c r="C263" t="s">
        <v>925</v>
      </c>
      <c r="D263" t="s">
        <v>926</v>
      </c>
      <c r="E263" t="s">
        <v>49</v>
      </c>
      <c r="F263" s="13">
        <v>46296</v>
      </c>
      <c r="G263" t="s">
        <v>2329</v>
      </c>
      <c r="H263" t="s">
        <v>2330</v>
      </c>
      <c r="I263" s="12">
        <f>_xlfn.XLOOKUP(A263, 'FY25 Preliminary Award'!B:B, 'FY25 Preliminary Award'!F:F, "", FALSE)</f>
        <v>335.68</v>
      </c>
      <c r="J263" s="12">
        <f>_xlfn.XLOOKUP('Overview 619'!A263, 'FY25 Final Award'!B:B, 'FY25 Final Award'!F:F, "", FALSE)</f>
        <v>457.16</v>
      </c>
      <c r="K263" s="12">
        <f>_xlfn.XLOOKUP('Overview 619'!A263, 'FY25 Final Award'!B:B, 'FY25 Final Award'!F:F, "", FALSE)</f>
        <v>457.16</v>
      </c>
      <c r="O263" t="s">
        <v>85</v>
      </c>
    </row>
    <row r="264" spans="1:15">
      <c r="A264" t="s">
        <v>927</v>
      </c>
      <c r="B264" t="s">
        <v>928</v>
      </c>
      <c r="C264" t="s">
        <v>929</v>
      </c>
      <c r="D264" t="s">
        <v>930</v>
      </c>
      <c r="E264" t="s">
        <v>49</v>
      </c>
      <c r="F264" s="13">
        <v>46296</v>
      </c>
      <c r="G264" t="s">
        <v>2329</v>
      </c>
      <c r="H264" t="s">
        <v>2330</v>
      </c>
      <c r="I264" s="12">
        <f>_xlfn.XLOOKUP(A264, 'FY25 Preliminary Award'!B:B, 'FY25 Preliminary Award'!F:F, "", FALSE)</f>
        <v>562.78</v>
      </c>
      <c r="J264" s="12">
        <f>_xlfn.XLOOKUP('Overview 619'!A264, 'FY25 Final Award'!B:B, 'FY25 Final Award'!F:F, "", FALSE)</f>
        <v>988.78</v>
      </c>
      <c r="K264" s="12">
        <f>_xlfn.XLOOKUP('Overview 619'!A264, 'FY25 Final Award'!B:B, 'FY25 Final Award'!F:F, "", FALSE)</f>
        <v>988.78</v>
      </c>
      <c r="O264" t="s">
        <v>85</v>
      </c>
    </row>
    <row r="265" spans="1:15">
      <c r="A265" t="s">
        <v>931</v>
      </c>
      <c r="B265" t="s">
        <v>932</v>
      </c>
      <c r="C265" t="s">
        <v>933</v>
      </c>
      <c r="D265" t="s">
        <v>934</v>
      </c>
      <c r="E265" t="s">
        <v>49</v>
      </c>
      <c r="F265" s="13">
        <v>46296</v>
      </c>
      <c r="G265" t="s">
        <v>2329</v>
      </c>
      <c r="H265" t="s">
        <v>2330</v>
      </c>
      <c r="I265" s="12">
        <f>_xlfn.XLOOKUP(A265, 'FY25 Preliminary Award'!B:B, 'FY25 Preliminary Award'!F:F, "", FALSE)</f>
        <v>0</v>
      </c>
      <c r="J265" s="12">
        <f>_xlfn.XLOOKUP('Overview 619'!A265, 'FY25 Final Award'!B:B, 'FY25 Final Award'!F:F, "", FALSE)</f>
        <v>0</v>
      </c>
      <c r="K265" s="12">
        <f>_xlfn.XLOOKUP('Overview 619'!A265, 'FY25 Final Award'!B:B, 'FY25 Final Award'!F:F, "", FALSE)</f>
        <v>0</v>
      </c>
      <c r="O265" t="s">
        <v>85</v>
      </c>
    </row>
    <row r="266" spans="1:15">
      <c r="A266" t="s">
        <v>935</v>
      </c>
      <c r="B266" t="s">
        <v>936</v>
      </c>
      <c r="C266" t="s">
        <v>937</v>
      </c>
      <c r="D266">
        <v>0</v>
      </c>
      <c r="E266" t="s">
        <v>49</v>
      </c>
      <c r="F266" s="13">
        <v>46296</v>
      </c>
      <c r="G266" t="s">
        <v>2329</v>
      </c>
      <c r="H266" t="s">
        <v>2330</v>
      </c>
      <c r="I266" s="12">
        <f>_xlfn.XLOOKUP(A266, 'FY25 Preliminary Award'!B:B, 'FY25 Preliminary Award'!F:F, "", FALSE)</f>
        <v>0</v>
      </c>
      <c r="J266" s="12">
        <f>_xlfn.XLOOKUP('Overview 619'!A266, 'FY25 Final Award'!B:B, 'FY25 Final Award'!F:F, "", FALSE)</f>
        <v>0</v>
      </c>
      <c r="K266" s="12">
        <f>_xlfn.XLOOKUP('Overview 619'!A266, 'FY25 Final Award'!B:B, 'FY25 Final Award'!F:F, "", FALSE)</f>
        <v>0</v>
      </c>
      <c r="O266" t="s">
        <v>85</v>
      </c>
    </row>
    <row r="267" spans="1:15">
      <c r="A267" t="s">
        <v>938</v>
      </c>
      <c r="B267" t="s">
        <v>939</v>
      </c>
      <c r="C267" t="s">
        <v>940</v>
      </c>
      <c r="D267" t="s">
        <v>941</v>
      </c>
      <c r="E267" t="s">
        <v>49</v>
      </c>
      <c r="F267" s="13">
        <v>46296</v>
      </c>
      <c r="G267" t="s">
        <v>2329</v>
      </c>
      <c r="H267" t="s">
        <v>2330</v>
      </c>
      <c r="I267" s="12">
        <f>_xlfn.XLOOKUP(A267, 'FY25 Preliminary Award'!B:B, 'FY25 Preliminary Award'!F:F, "", FALSE)</f>
        <v>154983.35999999999</v>
      </c>
      <c r="J267" s="12">
        <f>_xlfn.XLOOKUP('Overview 619'!A267, 'FY25 Final Award'!B:B, 'FY25 Final Award'!F:F, "", FALSE)</f>
        <v>189836.36</v>
      </c>
      <c r="K267" s="12">
        <f>_xlfn.XLOOKUP('Overview 619'!A267, 'FY25 Final Award'!B:B, 'FY25 Final Award'!F:F, "", FALSE)</f>
        <v>189836.36</v>
      </c>
      <c r="O267" t="s">
        <v>85</v>
      </c>
    </row>
    <row r="268" spans="1:15">
      <c r="A268" t="s">
        <v>942</v>
      </c>
      <c r="B268" t="s">
        <v>943</v>
      </c>
      <c r="C268" t="s">
        <v>943</v>
      </c>
      <c r="D268" t="s">
        <v>944</v>
      </c>
      <c r="E268" t="s">
        <v>49</v>
      </c>
      <c r="F268" s="13">
        <v>46296</v>
      </c>
      <c r="G268" t="s">
        <v>2329</v>
      </c>
      <c r="H268" t="s">
        <v>2330</v>
      </c>
      <c r="I268" s="12">
        <f>_xlfn.XLOOKUP(A268, 'FY25 Preliminary Award'!B:B, 'FY25 Preliminary Award'!F:F, "", FALSE)</f>
        <v>809.19</v>
      </c>
      <c r="J268" s="12">
        <f>_xlfn.XLOOKUP('Overview 619'!A268, 'FY25 Final Award'!B:B, 'FY25 Final Award'!F:F, "", FALSE)</f>
        <v>986.7</v>
      </c>
      <c r="K268" s="12">
        <f>_xlfn.XLOOKUP('Overview 619'!A268, 'FY25 Final Award'!B:B, 'FY25 Final Award'!F:F, "", FALSE)</f>
        <v>986.7</v>
      </c>
      <c r="O268" t="s">
        <v>85</v>
      </c>
    </row>
    <row r="269" spans="1:15">
      <c r="A269" t="s">
        <v>945</v>
      </c>
      <c r="B269" t="s">
        <v>946</v>
      </c>
      <c r="C269" t="s">
        <v>947</v>
      </c>
      <c r="D269" t="s">
        <v>948</v>
      </c>
      <c r="E269" t="s">
        <v>49</v>
      </c>
      <c r="F269" s="13">
        <v>46296</v>
      </c>
      <c r="G269" t="s">
        <v>2329</v>
      </c>
      <c r="H269" t="s">
        <v>2330</v>
      </c>
      <c r="I269" s="12">
        <f>_xlfn.XLOOKUP(A269, 'FY25 Preliminary Award'!B:B, 'FY25 Preliminary Award'!F:F, "", FALSE)</f>
        <v>67460.63</v>
      </c>
      <c r="J269" s="12">
        <f>_xlfn.XLOOKUP('Overview 619'!A269, 'FY25 Final Award'!B:B, 'FY25 Final Award'!F:F, "", FALSE)</f>
        <v>79142.16</v>
      </c>
      <c r="K269" s="12">
        <f>_xlfn.XLOOKUP('Overview 619'!A269, 'FY25 Final Award'!B:B, 'FY25 Final Award'!F:F, "", FALSE)</f>
        <v>79142.16</v>
      </c>
      <c r="O269" t="s">
        <v>85</v>
      </c>
    </row>
    <row r="270" spans="1:15">
      <c r="A270" t="s">
        <v>949</v>
      </c>
      <c r="B270" t="s">
        <v>950</v>
      </c>
      <c r="C270" t="s">
        <v>950</v>
      </c>
      <c r="D270" t="s">
        <v>951</v>
      </c>
      <c r="E270" t="s">
        <v>49</v>
      </c>
      <c r="F270" s="13">
        <v>46296</v>
      </c>
      <c r="G270" t="s">
        <v>2329</v>
      </c>
      <c r="H270" t="s">
        <v>2330</v>
      </c>
      <c r="I270" s="12">
        <f>_xlfn.XLOOKUP(A270, 'FY25 Preliminary Award'!B:B, 'FY25 Preliminary Award'!F:F, "", FALSE)</f>
        <v>0</v>
      </c>
      <c r="J270" s="12">
        <f>_xlfn.XLOOKUP('Overview 619'!A270, 'FY25 Final Award'!B:B, 'FY25 Final Award'!F:F, "", FALSE)</f>
        <v>0</v>
      </c>
      <c r="K270" s="12">
        <f>_xlfn.XLOOKUP('Overview 619'!A270, 'FY25 Final Award'!B:B, 'FY25 Final Award'!F:F, "", FALSE)</f>
        <v>0</v>
      </c>
      <c r="O270" t="s">
        <v>85</v>
      </c>
    </row>
    <row r="271" spans="1:15">
      <c r="A271" t="s">
        <v>952</v>
      </c>
      <c r="B271" t="s">
        <v>953</v>
      </c>
      <c r="C271" t="s">
        <v>953</v>
      </c>
      <c r="D271" t="s">
        <v>954</v>
      </c>
      <c r="E271" t="s">
        <v>49</v>
      </c>
      <c r="F271" s="13">
        <v>46296</v>
      </c>
      <c r="G271" t="s">
        <v>2329</v>
      </c>
      <c r="H271" t="s">
        <v>2330</v>
      </c>
      <c r="I271" s="12">
        <f>_xlfn.XLOOKUP(A271, 'FY25 Preliminary Award'!B:B, 'FY25 Preliminary Award'!F:F, "", FALSE)</f>
        <v>342.49</v>
      </c>
      <c r="J271" s="12">
        <f>_xlfn.XLOOKUP('Overview 619'!A271, 'FY25 Final Award'!B:B, 'FY25 Final Award'!F:F, "", FALSE)</f>
        <v>0</v>
      </c>
      <c r="K271" s="12">
        <f>_xlfn.XLOOKUP('Overview 619'!A271, 'FY25 Final Award'!B:B, 'FY25 Final Award'!F:F, "", FALSE)</f>
        <v>0</v>
      </c>
      <c r="O271" t="s">
        <v>85</v>
      </c>
    </row>
    <row r="272" spans="1:15">
      <c r="A272" t="s">
        <v>955</v>
      </c>
      <c r="B272" t="s">
        <v>956</v>
      </c>
      <c r="C272" t="s">
        <v>957</v>
      </c>
      <c r="D272" t="s">
        <v>958</v>
      </c>
      <c r="E272" t="s">
        <v>49</v>
      </c>
      <c r="F272" s="13">
        <v>46296</v>
      </c>
      <c r="G272" t="s">
        <v>2329</v>
      </c>
      <c r="H272" t="s">
        <v>2330</v>
      </c>
      <c r="I272" s="12">
        <f>_xlfn.XLOOKUP(A272, 'FY25 Preliminary Award'!B:B, 'FY25 Preliminary Award'!F:F, "", FALSE)</f>
        <v>8775.94</v>
      </c>
      <c r="J272" s="12">
        <f>_xlfn.XLOOKUP('Overview 619'!A272, 'FY25 Final Award'!B:B, 'FY25 Final Award'!F:F, "", FALSE)</f>
        <v>10686.83</v>
      </c>
      <c r="K272" s="12">
        <f>_xlfn.XLOOKUP('Overview 619'!A272, 'FY25 Final Award'!B:B, 'FY25 Final Award'!F:F, "", FALSE)</f>
        <v>10686.83</v>
      </c>
      <c r="O272" t="s">
        <v>85</v>
      </c>
    </row>
    <row r="273" spans="1:15">
      <c r="A273" t="s">
        <v>959</v>
      </c>
      <c r="B273" t="s">
        <v>960</v>
      </c>
      <c r="C273" t="s">
        <v>961</v>
      </c>
      <c r="D273" t="s">
        <v>962</v>
      </c>
      <c r="E273" t="s">
        <v>49</v>
      </c>
      <c r="F273" s="13">
        <v>46296</v>
      </c>
      <c r="G273" t="s">
        <v>2329</v>
      </c>
      <c r="H273" t="s">
        <v>2330</v>
      </c>
      <c r="I273" s="12">
        <f>_xlfn.XLOOKUP(A273, 'FY25 Preliminary Award'!B:B, 'FY25 Preliminary Award'!F:F, "", FALSE)</f>
        <v>0</v>
      </c>
      <c r="J273" s="12">
        <f>_xlfn.XLOOKUP('Overview 619'!A273, 'FY25 Final Award'!B:B, 'FY25 Final Award'!F:F, "", FALSE)</f>
        <v>0</v>
      </c>
      <c r="K273" s="12">
        <f>_xlfn.XLOOKUP('Overview 619'!A273, 'FY25 Final Award'!B:B, 'FY25 Final Award'!F:F, "", FALSE)</f>
        <v>0</v>
      </c>
      <c r="O273" t="s">
        <v>85</v>
      </c>
    </row>
    <row r="274" spans="1:15">
      <c r="A274" t="s">
        <v>963</v>
      </c>
      <c r="B274" t="s">
        <v>964</v>
      </c>
      <c r="C274" t="s">
        <v>965</v>
      </c>
      <c r="D274" t="s">
        <v>966</v>
      </c>
      <c r="E274" t="s">
        <v>49</v>
      </c>
      <c r="F274" s="13">
        <v>46296</v>
      </c>
      <c r="G274" t="s">
        <v>2329</v>
      </c>
      <c r="H274" t="s">
        <v>2330</v>
      </c>
      <c r="I274" s="12">
        <f>_xlfn.XLOOKUP(A274, 'FY25 Preliminary Award'!B:B, 'FY25 Preliminary Award'!F:F, "", FALSE)</f>
        <v>1108.75</v>
      </c>
      <c r="J274" s="12">
        <f>_xlfn.XLOOKUP('Overview 619'!A274, 'FY25 Final Award'!B:B, 'FY25 Final Award'!F:F, "", FALSE)</f>
        <v>1369</v>
      </c>
      <c r="K274" s="12">
        <f>_xlfn.XLOOKUP('Overview 619'!A274, 'FY25 Final Award'!B:B, 'FY25 Final Award'!F:F, "", FALSE)</f>
        <v>1369</v>
      </c>
      <c r="O274" t="s">
        <v>85</v>
      </c>
    </row>
    <row r="275" spans="1:15">
      <c r="A275" t="s">
        <v>967</v>
      </c>
      <c r="B275" t="s">
        <v>968</v>
      </c>
      <c r="C275" t="s">
        <v>969</v>
      </c>
      <c r="D275" t="s">
        <v>970</v>
      </c>
      <c r="E275" t="s">
        <v>49</v>
      </c>
      <c r="F275" s="13">
        <v>46296</v>
      </c>
      <c r="G275" t="s">
        <v>2329</v>
      </c>
      <c r="H275" t="s">
        <v>2330</v>
      </c>
      <c r="I275" s="12">
        <f>_xlfn.XLOOKUP(A275, 'FY25 Preliminary Award'!B:B, 'FY25 Preliminary Award'!F:F, "", FALSE)</f>
        <v>446.36</v>
      </c>
      <c r="J275" s="12">
        <f>_xlfn.XLOOKUP('Overview 619'!A275, 'FY25 Final Award'!B:B, 'FY25 Final Award'!F:F, "", FALSE)</f>
        <v>599.15</v>
      </c>
      <c r="K275" s="12">
        <f>_xlfn.XLOOKUP('Overview 619'!A275, 'FY25 Final Award'!B:B, 'FY25 Final Award'!F:F, "", FALSE)</f>
        <v>599.15</v>
      </c>
      <c r="O275" t="s">
        <v>85</v>
      </c>
    </row>
    <row r="276" spans="1:15">
      <c r="A276" t="s">
        <v>971</v>
      </c>
      <c r="B276" t="s">
        <v>972</v>
      </c>
      <c r="C276" t="s">
        <v>973</v>
      </c>
      <c r="D276" t="s">
        <v>974</v>
      </c>
      <c r="E276" t="s">
        <v>49</v>
      </c>
      <c r="F276" s="13">
        <v>46296</v>
      </c>
      <c r="G276" t="s">
        <v>2329</v>
      </c>
      <c r="H276" t="s">
        <v>2330</v>
      </c>
      <c r="I276" s="12">
        <f>_xlfn.XLOOKUP(A276, 'FY25 Preliminary Award'!B:B, 'FY25 Preliminary Award'!F:F, "", FALSE)</f>
        <v>415.26</v>
      </c>
      <c r="J276" s="12">
        <f>_xlfn.XLOOKUP('Overview 619'!A276, 'FY25 Final Award'!B:B, 'FY25 Final Award'!F:F, "", FALSE)</f>
        <v>484.88</v>
      </c>
      <c r="K276" s="12">
        <f>_xlfn.XLOOKUP('Overview 619'!A276, 'FY25 Final Award'!B:B, 'FY25 Final Award'!F:F, "", FALSE)</f>
        <v>484.88</v>
      </c>
      <c r="O276" t="s">
        <v>85</v>
      </c>
    </row>
    <row r="277" spans="1:15">
      <c r="A277" t="s">
        <v>975</v>
      </c>
      <c r="B277" t="s">
        <v>976</v>
      </c>
      <c r="C277" t="s">
        <v>977</v>
      </c>
      <c r="D277" t="s">
        <v>978</v>
      </c>
      <c r="E277" t="s">
        <v>49</v>
      </c>
      <c r="F277" s="13">
        <v>46296</v>
      </c>
      <c r="G277" t="s">
        <v>2329</v>
      </c>
      <c r="H277" t="s">
        <v>2330</v>
      </c>
      <c r="I277" s="12">
        <f>_xlfn.XLOOKUP(A277, 'FY25 Preliminary Award'!B:B, 'FY25 Preliminary Award'!F:F, "", FALSE)</f>
        <v>0</v>
      </c>
      <c r="J277" s="12">
        <f>_xlfn.XLOOKUP('Overview 619'!A277, 'FY25 Final Award'!B:B, 'FY25 Final Award'!F:F, "", FALSE)</f>
        <v>0</v>
      </c>
      <c r="K277" s="12">
        <f>_xlfn.XLOOKUP('Overview 619'!A277, 'FY25 Final Award'!B:B, 'FY25 Final Award'!F:F, "", FALSE)</f>
        <v>0</v>
      </c>
      <c r="O277" t="s">
        <v>85</v>
      </c>
    </row>
    <row r="278" spans="1:15">
      <c r="A278" t="s">
        <v>979</v>
      </c>
      <c r="B278" t="s">
        <v>980</v>
      </c>
      <c r="C278" t="s">
        <v>981</v>
      </c>
      <c r="D278" t="s">
        <v>982</v>
      </c>
      <c r="E278" t="s">
        <v>49</v>
      </c>
      <c r="F278" s="13">
        <v>46296</v>
      </c>
      <c r="G278" t="s">
        <v>2329</v>
      </c>
      <c r="H278" t="s">
        <v>2330</v>
      </c>
      <c r="I278" s="12">
        <f>_xlfn.XLOOKUP(A278, 'FY25 Preliminary Award'!B:B, 'FY25 Preliminary Award'!F:F, "", FALSE)</f>
        <v>322.97000000000003</v>
      </c>
      <c r="J278" s="12">
        <f>_xlfn.XLOOKUP('Overview 619'!A278, 'FY25 Final Award'!B:B, 'FY25 Final Award'!F:F, "", FALSE)</f>
        <v>358.85</v>
      </c>
      <c r="K278" s="12">
        <f>_xlfn.XLOOKUP('Overview 619'!A278, 'FY25 Final Award'!B:B, 'FY25 Final Award'!F:F, "", FALSE)</f>
        <v>358.85</v>
      </c>
      <c r="O278" t="s">
        <v>85</v>
      </c>
    </row>
    <row r="279" spans="1:15">
      <c r="A279" t="s">
        <v>983</v>
      </c>
      <c r="B279" t="s">
        <v>984</v>
      </c>
      <c r="C279" t="s">
        <v>984</v>
      </c>
      <c r="D279" t="s">
        <v>985</v>
      </c>
      <c r="E279" t="s">
        <v>49</v>
      </c>
      <c r="F279" s="13">
        <v>46296</v>
      </c>
      <c r="G279" t="s">
        <v>2329</v>
      </c>
      <c r="H279" t="s">
        <v>2330</v>
      </c>
      <c r="I279" s="12">
        <f>_xlfn.XLOOKUP(A279, 'FY25 Preliminary Award'!B:B, 'FY25 Preliminary Award'!F:F, "", FALSE)</f>
        <v>363.24</v>
      </c>
      <c r="J279" s="12">
        <f>_xlfn.XLOOKUP('Overview 619'!A279, 'FY25 Final Award'!B:B, 'FY25 Final Award'!F:F, "", FALSE)</f>
        <v>640.53</v>
      </c>
      <c r="K279" s="12">
        <f>_xlfn.XLOOKUP('Overview 619'!A279, 'FY25 Final Award'!B:B, 'FY25 Final Award'!F:F, "", FALSE)</f>
        <v>640.53</v>
      </c>
      <c r="O279" t="s">
        <v>85</v>
      </c>
    </row>
    <row r="280" spans="1:15">
      <c r="A280" t="s">
        <v>986</v>
      </c>
      <c r="B280" t="s">
        <v>987</v>
      </c>
      <c r="C280" t="s">
        <v>987</v>
      </c>
      <c r="D280" t="s">
        <v>988</v>
      </c>
      <c r="E280" t="s">
        <v>49</v>
      </c>
      <c r="F280" s="13">
        <v>46296</v>
      </c>
      <c r="G280" t="s">
        <v>2329</v>
      </c>
      <c r="H280" t="s">
        <v>2330</v>
      </c>
      <c r="I280" s="12">
        <f>_xlfn.XLOOKUP(A280, 'FY25 Preliminary Award'!B:B, 'FY25 Preliminary Award'!F:F, "", FALSE)</f>
        <v>1455.38</v>
      </c>
      <c r="J280" s="12">
        <f>_xlfn.XLOOKUP('Overview 619'!A280, 'FY25 Final Award'!B:B, 'FY25 Final Award'!F:F, "", FALSE)</f>
        <v>1931.64</v>
      </c>
      <c r="K280" s="12">
        <f>_xlfn.XLOOKUP('Overview 619'!A280, 'FY25 Final Award'!B:B, 'FY25 Final Award'!F:F, "", FALSE)</f>
        <v>1931.64</v>
      </c>
      <c r="O280" t="s">
        <v>85</v>
      </c>
    </row>
    <row r="281" spans="1:15">
      <c r="A281" t="s">
        <v>989</v>
      </c>
      <c r="B281" t="s">
        <v>990</v>
      </c>
      <c r="C281" t="s">
        <v>991</v>
      </c>
      <c r="D281" t="s">
        <v>992</v>
      </c>
      <c r="E281" t="s">
        <v>49</v>
      </c>
      <c r="F281" s="13">
        <v>46296</v>
      </c>
      <c r="G281" t="s">
        <v>2329</v>
      </c>
      <c r="H281" t="s">
        <v>2330</v>
      </c>
      <c r="I281" s="12">
        <f>_xlfn.XLOOKUP(A281, 'FY25 Preliminary Award'!B:B, 'FY25 Preliminary Award'!F:F, "", FALSE)</f>
        <v>1738.81</v>
      </c>
      <c r="J281" s="12">
        <f>_xlfn.XLOOKUP('Overview 619'!A281, 'FY25 Final Award'!B:B, 'FY25 Final Award'!F:F, "", FALSE)</f>
        <v>2853.71</v>
      </c>
      <c r="K281" s="12">
        <f>_xlfn.XLOOKUP('Overview 619'!A281, 'FY25 Final Award'!B:B, 'FY25 Final Award'!F:F, "", FALSE)</f>
        <v>2853.71</v>
      </c>
      <c r="O281" t="s">
        <v>85</v>
      </c>
    </row>
    <row r="282" spans="1:15">
      <c r="A282" t="s">
        <v>993</v>
      </c>
      <c r="B282" t="s">
        <v>994</v>
      </c>
      <c r="C282" t="s">
        <v>994</v>
      </c>
      <c r="D282" t="s">
        <v>995</v>
      </c>
      <c r="E282" t="s">
        <v>49</v>
      </c>
      <c r="F282" s="13">
        <v>46296</v>
      </c>
      <c r="G282" t="s">
        <v>2329</v>
      </c>
      <c r="H282" t="s">
        <v>2330</v>
      </c>
      <c r="I282" s="12">
        <f>_xlfn.XLOOKUP(A282, 'FY25 Preliminary Award'!B:B, 'FY25 Preliminary Award'!F:F, "", FALSE)</f>
        <v>421.2</v>
      </c>
      <c r="J282" s="12">
        <f>_xlfn.XLOOKUP('Overview 619'!A282, 'FY25 Final Award'!B:B, 'FY25 Final Award'!F:F, "", FALSE)</f>
        <v>506.75</v>
      </c>
      <c r="K282" s="12">
        <f>_xlfn.XLOOKUP('Overview 619'!A282, 'FY25 Final Award'!B:B, 'FY25 Final Award'!F:F, "", FALSE)</f>
        <v>506.75</v>
      </c>
      <c r="O282" t="s">
        <v>85</v>
      </c>
    </row>
    <row r="283" spans="1:15">
      <c r="A283" t="s">
        <v>996</v>
      </c>
      <c r="B283" t="s">
        <v>997</v>
      </c>
      <c r="C283" t="s">
        <v>998</v>
      </c>
      <c r="D283" t="s">
        <v>999</v>
      </c>
      <c r="E283" t="s">
        <v>49</v>
      </c>
      <c r="F283" s="13">
        <v>46296</v>
      </c>
      <c r="G283" t="s">
        <v>2329</v>
      </c>
      <c r="H283" t="s">
        <v>2330</v>
      </c>
      <c r="I283" s="12">
        <f>_xlfn.XLOOKUP(A283, 'FY25 Preliminary Award'!B:B, 'FY25 Preliminary Award'!F:F, "", FALSE)</f>
        <v>842.34</v>
      </c>
      <c r="J283" s="12">
        <f>_xlfn.XLOOKUP('Overview 619'!A283, 'FY25 Final Award'!B:B, 'FY25 Final Award'!F:F, "", FALSE)</f>
        <v>1115.53</v>
      </c>
      <c r="K283" s="12">
        <f>_xlfn.XLOOKUP('Overview 619'!A283, 'FY25 Final Award'!B:B, 'FY25 Final Award'!F:F, "", FALSE)</f>
        <v>1115.53</v>
      </c>
      <c r="O283" t="s">
        <v>85</v>
      </c>
    </row>
    <row r="284" spans="1:15">
      <c r="A284" t="s">
        <v>1000</v>
      </c>
      <c r="B284" t="s">
        <v>1001</v>
      </c>
      <c r="C284" t="s">
        <v>1002</v>
      </c>
      <c r="D284" t="s">
        <v>1003</v>
      </c>
      <c r="E284" t="s">
        <v>49</v>
      </c>
      <c r="F284" s="13">
        <v>46296</v>
      </c>
      <c r="G284" t="s">
        <v>2329</v>
      </c>
      <c r="H284" t="s">
        <v>2330</v>
      </c>
      <c r="I284" s="12">
        <f>_xlfn.XLOOKUP(A284, 'FY25 Preliminary Award'!B:B, 'FY25 Preliminary Award'!F:F, "", FALSE)</f>
        <v>92.05</v>
      </c>
      <c r="J284" s="12">
        <f>_xlfn.XLOOKUP('Overview 619'!A284, 'FY25 Final Award'!B:B, 'FY25 Final Award'!F:F, "", FALSE)</f>
        <v>176.5</v>
      </c>
      <c r="K284" s="12">
        <f>_xlfn.XLOOKUP('Overview 619'!A284, 'FY25 Final Award'!B:B, 'FY25 Final Award'!F:F, "", FALSE)</f>
        <v>176.5</v>
      </c>
      <c r="O284" t="s">
        <v>85</v>
      </c>
    </row>
    <row r="285" spans="1:15">
      <c r="A285" t="s">
        <v>1004</v>
      </c>
      <c r="B285" t="s">
        <v>1005</v>
      </c>
      <c r="C285" t="s">
        <v>1006</v>
      </c>
      <c r="D285" t="s">
        <v>1007</v>
      </c>
      <c r="E285" t="s">
        <v>49</v>
      </c>
      <c r="F285" s="13">
        <v>46296</v>
      </c>
      <c r="G285" t="s">
        <v>2329</v>
      </c>
      <c r="H285" t="s">
        <v>2330</v>
      </c>
      <c r="I285" s="12">
        <f>_xlfn.XLOOKUP(A285, 'FY25 Preliminary Award'!B:B, 'FY25 Preliminary Award'!F:F, "", FALSE)</f>
        <v>2638.95</v>
      </c>
      <c r="J285" s="12">
        <f>_xlfn.XLOOKUP('Overview 619'!A285, 'FY25 Final Award'!B:B, 'FY25 Final Award'!F:F, "", FALSE)</f>
        <v>3232.32</v>
      </c>
      <c r="K285" s="12">
        <f>_xlfn.XLOOKUP('Overview 619'!A285, 'FY25 Final Award'!B:B, 'FY25 Final Award'!F:F, "", FALSE)</f>
        <v>3232.32</v>
      </c>
      <c r="O285" t="s">
        <v>85</v>
      </c>
    </row>
    <row r="286" spans="1:15">
      <c r="A286" t="s">
        <v>1008</v>
      </c>
      <c r="B286" t="s">
        <v>1009</v>
      </c>
      <c r="C286" t="s">
        <v>1010</v>
      </c>
      <c r="D286" t="s">
        <v>1011</v>
      </c>
      <c r="E286" t="s">
        <v>49</v>
      </c>
      <c r="F286" s="13">
        <v>46296</v>
      </c>
      <c r="G286" t="s">
        <v>2329</v>
      </c>
      <c r="H286" t="s">
        <v>2330</v>
      </c>
      <c r="I286" s="12">
        <f>_xlfn.XLOOKUP(A286, 'FY25 Preliminary Award'!B:B, 'FY25 Preliminary Award'!F:F, "", FALSE)</f>
        <v>883.94</v>
      </c>
      <c r="J286" s="12">
        <f>_xlfn.XLOOKUP('Overview 619'!A286, 'FY25 Final Award'!B:B, 'FY25 Final Award'!F:F, "", FALSE)</f>
        <v>121.64</v>
      </c>
      <c r="K286" s="12">
        <f>_xlfn.XLOOKUP('Overview 619'!A286, 'FY25 Final Award'!B:B, 'FY25 Final Award'!F:F, "", FALSE)</f>
        <v>121.64</v>
      </c>
      <c r="O286" t="s">
        <v>85</v>
      </c>
    </row>
    <row r="287" spans="1:15">
      <c r="A287" t="s">
        <v>1012</v>
      </c>
      <c r="B287" t="s">
        <v>1013</v>
      </c>
      <c r="C287" t="s">
        <v>1013</v>
      </c>
      <c r="D287" t="s">
        <v>1014</v>
      </c>
      <c r="E287" t="s">
        <v>49</v>
      </c>
      <c r="F287" s="13">
        <v>46296</v>
      </c>
      <c r="G287" t="s">
        <v>2329</v>
      </c>
      <c r="H287" t="s">
        <v>2330</v>
      </c>
      <c r="I287" s="12">
        <f>_xlfn.XLOOKUP(A287, 'FY25 Preliminary Award'!B:B, 'FY25 Preliminary Award'!F:F, "", FALSE)</f>
        <v>0</v>
      </c>
      <c r="J287" s="12">
        <f>_xlfn.XLOOKUP('Overview 619'!A287, 'FY25 Final Award'!B:B, 'FY25 Final Award'!F:F, "", FALSE)</f>
        <v>0</v>
      </c>
      <c r="K287" s="12">
        <f>_xlfn.XLOOKUP('Overview 619'!A287, 'FY25 Final Award'!B:B, 'FY25 Final Award'!F:F, "", FALSE)</f>
        <v>0</v>
      </c>
      <c r="O287" t="s">
        <v>85</v>
      </c>
    </row>
    <row r="288" spans="1:15">
      <c r="A288" t="s">
        <v>1015</v>
      </c>
      <c r="B288" t="s">
        <v>1016</v>
      </c>
      <c r="C288" t="s">
        <v>1016</v>
      </c>
      <c r="D288" t="s">
        <v>1017</v>
      </c>
      <c r="E288" t="s">
        <v>49</v>
      </c>
      <c r="F288" s="13">
        <v>46296</v>
      </c>
      <c r="G288" t="s">
        <v>2329</v>
      </c>
      <c r="H288" t="s">
        <v>2330</v>
      </c>
      <c r="I288" s="12">
        <f>_xlfn.XLOOKUP(A288, 'FY25 Preliminary Award'!B:B, 'FY25 Preliminary Award'!F:F, "", FALSE)</f>
        <v>0</v>
      </c>
      <c r="J288" s="12">
        <f>_xlfn.XLOOKUP('Overview 619'!A288, 'FY25 Final Award'!B:B, 'FY25 Final Award'!F:F, "", FALSE)</f>
        <v>0</v>
      </c>
      <c r="K288" s="12">
        <f>_xlfn.XLOOKUP('Overview 619'!A288, 'FY25 Final Award'!B:B, 'FY25 Final Award'!F:F, "", FALSE)</f>
        <v>0</v>
      </c>
      <c r="O288" t="s">
        <v>85</v>
      </c>
    </row>
    <row r="289" spans="1:15">
      <c r="A289" t="s">
        <v>1018</v>
      </c>
      <c r="B289" t="s">
        <v>1019</v>
      </c>
      <c r="C289" t="s">
        <v>1020</v>
      </c>
      <c r="D289" t="s">
        <v>1021</v>
      </c>
      <c r="E289" t="s">
        <v>49</v>
      </c>
      <c r="F289" s="13">
        <v>46296</v>
      </c>
      <c r="G289" t="s">
        <v>2329</v>
      </c>
      <c r="H289" t="s">
        <v>2330</v>
      </c>
      <c r="I289" s="12">
        <f>_xlfn.XLOOKUP(A289, 'FY25 Preliminary Award'!B:B, 'FY25 Preliminary Award'!F:F, "", FALSE)</f>
        <v>913.39</v>
      </c>
      <c r="J289" s="12">
        <f>_xlfn.XLOOKUP('Overview 619'!A289, 'FY25 Final Award'!B:B, 'FY25 Final Award'!F:F, "", FALSE)</f>
        <v>1468.32</v>
      </c>
      <c r="K289" s="12">
        <f>_xlfn.XLOOKUP('Overview 619'!A289, 'FY25 Final Award'!B:B, 'FY25 Final Award'!F:F, "", FALSE)</f>
        <v>1468.32</v>
      </c>
      <c r="O289" t="s">
        <v>85</v>
      </c>
    </row>
    <row r="290" spans="1:15">
      <c r="A290" t="s">
        <v>1022</v>
      </c>
      <c r="B290" t="s">
        <v>1023</v>
      </c>
      <c r="C290" t="s">
        <v>1024</v>
      </c>
      <c r="D290" t="s">
        <v>1025</v>
      </c>
      <c r="E290" t="s">
        <v>49</v>
      </c>
      <c r="F290" s="13">
        <v>46296</v>
      </c>
      <c r="G290" t="s">
        <v>2329</v>
      </c>
      <c r="H290" t="s">
        <v>2330</v>
      </c>
      <c r="I290" s="12">
        <f>_xlfn.XLOOKUP(A290, 'FY25 Preliminary Award'!B:B, 'FY25 Preliminary Award'!F:F, "", FALSE)</f>
        <v>741.24</v>
      </c>
      <c r="J290" s="12">
        <f>_xlfn.XLOOKUP('Overview 619'!A290, 'FY25 Final Award'!B:B, 'FY25 Final Award'!F:F, "", FALSE)</f>
        <v>934.44</v>
      </c>
      <c r="K290" s="12">
        <f>_xlfn.XLOOKUP('Overview 619'!A290, 'FY25 Final Award'!B:B, 'FY25 Final Award'!F:F, "", FALSE)</f>
        <v>934.44</v>
      </c>
      <c r="O290" t="s">
        <v>85</v>
      </c>
    </row>
    <row r="291" spans="1:15">
      <c r="A291" t="s">
        <v>1026</v>
      </c>
      <c r="B291" t="s">
        <v>1027</v>
      </c>
      <c r="C291" t="s">
        <v>1028</v>
      </c>
      <c r="D291" t="s">
        <v>1029</v>
      </c>
      <c r="E291" t="s">
        <v>49</v>
      </c>
      <c r="F291" s="13">
        <v>46296</v>
      </c>
      <c r="G291" t="s">
        <v>2329</v>
      </c>
      <c r="H291" t="s">
        <v>2330</v>
      </c>
      <c r="I291" s="12">
        <f>_xlfn.XLOOKUP(A291, 'FY25 Preliminary Award'!B:B, 'FY25 Preliminary Award'!F:F, "", FALSE)</f>
        <v>320.41000000000003</v>
      </c>
      <c r="J291" s="12">
        <f>_xlfn.XLOOKUP('Overview 619'!A291, 'FY25 Final Award'!B:B, 'FY25 Final Award'!F:F, "", FALSE)</f>
        <v>367.03</v>
      </c>
      <c r="K291" s="12">
        <f>_xlfn.XLOOKUP('Overview 619'!A291, 'FY25 Final Award'!B:B, 'FY25 Final Award'!F:F, "", FALSE)</f>
        <v>367.03</v>
      </c>
      <c r="O291" t="s">
        <v>85</v>
      </c>
    </row>
    <row r="292" spans="1:15">
      <c r="A292" t="s">
        <v>1030</v>
      </c>
      <c r="B292" t="s">
        <v>1031</v>
      </c>
      <c r="C292" t="s">
        <v>1031</v>
      </c>
      <c r="D292" t="s">
        <v>1032</v>
      </c>
      <c r="E292" t="s">
        <v>49</v>
      </c>
      <c r="F292" s="13">
        <v>46296</v>
      </c>
      <c r="G292" t="s">
        <v>2329</v>
      </c>
      <c r="H292" t="s">
        <v>2330</v>
      </c>
      <c r="I292" s="12">
        <f>_xlfn.XLOOKUP(A292, 'FY25 Preliminary Award'!B:B, 'FY25 Preliminary Award'!F:F, "", FALSE)</f>
        <v>0</v>
      </c>
      <c r="J292" s="12">
        <f>_xlfn.XLOOKUP('Overview 619'!A292, 'FY25 Final Award'!B:B, 'FY25 Final Award'!F:F, "", FALSE)</f>
        <v>0</v>
      </c>
      <c r="K292" s="12">
        <f>_xlfn.XLOOKUP('Overview 619'!A292, 'FY25 Final Award'!B:B, 'FY25 Final Award'!F:F, "", FALSE)</f>
        <v>0</v>
      </c>
      <c r="O292" t="s">
        <v>85</v>
      </c>
    </row>
    <row r="293" spans="1:15">
      <c r="A293" t="s">
        <v>1033</v>
      </c>
      <c r="B293" t="s">
        <v>1034</v>
      </c>
      <c r="C293" t="s">
        <v>1034</v>
      </c>
      <c r="D293" t="s">
        <v>1035</v>
      </c>
      <c r="E293" t="s">
        <v>49</v>
      </c>
      <c r="F293" s="13">
        <v>46296</v>
      </c>
      <c r="G293" t="s">
        <v>2329</v>
      </c>
      <c r="H293" t="s">
        <v>2330</v>
      </c>
      <c r="I293" s="12">
        <f>_xlfn.XLOOKUP(A293, 'FY25 Preliminary Award'!B:B, 'FY25 Preliminary Award'!F:F, "", FALSE)</f>
        <v>26878.59</v>
      </c>
      <c r="J293" s="12">
        <f>_xlfn.XLOOKUP('Overview 619'!A293, 'FY25 Final Award'!B:B, 'FY25 Final Award'!F:F, "", FALSE)</f>
        <v>37667.85</v>
      </c>
      <c r="K293" s="12">
        <f>_xlfn.XLOOKUP('Overview 619'!A293, 'FY25 Final Award'!B:B, 'FY25 Final Award'!F:F, "", FALSE)</f>
        <v>37667.85</v>
      </c>
      <c r="O293" t="s">
        <v>85</v>
      </c>
    </row>
    <row r="294" spans="1:15">
      <c r="A294" t="s">
        <v>1036</v>
      </c>
      <c r="B294" t="s">
        <v>1037</v>
      </c>
      <c r="C294" t="s">
        <v>1038</v>
      </c>
      <c r="D294" t="s">
        <v>1039</v>
      </c>
      <c r="E294" t="s">
        <v>49</v>
      </c>
      <c r="F294" s="13">
        <v>46296</v>
      </c>
      <c r="G294" t="s">
        <v>2329</v>
      </c>
      <c r="H294" t="s">
        <v>2330</v>
      </c>
      <c r="I294" s="12">
        <f>_xlfn.XLOOKUP(A294, 'FY25 Preliminary Award'!B:B, 'FY25 Preliminary Award'!F:F, "", FALSE)</f>
        <v>186.9</v>
      </c>
      <c r="J294" s="12">
        <f>_xlfn.XLOOKUP('Overview 619'!A294, 'FY25 Final Award'!B:B, 'FY25 Final Award'!F:F, "", FALSE)</f>
        <v>207.67</v>
      </c>
      <c r="K294" s="12">
        <f>_xlfn.XLOOKUP('Overview 619'!A294, 'FY25 Final Award'!B:B, 'FY25 Final Award'!F:F, "", FALSE)</f>
        <v>207.67</v>
      </c>
      <c r="O294" t="s">
        <v>85</v>
      </c>
    </row>
    <row r="295" spans="1:15">
      <c r="A295" t="s">
        <v>1040</v>
      </c>
      <c r="B295" t="s">
        <v>1041</v>
      </c>
      <c r="C295" t="s">
        <v>1042</v>
      </c>
      <c r="D295" t="s">
        <v>1043</v>
      </c>
      <c r="E295" t="s">
        <v>49</v>
      </c>
      <c r="F295" s="13">
        <v>46296</v>
      </c>
      <c r="G295" t="s">
        <v>2329</v>
      </c>
      <c r="H295" t="s">
        <v>2330</v>
      </c>
      <c r="I295" s="12">
        <f>_xlfn.XLOOKUP(A295, 'FY25 Preliminary Award'!B:B, 'FY25 Preliminary Award'!F:F, "", FALSE)</f>
        <v>744.49</v>
      </c>
      <c r="J295" s="12">
        <f>_xlfn.XLOOKUP('Overview 619'!A295, 'FY25 Final Award'!B:B, 'FY25 Final Award'!F:F, "", FALSE)</f>
        <v>925.96</v>
      </c>
      <c r="K295" s="12">
        <f>_xlfn.XLOOKUP('Overview 619'!A295, 'FY25 Final Award'!B:B, 'FY25 Final Award'!F:F, "", FALSE)</f>
        <v>925.96</v>
      </c>
      <c r="O295" t="s">
        <v>85</v>
      </c>
    </row>
    <row r="296" spans="1:15">
      <c r="A296" t="s">
        <v>1044</v>
      </c>
      <c r="B296" t="s">
        <v>1045</v>
      </c>
      <c r="C296" t="s">
        <v>1046</v>
      </c>
      <c r="D296" t="s">
        <v>1047</v>
      </c>
      <c r="E296" t="s">
        <v>49</v>
      </c>
      <c r="F296" s="13">
        <v>46296</v>
      </c>
      <c r="G296" t="s">
        <v>2329</v>
      </c>
      <c r="H296" t="s">
        <v>2330</v>
      </c>
      <c r="I296" s="12">
        <f>_xlfn.XLOOKUP(A296, 'FY25 Preliminary Award'!B:B, 'FY25 Preliminary Award'!F:F, "", FALSE)</f>
        <v>12339.34</v>
      </c>
      <c r="J296" s="12">
        <f>_xlfn.XLOOKUP('Overview 619'!A296, 'FY25 Final Award'!B:B, 'FY25 Final Award'!F:F, "", FALSE)</f>
        <v>14855.24</v>
      </c>
      <c r="K296" s="12">
        <f>_xlfn.XLOOKUP('Overview 619'!A296, 'FY25 Final Award'!B:B, 'FY25 Final Award'!F:F, "", FALSE)</f>
        <v>14855.24</v>
      </c>
      <c r="O296" t="s">
        <v>85</v>
      </c>
    </row>
    <row r="297" spans="1:15">
      <c r="A297" t="s">
        <v>1048</v>
      </c>
      <c r="B297" t="s">
        <v>1049</v>
      </c>
      <c r="C297" t="s">
        <v>1050</v>
      </c>
      <c r="D297" t="s">
        <v>1051</v>
      </c>
      <c r="E297" t="s">
        <v>49</v>
      </c>
      <c r="F297" s="13">
        <v>46296</v>
      </c>
      <c r="G297" t="s">
        <v>2329</v>
      </c>
      <c r="H297" t="s">
        <v>2330</v>
      </c>
      <c r="I297" s="12">
        <f>_xlfn.XLOOKUP(A297, 'FY25 Preliminary Award'!B:B, 'FY25 Preliminary Award'!F:F, "", FALSE)</f>
        <v>0</v>
      </c>
      <c r="J297" s="12">
        <f>_xlfn.XLOOKUP('Overview 619'!A297, 'FY25 Final Award'!B:B, 'FY25 Final Award'!F:F, "", FALSE)</f>
        <v>0</v>
      </c>
      <c r="K297" s="12">
        <f>_xlfn.XLOOKUP('Overview 619'!A297, 'FY25 Final Award'!B:B, 'FY25 Final Award'!F:F, "", FALSE)</f>
        <v>0</v>
      </c>
      <c r="O297" t="s">
        <v>85</v>
      </c>
    </row>
    <row r="298" spans="1:15">
      <c r="A298" t="s">
        <v>1052</v>
      </c>
      <c r="B298" t="s">
        <v>1049</v>
      </c>
      <c r="C298" t="s">
        <v>1050</v>
      </c>
      <c r="D298" t="s">
        <v>1051</v>
      </c>
      <c r="E298" t="s">
        <v>49</v>
      </c>
      <c r="F298" s="13">
        <v>46296</v>
      </c>
      <c r="G298" t="s">
        <v>2329</v>
      </c>
      <c r="H298" t="s">
        <v>2330</v>
      </c>
      <c r="I298" s="12">
        <f>_xlfn.XLOOKUP(A298, 'FY25 Preliminary Award'!B:B, 'FY25 Preliminary Award'!F:F, "", FALSE)</f>
        <v>898.68</v>
      </c>
      <c r="J298" s="12">
        <f>_xlfn.XLOOKUP('Overview 619'!A298, 'FY25 Final Award'!B:B, 'FY25 Final Award'!F:F, "", FALSE)</f>
        <v>483.48</v>
      </c>
      <c r="K298" s="12">
        <f>_xlfn.XLOOKUP('Overview 619'!A298, 'FY25 Final Award'!B:B, 'FY25 Final Award'!F:F, "", FALSE)</f>
        <v>483.48</v>
      </c>
      <c r="O298" t="s">
        <v>85</v>
      </c>
    </row>
    <row r="299" spans="1:15">
      <c r="A299" t="s">
        <v>1053</v>
      </c>
      <c r="B299" t="s">
        <v>1054</v>
      </c>
      <c r="C299" t="s">
        <v>1055</v>
      </c>
      <c r="D299" t="s">
        <v>1056</v>
      </c>
      <c r="E299" t="s">
        <v>49</v>
      </c>
      <c r="F299" s="13">
        <v>46296</v>
      </c>
      <c r="G299" t="s">
        <v>2329</v>
      </c>
      <c r="H299" t="s">
        <v>2330</v>
      </c>
      <c r="I299" s="12">
        <f>_xlfn.XLOOKUP(A299, 'FY25 Preliminary Award'!B:B, 'FY25 Preliminary Award'!F:F, "", FALSE)</f>
        <v>29805.42</v>
      </c>
      <c r="J299" s="12">
        <f>_xlfn.XLOOKUP('Overview 619'!A299, 'FY25 Final Award'!B:B, 'FY25 Final Award'!F:F, "", FALSE)</f>
        <v>36199.050000000003</v>
      </c>
      <c r="K299" s="12">
        <f>_xlfn.XLOOKUP('Overview 619'!A299, 'FY25 Final Award'!B:B, 'FY25 Final Award'!F:F, "", FALSE)</f>
        <v>36199.050000000003</v>
      </c>
      <c r="O299" t="s">
        <v>85</v>
      </c>
    </row>
    <row r="300" spans="1:15">
      <c r="A300" t="s">
        <v>1057</v>
      </c>
      <c r="B300" t="s">
        <v>1058</v>
      </c>
      <c r="C300" t="s">
        <v>1059</v>
      </c>
      <c r="D300" t="s">
        <v>1060</v>
      </c>
      <c r="E300" t="s">
        <v>49</v>
      </c>
      <c r="F300" s="13">
        <v>46296</v>
      </c>
      <c r="G300" t="s">
        <v>2329</v>
      </c>
      <c r="H300" t="s">
        <v>2330</v>
      </c>
      <c r="I300" s="12">
        <f>_xlfn.XLOOKUP(A300, 'FY25 Preliminary Award'!B:B, 'FY25 Preliminary Award'!F:F, "", FALSE)</f>
        <v>890.34</v>
      </c>
      <c r="J300" s="12">
        <f>_xlfn.XLOOKUP('Overview 619'!A300, 'FY25 Final Award'!B:B, 'FY25 Final Award'!F:F, "", FALSE)</f>
        <v>1047.67</v>
      </c>
      <c r="K300" s="12">
        <f>_xlfn.XLOOKUP('Overview 619'!A300, 'FY25 Final Award'!B:B, 'FY25 Final Award'!F:F, "", FALSE)</f>
        <v>1047.67</v>
      </c>
      <c r="O300" t="s">
        <v>85</v>
      </c>
    </row>
    <row r="301" spans="1:15">
      <c r="A301" t="s">
        <v>1061</v>
      </c>
      <c r="B301" t="s">
        <v>1062</v>
      </c>
      <c r="C301" t="s">
        <v>1063</v>
      </c>
      <c r="D301" t="s">
        <v>1064</v>
      </c>
      <c r="E301" t="s">
        <v>49</v>
      </c>
      <c r="F301" s="13">
        <v>46296</v>
      </c>
      <c r="G301" t="s">
        <v>2329</v>
      </c>
      <c r="H301" t="s">
        <v>2330</v>
      </c>
      <c r="I301" s="12">
        <f>_xlfn.XLOOKUP(A301, 'FY25 Preliminary Award'!B:B, 'FY25 Preliminary Award'!F:F, "", FALSE)</f>
        <v>1033.57</v>
      </c>
      <c r="J301" s="12">
        <f>_xlfn.XLOOKUP('Overview 619'!A301, 'FY25 Final Award'!B:B, 'FY25 Final Award'!F:F, "", FALSE)</f>
        <v>1394.49</v>
      </c>
      <c r="K301" s="12">
        <f>_xlfn.XLOOKUP('Overview 619'!A301, 'FY25 Final Award'!B:B, 'FY25 Final Award'!F:F, "", FALSE)</f>
        <v>1394.49</v>
      </c>
      <c r="O301" t="s">
        <v>85</v>
      </c>
    </row>
    <row r="302" spans="1:15">
      <c r="A302" t="s">
        <v>1065</v>
      </c>
      <c r="B302" t="s">
        <v>1066</v>
      </c>
      <c r="C302" t="s">
        <v>1067</v>
      </c>
      <c r="D302" t="s">
        <v>1068</v>
      </c>
      <c r="E302" t="s">
        <v>49</v>
      </c>
      <c r="F302" s="13">
        <v>46296</v>
      </c>
      <c r="G302" t="s">
        <v>2329</v>
      </c>
      <c r="H302" t="s">
        <v>2330</v>
      </c>
      <c r="I302" s="12">
        <f>_xlfn.XLOOKUP(A302, 'FY25 Preliminary Award'!B:B, 'FY25 Preliminary Award'!F:F, "", FALSE)</f>
        <v>0</v>
      </c>
      <c r="J302" s="12">
        <f>_xlfn.XLOOKUP('Overview 619'!A302, 'FY25 Final Award'!B:B, 'FY25 Final Award'!F:F, "", FALSE)</f>
        <v>0</v>
      </c>
      <c r="K302" s="12">
        <f>_xlfn.XLOOKUP('Overview 619'!A302, 'FY25 Final Award'!B:B, 'FY25 Final Award'!F:F, "", FALSE)</f>
        <v>0</v>
      </c>
      <c r="O302" t="s">
        <v>85</v>
      </c>
    </row>
    <row r="303" spans="1:15">
      <c r="A303" t="s">
        <v>1069</v>
      </c>
      <c r="B303" t="s">
        <v>1070</v>
      </c>
      <c r="C303" t="s">
        <v>1071</v>
      </c>
      <c r="D303" t="s">
        <v>1072</v>
      </c>
      <c r="E303" t="s">
        <v>49</v>
      </c>
      <c r="F303" s="13">
        <v>46296</v>
      </c>
      <c r="G303" t="s">
        <v>2329</v>
      </c>
      <c r="H303" t="s">
        <v>2330</v>
      </c>
      <c r="I303" s="12">
        <f>_xlfn.XLOOKUP(A303, 'FY25 Preliminary Award'!B:B, 'FY25 Preliminary Award'!F:F, "", FALSE)</f>
        <v>0</v>
      </c>
      <c r="J303" s="12">
        <f>_xlfn.XLOOKUP('Overview 619'!A303, 'FY25 Final Award'!B:B, 'FY25 Final Award'!F:F, "", FALSE)</f>
        <v>0</v>
      </c>
      <c r="K303" s="12">
        <f>_xlfn.XLOOKUP('Overview 619'!A303, 'FY25 Final Award'!B:B, 'FY25 Final Award'!F:F, "", FALSE)</f>
        <v>0</v>
      </c>
      <c r="O303" t="s">
        <v>85</v>
      </c>
    </row>
    <row r="304" spans="1:15">
      <c r="A304" t="s">
        <v>1073</v>
      </c>
      <c r="B304" t="s">
        <v>1074</v>
      </c>
      <c r="C304" t="s">
        <v>1075</v>
      </c>
      <c r="D304" t="s">
        <v>1076</v>
      </c>
      <c r="E304" t="s">
        <v>49</v>
      </c>
      <c r="F304" s="13">
        <v>46296</v>
      </c>
      <c r="G304" t="s">
        <v>2329</v>
      </c>
      <c r="H304" t="s">
        <v>2330</v>
      </c>
      <c r="I304" s="12">
        <f>_xlfn.XLOOKUP(A304, 'FY25 Preliminary Award'!B:B, 'FY25 Preliminary Award'!F:F, "", FALSE)</f>
        <v>541.91</v>
      </c>
      <c r="J304" s="12">
        <f>_xlfn.XLOOKUP('Overview 619'!A304, 'FY25 Final Award'!B:B, 'FY25 Final Award'!F:F, "", FALSE)</f>
        <v>772.51</v>
      </c>
      <c r="K304" s="12">
        <f>_xlfn.XLOOKUP('Overview 619'!A304, 'FY25 Final Award'!B:B, 'FY25 Final Award'!F:F, "", FALSE)</f>
        <v>772.51</v>
      </c>
      <c r="O304" t="s">
        <v>85</v>
      </c>
    </row>
    <row r="305" spans="1:15">
      <c r="A305" t="s">
        <v>1077</v>
      </c>
      <c r="B305" t="s">
        <v>1078</v>
      </c>
      <c r="C305" t="s">
        <v>1079</v>
      </c>
      <c r="D305" t="s">
        <v>1080</v>
      </c>
      <c r="E305" t="s">
        <v>49</v>
      </c>
      <c r="F305" s="13">
        <v>46296</v>
      </c>
      <c r="G305" t="s">
        <v>2329</v>
      </c>
      <c r="H305" t="s">
        <v>2330</v>
      </c>
      <c r="I305" s="12">
        <f>_xlfn.XLOOKUP(A305, 'FY25 Preliminary Award'!B:B, 'FY25 Preliminary Award'!F:F, "", FALSE)</f>
        <v>1931.17</v>
      </c>
      <c r="J305" s="12">
        <f>_xlfn.XLOOKUP('Overview 619'!A305, 'FY25 Final Award'!B:B, 'FY25 Final Award'!F:F, "", FALSE)</f>
        <v>2571.36</v>
      </c>
      <c r="K305" s="12">
        <f>_xlfn.XLOOKUP('Overview 619'!A305, 'FY25 Final Award'!B:B, 'FY25 Final Award'!F:F, "", FALSE)</f>
        <v>2571.36</v>
      </c>
      <c r="O305" t="s">
        <v>85</v>
      </c>
    </row>
    <row r="306" spans="1:15">
      <c r="A306" t="s">
        <v>1081</v>
      </c>
      <c r="B306" t="s">
        <v>1082</v>
      </c>
      <c r="C306" t="s">
        <v>1083</v>
      </c>
      <c r="D306" t="s">
        <v>1084</v>
      </c>
      <c r="E306" t="s">
        <v>49</v>
      </c>
      <c r="F306" s="13">
        <v>46296</v>
      </c>
      <c r="G306" t="s">
        <v>2329</v>
      </c>
      <c r="H306" t="s">
        <v>2330</v>
      </c>
      <c r="I306" s="12">
        <f>_xlfn.XLOOKUP(A306, 'FY25 Preliminary Award'!B:B, 'FY25 Preliminary Award'!F:F, "", FALSE)</f>
        <v>750.83</v>
      </c>
      <c r="J306" s="12">
        <f>_xlfn.XLOOKUP('Overview 619'!A306, 'FY25 Final Award'!B:B, 'FY25 Final Award'!F:F, "", FALSE)</f>
        <v>1187.75</v>
      </c>
      <c r="K306" s="12">
        <f>_xlfn.XLOOKUP('Overview 619'!A306, 'FY25 Final Award'!B:B, 'FY25 Final Award'!F:F, "", FALSE)</f>
        <v>1187.75</v>
      </c>
      <c r="O306" t="s">
        <v>85</v>
      </c>
    </row>
    <row r="307" spans="1:15">
      <c r="A307" t="s">
        <v>1085</v>
      </c>
      <c r="B307" t="s">
        <v>1086</v>
      </c>
      <c r="C307" t="s">
        <v>1087</v>
      </c>
      <c r="D307" t="s">
        <v>1088</v>
      </c>
      <c r="E307" t="s">
        <v>49</v>
      </c>
      <c r="F307" s="13">
        <v>46296</v>
      </c>
      <c r="G307" t="s">
        <v>2329</v>
      </c>
      <c r="H307" t="s">
        <v>2330</v>
      </c>
      <c r="I307" s="12">
        <f>_xlfn.XLOOKUP(A307, 'FY25 Preliminary Award'!B:B, 'FY25 Preliminary Award'!F:F, "", FALSE)</f>
        <v>0</v>
      </c>
      <c r="J307" s="12">
        <f>_xlfn.XLOOKUP('Overview 619'!A307, 'FY25 Final Award'!B:B, 'FY25 Final Award'!F:F, "", FALSE)</f>
        <v>0</v>
      </c>
      <c r="K307" s="12">
        <f>_xlfn.XLOOKUP('Overview 619'!A307, 'FY25 Final Award'!B:B, 'FY25 Final Award'!F:F, "", FALSE)</f>
        <v>0</v>
      </c>
      <c r="O307" t="s">
        <v>85</v>
      </c>
    </row>
    <row r="308" spans="1:15">
      <c r="A308" t="s">
        <v>1089</v>
      </c>
      <c r="B308" t="s">
        <v>1090</v>
      </c>
      <c r="C308" t="s">
        <v>1091</v>
      </c>
      <c r="D308" t="s">
        <v>1092</v>
      </c>
      <c r="E308" t="s">
        <v>49</v>
      </c>
      <c r="F308" s="13">
        <v>46296</v>
      </c>
      <c r="G308" t="s">
        <v>2329</v>
      </c>
      <c r="H308" t="s">
        <v>2330</v>
      </c>
      <c r="I308" s="12">
        <f>_xlfn.XLOOKUP(A308, 'FY25 Preliminary Award'!B:B, 'FY25 Preliminary Award'!F:F, "", FALSE)</f>
        <v>0</v>
      </c>
      <c r="J308" s="12">
        <f>_xlfn.XLOOKUP('Overview 619'!A308, 'FY25 Final Award'!B:B, 'FY25 Final Award'!F:F, "", FALSE)</f>
        <v>0</v>
      </c>
      <c r="K308" s="12">
        <f>_xlfn.XLOOKUP('Overview 619'!A308, 'FY25 Final Award'!B:B, 'FY25 Final Award'!F:F, "", FALSE)</f>
        <v>0</v>
      </c>
      <c r="O308" t="s">
        <v>85</v>
      </c>
    </row>
    <row r="309" spans="1:15">
      <c r="A309" t="s">
        <v>1093</v>
      </c>
      <c r="B309" t="s">
        <v>1094</v>
      </c>
      <c r="C309" t="s">
        <v>1095</v>
      </c>
      <c r="D309" t="s">
        <v>1096</v>
      </c>
      <c r="E309" t="s">
        <v>49</v>
      </c>
      <c r="F309" s="13">
        <v>46296</v>
      </c>
      <c r="G309" t="s">
        <v>2329</v>
      </c>
      <c r="H309" t="s">
        <v>2330</v>
      </c>
      <c r="I309" s="12">
        <f>_xlfn.XLOOKUP(A309, 'FY25 Preliminary Award'!B:B, 'FY25 Preliminary Award'!F:F, "", FALSE)</f>
        <v>0</v>
      </c>
      <c r="J309" s="12">
        <f>_xlfn.XLOOKUP('Overview 619'!A309, 'FY25 Final Award'!B:B, 'FY25 Final Award'!F:F, "", FALSE)</f>
        <v>0</v>
      </c>
      <c r="K309" s="12">
        <f>_xlfn.XLOOKUP('Overview 619'!A309, 'FY25 Final Award'!B:B, 'FY25 Final Award'!F:F, "", FALSE)</f>
        <v>0</v>
      </c>
      <c r="O309" t="s">
        <v>85</v>
      </c>
    </row>
    <row r="310" spans="1:15">
      <c r="A310" t="s">
        <v>1097</v>
      </c>
      <c r="B310" t="s">
        <v>1098</v>
      </c>
      <c r="C310" t="s">
        <v>1099</v>
      </c>
      <c r="D310" t="s">
        <v>1100</v>
      </c>
      <c r="E310" t="s">
        <v>49</v>
      </c>
      <c r="F310" s="13">
        <v>46296</v>
      </c>
      <c r="G310" t="s">
        <v>2329</v>
      </c>
      <c r="H310" t="s">
        <v>2330</v>
      </c>
      <c r="I310" s="12">
        <f>_xlfn.XLOOKUP(A310, 'FY25 Preliminary Award'!B:B, 'FY25 Preliminary Award'!F:F, "", FALSE)</f>
        <v>0</v>
      </c>
      <c r="J310" s="12">
        <f>_xlfn.XLOOKUP('Overview 619'!A310, 'FY25 Final Award'!B:B, 'FY25 Final Award'!F:F, "", FALSE)</f>
        <v>0</v>
      </c>
      <c r="K310" s="12">
        <f>_xlfn.XLOOKUP('Overview 619'!A310, 'FY25 Final Award'!B:B, 'FY25 Final Award'!F:F, "", FALSE)</f>
        <v>0</v>
      </c>
      <c r="O310" t="s">
        <v>85</v>
      </c>
    </row>
    <row r="311" spans="1:15">
      <c r="A311" t="s">
        <v>1101</v>
      </c>
      <c r="B311" t="s">
        <v>1102</v>
      </c>
      <c r="C311" t="s">
        <v>1103</v>
      </c>
      <c r="D311" t="s">
        <v>1104</v>
      </c>
      <c r="E311" t="s">
        <v>49</v>
      </c>
      <c r="F311" s="13">
        <v>46296</v>
      </c>
      <c r="G311" t="s">
        <v>2329</v>
      </c>
      <c r="H311" t="s">
        <v>2330</v>
      </c>
      <c r="I311" s="12">
        <f>_xlfn.XLOOKUP(A311, 'FY25 Preliminary Award'!B:B, 'FY25 Preliminary Award'!F:F, "", FALSE)</f>
        <v>0</v>
      </c>
      <c r="J311" s="12">
        <f>_xlfn.XLOOKUP('Overview 619'!A311, 'FY25 Final Award'!B:B, 'FY25 Final Award'!F:F, "", FALSE)</f>
        <v>0</v>
      </c>
      <c r="K311" s="12">
        <f>_xlfn.XLOOKUP('Overview 619'!A311, 'FY25 Final Award'!B:B, 'FY25 Final Award'!F:F, "", FALSE)</f>
        <v>0</v>
      </c>
      <c r="O311" t="s">
        <v>85</v>
      </c>
    </row>
    <row r="312" spans="1:15">
      <c r="A312" t="s">
        <v>1105</v>
      </c>
      <c r="B312" t="s">
        <v>1106</v>
      </c>
      <c r="C312" t="s">
        <v>1107</v>
      </c>
      <c r="D312" t="s">
        <v>1108</v>
      </c>
      <c r="E312" t="s">
        <v>49</v>
      </c>
      <c r="F312" s="13">
        <v>46296</v>
      </c>
      <c r="G312" t="s">
        <v>2329</v>
      </c>
      <c r="H312" t="s">
        <v>2330</v>
      </c>
      <c r="I312" s="12">
        <f>_xlfn.XLOOKUP(A312, 'FY25 Preliminary Award'!B:B, 'FY25 Preliminary Award'!F:F, "", FALSE)</f>
        <v>0</v>
      </c>
      <c r="J312" s="12">
        <f>_xlfn.XLOOKUP('Overview 619'!A312, 'FY25 Final Award'!B:B, 'FY25 Final Award'!F:F, "", FALSE)</f>
        <v>0</v>
      </c>
      <c r="K312" s="12">
        <f>_xlfn.XLOOKUP('Overview 619'!A312, 'FY25 Final Award'!B:B, 'FY25 Final Award'!F:F, "", FALSE)</f>
        <v>0</v>
      </c>
      <c r="O312" t="s">
        <v>85</v>
      </c>
    </row>
    <row r="313" spans="1:15">
      <c r="A313" t="s">
        <v>1109</v>
      </c>
      <c r="B313" t="s">
        <v>1110</v>
      </c>
      <c r="C313" t="s">
        <v>1111</v>
      </c>
      <c r="D313" t="s">
        <v>1112</v>
      </c>
      <c r="E313" t="s">
        <v>49</v>
      </c>
      <c r="F313" s="13">
        <v>46296</v>
      </c>
      <c r="G313" t="s">
        <v>2329</v>
      </c>
      <c r="H313" t="s">
        <v>2330</v>
      </c>
      <c r="I313" s="12">
        <f>_xlfn.XLOOKUP(A313, 'FY25 Preliminary Award'!B:B, 'FY25 Preliminary Award'!F:F, "", FALSE)</f>
        <v>0</v>
      </c>
      <c r="J313" s="12">
        <f>_xlfn.XLOOKUP('Overview 619'!A313, 'FY25 Final Award'!B:B, 'FY25 Final Award'!F:F, "", FALSE)</f>
        <v>0</v>
      </c>
      <c r="K313" s="12">
        <f>_xlfn.XLOOKUP('Overview 619'!A313, 'FY25 Final Award'!B:B, 'FY25 Final Award'!F:F, "", FALSE)</f>
        <v>0</v>
      </c>
      <c r="O313" t="s">
        <v>85</v>
      </c>
    </row>
    <row r="314" spans="1:15">
      <c r="A314" t="s">
        <v>1113</v>
      </c>
      <c r="B314" t="s">
        <v>1114</v>
      </c>
      <c r="C314" t="s">
        <v>1114</v>
      </c>
      <c r="D314" t="s">
        <v>1115</v>
      </c>
      <c r="E314" t="s">
        <v>49</v>
      </c>
      <c r="F314" s="13">
        <v>46296</v>
      </c>
      <c r="G314" t="s">
        <v>2329</v>
      </c>
      <c r="H314" t="s">
        <v>2330</v>
      </c>
      <c r="I314" s="12">
        <f>_xlfn.XLOOKUP(A314, 'FY25 Preliminary Award'!B:B, 'FY25 Preliminary Award'!F:F, "", FALSE)</f>
        <v>1031.51</v>
      </c>
      <c r="J314" s="12">
        <f>_xlfn.XLOOKUP('Overview 619'!A314, 'FY25 Final Award'!B:B, 'FY25 Final Award'!F:F, "", FALSE)</f>
        <v>1211.06</v>
      </c>
      <c r="K314" s="12">
        <f>_xlfn.XLOOKUP('Overview 619'!A314, 'FY25 Final Award'!B:B, 'FY25 Final Award'!F:F, "", FALSE)</f>
        <v>1211.06</v>
      </c>
      <c r="O314" t="s">
        <v>85</v>
      </c>
    </row>
    <row r="315" spans="1:15">
      <c r="A315" t="s">
        <v>1116</v>
      </c>
      <c r="B315" t="s">
        <v>1117</v>
      </c>
      <c r="C315" t="s">
        <v>1118</v>
      </c>
      <c r="D315" t="s">
        <v>1119</v>
      </c>
      <c r="E315" t="s">
        <v>49</v>
      </c>
      <c r="F315" s="13">
        <v>46296</v>
      </c>
      <c r="G315" t="s">
        <v>2329</v>
      </c>
      <c r="H315" t="s">
        <v>2330</v>
      </c>
      <c r="I315" s="12">
        <f>_xlfn.XLOOKUP(A315, 'FY25 Preliminary Award'!B:B, 'FY25 Preliminary Award'!F:F, "", FALSE)</f>
        <v>0</v>
      </c>
      <c r="J315" s="12">
        <f>_xlfn.XLOOKUP('Overview 619'!A315, 'FY25 Final Award'!B:B, 'FY25 Final Award'!F:F, "", FALSE)</f>
        <v>0</v>
      </c>
      <c r="K315" s="12">
        <f>_xlfn.XLOOKUP('Overview 619'!A315, 'FY25 Final Award'!B:B, 'FY25 Final Award'!F:F, "", FALSE)</f>
        <v>0</v>
      </c>
      <c r="O315" t="s">
        <v>85</v>
      </c>
    </row>
    <row r="316" spans="1:15">
      <c r="A316" t="s">
        <v>1120</v>
      </c>
      <c r="B316" t="s">
        <v>1121</v>
      </c>
      <c r="C316" t="s">
        <v>1122</v>
      </c>
      <c r="D316" t="s">
        <v>1123</v>
      </c>
      <c r="E316" t="s">
        <v>49</v>
      </c>
      <c r="F316" s="13">
        <v>46296</v>
      </c>
      <c r="G316" t="s">
        <v>2329</v>
      </c>
      <c r="H316" t="s">
        <v>2330</v>
      </c>
      <c r="I316" s="12">
        <f>_xlfn.XLOOKUP(A316, 'FY25 Preliminary Award'!B:B, 'FY25 Preliminary Award'!F:F, "", FALSE)</f>
        <v>0</v>
      </c>
      <c r="J316" s="12">
        <f>_xlfn.XLOOKUP('Overview 619'!A316, 'FY25 Final Award'!B:B, 'FY25 Final Award'!F:F, "", FALSE)</f>
        <v>0</v>
      </c>
      <c r="K316" s="12">
        <f>_xlfn.XLOOKUP('Overview 619'!A316, 'FY25 Final Award'!B:B, 'FY25 Final Award'!F:F, "", FALSE)</f>
        <v>0</v>
      </c>
      <c r="O316" t="s">
        <v>85</v>
      </c>
    </row>
    <row r="317" spans="1:15">
      <c r="A317" t="s">
        <v>1124</v>
      </c>
      <c r="B317" t="s">
        <v>1125</v>
      </c>
      <c r="C317" t="s">
        <v>1126</v>
      </c>
      <c r="D317" t="s">
        <v>1127</v>
      </c>
      <c r="E317" t="s">
        <v>49</v>
      </c>
      <c r="F317" s="13">
        <v>46296</v>
      </c>
      <c r="G317" t="s">
        <v>2329</v>
      </c>
      <c r="H317" t="s">
        <v>2330</v>
      </c>
      <c r="I317" s="12">
        <f>_xlfn.XLOOKUP(A317, 'FY25 Preliminary Award'!B:B, 'FY25 Preliminary Award'!F:F, "", FALSE)</f>
        <v>52157.02</v>
      </c>
      <c r="J317" s="12">
        <f>_xlfn.XLOOKUP('Overview 619'!A317, 'FY25 Final Award'!B:B, 'FY25 Final Award'!F:F, "", FALSE)</f>
        <v>60754.400000000001</v>
      </c>
      <c r="K317" s="12">
        <f>_xlfn.XLOOKUP('Overview 619'!A317, 'FY25 Final Award'!B:B, 'FY25 Final Award'!F:F, "", FALSE)</f>
        <v>60754.400000000001</v>
      </c>
      <c r="O317" t="s">
        <v>85</v>
      </c>
    </row>
    <row r="318" spans="1:15">
      <c r="A318" t="s">
        <v>1128</v>
      </c>
      <c r="B318" t="s">
        <v>1129</v>
      </c>
      <c r="C318" t="s">
        <v>1130</v>
      </c>
      <c r="D318" t="s">
        <v>1131</v>
      </c>
      <c r="E318" t="s">
        <v>49</v>
      </c>
      <c r="F318" s="13">
        <v>46296</v>
      </c>
      <c r="G318" t="s">
        <v>2329</v>
      </c>
      <c r="H318" t="s">
        <v>2330</v>
      </c>
      <c r="I318" s="12">
        <f>_xlfn.XLOOKUP(A318, 'FY25 Preliminary Award'!B:B, 'FY25 Preliminary Award'!F:F, "", FALSE)</f>
        <v>5039.3</v>
      </c>
      <c r="J318" s="12">
        <f>_xlfn.XLOOKUP('Overview 619'!A318, 'FY25 Final Award'!B:B, 'FY25 Final Award'!F:F, "", FALSE)</f>
        <v>7796.81</v>
      </c>
      <c r="K318" s="12">
        <f>_xlfn.XLOOKUP('Overview 619'!A318, 'FY25 Final Award'!B:B, 'FY25 Final Award'!F:F, "", FALSE)</f>
        <v>7796.81</v>
      </c>
      <c r="O318" t="s">
        <v>85</v>
      </c>
    </row>
    <row r="319" spans="1:15">
      <c r="A319" t="s">
        <v>1132</v>
      </c>
      <c r="B319" t="s">
        <v>1133</v>
      </c>
      <c r="C319" t="s">
        <v>1134</v>
      </c>
      <c r="D319" t="s">
        <v>1135</v>
      </c>
      <c r="E319" t="s">
        <v>49</v>
      </c>
      <c r="F319" s="13">
        <v>46296</v>
      </c>
      <c r="G319" t="s">
        <v>2329</v>
      </c>
      <c r="H319" t="s">
        <v>2330</v>
      </c>
      <c r="I319" s="12">
        <f>_xlfn.XLOOKUP(A319, 'FY25 Preliminary Award'!B:B, 'FY25 Preliminary Award'!F:F, "", FALSE)</f>
        <v>0</v>
      </c>
      <c r="J319" s="12">
        <f>_xlfn.XLOOKUP('Overview 619'!A319, 'FY25 Final Award'!B:B, 'FY25 Final Award'!F:F, "", FALSE)</f>
        <v>0</v>
      </c>
      <c r="K319" s="12">
        <f>_xlfn.XLOOKUP('Overview 619'!A319, 'FY25 Final Award'!B:B, 'FY25 Final Award'!F:F, "", FALSE)</f>
        <v>0</v>
      </c>
      <c r="O319" t="s">
        <v>85</v>
      </c>
    </row>
    <row r="320" spans="1:15">
      <c r="A320" t="s">
        <v>1136</v>
      </c>
      <c r="B320" t="s">
        <v>1137</v>
      </c>
      <c r="C320" t="s">
        <v>1137</v>
      </c>
      <c r="D320" t="s">
        <v>1138</v>
      </c>
      <c r="E320" t="s">
        <v>49</v>
      </c>
      <c r="F320" s="13">
        <v>46296</v>
      </c>
      <c r="G320" t="s">
        <v>2329</v>
      </c>
      <c r="H320" t="s">
        <v>2330</v>
      </c>
      <c r="I320" s="12">
        <f>_xlfn.XLOOKUP(A320, 'FY25 Preliminary Award'!B:B, 'FY25 Preliminary Award'!F:F, "", FALSE)</f>
        <v>0</v>
      </c>
      <c r="J320" s="12">
        <f>_xlfn.XLOOKUP('Overview 619'!A320, 'FY25 Final Award'!B:B, 'FY25 Final Award'!F:F, "", FALSE)</f>
        <v>0</v>
      </c>
      <c r="K320" s="12">
        <f>_xlfn.XLOOKUP('Overview 619'!A320, 'FY25 Final Award'!B:B, 'FY25 Final Award'!F:F, "", FALSE)</f>
        <v>0</v>
      </c>
      <c r="O320" t="s">
        <v>85</v>
      </c>
    </row>
    <row r="321" spans="1:15">
      <c r="A321" t="s">
        <v>1139</v>
      </c>
      <c r="B321" t="s">
        <v>1140</v>
      </c>
      <c r="C321" t="s">
        <v>1141</v>
      </c>
      <c r="D321" t="s">
        <v>1142</v>
      </c>
      <c r="E321" t="s">
        <v>49</v>
      </c>
      <c r="F321" s="13">
        <v>46296</v>
      </c>
      <c r="G321" t="s">
        <v>2329</v>
      </c>
      <c r="H321" t="s">
        <v>2330</v>
      </c>
      <c r="I321" s="12">
        <f>_xlfn.XLOOKUP(A321, 'FY25 Preliminary Award'!B:B, 'FY25 Preliminary Award'!F:F, "", FALSE)</f>
        <v>5289.48</v>
      </c>
      <c r="J321" s="12">
        <f>_xlfn.XLOOKUP('Overview 619'!A321, 'FY25 Final Award'!B:B, 'FY25 Final Award'!F:F, "", FALSE)</f>
        <v>6125.83</v>
      </c>
      <c r="K321" s="12">
        <f>_xlfn.XLOOKUP('Overview 619'!A321, 'FY25 Final Award'!B:B, 'FY25 Final Award'!F:F, "", FALSE)</f>
        <v>6125.83</v>
      </c>
      <c r="O321" t="s">
        <v>85</v>
      </c>
    </row>
    <row r="322" spans="1:15">
      <c r="A322" t="s">
        <v>1143</v>
      </c>
      <c r="B322" t="s">
        <v>1144</v>
      </c>
      <c r="C322" t="s">
        <v>1144</v>
      </c>
      <c r="D322" t="s">
        <v>1145</v>
      </c>
      <c r="E322" t="s">
        <v>49</v>
      </c>
      <c r="F322" s="13">
        <v>46296</v>
      </c>
      <c r="G322" t="s">
        <v>2329</v>
      </c>
      <c r="H322" t="s">
        <v>2330</v>
      </c>
      <c r="I322" s="12">
        <f>_xlfn.XLOOKUP(A322, 'FY25 Preliminary Award'!B:B, 'FY25 Preliminary Award'!F:F, "", FALSE)</f>
        <v>5014.8900000000003</v>
      </c>
      <c r="J322" s="12">
        <f>_xlfn.XLOOKUP('Overview 619'!A322, 'FY25 Final Award'!B:B, 'FY25 Final Award'!F:F, "", FALSE)</f>
        <v>6003.66</v>
      </c>
      <c r="K322" s="12">
        <f>_xlfn.XLOOKUP('Overview 619'!A322, 'FY25 Final Award'!B:B, 'FY25 Final Award'!F:F, "", FALSE)</f>
        <v>6003.66</v>
      </c>
      <c r="O322" t="s">
        <v>85</v>
      </c>
    </row>
    <row r="323" spans="1:15">
      <c r="A323" t="s">
        <v>1146</v>
      </c>
      <c r="B323" t="s">
        <v>1147</v>
      </c>
      <c r="C323" t="s">
        <v>1148</v>
      </c>
      <c r="D323" t="s">
        <v>1149</v>
      </c>
      <c r="E323" t="s">
        <v>49</v>
      </c>
      <c r="F323" s="13">
        <v>46296</v>
      </c>
      <c r="G323" t="s">
        <v>2329</v>
      </c>
      <c r="H323" t="s">
        <v>2330</v>
      </c>
      <c r="I323" s="12">
        <f>_xlfn.XLOOKUP(A323, 'FY25 Preliminary Award'!B:B, 'FY25 Preliminary Award'!F:F, "", FALSE)</f>
        <v>372.18</v>
      </c>
      <c r="J323" s="12">
        <f>_xlfn.XLOOKUP('Overview 619'!A323, 'FY25 Final Award'!B:B, 'FY25 Final Award'!F:F, "", FALSE)</f>
        <v>447.56</v>
      </c>
      <c r="K323" s="12">
        <f>_xlfn.XLOOKUP('Overview 619'!A323, 'FY25 Final Award'!B:B, 'FY25 Final Award'!F:F, "", FALSE)</f>
        <v>447.56</v>
      </c>
      <c r="O323" t="s">
        <v>85</v>
      </c>
    </row>
    <row r="324" spans="1:15">
      <c r="A324" t="s">
        <v>1150</v>
      </c>
      <c r="B324" t="s">
        <v>1151</v>
      </c>
      <c r="C324" t="s">
        <v>1148</v>
      </c>
      <c r="D324" t="s">
        <v>1152</v>
      </c>
      <c r="E324" t="s">
        <v>49</v>
      </c>
      <c r="F324" s="13">
        <v>46296</v>
      </c>
      <c r="G324" t="s">
        <v>2329</v>
      </c>
      <c r="H324" t="s">
        <v>2330</v>
      </c>
      <c r="I324" s="12">
        <f>_xlfn.XLOOKUP(A324, 'FY25 Preliminary Award'!B:B, 'FY25 Preliminary Award'!F:F, "", FALSE)</f>
        <v>496.04</v>
      </c>
      <c r="J324" s="12">
        <f>_xlfn.XLOOKUP('Overview 619'!A324, 'FY25 Final Award'!B:B, 'FY25 Final Award'!F:F, "", FALSE)</f>
        <v>695.05</v>
      </c>
      <c r="K324" s="12">
        <f>_xlfn.XLOOKUP('Overview 619'!A324, 'FY25 Final Award'!B:B, 'FY25 Final Award'!F:F, "", FALSE)</f>
        <v>695.05</v>
      </c>
      <c r="O324" t="s">
        <v>85</v>
      </c>
    </row>
    <row r="325" spans="1:15">
      <c r="A325" t="s">
        <v>1153</v>
      </c>
      <c r="B325" t="s">
        <v>1154</v>
      </c>
      <c r="C325" t="s">
        <v>1148</v>
      </c>
      <c r="D325" t="s">
        <v>1155</v>
      </c>
      <c r="E325" t="s">
        <v>49</v>
      </c>
      <c r="F325" s="13">
        <v>46296</v>
      </c>
      <c r="G325" t="s">
        <v>2329</v>
      </c>
      <c r="H325" t="s">
        <v>2330</v>
      </c>
      <c r="I325" s="12">
        <f>_xlfn.XLOOKUP(A325, 'FY25 Preliminary Award'!B:B, 'FY25 Preliminary Award'!F:F, "", FALSE)</f>
        <v>556.72</v>
      </c>
      <c r="J325" s="12">
        <f>_xlfn.XLOOKUP('Overview 619'!A325, 'FY25 Final Award'!B:B, 'FY25 Final Award'!F:F, "", FALSE)</f>
        <v>723.82</v>
      </c>
      <c r="K325" s="12">
        <f>_xlfn.XLOOKUP('Overview 619'!A325, 'FY25 Final Award'!B:B, 'FY25 Final Award'!F:F, "", FALSE)</f>
        <v>723.82</v>
      </c>
      <c r="O325" t="s">
        <v>85</v>
      </c>
    </row>
    <row r="326" spans="1:15">
      <c r="A326" t="s">
        <v>1156</v>
      </c>
      <c r="B326" t="s">
        <v>1157</v>
      </c>
      <c r="C326" t="s">
        <v>1148</v>
      </c>
      <c r="D326" t="s">
        <v>1158</v>
      </c>
      <c r="E326" t="s">
        <v>49</v>
      </c>
      <c r="F326" s="13">
        <v>46296</v>
      </c>
      <c r="G326" t="s">
        <v>2329</v>
      </c>
      <c r="H326" t="s">
        <v>2330</v>
      </c>
      <c r="I326" s="12">
        <f>_xlfn.XLOOKUP(A326, 'FY25 Preliminary Award'!B:B, 'FY25 Preliminary Award'!F:F, "", FALSE)</f>
        <v>0</v>
      </c>
      <c r="J326" s="12">
        <f>_xlfn.XLOOKUP('Overview 619'!A326, 'FY25 Final Award'!B:B, 'FY25 Final Award'!F:F, "", FALSE)</f>
        <v>0</v>
      </c>
      <c r="K326" s="12">
        <f>_xlfn.XLOOKUP('Overview 619'!A326, 'FY25 Final Award'!B:B, 'FY25 Final Award'!F:F, "", FALSE)</f>
        <v>0</v>
      </c>
      <c r="O326" t="s">
        <v>85</v>
      </c>
    </row>
    <row r="327" spans="1:15">
      <c r="A327" t="s">
        <v>1159</v>
      </c>
      <c r="B327" t="s">
        <v>1160</v>
      </c>
      <c r="C327" t="s">
        <v>1160</v>
      </c>
      <c r="D327" t="s">
        <v>1161</v>
      </c>
      <c r="E327" t="s">
        <v>49</v>
      </c>
      <c r="F327" s="13">
        <v>46296</v>
      </c>
      <c r="G327" t="s">
        <v>2329</v>
      </c>
      <c r="H327" t="s">
        <v>2330</v>
      </c>
      <c r="I327" s="12">
        <f>_xlfn.XLOOKUP(A327, 'FY25 Preliminary Award'!B:B, 'FY25 Preliminary Award'!F:F, "", FALSE)</f>
        <v>329.51</v>
      </c>
      <c r="J327" s="12">
        <f>_xlfn.XLOOKUP('Overview 619'!A327, 'FY25 Final Award'!B:B, 'FY25 Final Award'!F:F, "", FALSE)</f>
        <v>456.52</v>
      </c>
      <c r="K327" s="12">
        <f>_xlfn.XLOOKUP('Overview 619'!A327, 'FY25 Final Award'!B:B, 'FY25 Final Award'!F:F, "", FALSE)</f>
        <v>456.52</v>
      </c>
      <c r="O327" t="s">
        <v>85</v>
      </c>
    </row>
    <row r="328" spans="1:15">
      <c r="A328" t="s">
        <v>1162</v>
      </c>
      <c r="B328" t="s">
        <v>1163</v>
      </c>
      <c r="C328" t="s">
        <v>1148</v>
      </c>
      <c r="D328" t="s">
        <v>1164</v>
      </c>
      <c r="E328" t="s">
        <v>49</v>
      </c>
      <c r="F328" s="13">
        <v>46296</v>
      </c>
      <c r="G328" t="s">
        <v>2329</v>
      </c>
      <c r="H328" t="s">
        <v>2330</v>
      </c>
      <c r="I328" s="12">
        <f>_xlfn.XLOOKUP(A328, 'FY25 Preliminary Award'!B:B, 'FY25 Preliminary Award'!F:F, "", FALSE)</f>
        <v>1399.95</v>
      </c>
      <c r="J328" s="12">
        <f>_xlfn.XLOOKUP('Overview 619'!A328, 'FY25 Final Award'!B:B, 'FY25 Final Award'!F:F, "", FALSE)</f>
        <v>1653.99</v>
      </c>
      <c r="K328" s="12">
        <f>_xlfn.XLOOKUP('Overview 619'!A328, 'FY25 Final Award'!B:B, 'FY25 Final Award'!F:F, "", FALSE)</f>
        <v>1653.99</v>
      </c>
      <c r="O328" t="s">
        <v>85</v>
      </c>
    </row>
    <row r="329" spans="1:15">
      <c r="A329" t="s">
        <v>1165</v>
      </c>
      <c r="B329" t="s">
        <v>1166</v>
      </c>
      <c r="C329" t="s">
        <v>1166</v>
      </c>
      <c r="D329" t="s">
        <v>1167</v>
      </c>
      <c r="E329" t="s">
        <v>49</v>
      </c>
      <c r="F329" s="13">
        <v>46296</v>
      </c>
      <c r="G329" t="s">
        <v>2329</v>
      </c>
      <c r="H329" t="s">
        <v>2330</v>
      </c>
      <c r="I329" s="12">
        <f>_xlfn.XLOOKUP(A329, 'FY25 Preliminary Award'!B:B, 'FY25 Preliminary Award'!F:F, "", FALSE)</f>
        <v>734.36</v>
      </c>
      <c r="J329" s="12">
        <f>_xlfn.XLOOKUP('Overview 619'!A329, 'FY25 Final Award'!B:B, 'FY25 Final Award'!F:F, "", FALSE)</f>
        <v>1016.89</v>
      </c>
      <c r="K329" s="12">
        <f>_xlfn.XLOOKUP('Overview 619'!A329, 'FY25 Final Award'!B:B, 'FY25 Final Award'!F:F, "", FALSE)</f>
        <v>1016.89</v>
      </c>
      <c r="O329" t="s">
        <v>85</v>
      </c>
    </row>
    <row r="330" spans="1:15">
      <c r="A330" t="s">
        <v>1168</v>
      </c>
      <c r="B330" t="s">
        <v>1169</v>
      </c>
      <c r="C330" t="s">
        <v>1169</v>
      </c>
      <c r="D330" t="s">
        <v>1170</v>
      </c>
      <c r="E330" t="s">
        <v>49</v>
      </c>
      <c r="F330" s="13">
        <v>46296</v>
      </c>
      <c r="G330" t="s">
        <v>2329</v>
      </c>
      <c r="H330" t="s">
        <v>2330</v>
      </c>
      <c r="I330" s="12">
        <f>_xlfn.XLOOKUP(A330, 'FY25 Preliminary Award'!B:B, 'FY25 Preliminary Award'!F:F, "", FALSE)</f>
        <v>0</v>
      </c>
      <c r="J330" s="12">
        <f>_xlfn.XLOOKUP('Overview 619'!A330, 'FY25 Final Award'!B:B, 'FY25 Final Award'!F:F, "", FALSE)</f>
        <v>0</v>
      </c>
      <c r="K330" s="12">
        <f>_xlfn.XLOOKUP('Overview 619'!A330, 'FY25 Final Award'!B:B, 'FY25 Final Award'!F:F, "", FALSE)</f>
        <v>0</v>
      </c>
      <c r="O330" t="s">
        <v>85</v>
      </c>
    </row>
    <row r="331" spans="1:15">
      <c r="A331" t="s">
        <v>1171</v>
      </c>
      <c r="B331" t="s">
        <v>1172</v>
      </c>
      <c r="C331" t="s">
        <v>1173</v>
      </c>
      <c r="D331" t="s">
        <v>1174</v>
      </c>
      <c r="E331" t="s">
        <v>49</v>
      </c>
      <c r="F331" s="13">
        <v>46296</v>
      </c>
      <c r="G331" t="s">
        <v>2329</v>
      </c>
      <c r="H331" t="s">
        <v>2330</v>
      </c>
      <c r="I331" s="12">
        <f>_xlfn.XLOOKUP(A331, 'FY25 Preliminary Award'!B:B, 'FY25 Preliminary Award'!F:F, "", FALSE)</f>
        <v>0</v>
      </c>
      <c r="J331" s="12">
        <f>_xlfn.XLOOKUP('Overview 619'!A331, 'FY25 Final Award'!B:B, 'FY25 Final Award'!F:F, "", FALSE)</f>
        <v>0</v>
      </c>
      <c r="K331" s="12">
        <f>_xlfn.XLOOKUP('Overview 619'!A331, 'FY25 Final Award'!B:B, 'FY25 Final Award'!F:F, "", FALSE)</f>
        <v>0</v>
      </c>
      <c r="O331" t="s">
        <v>85</v>
      </c>
    </row>
    <row r="332" spans="1:15">
      <c r="A332" t="s">
        <v>1175</v>
      </c>
      <c r="B332" t="s">
        <v>1176</v>
      </c>
      <c r="C332" t="s">
        <v>1148</v>
      </c>
      <c r="D332" t="s">
        <v>1177</v>
      </c>
      <c r="E332" t="s">
        <v>49</v>
      </c>
      <c r="F332" s="13">
        <v>46296</v>
      </c>
      <c r="G332" t="s">
        <v>2329</v>
      </c>
      <c r="H332" t="s">
        <v>2330</v>
      </c>
      <c r="I332" s="12">
        <f>_xlfn.XLOOKUP(A332, 'FY25 Preliminary Award'!B:B, 'FY25 Preliminary Award'!F:F, "", FALSE)</f>
        <v>0</v>
      </c>
      <c r="J332" s="12">
        <f>_xlfn.XLOOKUP('Overview 619'!A332, 'FY25 Final Award'!B:B, 'FY25 Final Award'!F:F, "", FALSE)</f>
        <v>0</v>
      </c>
      <c r="K332" s="12">
        <f>_xlfn.XLOOKUP('Overview 619'!A332, 'FY25 Final Award'!B:B, 'FY25 Final Award'!F:F, "", FALSE)</f>
        <v>0</v>
      </c>
      <c r="O332" t="s">
        <v>85</v>
      </c>
    </row>
    <row r="333" spans="1:15">
      <c r="A333" t="s">
        <v>1178</v>
      </c>
      <c r="B333" t="s">
        <v>1179</v>
      </c>
      <c r="C333" t="s">
        <v>1148</v>
      </c>
      <c r="D333" t="s">
        <v>1180</v>
      </c>
      <c r="E333" t="s">
        <v>49</v>
      </c>
      <c r="F333" s="13">
        <v>46296</v>
      </c>
      <c r="G333" t="s">
        <v>2329</v>
      </c>
      <c r="H333" t="s">
        <v>2330</v>
      </c>
      <c r="I333" s="12">
        <f>_xlfn.XLOOKUP(A333, 'FY25 Preliminary Award'!B:B, 'FY25 Preliminary Award'!F:F, "", FALSE)</f>
        <v>528.48</v>
      </c>
      <c r="J333" s="12">
        <f>_xlfn.XLOOKUP('Overview 619'!A333, 'FY25 Final Award'!B:B, 'FY25 Final Award'!F:F, "", FALSE)</f>
        <v>759.84</v>
      </c>
      <c r="K333" s="12">
        <f>_xlfn.XLOOKUP('Overview 619'!A333, 'FY25 Final Award'!B:B, 'FY25 Final Award'!F:F, "", FALSE)</f>
        <v>759.84</v>
      </c>
      <c r="O333" t="s">
        <v>85</v>
      </c>
    </row>
    <row r="334" spans="1:15">
      <c r="A334" t="s">
        <v>1181</v>
      </c>
      <c r="B334" t="s">
        <v>1182</v>
      </c>
      <c r="C334" t="s">
        <v>1182</v>
      </c>
      <c r="D334" t="s">
        <v>1183</v>
      </c>
      <c r="E334" t="s">
        <v>49</v>
      </c>
      <c r="F334" s="13">
        <v>46296</v>
      </c>
      <c r="G334" t="s">
        <v>2329</v>
      </c>
      <c r="H334" t="s">
        <v>2330</v>
      </c>
      <c r="I334" s="12">
        <f>_xlfn.XLOOKUP(A334, 'FY25 Preliminary Award'!B:B, 'FY25 Preliminary Award'!F:F, "", FALSE)</f>
        <v>0</v>
      </c>
      <c r="J334" s="12">
        <f>_xlfn.XLOOKUP('Overview 619'!A334, 'FY25 Final Award'!B:B, 'FY25 Final Award'!F:F, "", FALSE)</f>
        <v>0</v>
      </c>
      <c r="K334" s="12">
        <f>_xlfn.XLOOKUP('Overview 619'!A334, 'FY25 Final Award'!B:B, 'FY25 Final Award'!F:F, "", FALSE)</f>
        <v>0</v>
      </c>
      <c r="O334" t="s">
        <v>85</v>
      </c>
    </row>
    <row r="335" spans="1:15">
      <c r="A335" t="s">
        <v>1184</v>
      </c>
      <c r="B335" t="s">
        <v>1185</v>
      </c>
      <c r="C335" t="s">
        <v>1186</v>
      </c>
      <c r="D335" t="s">
        <v>1187</v>
      </c>
      <c r="E335" t="s">
        <v>49</v>
      </c>
      <c r="F335" s="13">
        <v>46296</v>
      </c>
      <c r="G335" t="s">
        <v>2329</v>
      </c>
      <c r="H335" t="s">
        <v>2330</v>
      </c>
      <c r="I335" s="12">
        <f>_xlfn.XLOOKUP(A335, 'FY25 Preliminary Award'!B:B, 'FY25 Preliminary Award'!F:F, "", FALSE)</f>
        <v>0</v>
      </c>
      <c r="J335" s="12">
        <f>_xlfn.XLOOKUP('Overview 619'!A335, 'FY25 Final Award'!B:B, 'FY25 Final Award'!F:F, "", FALSE)</f>
        <v>0</v>
      </c>
      <c r="K335" s="12">
        <f>_xlfn.XLOOKUP('Overview 619'!A335, 'FY25 Final Award'!B:B, 'FY25 Final Award'!F:F, "", FALSE)</f>
        <v>0</v>
      </c>
      <c r="O335" t="s">
        <v>85</v>
      </c>
    </row>
    <row r="336" spans="1:15">
      <c r="A336" t="s">
        <v>1188</v>
      </c>
      <c r="B336" t="s">
        <v>1189</v>
      </c>
      <c r="C336" t="s">
        <v>1148</v>
      </c>
      <c r="D336" t="s">
        <v>1190</v>
      </c>
      <c r="E336" t="s">
        <v>49</v>
      </c>
      <c r="F336" s="13">
        <v>46296</v>
      </c>
      <c r="G336" t="s">
        <v>2329</v>
      </c>
      <c r="H336" t="s">
        <v>2330</v>
      </c>
      <c r="I336" s="12">
        <f>_xlfn.XLOOKUP(A336, 'FY25 Preliminary Award'!B:B, 'FY25 Preliminary Award'!F:F, "", FALSE)</f>
        <v>0</v>
      </c>
      <c r="J336" s="12">
        <f>_xlfn.XLOOKUP('Overview 619'!A336, 'FY25 Final Award'!B:B, 'FY25 Final Award'!F:F, "", FALSE)</f>
        <v>0</v>
      </c>
      <c r="K336" s="12">
        <f>_xlfn.XLOOKUP('Overview 619'!A336, 'FY25 Final Award'!B:B, 'FY25 Final Award'!F:F, "", FALSE)</f>
        <v>0</v>
      </c>
      <c r="O336" t="s">
        <v>85</v>
      </c>
    </row>
    <row r="337" spans="1:15">
      <c r="A337" t="s">
        <v>1191</v>
      </c>
      <c r="B337" t="s">
        <v>1192</v>
      </c>
      <c r="C337" t="s">
        <v>1193</v>
      </c>
      <c r="D337" t="s">
        <v>1194</v>
      </c>
      <c r="E337" t="s">
        <v>49</v>
      </c>
      <c r="F337" s="13">
        <v>46296</v>
      </c>
      <c r="G337" t="s">
        <v>2329</v>
      </c>
      <c r="H337" t="s">
        <v>2330</v>
      </c>
      <c r="I337" s="12">
        <f>_xlfn.XLOOKUP(A337, 'FY25 Preliminary Award'!B:B, 'FY25 Preliminary Award'!F:F, "", FALSE)</f>
        <v>374.76</v>
      </c>
      <c r="J337" s="12">
        <f>_xlfn.XLOOKUP('Overview 619'!A337, 'FY25 Final Award'!B:B, 'FY25 Final Award'!F:F, "", FALSE)</f>
        <v>451.85</v>
      </c>
      <c r="K337" s="12">
        <f>_xlfn.XLOOKUP('Overview 619'!A337, 'FY25 Final Award'!B:B, 'FY25 Final Award'!F:F, "", FALSE)</f>
        <v>451.85</v>
      </c>
      <c r="O337" t="s">
        <v>85</v>
      </c>
    </row>
    <row r="338" spans="1:15">
      <c r="A338" t="s">
        <v>1195</v>
      </c>
      <c r="B338" t="s">
        <v>1196</v>
      </c>
      <c r="C338" t="s">
        <v>1197</v>
      </c>
      <c r="D338" t="s">
        <v>1198</v>
      </c>
      <c r="E338" t="s">
        <v>49</v>
      </c>
      <c r="F338" s="13">
        <v>46296</v>
      </c>
      <c r="G338" t="s">
        <v>2329</v>
      </c>
      <c r="H338" t="s">
        <v>2330</v>
      </c>
      <c r="I338" s="12">
        <f>_xlfn.XLOOKUP(A338, 'FY25 Preliminary Award'!B:B, 'FY25 Preliminary Award'!F:F, "", FALSE)</f>
        <v>0</v>
      </c>
      <c r="J338" s="12">
        <f>_xlfn.XLOOKUP('Overview 619'!A338, 'FY25 Final Award'!B:B, 'FY25 Final Award'!F:F, "", FALSE)</f>
        <v>0</v>
      </c>
      <c r="K338" s="12">
        <f>_xlfn.XLOOKUP('Overview 619'!A338, 'FY25 Final Award'!B:B, 'FY25 Final Award'!F:F, "", FALSE)</f>
        <v>0</v>
      </c>
      <c r="O338" t="s">
        <v>85</v>
      </c>
    </row>
    <row r="339" spans="1:15">
      <c r="A339" t="s">
        <v>1199</v>
      </c>
      <c r="B339" t="s">
        <v>1200</v>
      </c>
      <c r="C339" t="s">
        <v>1201</v>
      </c>
      <c r="D339" t="s">
        <v>1202</v>
      </c>
      <c r="E339" t="s">
        <v>49</v>
      </c>
      <c r="F339" s="13">
        <v>46296</v>
      </c>
      <c r="G339" t="s">
        <v>2329</v>
      </c>
      <c r="H339" t="s">
        <v>2330</v>
      </c>
      <c r="I339" s="12">
        <f>_xlfn.XLOOKUP(A339, 'FY25 Preliminary Award'!B:B, 'FY25 Preliminary Award'!F:F, "", FALSE)</f>
        <v>1152.9000000000001</v>
      </c>
      <c r="J339" s="12">
        <f>_xlfn.XLOOKUP('Overview 619'!A339, 'FY25 Final Award'!B:B, 'FY25 Final Award'!F:F, "", FALSE)</f>
        <v>1422.93</v>
      </c>
      <c r="K339" s="12">
        <f>_xlfn.XLOOKUP('Overview 619'!A339, 'FY25 Final Award'!B:B, 'FY25 Final Award'!F:F, "", FALSE)</f>
        <v>1422.93</v>
      </c>
      <c r="O339" t="s">
        <v>85</v>
      </c>
    </row>
    <row r="340" spans="1:15">
      <c r="A340" t="s">
        <v>1203</v>
      </c>
      <c r="B340" t="s">
        <v>1204</v>
      </c>
      <c r="C340" t="s">
        <v>1205</v>
      </c>
      <c r="D340" t="s">
        <v>1206</v>
      </c>
      <c r="E340" t="s">
        <v>49</v>
      </c>
      <c r="F340" s="13">
        <v>46296</v>
      </c>
      <c r="G340" t="s">
        <v>2329</v>
      </c>
      <c r="H340" t="s">
        <v>2330</v>
      </c>
      <c r="I340" s="12">
        <f>_xlfn.XLOOKUP(A340, 'FY25 Preliminary Award'!B:B, 'FY25 Preliminary Award'!F:F, "", FALSE)</f>
        <v>3480.1</v>
      </c>
      <c r="J340" s="12">
        <f>_xlfn.XLOOKUP('Overview 619'!A340, 'FY25 Final Award'!B:B, 'FY25 Final Award'!F:F, "", FALSE)</f>
        <v>4836.66</v>
      </c>
      <c r="K340" s="12">
        <f>_xlfn.XLOOKUP('Overview 619'!A340, 'FY25 Final Award'!B:B, 'FY25 Final Award'!F:F, "", FALSE)</f>
        <v>4836.66</v>
      </c>
      <c r="O340" t="s">
        <v>85</v>
      </c>
    </row>
    <row r="341" spans="1:15">
      <c r="A341" t="s">
        <v>1207</v>
      </c>
      <c r="B341" t="s">
        <v>1208</v>
      </c>
      <c r="C341" t="s">
        <v>1209</v>
      </c>
      <c r="D341" t="s">
        <v>1210</v>
      </c>
      <c r="E341" t="s">
        <v>49</v>
      </c>
      <c r="F341" s="13">
        <v>46296</v>
      </c>
      <c r="G341" t="s">
        <v>2329</v>
      </c>
      <c r="H341" t="s">
        <v>2330</v>
      </c>
      <c r="I341" s="12">
        <f>_xlfn.XLOOKUP(A341, 'FY25 Preliminary Award'!B:B, 'FY25 Preliminary Award'!F:F, "", FALSE)</f>
        <v>0</v>
      </c>
      <c r="J341" s="12">
        <f>_xlfn.XLOOKUP('Overview 619'!A341, 'FY25 Final Award'!B:B, 'FY25 Final Award'!F:F, "", FALSE)</f>
        <v>0</v>
      </c>
      <c r="K341" s="12">
        <f>_xlfn.XLOOKUP('Overview 619'!A341, 'FY25 Final Award'!B:B, 'FY25 Final Award'!F:F, "", FALSE)</f>
        <v>0</v>
      </c>
      <c r="O341" t="s">
        <v>85</v>
      </c>
    </row>
    <row r="342" spans="1:15">
      <c r="A342" t="s">
        <v>1211</v>
      </c>
      <c r="B342" t="s">
        <v>1212</v>
      </c>
      <c r="C342" t="s">
        <v>1213</v>
      </c>
      <c r="D342" t="s">
        <v>1214</v>
      </c>
      <c r="E342" t="s">
        <v>49</v>
      </c>
      <c r="F342" s="13">
        <v>46296</v>
      </c>
      <c r="G342" t="s">
        <v>2329</v>
      </c>
      <c r="H342" t="s">
        <v>2330</v>
      </c>
      <c r="I342" s="12">
        <f>_xlfn.XLOOKUP(A342, 'FY25 Preliminary Award'!B:B, 'FY25 Preliminary Award'!F:F, "", FALSE)</f>
        <v>0</v>
      </c>
      <c r="J342" s="12">
        <f>_xlfn.XLOOKUP('Overview 619'!A342, 'FY25 Final Award'!B:B, 'FY25 Final Award'!F:F, "", FALSE)</f>
        <v>0</v>
      </c>
      <c r="K342" s="12">
        <f>_xlfn.XLOOKUP('Overview 619'!A342, 'FY25 Final Award'!B:B, 'FY25 Final Award'!F:F, "", FALSE)</f>
        <v>0</v>
      </c>
      <c r="O342" t="s">
        <v>85</v>
      </c>
    </row>
    <row r="343" spans="1:15">
      <c r="A343" t="s">
        <v>1215</v>
      </c>
      <c r="B343" t="s">
        <v>1216</v>
      </c>
      <c r="C343" t="s">
        <v>1216</v>
      </c>
      <c r="D343" t="s">
        <v>1217</v>
      </c>
      <c r="E343" t="s">
        <v>49</v>
      </c>
      <c r="F343" s="13">
        <v>46296</v>
      </c>
      <c r="G343" t="s">
        <v>2329</v>
      </c>
      <c r="H343" t="s">
        <v>2330</v>
      </c>
      <c r="I343" s="12">
        <f>_xlfn.XLOOKUP(A343, 'FY25 Preliminary Award'!B:B, 'FY25 Preliminary Award'!F:F, "", FALSE)</f>
        <v>697.64</v>
      </c>
      <c r="J343" s="12">
        <f>_xlfn.XLOOKUP('Overview 619'!A343, 'FY25 Final Award'!B:B, 'FY25 Final Award'!F:F, "", FALSE)</f>
        <v>891.49</v>
      </c>
      <c r="K343" s="12">
        <f>_xlfn.XLOOKUP('Overview 619'!A343, 'FY25 Final Award'!B:B, 'FY25 Final Award'!F:F, "", FALSE)</f>
        <v>891.49</v>
      </c>
      <c r="O343" t="s">
        <v>85</v>
      </c>
    </row>
    <row r="344" spans="1:15">
      <c r="A344" t="s">
        <v>1218</v>
      </c>
      <c r="B344" t="s">
        <v>1219</v>
      </c>
      <c r="C344" t="s">
        <v>1220</v>
      </c>
      <c r="D344" t="s">
        <v>1221</v>
      </c>
      <c r="E344" t="s">
        <v>49</v>
      </c>
      <c r="F344" s="13">
        <v>46296</v>
      </c>
      <c r="G344" t="s">
        <v>2329</v>
      </c>
      <c r="H344" t="s">
        <v>2330</v>
      </c>
      <c r="I344" s="12">
        <f>_xlfn.XLOOKUP(A344, 'FY25 Preliminary Award'!B:B, 'FY25 Preliminary Award'!F:F, "", FALSE)</f>
        <v>382.65</v>
      </c>
      <c r="J344" s="12">
        <f>_xlfn.XLOOKUP('Overview 619'!A344, 'FY25 Final Award'!B:B, 'FY25 Final Award'!F:F, "", FALSE)</f>
        <v>483.73</v>
      </c>
      <c r="K344" s="12">
        <f>_xlfn.XLOOKUP('Overview 619'!A344, 'FY25 Final Award'!B:B, 'FY25 Final Award'!F:F, "", FALSE)</f>
        <v>483.73</v>
      </c>
      <c r="O344" t="s">
        <v>85</v>
      </c>
    </row>
    <row r="345" spans="1:15">
      <c r="A345" t="s">
        <v>1222</v>
      </c>
      <c r="B345" t="s">
        <v>1223</v>
      </c>
      <c r="C345" t="s">
        <v>1224</v>
      </c>
      <c r="D345" t="s">
        <v>1225</v>
      </c>
      <c r="E345" t="s">
        <v>49</v>
      </c>
      <c r="F345" s="13">
        <v>46296</v>
      </c>
      <c r="G345" t="s">
        <v>2329</v>
      </c>
      <c r="H345" t="s">
        <v>2330</v>
      </c>
      <c r="I345" s="12">
        <f>_xlfn.XLOOKUP(A345, 'FY25 Preliminary Award'!B:B, 'FY25 Preliminary Award'!F:F, "", FALSE)</f>
        <v>1786.66</v>
      </c>
      <c r="J345" s="12">
        <f>_xlfn.XLOOKUP('Overview 619'!A345, 'FY25 Final Award'!B:B, 'FY25 Final Award'!F:F, "", FALSE)</f>
        <v>1035.6600000000001</v>
      </c>
      <c r="K345" s="12">
        <f>_xlfn.XLOOKUP('Overview 619'!A345, 'FY25 Final Award'!B:B, 'FY25 Final Award'!F:F, "", FALSE)</f>
        <v>1035.6600000000001</v>
      </c>
      <c r="O345" t="s">
        <v>85</v>
      </c>
    </row>
    <row r="346" spans="1:15">
      <c r="A346" t="s">
        <v>1226</v>
      </c>
      <c r="B346" t="s">
        <v>1227</v>
      </c>
      <c r="C346" t="s">
        <v>1228</v>
      </c>
      <c r="D346" t="s">
        <v>1229</v>
      </c>
      <c r="E346" t="s">
        <v>49</v>
      </c>
      <c r="F346" s="13">
        <v>46296</v>
      </c>
      <c r="G346" t="s">
        <v>2329</v>
      </c>
      <c r="H346" t="s">
        <v>2330</v>
      </c>
      <c r="I346" s="12">
        <f>_xlfn.XLOOKUP(A346, 'FY25 Preliminary Award'!B:B, 'FY25 Preliminary Award'!F:F, "", FALSE)</f>
        <v>28983.42</v>
      </c>
      <c r="J346" s="12">
        <f>_xlfn.XLOOKUP('Overview 619'!A346, 'FY25 Final Award'!B:B, 'FY25 Final Award'!F:F, "", FALSE)</f>
        <v>37003.230000000003</v>
      </c>
      <c r="K346" s="12">
        <f>_xlfn.XLOOKUP('Overview 619'!A346, 'FY25 Final Award'!B:B, 'FY25 Final Award'!F:F, "", FALSE)</f>
        <v>37003.230000000003</v>
      </c>
      <c r="O346" t="s">
        <v>85</v>
      </c>
    </row>
    <row r="347" spans="1:15">
      <c r="A347" t="s">
        <v>1230</v>
      </c>
      <c r="B347" t="s">
        <v>1231</v>
      </c>
      <c r="C347" t="s">
        <v>1232</v>
      </c>
      <c r="D347" t="s">
        <v>1233</v>
      </c>
      <c r="E347" t="s">
        <v>49</v>
      </c>
      <c r="F347" s="13">
        <v>46296</v>
      </c>
      <c r="G347" t="s">
        <v>2329</v>
      </c>
      <c r="H347" t="s">
        <v>2330</v>
      </c>
      <c r="I347" s="12">
        <f>_xlfn.XLOOKUP(A347, 'FY25 Preliminary Award'!B:B, 'FY25 Preliminary Award'!F:F, "", FALSE)</f>
        <v>568.54999999999995</v>
      </c>
      <c r="J347" s="12">
        <f>_xlfn.XLOOKUP('Overview 619'!A347, 'FY25 Final Award'!B:B, 'FY25 Final Award'!F:F, "", FALSE)</f>
        <v>649.33000000000004</v>
      </c>
      <c r="K347" s="12">
        <f>_xlfn.XLOOKUP('Overview 619'!A347, 'FY25 Final Award'!B:B, 'FY25 Final Award'!F:F, "", FALSE)</f>
        <v>649.33000000000004</v>
      </c>
      <c r="O347" t="s">
        <v>85</v>
      </c>
    </row>
    <row r="348" spans="1:15">
      <c r="A348" t="s">
        <v>1234</v>
      </c>
      <c r="B348" t="s">
        <v>1235</v>
      </c>
      <c r="C348" t="s">
        <v>1236</v>
      </c>
      <c r="D348" t="s">
        <v>1237</v>
      </c>
      <c r="E348" t="s">
        <v>49</v>
      </c>
      <c r="F348" s="13">
        <v>46296</v>
      </c>
      <c r="G348" t="s">
        <v>2329</v>
      </c>
      <c r="H348" t="s">
        <v>2330</v>
      </c>
      <c r="I348" s="12">
        <f>_xlfn.XLOOKUP(A348, 'FY25 Preliminary Award'!B:B, 'FY25 Preliminary Award'!F:F, "", FALSE)</f>
        <v>107934.07</v>
      </c>
      <c r="J348" s="12">
        <f>_xlfn.XLOOKUP('Overview 619'!A348, 'FY25 Final Award'!B:B, 'FY25 Final Award'!F:F, "", FALSE)</f>
        <v>127601.83</v>
      </c>
      <c r="K348" s="12">
        <f>_xlfn.XLOOKUP('Overview 619'!A348, 'FY25 Final Award'!B:B, 'FY25 Final Award'!F:F, "", FALSE)</f>
        <v>127601.83</v>
      </c>
      <c r="O348" t="s">
        <v>85</v>
      </c>
    </row>
    <row r="349" spans="1:15">
      <c r="A349" t="s">
        <v>1238</v>
      </c>
      <c r="B349" t="s">
        <v>1239</v>
      </c>
      <c r="C349" t="s">
        <v>1240</v>
      </c>
      <c r="D349">
        <v>0</v>
      </c>
      <c r="E349" t="s">
        <v>49</v>
      </c>
      <c r="F349" s="13">
        <v>46296</v>
      </c>
      <c r="G349" t="s">
        <v>2329</v>
      </c>
      <c r="H349" t="s">
        <v>2330</v>
      </c>
      <c r="I349" s="12">
        <f>_xlfn.XLOOKUP(A349, 'FY25 Preliminary Award'!B:B, 'FY25 Preliminary Award'!F:F, "", FALSE)</f>
        <v>0</v>
      </c>
      <c r="J349" s="12">
        <f>_xlfn.XLOOKUP('Overview 619'!A349, 'FY25 Final Award'!B:B, 'FY25 Final Award'!F:F, "", FALSE)</f>
        <v>0</v>
      </c>
      <c r="K349" s="12">
        <f>_xlfn.XLOOKUP('Overview 619'!A349, 'FY25 Final Award'!B:B, 'FY25 Final Award'!F:F, "", FALSE)</f>
        <v>0</v>
      </c>
      <c r="O349" t="s">
        <v>85</v>
      </c>
    </row>
    <row r="350" spans="1:15">
      <c r="A350" t="s">
        <v>1241</v>
      </c>
      <c r="B350" t="s">
        <v>1242</v>
      </c>
      <c r="C350" t="s">
        <v>1243</v>
      </c>
      <c r="D350" t="s">
        <v>1244</v>
      </c>
      <c r="E350" t="s">
        <v>49</v>
      </c>
      <c r="F350" s="13">
        <v>46296</v>
      </c>
      <c r="G350" t="s">
        <v>2329</v>
      </c>
      <c r="H350" t="s">
        <v>2330</v>
      </c>
      <c r="I350" s="12">
        <f>_xlfn.XLOOKUP(A350, 'FY25 Preliminary Award'!B:B, 'FY25 Preliminary Award'!F:F, "", FALSE)</f>
        <v>273.89</v>
      </c>
      <c r="J350" s="12">
        <f>_xlfn.XLOOKUP('Overview 619'!A350, 'FY25 Final Award'!B:B, 'FY25 Final Award'!F:F, "", FALSE)</f>
        <v>219.72</v>
      </c>
      <c r="K350" s="12">
        <f>_xlfn.XLOOKUP('Overview 619'!A350, 'FY25 Final Award'!B:B, 'FY25 Final Award'!F:F, "", FALSE)</f>
        <v>219.72</v>
      </c>
      <c r="O350" t="s">
        <v>85</v>
      </c>
    </row>
    <row r="351" spans="1:15">
      <c r="A351" t="s">
        <v>1245</v>
      </c>
      <c r="B351" t="s">
        <v>1246</v>
      </c>
      <c r="C351" t="s">
        <v>1247</v>
      </c>
      <c r="D351" t="s">
        <v>1248</v>
      </c>
      <c r="E351" t="s">
        <v>49</v>
      </c>
      <c r="F351" s="13">
        <v>46296</v>
      </c>
      <c r="G351" t="s">
        <v>2329</v>
      </c>
      <c r="H351" t="s">
        <v>2330</v>
      </c>
      <c r="I351" s="12">
        <f>_xlfn.XLOOKUP(A351, 'FY25 Preliminary Award'!B:B, 'FY25 Preliminary Award'!F:F, "", FALSE)</f>
        <v>22499.599999999999</v>
      </c>
      <c r="J351" s="12">
        <f>_xlfn.XLOOKUP('Overview 619'!A351, 'FY25 Final Award'!B:B, 'FY25 Final Award'!F:F, "", FALSE)</f>
        <v>27874.77</v>
      </c>
      <c r="K351" s="12">
        <f>_xlfn.XLOOKUP('Overview 619'!A351, 'FY25 Final Award'!B:B, 'FY25 Final Award'!F:F, "", FALSE)</f>
        <v>27874.77</v>
      </c>
      <c r="O351" t="s">
        <v>85</v>
      </c>
    </row>
    <row r="352" spans="1:15">
      <c r="A352" t="s">
        <v>1249</v>
      </c>
      <c r="B352" t="s">
        <v>1250</v>
      </c>
      <c r="C352" t="s">
        <v>1251</v>
      </c>
      <c r="D352" t="s">
        <v>1252</v>
      </c>
      <c r="E352" t="s">
        <v>49</v>
      </c>
      <c r="F352" s="13">
        <v>46296</v>
      </c>
      <c r="G352" t="s">
        <v>2329</v>
      </c>
      <c r="H352" t="s">
        <v>2330</v>
      </c>
      <c r="I352" s="12">
        <f>_xlfn.XLOOKUP(A352, 'FY25 Preliminary Award'!B:B, 'FY25 Preliminary Award'!F:F, "", FALSE)</f>
        <v>19215.310000000001</v>
      </c>
      <c r="J352" s="12">
        <f>_xlfn.XLOOKUP('Overview 619'!A352, 'FY25 Final Award'!B:B, 'FY25 Final Award'!F:F, "", FALSE)</f>
        <v>26161.63</v>
      </c>
      <c r="K352" s="12">
        <f>_xlfn.XLOOKUP('Overview 619'!A352, 'FY25 Final Award'!B:B, 'FY25 Final Award'!F:F, "", FALSE)</f>
        <v>26161.63</v>
      </c>
      <c r="O352" t="s">
        <v>85</v>
      </c>
    </row>
    <row r="353" spans="1:15">
      <c r="A353" t="s">
        <v>1253</v>
      </c>
      <c r="B353" t="s">
        <v>1254</v>
      </c>
      <c r="C353" t="s">
        <v>1254</v>
      </c>
      <c r="D353" t="s">
        <v>1255</v>
      </c>
      <c r="E353" t="s">
        <v>49</v>
      </c>
      <c r="F353" s="13">
        <v>46296</v>
      </c>
      <c r="G353" t="s">
        <v>2329</v>
      </c>
      <c r="H353" t="s">
        <v>2330</v>
      </c>
      <c r="I353" s="12">
        <f>_xlfn.XLOOKUP(A353, 'FY25 Preliminary Award'!B:B, 'FY25 Preliminary Award'!F:F, "", FALSE)</f>
        <v>979.72</v>
      </c>
      <c r="J353" s="12">
        <f>_xlfn.XLOOKUP('Overview 619'!A353, 'FY25 Final Award'!B:B, 'FY25 Final Award'!F:F, "", FALSE)</f>
        <v>1506.57</v>
      </c>
      <c r="K353" s="12">
        <f>_xlfn.XLOOKUP('Overview 619'!A353, 'FY25 Final Award'!B:B, 'FY25 Final Award'!F:F, "", FALSE)</f>
        <v>1506.57</v>
      </c>
      <c r="O353" t="s">
        <v>85</v>
      </c>
    </row>
    <row r="354" spans="1:15">
      <c r="A354" t="s">
        <v>1256</v>
      </c>
      <c r="B354" t="s">
        <v>1257</v>
      </c>
      <c r="C354" t="s">
        <v>1257</v>
      </c>
      <c r="D354" t="s">
        <v>1258</v>
      </c>
      <c r="E354" t="s">
        <v>49</v>
      </c>
      <c r="F354" s="13">
        <v>46296</v>
      </c>
      <c r="G354" t="s">
        <v>2329</v>
      </c>
      <c r="H354" t="s">
        <v>2330</v>
      </c>
      <c r="I354" s="12">
        <f>_xlfn.XLOOKUP(A354, 'FY25 Preliminary Award'!B:B, 'FY25 Preliminary Award'!F:F, "", FALSE)</f>
        <v>721.77</v>
      </c>
      <c r="J354" s="12">
        <f>_xlfn.XLOOKUP('Overview 619'!A354, 'FY25 Final Award'!B:B, 'FY25 Final Award'!F:F, "", FALSE)</f>
        <v>1304.8399999999999</v>
      </c>
      <c r="K354" s="12">
        <f>_xlfn.XLOOKUP('Overview 619'!A354, 'FY25 Final Award'!B:B, 'FY25 Final Award'!F:F, "", FALSE)</f>
        <v>1304.8399999999999</v>
      </c>
      <c r="O354" t="s">
        <v>85</v>
      </c>
    </row>
    <row r="355" spans="1:15">
      <c r="A355" t="s">
        <v>1259</v>
      </c>
      <c r="B355" t="s">
        <v>1260</v>
      </c>
      <c r="C355" t="s">
        <v>1260</v>
      </c>
      <c r="D355" t="s">
        <v>1261</v>
      </c>
      <c r="E355" t="s">
        <v>49</v>
      </c>
      <c r="F355" s="13">
        <v>46296</v>
      </c>
      <c r="G355" t="s">
        <v>2329</v>
      </c>
      <c r="H355" t="s">
        <v>2330</v>
      </c>
      <c r="I355" s="12">
        <f>_xlfn.XLOOKUP(A355, 'FY25 Preliminary Award'!B:B, 'FY25 Preliminary Award'!F:F, "", FALSE)</f>
        <v>430.64</v>
      </c>
      <c r="J355" s="12">
        <f>_xlfn.XLOOKUP('Overview 619'!A355, 'FY25 Final Award'!B:B, 'FY25 Final Award'!F:F, "", FALSE)</f>
        <v>626.29</v>
      </c>
      <c r="K355" s="12">
        <f>_xlfn.XLOOKUP('Overview 619'!A355, 'FY25 Final Award'!B:B, 'FY25 Final Award'!F:F, "", FALSE)</f>
        <v>626.29</v>
      </c>
      <c r="O355" t="s">
        <v>85</v>
      </c>
    </row>
    <row r="356" spans="1:15">
      <c r="A356" t="s">
        <v>1262</v>
      </c>
      <c r="B356" t="s">
        <v>1263</v>
      </c>
      <c r="C356" t="s">
        <v>1263</v>
      </c>
      <c r="D356" t="s">
        <v>1264</v>
      </c>
      <c r="E356" t="s">
        <v>49</v>
      </c>
      <c r="F356" s="13">
        <v>46296</v>
      </c>
      <c r="G356" t="s">
        <v>2329</v>
      </c>
      <c r="H356" t="s">
        <v>2330</v>
      </c>
      <c r="I356" s="12">
        <f>_xlfn.XLOOKUP(A356, 'FY25 Preliminary Award'!B:B, 'FY25 Preliminary Award'!F:F, "", FALSE)</f>
        <v>0</v>
      </c>
      <c r="J356" s="12">
        <f>_xlfn.XLOOKUP('Overview 619'!A356, 'FY25 Final Award'!B:B, 'FY25 Final Award'!F:F, "", FALSE)</f>
        <v>0</v>
      </c>
      <c r="K356" s="12">
        <f>_xlfn.XLOOKUP('Overview 619'!A356, 'FY25 Final Award'!B:B, 'FY25 Final Award'!F:F, "", FALSE)</f>
        <v>0</v>
      </c>
      <c r="O356" t="s">
        <v>85</v>
      </c>
    </row>
    <row r="357" spans="1:15">
      <c r="A357" t="s">
        <v>1265</v>
      </c>
      <c r="B357" t="s">
        <v>1266</v>
      </c>
      <c r="C357" t="s">
        <v>1267</v>
      </c>
      <c r="D357" t="s">
        <v>1268</v>
      </c>
      <c r="E357" t="s">
        <v>49</v>
      </c>
      <c r="F357" s="13">
        <v>46296</v>
      </c>
      <c r="G357" t="s">
        <v>2329</v>
      </c>
      <c r="H357" t="s">
        <v>2330</v>
      </c>
      <c r="I357" s="12">
        <f>_xlfn.XLOOKUP(A357, 'FY25 Preliminary Award'!B:B, 'FY25 Preliminary Award'!F:F, "", FALSE)</f>
        <v>1098.79</v>
      </c>
      <c r="J357" s="12">
        <f>_xlfn.XLOOKUP('Overview 619'!A357, 'FY25 Final Award'!B:B, 'FY25 Final Award'!F:F, "", FALSE)</f>
        <v>1737.57</v>
      </c>
      <c r="K357" s="12">
        <f>_xlfn.XLOOKUP('Overview 619'!A357, 'FY25 Final Award'!B:B, 'FY25 Final Award'!F:F, "", FALSE)</f>
        <v>1737.57</v>
      </c>
      <c r="O357" t="s">
        <v>85</v>
      </c>
    </row>
    <row r="358" spans="1:15">
      <c r="A358" t="s">
        <v>1269</v>
      </c>
      <c r="B358" t="s">
        <v>1270</v>
      </c>
      <c r="C358" t="s">
        <v>1270</v>
      </c>
      <c r="D358" t="s">
        <v>1271</v>
      </c>
      <c r="E358" t="s">
        <v>49</v>
      </c>
      <c r="F358" s="13">
        <v>46296</v>
      </c>
      <c r="G358" t="s">
        <v>2329</v>
      </c>
      <c r="H358" t="s">
        <v>2330</v>
      </c>
      <c r="I358" s="12">
        <f>_xlfn.XLOOKUP(A358, 'FY25 Preliminary Award'!B:B, 'FY25 Preliminary Award'!F:F, "", FALSE)</f>
        <v>1758.04</v>
      </c>
      <c r="J358" s="12">
        <f>_xlfn.XLOOKUP('Overview 619'!A358, 'FY25 Final Award'!B:B, 'FY25 Final Award'!F:F, "", FALSE)</f>
        <v>2524.2600000000002</v>
      </c>
      <c r="K358" s="12">
        <f>_xlfn.XLOOKUP('Overview 619'!A358, 'FY25 Final Award'!B:B, 'FY25 Final Award'!F:F, "", FALSE)</f>
        <v>2524.2600000000002</v>
      </c>
      <c r="O358" t="s">
        <v>85</v>
      </c>
    </row>
    <row r="359" spans="1:15">
      <c r="A359" t="s">
        <v>1272</v>
      </c>
      <c r="B359" t="s">
        <v>1273</v>
      </c>
      <c r="C359" t="s">
        <v>1274</v>
      </c>
      <c r="D359" t="s">
        <v>1275</v>
      </c>
      <c r="E359" t="s">
        <v>49</v>
      </c>
      <c r="F359" s="13">
        <v>46296</v>
      </c>
      <c r="G359" t="s">
        <v>2329</v>
      </c>
      <c r="H359" t="s">
        <v>2330</v>
      </c>
      <c r="I359" s="12">
        <f>_xlfn.XLOOKUP(A359, 'FY25 Preliminary Award'!B:B, 'FY25 Preliminary Award'!F:F, "", FALSE)</f>
        <v>909.66</v>
      </c>
      <c r="J359" s="12">
        <f>_xlfn.XLOOKUP('Overview 619'!A359, 'FY25 Final Award'!B:B, 'FY25 Final Award'!F:F, "", FALSE)</f>
        <v>1545.27</v>
      </c>
      <c r="K359" s="12">
        <f>_xlfn.XLOOKUP('Overview 619'!A359, 'FY25 Final Award'!B:B, 'FY25 Final Award'!F:F, "", FALSE)</f>
        <v>1545.27</v>
      </c>
      <c r="O359" t="s">
        <v>85</v>
      </c>
    </row>
    <row r="360" spans="1:15">
      <c r="A360" t="s">
        <v>1276</v>
      </c>
      <c r="B360" t="s">
        <v>1277</v>
      </c>
      <c r="C360" t="s">
        <v>1277</v>
      </c>
      <c r="D360" t="s">
        <v>1278</v>
      </c>
      <c r="E360" t="s">
        <v>49</v>
      </c>
      <c r="F360" s="13">
        <v>46296</v>
      </c>
      <c r="G360" t="s">
        <v>2329</v>
      </c>
      <c r="H360" t="s">
        <v>2330</v>
      </c>
      <c r="I360" s="12">
        <f>_xlfn.XLOOKUP(A360, 'FY25 Preliminary Award'!B:B, 'FY25 Preliminary Award'!F:F, "", FALSE)</f>
        <v>498.88</v>
      </c>
      <c r="J360" s="12">
        <f>_xlfn.XLOOKUP('Overview 619'!A360, 'FY25 Final Award'!B:B, 'FY25 Final Award'!F:F, "", FALSE)</f>
        <v>789.75</v>
      </c>
      <c r="K360" s="12">
        <f>_xlfn.XLOOKUP('Overview 619'!A360, 'FY25 Final Award'!B:B, 'FY25 Final Award'!F:F, "", FALSE)</f>
        <v>789.75</v>
      </c>
      <c r="O360" t="s">
        <v>85</v>
      </c>
    </row>
    <row r="361" spans="1:15">
      <c r="A361" t="s">
        <v>1279</v>
      </c>
      <c r="B361" t="s">
        <v>1280</v>
      </c>
      <c r="C361" t="s">
        <v>1280</v>
      </c>
      <c r="D361" t="s">
        <v>1281</v>
      </c>
      <c r="E361" t="s">
        <v>49</v>
      </c>
      <c r="F361" s="13">
        <v>46296</v>
      </c>
      <c r="G361" t="s">
        <v>2329</v>
      </c>
      <c r="H361" t="s">
        <v>2330</v>
      </c>
      <c r="I361" s="12">
        <f>_xlfn.XLOOKUP(A361, 'FY25 Preliminary Award'!B:B, 'FY25 Preliminary Award'!F:F, "", FALSE)</f>
        <v>1211.26</v>
      </c>
      <c r="J361" s="12">
        <f>_xlfn.XLOOKUP('Overview 619'!A361, 'FY25 Final Award'!B:B, 'FY25 Final Award'!F:F, "", FALSE)</f>
        <v>1763.77</v>
      </c>
      <c r="K361" s="12">
        <f>_xlfn.XLOOKUP('Overview 619'!A361, 'FY25 Final Award'!B:B, 'FY25 Final Award'!F:F, "", FALSE)</f>
        <v>1763.77</v>
      </c>
      <c r="O361" t="s">
        <v>85</v>
      </c>
    </row>
    <row r="362" spans="1:15">
      <c r="A362" t="s">
        <v>1282</v>
      </c>
      <c r="B362" t="s">
        <v>1283</v>
      </c>
      <c r="C362" t="s">
        <v>1283</v>
      </c>
      <c r="D362" t="s">
        <v>1284</v>
      </c>
      <c r="E362" t="s">
        <v>49</v>
      </c>
      <c r="F362" s="13">
        <v>46296</v>
      </c>
      <c r="G362" t="s">
        <v>2329</v>
      </c>
      <c r="H362" t="s">
        <v>2330</v>
      </c>
      <c r="I362" s="12">
        <f>_xlfn.XLOOKUP(A362, 'FY25 Preliminary Award'!B:B, 'FY25 Preliminary Award'!F:F, "", FALSE)</f>
        <v>2492.2800000000002</v>
      </c>
      <c r="J362" s="12">
        <f>_xlfn.XLOOKUP('Overview 619'!A362, 'FY25 Final Award'!B:B, 'FY25 Final Award'!F:F, "", FALSE)</f>
        <v>2959.33</v>
      </c>
      <c r="K362" s="12">
        <f>_xlfn.XLOOKUP('Overview 619'!A362, 'FY25 Final Award'!B:B, 'FY25 Final Award'!F:F, "", FALSE)</f>
        <v>2959.33</v>
      </c>
      <c r="O362" t="s">
        <v>85</v>
      </c>
    </row>
    <row r="363" spans="1:15">
      <c r="A363" t="s">
        <v>1285</v>
      </c>
      <c r="B363" t="s">
        <v>1286</v>
      </c>
      <c r="C363" t="s">
        <v>1286</v>
      </c>
      <c r="D363" t="s">
        <v>1287</v>
      </c>
      <c r="E363" t="s">
        <v>49</v>
      </c>
      <c r="F363" s="13">
        <v>46296</v>
      </c>
      <c r="G363" t="s">
        <v>2329</v>
      </c>
      <c r="H363" t="s">
        <v>2330</v>
      </c>
      <c r="I363" s="12">
        <f>_xlfn.XLOOKUP(A363, 'FY25 Preliminary Award'!B:B, 'FY25 Preliminary Award'!F:F, "", FALSE)</f>
        <v>872.65</v>
      </c>
      <c r="J363" s="12">
        <f>_xlfn.XLOOKUP('Overview 619'!A363, 'FY25 Final Award'!B:B, 'FY25 Final Award'!F:F, "", FALSE)</f>
        <v>1386.1</v>
      </c>
      <c r="K363" s="12">
        <f>_xlfn.XLOOKUP('Overview 619'!A363, 'FY25 Final Award'!B:B, 'FY25 Final Award'!F:F, "", FALSE)</f>
        <v>1386.1</v>
      </c>
      <c r="O363" t="s">
        <v>85</v>
      </c>
    </row>
    <row r="364" spans="1:15">
      <c r="A364" t="s">
        <v>1288</v>
      </c>
      <c r="B364" t="s">
        <v>1289</v>
      </c>
      <c r="C364" t="s">
        <v>1289</v>
      </c>
      <c r="D364" t="s">
        <v>1290</v>
      </c>
      <c r="E364" t="s">
        <v>49</v>
      </c>
      <c r="F364" s="13">
        <v>46296</v>
      </c>
      <c r="G364" t="s">
        <v>2329</v>
      </c>
      <c r="H364" t="s">
        <v>2330</v>
      </c>
      <c r="I364" s="12">
        <f>_xlfn.XLOOKUP(A364, 'FY25 Preliminary Award'!B:B, 'FY25 Preliminary Award'!F:F, "", FALSE)</f>
        <v>1825.77</v>
      </c>
      <c r="J364" s="12">
        <f>_xlfn.XLOOKUP('Overview 619'!A364, 'FY25 Final Award'!B:B, 'FY25 Final Award'!F:F, "", FALSE)</f>
        <v>2556.14</v>
      </c>
      <c r="K364" s="12">
        <f>_xlfn.XLOOKUP('Overview 619'!A364, 'FY25 Final Award'!B:B, 'FY25 Final Award'!F:F, "", FALSE)</f>
        <v>2556.14</v>
      </c>
      <c r="O364" t="s">
        <v>85</v>
      </c>
    </row>
    <row r="365" spans="1:15">
      <c r="A365" t="s">
        <v>1291</v>
      </c>
      <c r="B365" t="s">
        <v>1292</v>
      </c>
      <c r="C365" t="s">
        <v>1292</v>
      </c>
      <c r="D365" t="s">
        <v>1293</v>
      </c>
      <c r="E365" t="s">
        <v>49</v>
      </c>
      <c r="F365" s="13">
        <v>46296</v>
      </c>
      <c r="G365" t="s">
        <v>2329</v>
      </c>
      <c r="H365" t="s">
        <v>2330</v>
      </c>
      <c r="I365" s="12">
        <f>_xlfn.XLOOKUP(A365, 'FY25 Preliminary Award'!B:B, 'FY25 Preliminary Award'!F:F, "", FALSE)</f>
        <v>700.07</v>
      </c>
      <c r="J365" s="12">
        <f>_xlfn.XLOOKUP('Overview 619'!A365, 'FY25 Final Award'!B:B, 'FY25 Final Award'!F:F, "", FALSE)</f>
        <v>998.81</v>
      </c>
      <c r="K365" s="12">
        <f>_xlfn.XLOOKUP('Overview 619'!A365, 'FY25 Final Award'!B:B, 'FY25 Final Award'!F:F, "", FALSE)</f>
        <v>998.81</v>
      </c>
      <c r="O365" t="s">
        <v>85</v>
      </c>
    </row>
    <row r="366" spans="1:15">
      <c r="A366" t="s">
        <v>1294</v>
      </c>
      <c r="B366" t="s">
        <v>1295</v>
      </c>
      <c r="C366" t="s">
        <v>1296</v>
      </c>
      <c r="D366" t="s">
        <v>1297</v>
      </c>
      <c r="E366" t="s">
        <v>49</v>
      </c>
      <c r="F366" s="13">
        <v>46296</v>
      </c>
      <c r="G366" t="s">
        <v>2329</v>
      </c>
      <c r="H366" t="s">
        <v>2330</v>
      </c>
      <c r="I366" s="12">
        <f>_xlfn.XLOOKUP(A366, 'FY25 Preliminary Award'!B:B, 'FY25 Preliminary Award'!F:F, "", FALSE)</f>
        <v>1280.8399999999999</v>
      </c>
      <c r="J366" s="12">
        <f>_xlfn.XLOOKUP('Overview 619'!A366, 'FY25 Final Award'!B:B, 'FY25 Final Award'!F:F, "", FALSE)</f>
        <v>1768.76</v>
      </c>
      <c r="K366" s="12">
        <f>_xlfn.XLOOKUP('Overview 619'!A366, 'FY25 Final Award'!B:B, 'FY25 Final Award'!F:F, "", FALSE)</f>
        <v>1768.76</v>
      </c>
      <c r="O366" t="s">
        <v>85</v>
      </c>
    </row>
    <row r="367" spans="1:15">
      <c r="A367" t="s">
        <v>1298</v>
      </c>
      <c r="B367" t="s">
        <v>1299</v>
      </c>
      <c r="C367" t="s">
        <v>1299</v>
      </c>
      <c r="D367" t="s">
        <v>1300</v>
      </c>
      <c r="E367" t="s">
        <v>49</v>
      </c>
      <c r="F367" s="13">
        <v>46296</v>
      </c>
      <c r="G367" t="s">
        <v>2329</v>
      </c>
      <c r="H367" t="s">
        <v>2330</v>
      </c>
      <c r="I367" s="12">
        <f>_xlfn.XLOOKUP(A367, 'FY25 Preliminary Award'!B:B, 'FY25 Preliminary Award'!F:F, "", FALSE)</f>
        <v>1474.02</v>
      </c>
      <c r="J367" s="12">
        <f>_xlfn.XLOOKUP('Overview 619'!A367, 'FY25 Final Award'!B:B, 'FY25 Final Award'!F:F, "", FALSE)</f>
        <v>2189.7399999999998</v>
      </c>
      <c r="K367" s="12">
        <f>_xlfn.XLOOKUP('Overview 619'!A367, 'FY25 Final Award'!B:B, 'FY25 Final Award'!F:F, "", FALSE)</f>
        <v>2189.7399999999998</v>
      </c>
      <c r="O367" t="s">
        <v>85</v>
      </c>
    </row>
    <row r="368" spans="1:15">
      <c r="A368" t="s">
        <v>1301</v>
      </c>
      <c r="B368" t="s">
        <v>1302</v>
      </c>
      <c r="C368" t="s">
        <v>1302</v>
      </c>
      <c r="D368" t="s">
        <v>1303</v>
      </c>
      <c r="E368" t="s">
        <v>49</v>
      </c>
      <c r="F368" s="13">
        <v>46296</v>
      </c>
      <c r="G368" t="s">
        <v>2329</v>
      </c>
      <c r="H368" t="s">
        <v>2330</v>
      </c>
      <c r="I368" s="12">
        <f>_xlfn.XLOOKUP(A368, 'FY25 Preliminary Award'!B:B, 'FY25 Preliminary Award'!F:F, "", FALSE)</f>
        <v>2032.12</v>
      </c>
      <c r="J368" s="12">
        <f>_xlfn.XLOOKUP('Overview 619'!A368, 'FY25 Final Award'!B:B, 'FY25 Final Award'!F:F, "", FALSE)</f>
        <v>2487.52</v>
      </c>
      <c r="K368" s="12">
        <f>_xlfn.XLOOKUP('Overview 619'!A368, 'FY25 Final Award'!B:B, 'FY25 Final Award'!F:F, "", FALSE)</f>
        <v>2487.52</v>
      </c>
      <c r="O368" t="s">
        <v>85</v>
      </c>
    </row>
    <row r="369" spans="1:15">
      <c r="A369" t="s">
        <v>1304</v>
      </c>
      <c r="B369" t="s">
        <v>1305</v>
      </c>
      <c r="C369" t="s">
        <v>1305</v>
      </c>
      <c r="D369" t="s">
        <v>1306</v>
      </c>
      <c r="E369" t="s">
        <v>49</v>
      </c>
      <c r="F369" s="13">
        <v>46296</v>
      </c>
      <c r="G369" t="s">
        <v>2329</v>
      </c>
      <c r="H369" t="s">
        <v>2330</v>
      </c>
      <c r="I369" s="12">
        <f>_xlfn.XLOOKUP(A369, 'FY25 Preliminary Award'!B:B, 'FY25 Preliminary Award'!F:F, "", FALSE)</f>
        <v>783.19</v>
      </c>
      <c r="J369" s="12">
        <f>_xlfn.XLOOKUP('Overview 619'!A369, 'FY25 Final Award'!B:B, 'FY25 Final Award'!F:F, "", FALSE)</f>
        <v>1373.52</v>
      </c>
      <c r="K369" s="12">
        <f>_xlfn.XLOOKUP('Overview 619'!A369, 'FY25 Final Award'!B:B, 'FY25 Final Award'!F:F, "", FALSE)</f>
        <v>1373.52</v>
      </c>
      <c r="O369" t="s">
        <v>85</v>
      </c>
    </row>
    <row r="370" spans="1:15">
      <c r="A370" t="s">
        <v>1307</v>
      </c>
      <c r="B370" t="s">
        <v>1308</v>
      </c>
      <c r="C370" t="s">
        <v>1308</v>
      </c>
      <c r="D370" t="s">
        <v>1309</v>
      </c>
      <c r="E370" t="s">
        <v>49</v>
      </c>
      <c r="F370" s="13">
        <v>46296</v>
      </c>
      <c r="G370" t="s">
        <v>2329</v>
      </c>
      <c r="H370" t="s">
        <v>2330</v>
      </c>
      <c r="I370" s="12">
        <f>_xlfn.XLOOKUP(A370, 'FY25 Preliminary Award'!B:B, 'FY25 Preliminary Award'!F:F, "", FALSE)</f>
        <v>0</v>
      </c>
      <c r="J370" s="12">
        <f>_xlfn.XLOOKUP('Overview 619'!A370, 'FY25 Final Award'!B:B, 'FY25 Final Award'!F:F, "", FALSE)</f>
        <v>0</v>
      </c>
      <c r="K370" s="12">
        <f>_xlfn.XLOOKUP('Overview 619'!A370, 'FY25 Final Award'!B:B, 'FY25 Final Award'!F:F, "", FALSE)</f>
        <v>0</v>
      </c>
      <c r="O370" t="s">
        <v>85</v>
      </c>
    </row>
    <row r="371" spans="1:15">
      <c r="A371" t="s">
        <v>1310</v>
      </c>
      <c r="B371" t="s">
        <v>1311</v>
      </c>
      <c r="C371" t="s">
        <v>1312</v>
      </c>
      <c r="D371" t="s">
        <v>1313</v>
      </c>
      <c r="E371" t="s">
        <v>49</v>
      </c>
      <c r="F371" s="13">
        <v>46296</v>
      </c>
      <c r="G371" t="s">
        <v>2329</v>
      </c>
      <c r="H371" t="s">
        <v>2330</v>
      </c>
      <c r="I371" s="12">
        <f>_xlfn.XLOOKUP(A371, 'FY25 Preliminary Award'!B:B, 'FY25 Preliminary Award'!F:F, "", FALSE)</f>
        <v>1210.8599999999999</v>
      </c>
      <c r="J371" s="12">
        <f>_xlfn.XLOOKUP('Overview 619'!A371, 'FY25 Final Award'!B:B, 'FY25 Final Award'!F:F, "", FALSE)</f>
        <v>1859.87</v>
      </c>
      <c r="K371" s="12">
        <f>_xlfn.XLOOKUP('Overview 619'!A371, 'FY25 Final Award'!B:B, 'FY25 Final Award'!F:F, "", FALSE)</f>
        <v>1859.87</v>
      </c>
      <c r="O371" t="s">
        <v>85</v>
      </c>
    </row>
    <row r="372" spans="1:15">
      <c r="A372" t="s">
        <v>1314</v>
      </c>
      <c r="B372" t="s">
        <v>1315</v>
      </c>
      <c r="C372" t="s">
        <v>1315</v>
      </c>
      <c r="D372" t="s">
        <v>1316</v>
      </c>
      <c r="E372" t="s">
        <v>49</v>
      </c>
      <c r="F372" s="13">
        <v>46296</v>
      </c>
      <c r="G372" t="s">
        <v>2329</v>
      </c>
      <c r="H372" t="s">
        <v>2330</v>
      </c>
      <c r="I372" s="12">
        <f>_xlfn.XLOOKUP(A372, 'FY25 Preliminary Award'!B:B, 'FY25 Preliminary Award'!F:F, "", FALSE)</f>
        <v>1036.25</v>
      </c>
      <c r="J372" s="12">
        <f>_xlfn.XLOOKUP('Overview 619'!A372, 'FY25 Final Award'!B:B, 'FY25 Final Award'!F:F, "", FALSE)</f>
        <v>1443.93</v>
      </c>
      <c r="K372" s="12">
        <f>_xlfn.XLOOKUP('Overview 619'!A372, 'FY25 Final Award'!B:B, 'FY25 Final Award'!F:F, "", FALSE)</f>
        <v>1443.93</v>
      </c>
      <c r="O372" t="s">
        <v>85</v>
      </c>
    </row>
    <row r="373" spans="1:15">
      <c r="A373" t="s">
        <v>1317</v>
      </c>
      <c r="B373" t="s">
        <v>1318</v>
      </c>
      <c r="C373" t="s">
        <v>1319</v>
      </c>
      <c r="D373" t="s">
        <v>1320</v>
      </c>
      <c r="E373" t="s">
        <v>49</v>
      </c>
      <c r="F373" s="13">
        <v>46296</v>
      </c>
      <c r="G373" t="s">
        <v>2329</v>
      </c>
      <c r="H373" t="s">
        <v>2330</v>
      </c>
      <c r="I373" s="12">
        <f>_xlfn.XLOOKUP(A373, 'FY25 Preliminary Award'!B:B, 'FY25 Preliminary Award'!F:F, "", FALSE)</f>
        <v>2749.33</v>
      </c>
      <c r="J373" s="12">
        <f>_xlfn.XLOOKUP('Overview 619'!A373, 'FY25 Final Award'!B:B, 'FY25 Final Award'!F:F, "", FALSE)</f>
        <v>3452.01</v>
      </c>
      <c r="K373" s="12">
        <f>_xlfn.XLOOKUP('Overview 619'!A373, 'FY25 Final Award'!B:B, 'FY25 Final Award'!F:F, "", FALSE)</f>
        <v>3452.01</v>
      </c>
      <c r="O373" t="s">
        <v>85</v>
      </c>
    </row>
    <row r="374" spans="1:15">
      <c r="A374" t="s">
        <v>1321</v>
      </c>
      <c r="B374" t="s">
        <v>1322</v>
      </c>
      <c r="C374" t="s">
        <v>1322</v>
      </c>
      <c r="D374" t="s">
        <v>1323</v>
      </c>
      <c r="E374" t="s">
        <v>49</v>
      </c>
      <c r="F374" s="13">
        <v>46296</v>
      </c>
      <c r="G374" t="s">
        <v>2329</v>
      </c>
      <c r="H374" t="s">
        <v>2330</v>
      </c>
      <c r="I374" s="12">
        <f>_xlfn.XLOOKUP(A374, 'FY25 Preliminary Award'!B:B, 'FY25 Preliminary Award'!F:F, "", FALSE)</f>
        <v>750.65</v>
      </c>
      <c r="J374" s="12">
        <f>_xlfn.XLOOKUP('Overview 619'!A374, 'FY25 Final Award'!B:B, 'FY25 Final Award'!F:F, "", FALSE)</f>
        <v>1112.8900000000001</v>
      </c>
      <c r="K374" s="12">
        <f>_xlfn.XLOOKUP('Overview 619'!A374, 'FY25 Final Award'!B:B, 'FY25 Final Award'!F:F, "", FALSE)</f>
        <v>1112.8900000000001</v>
      </c>
      <c r="O374" t="s">
        <v>85</v>
      </c>
    </row>
    <row r="375" spans="1:15">
      <c r="A375" t="s">
        <v>1324</v>
      </c>
      <c r="B375" t="s">
        <v>1325</v>
      </c>
      <c r="C375" t="s">
        <v>1325</v>
      </c>
      <c r="D375" t="s">
        <v>1326</v>
      </c>
      <c r="E375" t="s">
        <v>49</v>
      </c>
      <c r="F375" s="13">
        <v>46296</v>
      </c>
      <c r="G375" t="s">
        <v>2329</v>
      </c>
      <c r="H375" t="s">
        <v>2330</v>
      </c>
      <c r="I375" s="12">
        <f>_xlfn.XLOOKUP(A375, 'FY25 Preliminary Award'!B:B, 'FY25 Preliminary Award'!F:F, "", FALSE)</f>
        <v>2319.81</v>
      </c>
      <c r="J375" s="12">
        <f>_xlfn.XLOOKUP('Overview 619'!A375, 'FY25 Final Award'!B:B, 'FY25 Final Award'!F:F, "", FALSE)</f>
        <v>3472.41</v>
      </c>
      <c r="K375" s="12">
        <f>_xlfn.XLOOKUP('Overview 619'!A375, 'FY25 Final Award'!B:B, 'FY25 Final Award'!F:F, "", FALSE)</f>
        <v>3472.41</v>
      </c>
      <c r="O375" t="s">
        <v>85</v>
      </c>
    </row>
    <row r="376" spans="1:15">
      <c r="A376" t="s">
        <v>1327</v>
      </c>
      <c r="B376" t="s">
        <v>1328</v>
      </c>
      <c r="C376" t="s">
        <v>1328</v>
      </c>
      <c r="D376" t="s">
        <v>1329</v>
      </c>
      <c r="E376" t="s">
        <v>49</v>
      </c>
      <c r="F376" s="13">
        <v>46296</v>
      </c>
      <c r="G376" t="s">
        <v>2329</v>
      </c>
      <c r="H376" t="s">
        <v>2330</v>
      </c>
      <c r="I376" s="12">
        <f>_xlfn.XLOOKUP(A376, 'FY25 Preliminary Award'!B:B, 'FY25 Preliminary Award'!F:F, "", FALSE)</f>
        <v>1475.02</v>
      </c>
      <c r="J376" s="12">
        <f>_xlfn.XLOOKUP('Overview 619'!A376, 'FY25 Final Award'!B:B, 'FY25 Final Award'!F:F, "", FALSE)</f>
        <v>2201.8000000000002</v>
      </c>
      <c r="K376" s="12">
        <f>_xlfn.XLOOKUP('Overview 619'!A376, 'FY25 Final Award'!B:B, 'FY25 Final Award'!F:F, "", FALSE)</f>
        <v>2201.8000000000002</v>
      </c>
      <c r="O376" t="s">
        <v>85</v>
      </c>
    </row>
    <row r="377" spans="1:15">
      <c r="A377" t="s">
        <v>1330</v>
      </c>
      <c r="B377" t="s">
        <v>1331</v>
      </c>
      <c r="C377" t="s">
        <v>1332</v>
      </c>
      <c r="D377" t="s">
        <v>1333</v>
      </c>
      <c r="E377" t="s">
        <v>49</v>
      </c>
      <c r="F377" s="13">
        <v>46296</v>
      </c>
      <c r="G377" t="s">
        <v>2329</v>
      </c>
      <c r="H377" t="s">
        <v>2330</v>
      </c>
      <c r="I377" s="12">
        <f>_xlfn.XLOOKUP(A377, 'FY25 Preliminary Award'!B:B, 'FY25 Preliminary Award'!F:F, "", FALSE)</f>
        <v>693.96</v>
      </c>
      <c r="J377" s="12">
        <f>_xlfn.XLOOKUP('Overview 619'!A377, 'FY25 Final Award'!B:B, 'FY25 Final Award'!F:F, "", FALSE)</f>
        <v>1128.81</v>
      </c>
      <c r="K377" s="12">
        <f>_xlfn.XLOOKUP('Overview 619'!A377, 'FY25 Final Award'!B:B, 'FY25 Final Award'!F:F, "", FALSE)</f>
        <v>1128.81</v>
      </c>
      <c r="O377" t="s">
        <v>85</v>
      </c>
    </row>
    <row r="378" spans="1:15">
      <c r="A378" t="s">
        <v>1334</v>
      </c>
      <c r="B378" t="s">
        <v>1335</v>
      </c>
      <c r="C378" t="s">
        <v>1336</v>
      </c>
      <c r="D378" t="s">
        <v>1337</v>
      </c>
      <c r="E378" t="s">
        <v>49</v>
      </c>
      <c r="F378" s="13">
        <v>46296</v>
      </c>
      <c r="G378" t="s">
        <v>2329</v>
      </c>
      <c r="H378" t="s">
        <v>2330</v>
      </c>
      <c r="I378" s="12">
        <f>_xlfn.XLOOKUP(A378, 'FY25 Preliminary Award'!B:B, 'FY25 Preliminary Award'!F:F, "", FALSE)</f>
        <v>12077.55</v>
      </c>
      <c r="J378" s="12">
        <f>_xlfn.XLOOKUP('Overview 619'!A378, 'FY25 Final Award'!B:B, 'FY25 Final Award'!F:F, "", FALSE)</f>
        <v>9936.8700000000008</v>
      </c>
      <c r="K378" s="12">
        <f>_xlfn.XLOOKUP('Overview 619'!A378, 'FY25 Final Award'!B:B, 'FY25 Final Award'!F:F, "", FALSE)</f>
        <v>9936.8700000000008</v>
      </c>
      <c r="O378" t="s">
        <v>85</v>
      </c>
    </row>
    <row r="379" spans="1:15">
      <c r="A379" t="s">
        <v>1338</v>
      </c>
      <c r="B379" t="s">
        <v>1339</v>
      </c>
      <c r="C379" t="s">
        <v>1340</v>
      </c>
      <c r="D379" t="s">
        <v>1341</v>
      </c>
      <c r="E379" t="s">
        <v>49</v>
      </c>
      <c r="F379" s="13">
        <v>46296</v>
      </c>
      <c r="G379" t="s">
        <v>2329</v>
      </c>
      <c r="H379" t="s">
        <v>2330</v>
      </c>
      <c r="I379" s="12">
        <f>_xlfn.XLOOKUP(A379, 'FY25 Preliminary Award'!B:B, 'FY25 Preliminary Award'!F:F, "", FALSE)</f>
        <v>14228.92</v>
      </c>
      <c r="J379" s="12">
        <f>_xlfn.XLOOKUP('Overview 619'!A379, 'FY25 Final Award'!B:B, 'FY25 Final Award'!F:F, "", FALSE)</f>
        <v>18269.39</v>
      </c>
      <c r="K379" s="12">
        <f>_xlfn.XLOOKUP('Overview 619'!A379, 'FY25 Final Award'!B:B, 'FY25 Final Award'!F:F, "", FALSE)</f>
        <v>18269.39</v>
      </c>
      <c r="O379" t="s">
        <v>85</v>
      </c>
    </row>
    <row r="380" spans="1:15">
      <c r="A380" t="s">
        <v>1342</v>
      </c>
      <c r="B380" t="s">
        <v>1343</v>
      </c>
      <c r="C380" t="s">
        <v>1344</v>
      </c>
      <c r="D380" t="s">
        <v>1345</v>
      </c>
      <c r="E380" t="s">
        <v>49</v>
      </c>
      <c r="F380" s="13">
        <v>46296</v>
      </c>
      <c r="G380" t="s">
        <v>2329</v>
      </c>
      <c r="H380" t="s">
        <v>2330</v>
      </c>
      <c r="I380" s="12">
        <f>_xlfn.XLOOKUP(A380, 'FY25 Preliminary Award'!B:B, 'FY25 Preliminary Award'!F:F, "", FALSE)</f>
        <v>0</v>
      </c>
      <c r="J380" s="12">
        <f>_xlfn.XLOOKUP('Overview 619'!A380, 'FY25 Final Award'!B:B, 'FY25 Final Award'!F:F, "", FALSE)</f>
        <v>0</v>
      </c>
      <c r="K380" s="12">
        <f>_xlfn.XLOOKUP('Overview 619'!A380, 'FY25 Final Award'!B:B, 'FY25 Final Award'!F:F, "", FALSE)</f>
        <v>0</v>
      </c>
      <c r="O380" t="s">
        <v>85</v>
      </c>
    </row>
    <row r="381" spans="1:15">
      <c r="A381" t="s">
        <v>1346</v>
      </c>
      <c r="B381" t="s">
        <v>1347</v>
      </c>
      <c r="C381" t="s">
        <v>1347</v>
      </c>
      <c r="D381" t="s">
        <v>1348</v>
      </c>
      <c r="E381" t="s">
        <v>49</v>
      </c>
      <c r="F381" s="13">
        <v>46296</v>
      </c>
      <c r="G381" t="s">
        <v>2329</v>
      </c>
      <c r="H381" t="s">
        <v>2330</v>
      </c>
      <c r="I381" s="12">
        <f>_xlfn.XLOOKUP(A381, 'FY25 Preliminary Award'!B:B, 'FY25 Preliminary Award'!F:F, "", FALSE)</f>
        <v>36.56</v>
      </c>
      <c r="J381" s="12">
        <f>_xlfn.XLOOKUP('Overview 619'!A381, 'FY25 Final Award'!B:B, 'FY25 Final Award'!F:F, "", FALSE)</f>
        <v>92.54</v>
      </c>
      <c r="K381" s="12">
        <f>_xlfn.XLOOKUP('Overview 619'!A381, 'FY25 Final Award'!B:B, 'FY25 Final Award'!F:F, "", FALSE)</f>
        <v>92.54</v>
      </c>
      <c r="O381" t="s">
        <v>85</v>
      </c>
    </row>
    <row r="382" spans="1:15">
      <c r="A382" t="s">
        <v>1349</v>
      </c>
      <c r="B382" t="s">
        <v>1350</v>
      </c>
      <c r="C382" t="s">
        <v>1351</v>
      </c>
      <c r="D382" t="s">
        <v>1352</v>
      </c>
      <c r="E382" t="s">
        <v>49</v>
      </c>
      <c r="F382" s="13">
        <v>46296</v>
      </c>
      <c r="G382" t="s">
        <v>2329</v>
      </c>
      <c r="H382" t="s">
        <v>2330</v>
      </c>
      <c r="I382" s="12">
        <f>_xlfn.XLOOKUP(A382, 'FY25 Preliminary Award'!B:B, 'FY25 Preliminary Award'!F:F, "", FALSE)</f>
        <v>1338.97</v>
      </c>
      <c r="J382" s="12">
        <f>_xlfn.XLOOKUP('Overview 619'!A382, 'FY25 Final Award'!B:B, 'FY25 Final Award'!F:F, "", FALSE)</f>
        <v>1857.04</v>
      </c>
      <c r="K382" s="12">
        <f>_xlfn.XLOOKUP('Overview 619'!A382, 'FY25 Final Award'!B:B, 'FY25 Final Award'!F:F, "", FALSE)</f>
        <v>1857.04</v>
      </c>
      <c r="O382" t="s">
        <v>85</v>
      </c>
    </row>
    <row r="383" spans="1:15">
      <c r="A383" t="s">
        <v>1353</v>
      </c>
      <c r="B383" t="s">
        <v>1354</v>
      </c>
      <c r="C383" t="s">
        <v>1354</v>
      </c>
      <c r="D383" t="s">
        <v>1355</v>
      </c>
      <c r="E383" t="s">
        <v>49</v>
      </c>
      <c r="F383" s="13">
        <v>46296</v>
      </c>
      <c r="G383" t="s">
        <v>2329</v>
      </c>
      <c r="H383" t="s">
        <v>2330</v>
      </c>
      <c r="I383" s="12">
        <f>_xlfn.XLOOKUP(A383, 'FY25 Preliminary Award'!B:B, 'FY25 Preliminary Award'!F:F, "", FALSE)</f>
        <v>0</v>
      </c>
      <c r="J383" s="12">
        <f>_xlfn.XLOOKUP('Overview 619'!A383, 'FY25 Final Award'!B:B, 'FY25 Final Award'!F:F, "", FALSE)</f>
        <v>0</v>
      </c>
      <c r="K383" s="12">
        <f>_xlfn.XLOOKUP('Overview 619'!A383, 'FY25 Final Award'!B:B, 'FY25 Final Award'!F:F, "", FALSE)</f>
        <v>0</v>
      </c>
      <c r="O383" t="s">
        <v>85</v>
      </c>
    </row>
    <row r="384" spans="1:15">
      <c r="A384" t="s">
        <v>1356</v>
      </c>
      <c r="B384" t="s">
        <v>1357</v>
      </c>
      <c r="C384" t="s">
        <v>1358</v>
      </c>
      <c r="D384" t="s">
        <v>1359</v>
      </c>
      <c r="E384" t="s">
        <v>49</v>
      </c>
      <c r="F384" s="13">
        <v>46296</v>
      </c>
      <c r="G384" t="s">
        <v>2329</v>
      </c>
      <c r="H384" t="s">
        <v>2330</v>
      </c>
      <c r="I384" s="12">
        <f>_xlfn.XLOOKUP(A384, 'FY25 Preliminary Award'!B:B, 'FY25 Preliminary Award'!F:F, "", FALSE)</f>
        <v>35931.199999999997</v>
      </c>
      <c r="J384" s="12">
        <f>_xlfn.XLOOKUP('Overview 619'!A384, 'FY25 Final Award'!B:B, 'FY25 Final Award'!F:F, "", FALSE)</f>
        <v>46047.15</v>
      </c>
      <c r="K384" s="12">
        <f>_xlfn.XLOOKUP('Overview 619'!A384, 'FY25 Final Award'!B:B, 'FY25 Final Award'!F:F, "", FALSE)</f>
        <v>46047.15</v>
      </c>
      <c r="O384" t="s">
        <v>85</v>
      </c>
    </row>
    <row r="385" spans="1:15">
      <c r="A385" t="s">
        <v>1360</v>
      </c>
      <c r="B385" t="s">
        <v>1361</v>
      </c>
      <c r="C385" t="s">
        <v>1361</v>
      </c>
      <c r="D385" t="s">
        <v>1362</v>
      </c>
      <c r="E385" t="s">
        <v>49</v>
      </c>
      <c r="F385" s="13">
        <v>46296</v>
      </c>
      <c r="G385" t="s">
        <v>2329</v>
      </c>
      <c r="H385" t="s">
        <v>2330</v>
      </c>
      <c r="I385" s="12">
        <f>_xlfn.XLOOKUP(A385, 'FY25 Preliminary Award'!B:B, 'FY25 Preliminary Award'!F:F, "", FALSE)</f>
        <v>385.88</v>
      </c>
      <c r="J385" s="12">
        <f>_xlfn.XLOOKUP('Overview 619'!A385, 'FY25 Final Award'!B:B, 'FY25 Final Award'!F:F, "", FALSE)</f>
        <v>482.61</v>
      </c>
      <c r="K385" s="12">
        <f>_xlfn.XLOOKUP('Overview 619'!A385, 'FY25 Final Award'!B:B, 'FY25 Final Award'!F:F, "", FALSE)</f>
        <v>482.61</v>
      </c>
      <c r="O385" t="s">
        <v>85</v>
      </c>
    </row>
    <row r="386" spans="1:15">
      <c r="A386" t="s">
        <v>1363</v>
      </c>
      <c r="B386" t="s">
        <v>1364</v>
      </c>
      <c r="C386" t="s">
        <v>1365</v>
      </c>
      <c r="D386" t="s">
        <v>1366</v>
      </c>
      <c r="E386" t="s">
        <v>49</v>
      </c>
      <c r="F386" s="13">
        <v>46296</v>
      </c>
      <c r="G386" t="s">
        <v>2329</v>
      </c>
      <c r="H386" t="s">
        <v>2330</v>
      </c>
      <c r="I386" s="12">
        <f>_xlfn.XLOOKUP(A386, 'FY25 Preliminary Award'!B:B, 'FY25 Preliminary Award'!F:F, "", FALSE)</f>
        <v>570.63</v>
      </c>
      <c r="J386" s="12">
        <f>_xlfn.XLOOKUP('Overview 619'!A386, 'FY25 Final Award'!B:B, 'FY25 Final Award'!F:F, "", FALSE)</f>
        <v>821.97</v>
      </c>
      <c r="K386" s="12">
        <f>_xlfn.XLOOKUP('Overview 619'!A386, 'FY25 Final Award'!B:B, 'FY25 Final Award'!F:F, "", FALSE)</f>
        <v>821.97</v>
      </c>
      <c r="O386" t="s">
        <v>85</v>
      </c>
    </row>
    <row r="387" spans="1:15">
      <c r="A387" t="s">
        <v>1367</v>
      </c>
      <c r="B387" t="s">
        <v>1368</v>
      </c>
      <c r="C387" t="s">
        <v>1369</v>
      </c>
      <c r="D387" t="s">
        <v>1370</v>
      </c>
      <c r="E387" t="s">
        <v>49</v>
      </c>
      <c r="F387" s="13">
        <v>46296</v>
      </c>
      <c r="G387" t="s">
        <v>2329</v>
      </c>
      <c r="H387" t="s">
        <v>2330</v>
      </c>
      <c r="I387" s="12">
        <f>_xlfn.XLOOKUP(A387, 'FY25 Preliminary Award'!B:B, 'FY25 Preliminary Award'!F:F, "", FALSE)</f>
        <v>10852.26</v>
      </c>
      <c r="J387" s="12">
        <f>_xlfn.XLOOKUP('Overview 619'!A387, 'FY25 Final Award'!B:B, 'FY25 Final Award'!F:F, "", FALSE)</f>
        <v>15557.73</v>
      </c>
      <c r="K387" s="12">
        <f>_xlfn.XLOOKUP('Overview 619'!A387, 'FY25 Final Award'!B:B, 'FY25 Final Award'!F:F, "", FALSE)</f>
        <v>15557.73</v>
      </c>
      <c r="O387" t="s">
        <v>85</v>
      </c>
    </row>
    <row r="388" spans="1:15">
      <c r="A388" t="s">
        <v>1371</v>
      </c>
      <c r="B388" t="s">
        <v>1372</v>
      </c>
      <c r="C388" t="s">
        <v>1373</v>
      </c>
      <c r="D388" t="s">
        <v>1374</v>
      </c>
      <c r="E388" t="s">
        <v>49</v>
      </c>
      <c r="F388" s="13">
        <v>46296</v>
      </c>
      <c r="G388" t="s">
        <v>2329</v>
      </c>
      <c r="H388" t="s">
        <v>2330</v>
      </c>
      <c r="I388" s="12">
        <f>_xlfn.XLOOKUP(A388, 'FY25 Preliminary Award'!B:B, 'FY25 Preliminary Award'!F:F, "", FALSE)</f>
        <v>25519.74</v>
      </c>
      <c r="J388" s="12">
        <f>_xlfn.XLOOKUP('Overview 619'!A388, 'FY25 Final Award'!B:B, 'FY25 Final Award'!F:F, "", FALSE)</f>
        <v>31971.52</v>
      </c>
      <c r="K388" s="12">
        <f>_xlfn.XLOOKUP('Overview 619'!A388, 'FY25 Final Award'!B:B, 'FY25 Final Award'!F:F, "", FALSE)</f>
        <v>31971.52</v>
      </c>
      <c r="O388" t="s">
        <v>85</v>
      </c>
    </row>
    <row r="389" spans="1:15">
      <c r="A389" t="s">
        <v>1375</v>
      </c>
      <c r="B389" t="s">
        <v>1376</v>
      </c>
      <c r="C389" t="s">
        <v>1376</v>
      </c>
      <c r="D389" t="s">
        <v>1377</v>
      </c>
      <c r="E389" t="s">
        <v>49</v>
      </c>
      <c r="F389" s="13">
        <v>46296</v>
      </c>
      <c r="G389" t="s">
        <v>2329</v>
      </c>
      <c r="H389" t="s">
        <v>2330</v>
      </c>
      <c r="I389" s="12">
        <f>_xlfn.XLOOKUP(A389, 'FY25 Preliminary Award'!B:B, 'FY25 Preliminary Award'!F:F, "", FALSE)</f>
        <v>0</v>
      </c>
      <c r="J389" s="12">
        <f>_xlfn.XLOOKUP('Overview 619'!A389, 'FY25 Final Award'!B:B, 'FY25 Final Award'!F:F, "", FALSE)</f>
        <v>0</v>
      </c>
      <c r="K389" s="12">
        <f>_xlfn.XLOOKUP('Overview 619'!A389, 'FY25 Final Award'!B:B, 'FY25 Final Award'!F:F, "", FALSE)</f>
        <v>0</v>
      </c>
      <c r="O389" t="s">
        <v>85</v>
      </c>
    </row>
    <row r="390" spans="1:15">
      <c r="A390" t="s">
        <v>1378</v>
      </c>
      <c r="B390" t="s">
        <v>1379</v>
      </c>
      <c r="C390" t="s">
        <v>1379</v>
      </c>
      <c r="D390" t="s">
        <v>1377</v>
      </c>
      <c r="E390" t="s">
        <v>49</v>
      </c>
      <c r="F390" s="13">
        <v>46296</v>
      </c>
      <c r="G390" t="s">
        <v>2329</v>
      </c>
      <c r="H390" t="s">
        <v>2330</v>
      </c>
      <c r="I390" s="12">
        <f>_xlfn.XLOOKUP(A390, 'FY25 Preliminary Award'!B:B, 'FY25 Preliminary Award'!F:F, "", FALSE)</f>
        <v>0</v>
      </c>
      <c r="J390" s="12">
        <f>_xlfn.XLOOKUP('Overview 619'!A390, 'FY25 Final Award'!B:B, 'FY25 Final Award'!F:F, "", FALSE)</f>
        <v>0</v>
      </c>
      <c r="K390" s="12">
        <f>_xlfn.XLOOKUP('Overview 619'!A390, 'FY25 Final Award'!B:B, 'FY25 Final Award'!F:F, "", FALSE)</f>
        <v>0</v>
      </c>
      <c r="O390" t="s">
        <v>85</v>
      </c>
    </row>
    <row r="391" spans="1:15">
      <c r="A391" t="s">
        <v>1380</v>
      </c>
      <c r="B391" t="s">
        <v>1381</v>
      </c>
      <c r="C391" t="s">
        <v>1382</v>
      </c>
      <c r="D391" t="s">
        <v>1383</v>
      </c>
      <c r="E391" t="s">
        <v>49</v>
      </c>
      <c r="F391" s="13">
        <v>46296</v>
      </c>
      <c r="G391" t="s">
        <v>2329</v>
      </c>
      <c r="H391" t="s">
        <v>2330</v>
      </c>
      <c r="I391" s="12">
        <f>_xlfn.XLOOKUP(A391, 'FY25 Preliminary Award'!B:B, 'FY25 Preliminary Award'!F:F, "", FALSE)</f>
        <v>1557.35</v>
      </c>
      <c r="J391" s="12">
        <f>_xlfn.XLOOKUP('Overview 619'!A391, 'FY25 Final Award'!B:B, 'FY25 Final Award'!F:F, "", FALSE)</f>
        <v>1775.99</v>
      </c>
      <c r="K391" s="12">
        <f>_xlfn.XLOOKUP('Overview 619'!A391, 'FY25 Final Award'!B:B, 'FY25 Final Award'!F:F, "", FALSE)</f>
        <v>1775.99</v>
      </c>
      <c r="O391" t="s">
        <v>85</v>
      </c>
    </row>
    <row r="392" spans="1:15">
      <c r="A392" t="s">
        <v>1384</v>
      </c>
      <c r="B392" t="s">
        <v>1385</v>
      </c>
      <c r="C392" t="s">
        <v>1386</v>
      </c>
      <c r="D392" t="s">
        <v>1387</v>
      </c>
      <c r="E392" t="s">
        <v>49</v>
      </c>
      <c r="F392" s="13">
        <v>46296</v>
      </c>
      <c r="G392" t="s">
        <v>2329</v>
      </c>
      <c r="H392" t="s">
        <v>2330</v>
      </c>
      <c r="I392" s="12">
        <f>_xlfn.XLOOKUP(A392, 'FY25 Preliminary Award'!B:B, 'FY25 Preliminary Award'!F:F, "", FALSE)</f>
        <v>10637.46</v>
      </c>
      <c r="J392" s="12">
        <f>_xlfn.XLOOKUP('Overview 619'!A392, 'FY25 Final Award'!B:B, 'FY25 Final Award'!F:F, "", FALSE)</f>
        <v>12127.85</v>
      </c>
      <c r="K392" s="12">
        <f>_xlfn.XLOOKUP('Overview 619'!A392, 'FY25 Final Award'!B:B, 'FY25 Final Award'!F:F, "", FALSE)</f>
        <v>12127.85</v>
      </c>
      <c r="O392" t="s">
        <v>85</v>
      </c>
    </row>
    <row r="393" spans="1:15">
      <c r="A393" t="s">
        <v>1388</v>
      </c>
      <c r="B393" t="s">
        <v>1389</v>
      </c>
      <c r="C393" t="s">
        <v>1390</v>
      </c>
      <c r="D393" t="s">
        <v>1391</v>
      </c>
      <c r="E393" t="s">
        <v>49</v>
      </c>
      <c r="F393" s="13">
        <v>46296</v>
      </c>
      <c r="G393" t="s">
        <v>2329</v>
      </c>
      <c r="H393" t="s">
        <v>2330</v>
      </c>
      <c r="I393" s="12">
        <f>_xlfn.XLOOKUP(A393, 'FY25 Preliminary Award'!B:B, 'FY25 Preliminary Award'!F:F, "", FALSE)</f>
        <v>47580.26</v>
      </c>
      <c r="J393" s="12">
        <f>_xlfn.XLOOKUP('Overview 619'!A393, 'FY25 Final Award'!B:B, 'FY25 Final Award'!F:F, "", FALSE)</f>
        <v>60727.19</v>
      </c>
      <c r="K393" s="12">
        <f>_xlfn.XLOOKUP('Overview 619'!A393, 'FY25 Final Award'!B:B, 'FY25 Final Award'!F:F, "", FALSE)</f>
        <v>60727.19</v>
      </c>
      <c r="O393" t="s">
        <v>85</v>
      </c>
    </row>
    <row r="394" spans="1:15">
      <c r="A394" t="s">
        <v>1392</v>
      </c>
      <c r="B394" t="s">
        <v>1393</v>
      </c>
      <c r="C394" t="s">
        <v>1394</v>
      </c>
      <c r="D394" t="s">
        <v>1395</v>
      </c>
      <c r="E394" t="s">
        <v>49</v>
      </c>
      <c r="F394" s="13">
        <v>46296</v>
      </c>
      <c r="G394" t="s">
        <v>2329</v>
      </c>
      <c r="H394" t="s">
        <v>2330</v>
      </c>
      <c r="I394" s="12">
        <f>_xlfn.XLOOKUP(A394, 'FY25 Preliminary Award'!B:B, 'FY25 Preliminary Award'!F:F, "", FALSE)</f>
        <v>0</v>
      </c>
      <c r="J394" s="12">
        <f>_xlfn.XLOOKUP('Overview 619'!A394, 'FY25 Final Award'!B:B, 'FY25 Final Award'!F:F, "", FALSE)</f>
        <v>0</v>
      </c>
      <c r="K394" s="12">
        <f>_xlfn.XLOOKUP('Overview 619'!A394, 'FY25 Final Award'!B:B, 'FY25 Final Award'!F:F, "", FALSE)</f>
        <v>0</v>
      </c>
      <c r="O394" t="s">
        <v>85</v>
      </c>
    </row>
    <row r="395" spans="1:15">
      <c r="A395" t="s">
        <v>1396</v>
      </c>
      <c r="B395" t="s">
        <v>1397</v>
      </c>
      <c r="C395" t="s">
        <v>1398</v>
      </c>
      <c r="D395" t="s">
        <v>1399</v>
      </c>
      <c r="E395" t="s">
        <v>49</v>
      </c>
      <c r="F395" s="13">
        <v>46296</v>
      </c>
      <c r="G395" t="s">
        <v>2329</v>
      </c>
      <c r="H395" t="s">
        <v>2330</v>
      </c>
      <c r="I395" s="12">
        <f>_xlfn.XLOOKUP(A395, 'FY25 Preliminary Award'!B:B, 'FY25 Preliminary Award'!F:F, "", FALSE)</f>
        <v>0</v>
      </c>
      <c r="J395" s="12">
        <f>_xlfn.XLOOKUP('Overview 619'!A395, 'FY25 Final Award'!B:B, 'FY25 Final Award'!F:F, "", FALSE)</f>
        <v>0</v>
      </c>
      <c r="K395" s="12">
        <f>_xlfn.XLOOKUP('Overview 619'!A395, 'FY25 Final Award'!B:B, 'FY25 Final Award'!F:F, "", FALSE)</f>
        <v>0</v>
      </c>
      <c r="O395" t="s">
        <v>85</v>
      </c>
    </row>
    <row r="396" spans="1:15">
      <c r="A396" t="s">
        <v>1400</v>
      </c>
      <c r="B396" t="s">
        <v>1401</v>
      </c>
      <c r="C396" t="s">
        <v>1401</v>
      </c>
      <c r="D396" t="s">
        <v>1402</v>
      </c>
      <c r="E396" t="s">
        <v>49</v>
      </c>
      <c r="F396" s="13">
        <v>46296</v>
      </c>
      <c r="G396" t="s">
        <v>2329</v>
      </c>
      <c r="H396" t="s">
        <v>2330</v>
      </c>
      <c r="I396" s="12">
        <f>_xlfn.XLOOKUP(A396, 'FY25 Preliminary Award'!B:B, 'FY25 Preliminary Award'!F:F, "", FALSE)</f>
        <v>0</v>
      </c>
      <c r="J396" s="12">
        <f>_xlfn.XLOOKUP('Overview 619'!A396, 'FY25 Final Award'!B:B, 'FY25 Final Award'!F:F, "", FALSE)</f>
        <v>0</v>
      </c>
      <c r="K396" s="12">
        <f>_xlfn.XLOOKUP('Overview 619'!A396, 'FY25 Final Award'!B:B, 'FY25 Final Award'!F:F, "", FALSE)</f>
        <v>0</v>
      </c>
      <c r="O396" t="s">
        <v>85</v>
      </c>
    </row>
    <row r="397" spans="1:15">
      <c r="A397" t="s">
        <v>1403</v>
      </c>
      <c r="B397" t="s">
        <v>1404</v>
      </c>
      <c r="C397" t="s">
        <v>1405</v>
      </c>
      <c r="D397" t="s">
        <v>1406</v>
      </c>
      <c r="E397" t="s">
        <v>49</v>
      </c>
      <c r="F397" s="13">
        <v>46296</v>
      </c>
      <c r="G397" t="s">
        <v>2329</v>
      </c>
      <c r="H397" t="s">
        <v>2330</v>
      </c>
      <c r="I397" s="12">
        <f>_xlfn.XLOOKUP(A397, 'FY25 Preliminary Award'!B:B, 'FY25 Preliminary Award'!F:F, "", FALSE)</f>
        <v>0</v>
      </c>
      <c r="J397" s="12">
        <f>_xlfn.XLOOKUP('Overview 619'!A397, 'FY25 Final Award'!B:B, 'FY25 Final Award'!F:F, "", FALSE)</f>
        <v>0</v>
      </c>
      <c r="K397" s="12">
        <f>_xlfn.XLOOKUP('Overview 619'!A397, 'FY25 Final Award'!B:B, 'FY25 Final Award'!F:F, "", FALSE)</f>
        <v>0</v>
      </c>
      <c r="O397" t="s">
        <v>85</v>
      </c>
    </row>
    <row r="398" spans="1:15">
      <c r="A398" t="s">
        <v>1407</v>
      </c>
      <c r="B398" t="s">
        <v>1408</v>
      </c>
      <c r="C398" t="s">
        <v>1409</v>
      </c>
      <c r="D398" t="s">
        <v>1410</v>
      </c>
      <c r="E398" t="s">
        <v>49</v>
      </c>
      <c r="F398" s="13">
        <v>46296</v>
      </c>
      <c r="G398" t="s">
        <v>2329</v>
      </c>
      <c r="H398" t="s">
        <v>2330</v>
      </c>
      <c r="I398" s="12">
        <f>_xlfn.XLOOKUP(A398, 'FY25 Preliminary Award'!B:B, 'FY25 Preliminary Award'!F:F, "", FALSE)</f>
        <v>13316.36</v>
      </c>
      <c r="J398" s="12">
        <f>_xlfn.XLOOKUP('Overview 619'!A398, 'FY25 Final Award'!B:B, 'FY25 Final Award'!F:F, "", FALSE)</f>
        <v>20392.439999999999</v>
      </c>
      <c r="K398" s="12">
        <f>_xlfn.XLOOKUP('Overview 619'!A398, 'FY25 Final Award'!B:B, 'FY25 Final Award'!F:F, "", FALSE)</f>
        <v>20392.439999999999</v>
      </c>
      <c r="O398" t="s">
        <v>85</v>
      </c>
    </row>
    <row r="399" spans="1:15">
      <c r="A399" t="s">
        <v>1411</v>
      </c>
      <c r="B399" t="s">
        <v>1412</v>
      </c>
      <c r="C399" t="s">
        <v>1412</v>
      </c>
      <c r="D399" t="s">
        <v>1413</v>
      </c>
      <c r="E399" t="s">
        <v>49</v>
      </c>
      <c r="F399" s="13">
        <v>46296</v>
      </c>
      <c r="G399" t="s">
        <v>2329</v>
      </c>
      <c r="H399" t="s">
        <v>2330</v>
      </c>
      <c r="I399" s="12">
        <f>_xlfn.XLOOKUP(A399, 'FY25 Preliminary Award'!B:B, 'FY25 Preliminary Award'!F:F, "", FALSE)</f>
        <v>962.23</v>
      </c>
      <c r="J399" s="12">
        <f>_xlfn.XLOOKUP('Overview 619'!A399, 'FY25 Final Award'!B:B, 'FY25 Final Award'!F:F, "", FALSE)</f>
        <v>1167.4100000000001</v>
      </c>
      <c r="K399" s="12">
        <f>_xlfn.XLOOKUP('Overview 619'!A399, 'FY25 Final Award'!B:B, 'FY25 Final Award'!F:F, "", FALSE)</f>
        <v>1167.4100000000001</v>
      </c>
      <c r="O399" t="s">
        <v>85</v>
      </c>
    </row>
    <row r="400" spans="1:15">
      <c r="A400" t="s">
        <v>1414</v>
      </c>
      <c r="B400" t="s">
        <v>1415</v>
      </c>
      <c r="C400" t="s">
        <v>1416</v>
      </c>
      <c r="D400" t="s">
        <v>1417</v>
      </c>
      <c r="E400" t="s">
        <v>49</v>
      </c>
      <c r="F400" s="13">
        <v>46296</v>
      </c>
      <c r="G400" t="s">
        <v>2329</v>
      </c>
      <c r="H400" t="s">
        <v>2330</v>
      </c>
      <c r="I400" s="12">
        <f>_xlfn.XLOOKUP(A400, 'FY25 Preliminary Award'!B:B, 'FY25 Preliminary Award'!F:F, "", FALSE)</f>
        <v>0</v>
      </c>
      <c r="J400" s="12">
        <f>_xlfn.XLOOKUP('Overview 619'!A400, 'FY25 Final Award'!B:B, 'FY25 Final Award'!F:F, "", FALSE)</f>
        <v>0</v>
      </c>
      <c r="K400" s="12">
        <f>_xlfn.XLOOKUP('Overview 619'!A400, 'FY25 Final Award'!B:B, 'FY25 Final Award'!F:F, "", FALSE)</f>
        <v>0</v>
      </c>
      <c r="O400" t="s">
        <v>85</v>
      </c>
    </row>
    <row r="401" spans="1:15">
      <c r="A401" t="s">
        <v>1418</v>
      </c>
      <c r="B401" t="s">
        <v>1419</v>
      </c>
      <c r="C401" t="s">
        <v>1419</v>
      </c>
      <c r="D401" t="s">
        <v>1420</v>
      </c>
      <c r="E401" t="s">
        <v>49</v>
      </c>
      <c r="F401" s="13">
        <v>46296</v>
      </c>
      <c r="G401" t="s">
        <v>2329</v>
      </c>
      <c r="H401" t="s">
        <v>2330</v>
      </c>
      <c r="I401" s="12">
        <f>_xlfn.XLOOKUP(A401, 'FY25 Preliminary Award'!B:B, 'FY25 Preliminary Award'!F:F, "", FALSE)</f>
        <v>1152.23</v>
      </c>
      <c r="J401" s="12">
        <f>_xlfn.XLOOKUP('Overview 619'!A401, 'FY25 Final Award'!B:B, 'FY25 Final Award'!F:F, "", FALSE)</f>
        <v>461.9</v>
      </c>
      <c r="K401" s="12">
        <f>_xlfn.XLOOKUP('Overview 619'!A401, 'FY25 Final Award'!B:B, 'FY25 Final Award'!F:F, "", FALSE)</f>
        <v>461.9</v>
      </c>
      <c r="O401" t="s">
        <v>85</v>
      </c>
    </row>
    <row r="402" spans="1:15">
      <c r="A402" t="s">
        <v>1421</v>
      </c>
      <c r="B402" t="s">
        <v>1422</v>
      </c>
      <c r="C402" t="s">
        <v>1423</v>
      </c>
      <c r="D402" t="s">
        <v>1424</v>
      </c>
      <c r="E402" t="s">
        <v>49</v>
      </c>
      <c r="F402" s="13">
        <v>46296</v>
      </c>
      <c r="G402" t="s">
        <v>2329</v>
      </c>
      <c r="H402" t="s">
        <v>2330</v>
      </c>
      <c r="I402" s="12">
        <f>_xlfn.XLOOKUP(A402, 'FY25 Preliminary Award'!B:B, 'FY25 Preliminary Award'!F:F, "", FALSE)</f>
        <v>979.89</v>
      </c>
      <c r="J402" s="12">
        <f>_xlfn.XLOOKUP('Overview 619'!A402, 'FY25 Final Award'!B:B, 'FY25 Final Award'!F:F, "", FALSE)</f>
        <v>1364.55</v>
      </c>
      <c r="K402" s="12">
        <f>_xlfn.XLOOKUP('Overview 619'!A402, 'FY25 Final Award'!B:B, 'FY25 Final Award'!F:F, "", FALSE)</f>
        <v>1364.55</v>
      </c>
      <c r="O402" t="s">
        <v>85</v>
      </c>
    </row>
    <row r="403" spans="1:15">
      <c r="A403" t="s">
        <v>1425</v>
      </c>
      <c r="B403" t="s">
        <v>1426</v>
      </c>
      <c r="C403" t="s">
        <v>1426</v>
      </c>
      <c r="D403" t="s">
        <v>1427</v>
      </c>
      <c r="E403" t="s">
        <v>49</v>
      </c>
      <c r="F403" s="13">
        <v>46296</v>
      </c>
      <c r="G403" t="s">
        <v>2329</v>
      </c>
      <c r="H403" t="s">
        <v>2330</v>
      </c>
      <c r="I403" s="12">
        <f>_xlfn.XLOOKUP(A403, 'FY25 Preliminary Award'!B:B, 'FY25 Preliminary Award'!F:F, "", FALSE)</f>
        <v>784.18</v>
      </c>
      <c r="J403" s="12">
        <f>_xlfn.XLOOKUP('Overview 619'!A403, 'FY25 Final Award'!B:B, 'FY25 Final Award'!F:F, "", FALSE)</f>
        <v>1288.6199999999999</v>
      </c>
      <c r="K403" s="12">
        <f>_xlfn.XLOOKUP('Overview 619'!A403, 'FY25 Final Award'!B:B, 'FY25 Final Award'!F:F, "", FALSE)</f>
        <v>1288.6199999999999</v>
      </c>
      <c r="O403" t="s">
        <v>85</v>
      </c>
    </row>
    <row r="404" spans="1:15">
      <c r="A404" t="s">
        <v>1428</v>
      </c>
      <c r="B404" t="s">
        <v>1429</v>
      </c>
      <c r="C404" t="s">
        <v>1430</v>
      </c>
      <c r="D404" t="s">
        <v>1431</v>
      </c>
      <c r="E404" t="s">
        <v>49</v>
      </c>
      <c r="F404" s="13">
        <v>46296</v>
      </c>
      <c r="G404" t="s">
        <v>2329</v>
      </c>
      <c r="H404" t="s">
        <v>2330</v>
      </c>
      <c r="I404" s="12">
        <f>_xlfn.XLOOKUP(A404, 'FY25 Preliminary Award'!B:B, 'FY25 Preliminary Award'!F:F, "", FALSE)</f>
        <v>4084.61</v>
      </c>
      <c r="J404" s="12">
        <f>_xlfn.XLOOKUP('Overview 619'!A404, 'FY25 Final Award'!B:B, 'FY25 Final Award'!F:F, "", FALSE)</f>
        <v>4767.99</v>
      </c>
      <c r="K404" s="12">
        <f>_xlfn.XLOOKUP('Overview 619'!A404, 'FY25 Final Award'!B:B, 'FY25 Final Award'!F:F, "", FALSE)</f>
        <v>4767.99</v>
      </c>
      <c r="O404" t="s">
        <v>85</v>
      </c>
    </row>
    <row r="405" spans="1:15">
      <c r="A405" t="s">
        <v>1432</v>
      </c>
      <c r="B405" t="s">
        <v>1433</v>
      </c>
      <c r="C405" t="s">
        <v>1434</v>
      </c>
      <c r="D405" t="s">
        <v>1435</v>
      </c>
      <c r="E405" t="s">
        <v>49</v>
      </c>
      <c r="F405" s="13">
        <v>46296</v>
      </c>
      <c r="G405" t="s">
        <v>2329</v>
      </c>
      <c r="H405" t="s">
        <v>2330</v>
      </c>
      <c r="I405" s="12">
        <f>_xlfn.XLOOKUP(A405, 'FY25 Preliminary Award'!B:B, 'FY25 Preliminary Award'!F:F, "", FALSE)</f>
        <v>0</v>
      </c>
      <c r="J405" s="12">
        <f>_xlfn.XLOOKUP('Overview 619'!A405, 'FY25 Final Award'!B:B, 'FY25 Final Award'!F:F, "", FALSE)</f>
        <v>0</v>
      </c>
      <c r="K405" s="12">
        <f>_xlfn.XLOOKUP('Overview 619'!A405, 'FY25 Final Award'!B:B, 'FY25 Final Award'!F:F, "", FALSE)</f>
        <v>0</v>
      </c>
      <c r="O405" t="s">
        <v>85</v>
      </c>
    </row>
    <row r="406" spans="1:15">
      <c r="A406" t="s">
        <v>1436</v>
      </c>
      <c r="B406" t="s">
        <v>1437</v>
      </c>
      <c r="C406" t="s">
        <v>1438</v>
      </c>
      <c r="D406" t="s">
        <v>1439</v>
      </c>
      <c r="E406" t="s">
        <v>49</v>
      </c>
      <c r="F406" s="13">
        <v>46296</v>
      </c>
      <c r="G406" t="s">
        <v>2329</v>
      </c>
      <c r="H406" t="s">
        <v>2330</v>
      </c>
      <c r="I406" s="12">
        <f>_xlfn.XLOOKUP(A406, 'FY25 Preliminary Award'!B:B, 'FY25 Preliminary Award'!F:F, "", FALSE)</f>
        <v>432.03</v>
      </c>
      <c r="J406" s="12">
        <f>_xlfn.XLOOKUP('Overview 619'!A406, 'FY25 Final Award'!B:B, 'FY25 Final Award'!F:F, "", FALSE)</f>
        <v>599.57000000000005</v>
      </c>
      <c r="K406" s="12">
        <f>_xlfn.XLOOKUP('Overview 619'!A406, 'FY25 Final Award'!B:B, 'FY25 Final Award'!F:F, "", FALSE)</f>
        <v>599.57000000000005</v>
      </c>
      <c r="O406" t="s">
        <v>85</v>
      </c>
    </row>
    <row r="407" spans="1:15">
      <c r="A407" t="s">
        <v>1440</v>
      </c>
      <c r="B407" t="s">
        <v>1441</v>
      </c>
      <c r="C407" t="s">
        <v>1442</v>
      </c>
      <c r="D407" t="s">
        <v>1443</v>
      </c>
      <c r="E407" t="s">
        <v>49</v>
      </c>
      <c r="F407" s="13">
        <v>46296</v>
      </c>
      <c r="G407" t="s">
        <v>2329</v>
      </c>
      <c r="H407" t="s">
        <v>2330</v>
      </c>
      <c r="I407" s="12">
        <f>_xlfn.XLOOKUP(A407, 'FY25 Preliminary Award'!B:B, 'FY25 Preliminary Award'!F:F, "", FALSE)</f>
        <v>493.18</v>
      </c>
      <c r="J407" s="12">
        <f>_xlfn.XLOOKUP('Overview 619'!A407, 'FY25 Final Award'!B:B, 'FY25 Final Award'!F:F, "", FALSE)</f>
        <v>564.44000000000005</v>
      </c>
      <c r="K407" s="12">
        <f>_xlfn.XLOOKUP('Overview 619'!A407, 'FY25 Final Award'!B:B, 'FY25 Final Award'!F:F, "", FALSE)</f>
        <v>564.44000000000005</v>
      </c>
      <c r="O407" t="s">
        <v>85</v>
      </c>
    </row>
    <row r="408" spans="1:15">
      <c r="A408" t="s">
        <v>1444</v>
      </c>
      <c r="B408" t="s">
        <v>1445</v>
      </c>
      <c r="C408" t="s">
        <v>1446</v>
      </c>
      <c r="D408" t="s">
        <v>1447</v>
      </c>
      <c r="E408" t="s">
        <v>49</v>
      </c>
      <c r="F408" s="13">
        <v>46296</v>
      </c>
      <c r="G408" t="s">
        <v>2329</v>
      </c>
      <c r="H408" t="s">
        <v>2330</v>
      </c>
      <c r="I408" s="12">
        <f>_xlfn.XLOOKUP(A408, 'FY25 Preliminary Award'!B:B, 'FY25 Preliminary Award'!F:F, "", FALSE)</f>
        <v>295028.06</v>
      </c>
      <c r="J408" s="12">
        <f>_xlfn.XLOOKUP('Overview 619'!A408, 'FY25 Final Award'!B:B, 'FY25 Final Award'!F:F, "", FALSE)</f>
        <v>361467.77</v>
      </c>
      <c r="K408" s="12">
        <f>_xlfn.XLOOKUP('Overview 619'!A408, 'FY25 Final Award'!B:B, 'FY25 Final Award'!F:F, "", FALSE)</f>
        <v>361467.77</v>
      </c>
      <c r="O408" t="s">
        <v>85</v>
      </c>
    </row>
    <row r="409" spans="1:15">
      <c r="A409" t="s">
        <v>1448</v>
      </c>
      <c r="B409" t="s">
        <v>1449</v>
      </c>
      <c r="C409" t="s">
        <v>1450</v>
      </c>
      <c r="D409" t="s">
        <v>1451</v>
      </c>
      <c r="E409" t="s">
        <v>49</v>
      </c>
      <c r="F409" s="13">
        <v>46296</v>
      </c>
      <c r="G409" t="s">
        <v>2329</v>
      </c>
      <c r="H409" t="s">
        <v>2330</v>
      </c>
      <c r="I409" s="12">
        <f>_xlfn.XLOOKUP(A409, 'FY25 Preliminary Award'!B:B, 'FY25 Preliminary Award'!F:F, "", FALSE)</f>
        <v>0</v>
      </c>
      <c r="J409" s="12">
        <f>_xlfn.XLOOKUP('Overview 619'!A409, 'FY25 Final Award'!B:B, 'FY25 Final Award'!F:F, "", FALSE)</f>
        <v>0</v>
      </c>
      <c r="K409" s="12">
        <f>_xlfn.XLOOKUP('Overview 619'!A409, 'FY25 Final Award'!B:B, 'FY25 Final Award'!F:F, "", FALSE)</f>
        <v>0</v>
      </c>
      <c r="O409" t="s">
        <v>85</v>
      </c>
    </row>
    <row r="410" spans="1:15">
      <c r="A410" t="s">
        <v>1452</v>
      </c>
      <c r="B410" t="s">
        <v>1453</v>
      </c>
      <c r="C410" t="s">
        <v>1454</v>
      </c>
      <c r="D410" t="s">
        <v>1455</v>
      </c>
      <c r="E410" t="s">
        <v>49</v>
      </c>
      <c r="F410" s="13">
        <v>46296</v>
      </c>
      <c r="G410" t="s">
        <v>2329</v>
      </c>
      <c r="H410" t="s">
        <v>2330</v>
      </c>
      <c r="I410" s="12">
        <f>_xlfn.XLOOKUP(A410, 'FY25 Preliminary Award'!B:B, 'FY25 Preliminary Award'!F:F, "", FALSE)</f>
        <v>487.31</v>
      </c>
      <c r="J410" s="12">
        <f>_xlfn.XLOOKUP('Overview 619'!A410, 'FY25 Final Award'!B:B, 'FY25 Final Award'!F:F, "", FALSE)</f>
        <v>657.24</v>
      </c>
      <c r="K410" s="12">
        <f>_xlfn.XLOOKUP('Overview 619'!A410, 'FY25 Final Award'!B:B, 'FY25 Final Award'!F:F, "", FALSE)</f>
        <v>657.24</v>
      </c>
      <c r="O410" t="s">
        <v>85</v>
      </c>
    </row>
    <row r="411" spans="1:15">
      <c r="A411" t="s">
        <v>1456</v>
      </c>
      <c r="B411" t="s">
        <v>1457</v>
      </c>
      <c r="C411" t="s">
        <v>1458</v>
      </c>
      <c r="D411" t="s">
        <v>1459</v>
      </c>
      <c r="E411" t="s">
        <v>49</v>
      </c>
      <c r="F411" s="13">
        <v>46296</v>
      </c>
      <c r="G411" t="s">
        <v>2329</v>
      </c>
      <c r="H411" t="s">
        <v>2330</v>
      </c>
      <c r="I411" s="12">
        <f>_xlfn.XLOOKUP(A411, 'FY25 Preliminary Award'!B:B, 'FY25 Preliminary Award'!F:F, "", FALSE)</f>
        <v>16452.82</v>
      </c>
      <c r="J411" s="12">
        <f>_xlfn.XLOOKUP('Overview 619'!A411, 'FY25 Final Award'!B:B, 'FY25 Final Award'!F:F, "", FALSE)</f>
        <v>18847.150000000001</v>
      </c>
      <c r="K411" s="12">
        <f>_xlfn.XLOOKUP('Overview 619'!A411, 'FY25 Final Award'!B:B, 'FY25 Final Award'!F:F, "", FALSE)</f>
        <v>18847.150000000001</v>
      </c>
      <c r="O411" t="s">
        <v>85</v>
      </c>
    </row>
    <row r="412" spans="1:15">
      <c r="A412" t="s">
        <v>1460</v>
      </c>
      <c r="B412" t="s">
        <v>1461</v>
      </c>
      <c r="C412" t="s">
        <v>1462</v>
      </c>
      <c r="D412" t="s">
        <v>1463</v>
      </c>
      <c r="E412" t="s">
        <v>49</v>
      </c>
      <c r="F412" s="13">
        <v>46296</v>
      </c>
      <c r="G412" t="s">
        <v>2329</v>
      </c>
      <c r="H412" t="s">
        <v>2330</v>
      </c>
      <c r="I412" s="12">
        <f>_xlfn.XLOOKUP(A412, 'FY25 Preliminary Award'!B:B, 'FY25 Preliminary Award'!F:F, "", FALSE)</f>
        <v>661.06</v>
      </c>
      <c r="J412" s="12">
        <f>_xlfn.XLOOKUP('Overview 619'!A412, 'FY25 Final Award'!B:B, 'FY25 Final Award'!F:F, "", FALSE)</f>
        <v>798.43</v>
      </c>
      <c r="K412" s="12">
        <f>_xlfn.XLOOKUP('Overview 619'!A412, 'FY25 Final Award'!B:B, 'FY25 Final Award'!F:F, "", FALSE)</f>
        <v>798.43</v>
      </c>
      <c r="O412" t="s">
        <v>85</v>
      </c>
    </row>
    <row r="413" spans="1:15">
      <c r="A413" t="s">
        <v>1464</v>
      </c>
      <c r="B413" t="s">
        <v>1465</v>
      </c>
      <c r="C413" t="s">
        <v>1465</v>
      </c>
      <c r="D413" t="s">
        <v>1466</v>
      </c>
      <c r="E413" t="s">
        <v>49</v>
      </c>
      <c r="F413" s="13">
        <v>46296</v>
      </c>
      <c r="G413" t="s">
        <v>2329</v>
      </c>
      <c r="H413" t="s">
        <v>2330</v>
      </c>
      <c r="I413" s="12">
        <f>_xlfn.XLOOKUP(A413, 'FY25 Preliminary Award'!B:B, 'FY25 Preliminary Award'!F:F, "", FALSE)</f>
        <v>467.59</v>
      </c>
      <c r="J413" s="12">
        <f>_xlfn.XLOOKUP('Overview 619'!A413, 'FY25 Final Award'!B:B, 'FY25 Final Award'!F:F, "", FALSE)</f>
        <v>610.65</v>
      </c>
      <c r="K413" s="12">
        <f>_xlfn.XLOOKUP('Overview 619'!A413, 'FY25 Final Award'!B:B, 'FY25 Final Award'!F:F, "", FALSE)</f>
        <v>610.65</v>
      </c>
      <c r="O413" t="s">
        <v>85</v>
      </c>
    </row>
    <row r="414" spans="1:15">
      <c r="A414" t="s">
        <v>1467</v>
      </c>
      <c r="B414" t="s">
        <v>1468</v>
      </c>
      <c r="C414" t="s">
        <v>1468</v>
      </c>
      <c r="D414" t="s">
        <v>1469</v>
      </c>
      <c r="E414" t="s">
        <v>49</v>
      </c>
      <c r="F414" s="13">
        <v>46296</v>
      </c>
      <c r="G414" t="s">
        <v>2329</v>
      </c>
      <c r="H414" t="s">
        <v>2330</v>
      </c>
      <c r="I414" s="12">
        <f>_xlfn.XLOOKUP(A414, 'FY25 Preliminary Award'!B:B, 'FY25 Preliminary Award'!F:F, "", FALSE)</f>
        <v>398.89</v>
      </c>
      <c r="J414" s="12">
        <f>_xlfn.XLOOKUP('Overview 619'!A414, 'FY25 Final Award'!B:B, 'FY25 Final Award'!F:F, "", FALSE)</f>
        <v>533.16</v>
      </c>
      <c r="K414" s="12">
        <f>_xlfn.XLOOKUP('Overview 619'!A414, 'FY25 Final Award'!B:B, 'FY25 Final Award'!F:F, "", FALSE)</f>
        <v>533.16</v>
      </c>
      <c r="O414" t="s">
        <v>85</v>
      </c>
    </row>
    <row r="415" spans="1:15">
      <c r="A415" t="s">
        <v>1470</v>
      </c>
      <c r="B415" t="s">
        <v>1471</v>
      </c>
      <c r="C415" t="s">
        <v>1471</v>
      </c>
      <c r="D415" t="s">
        <v>1472</v>
      </c>
      <c r="E415" t="s">
        <v>49</v>
      </c>
      <c r="F415" s="13">
        <v>46296</v>
      </c>
      <c r="G415" t="s">
        <v>2329</v>
      </c>
      <c r="H415" t="s">
        <v>2330</v>
      </c>
      <c r="I415" s="12">
        <f>_xlfn.XLOOKUP(A415, 'FY25 Preliminary Award'!B:B, 'FY25 Preliminary Award'!F:F, "", FALSE)</f>
        <v>0</v>
      </c>
      <c r="J415" s="12">
        <f>_xlfn.XLOOKUP('Overview 619'!A415, 'FY25 Final Award'!B:B, 'FY25 Final Award'!F:F, "", FALSE)</f>
        <v>0</v>
      </c>
      <c r="K415" s="12">
        <f>_xlfn.XLOOKUP('Overview 619'!A415, 'FY25 Final Award'!B:B, 'FY25 Final Award'!F:F, "", FALSE)</f>
        <v>0</v>
      </c>
      <c r="O415" t="s">
        <v>85</v>
      </c>
    </row>
    <row r="416" spans="1:15">
      <c r="A416" t="s">
        <v>1473</v>
      </c>
      <c r="B416" t="s">
        <v>1474</v>
      </c>
      <c r="C416" t="s">
        <v>1475</v>
      </c>
      <c r="D416" t="s">
        <v>1476</v>
      </c>
      <c r="E416" t="s">
        <v>49</v>
      </c>
      <c r="F416" s="13">
        <v>46296</v>
      </c>
      <c r="G416" t="s">
        <v>2329</v>
      </c>
      <c r="H416" t="s">
        <v>2330</v>
      </c>
      <c r="I416" s="12">
        <f>_xlfn.XLOOKUP(A416, 'FY25 Preliminary Award'!B:B, 'FY25 Preliminary Award'!F:F, "", FALSE)</f>
        <v>333.62</v>
      </c>
      <c r="J416" s="12">
        <f>_xlfn.XLOOKUP('Overview 619'!A416, 'FY25 Final Award'!B:B, 'FY25 Final Award'!F:F, "", FALSE)</f>
        <v>390.05</v>
      </c>
      <c r="K416" s="12">
        <f>_xlfn.XLOOKUP('Overview 619'!A416, 'FY25 Final Award'!B:B, 'FY25 Final Award'!F:F, "", FALSE)</f>
        <v>390.05</v>
      </c>
      <c r="O416" t="s">
        <v>85</v>
      </c>
    </row>
    <row r="417" spans="1:15">
      <c r="A417" t="s">
        <v>1477</v>
      </c>
      <c r="B417" t="s">
        <v>1478</v>
      </c>
      <c r="C417" t="s">
        <v>1479</v>
      </c>
      <c r="D417" t="s">
        <v>1480</v>
      </c>
      <c r="E417" t="s">
        <v>49</v>
      </c>
      <c r="F417" s="13">
        <v>46296</v>
      </c>
      <c r="G417" t="s">
        <v>2329</v>
      </c>
      <c r="H417" t="s">
        <v>2330</v>
      </c>
      <c r="I417" s="12">
        <f>_xlfn.XLOOKUP(A417, 'FY25 Preliminary Award'!B:B, 'FY25 Preliminary Award'!F:F, "", FALSE)</f>
        <v>625.12</v>
      </c>
      <c r="J417" s="12">
        <f>_xlfn.XLOOKUP('Overview 619'!A417, 'FY25 Final Award'!B:B, 'FY25 Final Award'!F:F, "", FALSE)</f>
        <v>280.49</v>
      </c>
      <c r="K417" s="12">
        <f>_xlfn.XLOOKUP('Overview 619'!A417, 'FY25 Final Award'!B:B, 'FY25 Final Award'!F:F, "", FALSE)</f>
        <v>280.49</v>
      </c>
      <c r="O417" t="s">
        <v>85</v>
      </c>
    </row>
    <row r="418" spans="1:15">
      <c r="A418" t="s">
        <v>1481</v>
      </c>
      <c r="B418" t="s">
        <v>1482</v>
      </c>
      <c r="C418" t="s">
        <v>1483</v>
      </c>
      <c r="D418" t="s">
        <v>1484</v>
      </c>
      <c r="E418" t="s">
        <v>49</v>
      </c>
      <c r="F418" s="13">
        <v>46296</v>
      </c>
      <c r="G418" t="s">
        <v>2329</v>
      </c>
      <c r="H418" t="s">
        <v>2330</v>
      </c>
      <c r="I418" s="12">
        <f>_xlfn.XLOOKUP(A418, 'FY25 Preliminary Award'!B:B, 'FY25 Preliminary Award'!F:F, "", FALSE)</f>
        <v>0</v>
      </c>
      <c r="J418" s="12">
        <f>_xlfn.XLOOKUP('Overview 619'!A418, 'FY25 Final Award'!B:B, 'FY25 Final Award'!F:F, "", FALSE)</f>
        <v>0</v>
      </c>
      <c r="K418" s="12">
        <f>_xlfn.XLOOKUP('Overview 619'!A418, 'FY25 Final Award'!B:B, 'FY25 Final Award'!F:F, "", FALSE)</f>
        <v>0</v>
      </c>
      <c r="O418" t="s">
        <v>85</v>
      </c>
    </row>
    <row r="419" spans="1:15">
      <c r="A419" t="s">
        <v>1485</v>
      </c>
      <c r="B419" t="s">
        <v>1486</v>
      </c>
      <c r="C419" t="s">
        <v>1487</v>
      </c>
      <c r="D419" t="s">
        <v>1488</v>
      </c>
      <c r="E419" t="s">
        <v>49</v>
      </c>
      <c r="F419" s="13">
        <v>46296</v>
      </c>
      <c r="G419" t="s">
        <v>2329</v>
      </c>
      <c r="H419" t="s">
        <v>2330</v>
      </c>
      <c r="I419" s="12">
        <f>_xlfn.XLOOKUP(A419, 'FY25 Preliminary Award'!B:B, 'FY25 Preliminary Award'!F:F, "", FALSE)</f>
        <v>0</v>
      </c>
      <c r="J419" s="12">
        <f>_xlfn.XLOOKUP('Overview 619'!A419, 'FY25 Final Award'!B:B, 'FY25 Final Award'!F:F, "", FALSE)</f>
        <v>0</v>
      </c>
      <c r="K419" s="12">
        <f>_xlfn.XLOOKUP('Overview 619'!A419, 'FY25 Final Award'!B:B, 'FY25 Final Award'!F:F, "", FALSE)</f>
        <v>0</v>
      </c>
      <c r="O419" t="s">
        <v>85</v>
      </c>
    </row>
    <row r="420" spans="1:15">
      <c r="A420" t="s">
        <v>1489</v>
      </c>
      <c r="B420" t="s">
        <v>1490</v>
      </c>
      <c r="C420">
        <v>0</v>
      </c>
      <c r="D420">
        <v>0</v>
      </c>
      <c r="E420" t="s">
        <v>49</v>
      </c>
      <c r="F420" s="13">
        <v>46296</v>
      </c>
      <c r="G420" t="s">
        <v>2329</v>
      </c>
      <c r="H420" t="s">
        <v>2330</v>
      </c>
      <c r="I420" s="12">
        <f>_xlfn.XLOOKUP(A420, 'FY25 Preliminary Award'!B:B, 'FY25 Preliminary Award'!F:F, "", FALSE)</f>
        <v>0</v>
      </c>
      <c r="J420" s="12">
        <f>_xlfn.XLOOKUP('Overview 619'!A420, 'FY25 Final Award'!B:B, 'FY25 Final Award'!F:F, "", FALSE)</f>
        <v>0</v>
      </c>
      <c r="K420" s="12">
        <f>_xlfn.XLOOKUP('Overview 619'!A420, 'FY25 Final Award'!B:B, 'FY25 Final Award'!F:F, "", FALSE)</f>
        <v>0</v>
      </c>
      <c r="O420" t="s">
        <v>85</v>
      </c>
    </row>
    <row r="421" spans="1:15">
      <c r="A421" t="s">
        <v>1491</v>
      </c>
      <c r="B421" t="s">
        <v>1492</v>
      </c>
      <c r="C421" t="s">
        <v>1493</v>
      </c>
      <c r="D421" t="s">
        <v>1494</v>
      </c>
      <c r="E421" t="s">
        <v>49</v>
      </c>
      <c r="F421" s="13">
        <v>46296</v>
      </c>
      <c r="G421" t="s">
        <v>2329</v>
      </c>
      <c r="H421" t="s">
        <v>2330</v>
      </c>
      <c r="I421" s="12">
        <f>_xlfn.XLOOKUP(A421, 'FY25 Preliminary Award'!B:B, 'FY25 Preliminary Award'!F:F, "", FALSE)</f>
        <v>9440.06</v>
      </c>
      <c r="J421" s="12">
        <f>_xlfn.XLOOKUP('Overview 619'!A421, 'FY25 Final Award'!B:B, 'FY25 Final Award'!F:F, "", FALSE)</f>
        <v>11286.39</v>
      </c>
      <c r="K421" s="12">
        <f>_xlfn.XLOOKUP('Overview 619'!A421, 'FY25 Final Award'!B:B, 'FY25 Final Award'!F:F, "", FALSE)</f>
        <v>11286.39</v>
      </c>
      <c r="O421" t="s">
        <v>85</v>
      </c>
    </row>
    <row r="422" spans="1:15">
      <c r="A422" t="s">
        <v>1495</v>
      </c>
      <c r="B422" t="s">
        <v>1496</v>
      </c>
      <c r="C422" t="s">
        <v>1497</v>
      </c>
      <c r="D422" t="s">
        <v>1498</v>
      </c>
      <c r="E422" t="s">
        <v>49</v>
      </c>
      <c r="F422" s="13">
        <v>46296</v>
      </c>
      <c r="G422" t="s">
        <v>2329</v>
      </c>
      <c r="H422" t="s">
        <v>2330</v>
      </c>
      <c r="I422" s="12">
        <f>_xlfn.XLOOKUP(A422, 'FY25 Preliminary Award'!B:B, 'FY25 Preliminary Award'!F:F, "", FALSE)</f>
        <v>1055.0999999999999</v>
      </c>
      <c r="J422" s="12">
        <f>_xlfn.XLOOKUP('Overview 619'!A422, 'FY25 Final Award'!B:B, 'FY25 Final Award'!F:F, "", FALSE)</f>
        <v>1253.49</v>
      </c>
      <c r="K422" s="12">
        <f>_xlfn.XLOOKUP('Overview 619'!A422, 'FY25 Final Award'!B:B, 'FY25 Final Award'!F:F, "", FALSE)</f>
        <v>1253.49</v>
      </c>
      <c r="O422" t="s">
        <v>85</v>
      </c>
    </row>
    <row r="423" spans="1:15">
      <c r="A423" t="s">
        <v>1499</v>
      </c>
      <c r="B423" t="s">
        <v>1500</v>
      </c>
      <c r="C423" t="s">
        <v>1501</v>
      </c>
      <c r="D423" t="s">
        <v>1502</v>
      </c>
      <c r="E423" t="s">
        <v>49</v>
      </c>
      <c r="F423" s="13">
        <v>46296</v>
      </c>
      <c r="G423" t="s">
        <v>2329</v>
      </c>
      <c r="H423" t="s">
        <v>2330</v>
      </c>
      <c r="I423" s="12">
        <f>_xlfn.XLOOKUP(A423, 'FY25 Preliminary Award'!B:B, 'FY25 Preliminary Award'!F:F, "", FALSE)</f>
        <v>378.68</v>
      </c>
      <c r="J423" s="12">
        <f>_xlfn.XLOOKUP('Overview 619'!A423, 'FY25 Final Award'!B:B, 'FY25 Final Award'!F:F, "", FALSE)</f>
        <v>460.66</v>
      </c>
      <c r="K423" s="12">
        <f>_xlfn.XLOOKUP('Overview 619'!A423, 'FY25 Final Award'!B:B, 'FY25 Final Award'!F:F, "", FALSE)</f>
        <v>460.66</v>
      </c>
      <c r="O423" t="s">
        <v>85</v>
      </c>
    </row>
    <row r="424" spans="1:15">
      <c r="A424" t="s">
        <v>1503</v>
      </c>
      <c r="B424" t="s">
        <v>1504</v>
      </c>
      <c r="C424" t="s">
        <v>1505</v>
      </c>
      <c r="D424" t="s">
        <v>1506</v>
      </c>
      <c r="E424" t="s">
        <v>49</v>
      </c>
      <c r="F424" s="13">
        <v>46296</v>
      </c>
      <c r="G424" t="s">
        <v>2329</v>
      </c>
      <c r="H424" t="s">
        <v>2330</v>
      </c>
      <c r="I424" s="12">
        <f>_xlfn.XLOOKUP(A424, 'FY25 Preliminary Award'!B:B, 'FY25 Preliminary Award'!F:F, "", FALSE)</f>
        <v>421.68</v>
      </c>
      <c r="J424" s="12">
        <f>_xlfn.XLOOKUP('Overview 619'!A424, 'FY25 Final Award'!B:B, 'FY25 Final Award'!F:F, "", FALSE)</f>
        <v>563.54</v>
      </c>
      <c r="K424" s="12">
        <f>_xlfn.XLOOKUP('Overview 619'!A424, 'FY25 Final Award'!B:B, 'FY25 Final Award'!F:F, "", FALSE)</f>
        <v>563.54</v>
      </c>
      <c r="O424" t="s">
        <v>85</v>
      </c>
    </row>
    <row r="425" spans="1:15">
      <c r="A425" t="s">
        <v>1507</v>
      </c>
      <c r="B425" t="s">
        <v>1508</v>
      </c>
      <c r="C425" t="s">
        <v>1509</v>
      </c>
      <c r="D425" t="s">
        <v>1510</v>
      </c>
      <c r="E425" t="s">
        <v>49</v>
      </c>
      <c r="F425" s="13">
        <v>46296</v>
      </c>
      <c r="G425" t="s">
        <v>2329</v>
      </c>
      <c r="H425" t="s">
        <v>2330</v>
      </c>
      <c r="I425" s="12">
        <f>_xlfn.XLOOKUP(A425, 'FY25 Preliminary Award'!B:B, 'FY25 Preliminary Award'!F:F, "", FALSE)</f>
        <v>1057.3900000000001</v>
      </c>
      <c r="J425" s="12">
        <f>_xlfn.XLOOKUP('Overview 619'!A425, 'FY25 Final Award'!B:B, 'FY25 Final Award'!F:F, "", FALSE)</f>
        <v>1383.96</v>
      </c>
      <c r="K425" s="12">
        <f>_xlfn.XLOOKUP('Overview 619'!A425, 'FY25 Final Award'!B:B, 'FY25 Final Award'!F:F, "", FALSE)</f>
        <v>1383.96</v>
      </c>
      <c r="O425" t="s">
        <v>85</v>
      </c>
    </row>
    <row r="426" spans="1:15">
      <c r="A426" t="s">
        <v>1511</v>
      </c>
      <c r="B426" t="s">
        <v>1512</v>
      </c>
      <c r="C426" t="s">
        <v>1513</v>
      </c>
      <c r="D426" t="s">
        <v>1514</v>
      </c>
      <c r="E426" t="s">
        <v>49</v>
      </c>
      <c r="F426" s="13">
        <v>46296</v>
      </c>
      <c r="G426" t="s">
        <v>2329</v>
      </c>
      <c r="H426" t="s">
        <v>2330</v>
      </c>
      <c r="I426" s="12">
        <f>_xlfn.XLOOKUP(A426, 'FY25 Preliminary Award'!B:B, 'FY25 Preliminary Award'!F:F, "", FALSE)</f>
        <v>4413.2</v>
      </c>
      <c r="J426" s="12">
        <f>_xlfn.XLOOKUP('Overview 619'!A426, 'FY25 Final Award'!B:B, 'FY25 Final Award'!F:F, "", FALSE)</f>
        <v>5788.69</v>
      </c>
      <c r="K426" s="12">
        <f>_xlfn.XLOOKUP('Overview 619'!A426, 'FY25 Final Award'!B:B, 'FY25 Final Award'!F:F, "", FALSE)</f>
        <v>5788.69</v>
      </c>
      <c r="O426" t="s">
        <v>85</v>
      </c>
    </row>
    <row r="427" spans="1:15">
      <c r="A427" t="s">
        <v>1515</v>
      </c>
      <c r="B427" t="s">
        <v>1516</v>
      </c>
      <c r="C427" t="s">
        <v>1517</v>
      </c>
      <c r="D427" t="s">
        <v>1518</v>
      </c>
      <c r="E427" t="s">
        <v>49</v>
      </c>
      <c r="F427" s="13">
        <v>46296</v>
      </c>
      <c r="G427" t="s">
        <v>2329</v>
      </c>
      <c r="H427" t="s">
        <v>2330</v>
      </c>
      <c r="I427" s="12">
        <f>_xlfn.XLOOKUP(A427, 'FY25 Preliminary Award'!B:B, 'FY25 Preliminary Award'!F:F, "", FALSE)</f>
        <v>316.97000000000003</v>
      </c>
      <c r="J427" s="12">
        <f>_xlfn.XLOOKUP('Overview 619'!A427, 'FY25 Final Award'!B:B, 'FY25 Final Award'!F:F, "", FALSE)</f>
        <v>638.79</v>
      </c>
      <c r="K427" s="12">
        <f>_xlfn.XLOOKUP('Overview 619'!A427, 'FY25 Final Award'!B:B, 'FY25 Final Award'!F:F, "", FALSE)</f>
        <v>638.79</v>
      </c>
      <c r="O427" t="s">
        <v>85</v>
      </c>
    </row>
    <row r="428" spans="1:15">
      <c r="A428" t="s">
        <v>1519</v>
      </c>
      <c r="B428" t="s">
        <v>1516</v>
      </c>
      <c r="C428" t="s">
        <v>1520</v>
      </c>
      <c r="D428" t="s">
        <v>1521</v>
      </c>
      <c r="E428" t="s">
        <v>49</v>
      </c>
      <c r="F428" s="13">
        <v>46296</v>
      </c>
      <c r="G428" t="s">
        <v>2329</v>
      </c>
      <c r="H428" t="s">
        <v>2330</v>
      </c>
      <c r="I428" s="12">
        <f>_xlfn.XLOOKUP(A428, 'FY25 Preliminary Award'!B:B, 'FY25 Preliminary Award'!F:F, "", FALSE)</f>
        <v>537.01</v>
      </c>
      <c r="J428" s="12">
        <f>_xlfn.XLOOKUP('Overview 619'!A428, 'FY25 Final Award'!B:B, 'FY25 Final Award'!F:F, "", FALSE)</f>
        <v>955.57</v>
      </c>
      <c r="K428" s="12">
        <f>_xlfn.XLOOKUP('Overview 619'!A428, 'FY25 Final Award'!B:B, 'FY25 Final Award'!F:F, "", FALSE)</f>
        <v>955.57</v>
      </c>
      <c r="O428" t="s">
        <v>85</v>
      </c>
    </row>
    <row r="429" spans="1:15">
      <c r="A429" t="s">
        <v>1522</v>
      </c>
      <c r="B429" t="s">
        <v>1523</v>
      </c>
      <c r="C429" t="s">
        <v>1524</v>
      </c>
      <c r="D429" t="s">
        <v>1525</v>
      </c>
      <c r="E429" t="s">
        <v>49</v>
      </c>
      <c r="F429" s="13">
        <v>46296</v>
      </c>
      <c r="G429" t="s">
        <v>2329</v>
      </c>
      <c r="H429" t="s">
        <v>2330</v>
      </c>
      <c r="I429" s="12">
        <f>_xlfn.XLOOKUP(A429, 'FY25 Preliminary Award'!B:B, 'FY25 Preliminary Award'!F:F, "", FALSE)</f>
        <v>2930.82</v>
      </c>
      <c r="J429" s="12">
        <f>_xlfn.XLOOKUP('Overview 619'!A429, 'FY25 Final Award'!B:B, 'FY25 Final Award'!F:F, "", FALSE)</f>
        <v>3320.15</v>
      </c>
      <c r="K429" s="12">
        <f>_xlfn.XLOOKUP('Overview 619'!A429, 'FY25 Final Award'!B:B, 'FY25 Final Award'!F:F, "", FALSE)</f>
        <v>3320.15</v>
      </c>
      <c r="O429" t="s">
        <v>85</v>
      </c>
    </row>
    <row r="430" spans="1:15">
      <c r="A430" t="s">
        <v>1526</v>
      </c>
      <c r="B430" t="s">
        <v>1527</v>
      </c>
      <c r="C430" t="s">
        <v>1528</v>
      </c>
      <c r="D430" t="s">
        <v>1529</v>
      </c>
      <c r="E430" t="s">
        <v>49</v>
      </c>
      <c r="F430" s="13">
        <v>46296</v>
      </c>
      <c r="G430" t="s">
        <v>2329</v>
      </c>
      <c r="H430" t="s">
        <v>2330</v>
      </c>
      <c r="I430" s="12">
        <f>_xlfn.XLOOKUP(A430, 'FY25 Preliminary Award'!B:B, 'FY25 Preliminary Award'!F:F, "", FALSE)</f>
        <v>672.02</v>
      </c>
      <c r="J430" s="12">
        <f>_xlfn.XLOOKUP('Overview 619'!A430, 'FY25 Final Award'!B:B, 'FY25 Final Award'!F:F, "", FALSE)</f>
        <v>690.44</v>
      </c>
      <c r="K430" s="12">
        <f>_xlfn.XLOOKUP('Overview 619'!A430, 'FY25 Final Award'!B:B, 'FY25 Final Award'!F:F, "", FALSE)</f>
        <v>690.44</v>
      </c>
      <c r="O430" t="s">
        <v>85</v>
      </c>
    </row>
    <row r="431" spans="1:15">
      <c r="A431" t="s">
        <v>1530</v>
      </c>
      <c r="B431" t="s">
        <v>1531</v>
      </c>
      <c r="C431" t="s">
        <v>1531</v>
      </c>
      <c r="D431" t="s">
        <v>1532</v>
      </c>
      <c r="E431" t="s">
        <v>49</v>
      </c>
      <c r="F431" s="13">
        <v>46296</v>
      </c>
      <c r="G431" t="s">
        <v>2329</v>
      </c>
      <c r="H431" t="s">
        <v>2330</v>
      </c>
      <c r="I431" s="12">
        <f>_xlfn.XLOOKUP(A431, 'FY25 Preliminary Award'!B:B, 'FY25 Preliminary Award'!F:F, "", FALSE)</f>
        <v>674.39</v>
      </c>
      <c r="J431" s="12">
        <f>_xlfn.XLOOKUP('Overview 619'!A431, 'FY25 Final Award'!B:B, 'FY25 Final Award'!F:F, "", FALSE)</f>
        <v>822.74</v>
      </c>
      <c r="K431" s="12">
        <f>_xlfn.XLOOKUP('Overview 619'!A431, 'FY25 Final Award'!B:B, 'FY25 Final Award'!F:F, "", FALSE)</f>
        <v>822.74</v>
      </c>
      <c r="O431" t="s">
        <v>85</v>
      </c>
    </row>
    <row r="432" spans="1:15">
      <c r="A432" t="s">
        <v>1533</v>
      </c>
      <c r="B432" t="s">
        <v>1534</v>
      </c>
      <c r="C432" t="s">
        <v>1535</v>
      </c>
      <c r="D432" t="s">
        <v>1536</v>
      </c>
      <c r="E432" t="s">
        <v>49</v>
      </c>
      <c r="F432" s="13">
        <v>46296</v>
      </c>
      <c r="G432" t="s">
        <v>2329</v>
      </c>
      <c r="H432" t="s">
        <v>2330</v>
      </c>
      <c r="I432" s="12">
        <f>_xlfn.XLOOKUP(A432, 'FY25 Preliminary Award'!B:B, 'FY25 Preliminary Award'!F:F, "", FALSE)</f>
        <v>12097.54</v>
      </c>
      <c r="J432" s="12">
        <f>_xlfn.XLOOKUP('Overview 619'!A432, 'FY25 Final Award'!B:B, 'FY25 Final Award'!F:F, "", FALSE)</f>
        <v>14010</v>
      </c>
      <c r="K432" s="12">
        <f>_xlfn.XLOOKUP('Overview 619'!A432, 'FY25 Final Award'!B:B, 'FY25 Final Award'!F:F, "", FALSE)</f>
        <v>14010</v>
      </c>
      <c r="O432" t="s">
        <v>85</v>
      </c>
    </row>
    <row r="433" spans="1:15">
      <c r="A433" t="s">
        <v>1537</v>
      </c>
      <c r="B433" t="s">
        <v>1538</v>
      </c>
      <c r="C433" t="s">
        <v>1539</v>
      </c>
      <c r="D433" t="s">
        <v>1540</v>
      </c>
      <c r="E433" t="s">
        <v>49</v>
      </c>
      <c r="F433" s="13">
        <v>46296</v>
      </c>
      <c r="G433" t="s">
        <v>2329</v>
      </c>
      <c r="H433" t="s">
        <v>2330</v>
      </c>
      <c r="I433" s="12">
        <f>_xlfn.XLOOKUP(A433, 'FY25 Preliminary Award'!B:B, 'FY25 Preliminary Award'!F:F, "", FALSE)</f>
        <v>379.09</v>
      </c>
      <c r="J433" s="12">
        <f>_xlfn.XLOOKUP('Overview 619'!A433, 'FY25 Final Award'!B:B, 'FY25 Final Award'!F:F, "", FALSE)</f>
        <v>102.29</v>
      </c>
      <c r="K433" s="12">
        <f>_xlfn.XLOOKUP('Overview 619'!A433, 'FY25 Final Award'!B:B, 'FY25 Final Award'!F:F, "", FALSE)</f>
        <v>102.29</v>
      </c>
      <c r="O433" t="s">
        <v>85</v>
      </c>
    </row>
    <row r="434" spans="1:15">
      <c r="A434" t="s">
        <v>1541</v>
      </c>
      <c r="B434" t="s">
        <v>1542</v>
      </c>
      <c r="C434" t="s">
        <v>1543</v>
      </c>
      <c r="D434" t="s">
        <v>1544</v>
      </c>
      <c r="E434" t="s">
        <v>49</v>
      </c>
      <c r="F434" s="13">
        <v>46296</v>
      </c>
      <c r="G434" t="s">
        <v>2329</v>
      </c>
      <c r="H434" t="s">
        <v>2330</v>
      </c>
      <c r="I434" s="12" t="str">
        <f>_xlfn.XLOOKUP(A434, 'FY25 Preliminary Award'!B:B, 'FY25 Preliminary Award'!F:F, "", FALSE)</f>
        <v/>
      </c>
      <c r="J434" s="12" t="str">
        <f>_xlfn.XLOOKUP('Overview 619'!A434, 'FY25 Final Award'!B:B, 'FY25 Final Award'!F:F, "", FALSE)</f>
        <v/>
      </c>
      <c r="K434" s="12" t="str">
        <f>_xlfn.XLOOKUP('Overview 619'!A434, 'FY25 Final Award'!B:B, 'FY25 Final Award'!F:F, "", FALSE)</f>
        <v/>
      </c>
      <c r="O434" t="s">
        <v>85</v>
      </c>
    </row>
    <row r="435" spans="1:15">
      <c r="A435" t="s">
        <v>1545</v>
      </c>
      <c r="B435" t="s">
        <v>1546</v>
      </c>
      <c r="C435" t="s">
        <v>1547</v>
      </c>
      <c r="D435" t="s">
        <v>1548</v>
      </c>
      <c r="E435" t="s">
        <v>49</v>
      </c>
      <c r="F435" s="13">
        <v>46296</v>
      </c>
      <c r="G435" t="s">
        <v>2329</v>
      </c>
      <c r="H435" t="s">
        <v>2330</v>
      </c>
      <c r="I435" s="12">
        <f>_xlfn.XLOOKUP(A435, 'FY25 Preliminary Award'!B:B, 'FY25 Preliminary Award'!F:F, "", FALSE)</f>
        <v>0</v>
      </c>
      <c r="J435" s="12">
        <f>_xlfn.XLOOKUP('Overview 619'!A435, 'FY25 Final Award'!B:B, 'FY25 Final Award'!F:F, "", FALSE)</f>
        <v>0</v>
      </c>
      <c r="K435" s="12">
        <f>_xlfn.XLOOKUP('Overview 619'!A435, 'FY25 Final Award'!B:B, 'FY25 Final Award'!F:F, "", FALSE)</f>
        <v>0</v>
      </c>
      <c r="O435" t="s">
        <v>85</v>
      </c>
    </row>
    <row r="436" spans="1:15">
      <c r="A436" t="s">
        <v>1549</v>
      </c>
      <c r="B436" t="s">
        <v>1550</v>
      </c>
      <c r="C436" t="s">
        <v>1551</v>
      </c>
      <c r="D436" t="s">
        <v>1552</v>
      </c>
      <c r="E436" t="s">
        <v>49</v>
      </c>
      <c r="F436" s="13">
        <v>46296</v>
      </c>
      <c r="G436" t="s">
        <v>2329</v>
      </c>
      <c r="H436" t="s">
        <v>2330</v>
      </c>
      <c r="I436" s="12">
        <f>_xlfn.XLOOKUP(A436, 'FY25 Preliminary Award'!B:B, 'FY25 Preliminary Award'!F:F, "", FALSE)</f>
        <v>0</v>
      </c>
      <c r="J436" s="12">
        <f>_xlfn.XLOOKUP('Overview 619'!A436, 'FY25 Final Award'!B:B, 'FY25 Final Award'!F:F, "", FALSE)</f>
        <v>0</v>
      </c>
      <c r="K436" s="12">
        <f>_xlfn.XLOOKUP('Overview 619'!A436, 'FY25 Final Award'!B:B, 'FY25 Final Award'!F:F, "", FALSE)</f>
        <v>0</v>
      </c>
      <c r="O436" t="s">
        <v>85</v>
      </c>
    </row>
    <row r="437" spans="1:15">
      <c r="A437" t="s">
        <v>1553</v>
      </c>
      <c r="B437" t="s">
        <v>1554</v>
      </c>
      <c r="C437" t="s">
        <v>1554</v>
      </c>
      <c r="D437" t="s">
        <v>1555</v>
      </c>
      <c r="E437" t="s">
        <v>49</v>
      </c>
      <c r="F437" s="13">
        <v>46296</v>
      </c>
      <c r="G437" t="s">
        <v>2329</v>
      </c>
      <c r="H437" t="s">
        <v>2330</v>
      </c>
      <c r="I437" s="12">
        <f>_xlfn.XLOOKUP(A437, 'FY25 Preliminary Award'!B:B, 'FY25 Preliminary Award'!F:F, "", FALSE)</f>
        <v>399.44</v>
      </c>
      <c r="J437" s="12">
        <f>_xlfn.XLOOKUP('Overview 619'!A437, 'FY25 Final Award'!B:B, 'FY25 Final Award'!F:F, "", FALSE)</f>
        <v>497.41</v>
      </c>
      <c r="K437" s="12">
        <f>_xlfn.XLOOKUP('Overview 619'!A437, 'FY25 Final Award'!B:B, 'FY25 Final Award'!F:F, "", FALSE)</f>
        <v>497.41</v>
      </c>
      <c r="O437" t="s">
        <v>85</v>
      </c>
    </row>
    <row r="438" spans="1:15">
      <c r="A438" t="s">
        <v>1556</v>
      </c>
      <c r="B438" t="s">
        <v>1557</v>
      </c>
      <c r="C438" t="s">
        <v>1558</v>
      </c>
      <c r="D438" t="s">
        <v>1559</v>
      </c>
      <c r="E438" t="s">
        <v>49</v>
      </c>
      <c r="F438" s="13">
        <v>46296</v>
      </c>
      <c r="G438" t="s">
        <v>2329</v>
      </c>
      <c r="H438" t="s">
        <v>2330</v>
      </c>
      <c r="I438" s="12">
        <f>_xlfn.XLOOKUP(A438, 'FY25 Preliminary Award'!B:B, 'FY25 Preliminary Award'!F:F, "", FALSE)</f>
        <v>1268.47</v>
      </c>
      <c r="J438" s="12">
        <f>_xlfn.XLOOKUP('Overview 619'!A438, 'FY25 Final Award'!B:B, 'FY25 Final Award'!F:F, "", FALSE)</f>
        <v>1475.37</v>
      </c>
      <c r="K438" s="12">
        <f>_xlfn.XLOOKUP('Overview 619'!A438, 'FY25 Final Award'!B:B, 'FY25 Final Award'!F:F, "", FALSE)</f>
        <v>1475.37</v>
      </c>
      <c r="O438" t="s">
        <v>85</v>
      </c>
    </row>
    <row r="439" spans="1:15">
      <c r="A439" t="s">
        <v>1560</v>
      </c>
      <c r="B439" t="s">
        <v>1561</v>
      </c>
      <c r="C439" t="s">
        <v>1562</v>
      </c>
      <c r="D439" t="s">
        <v>1563</v>
      </c>
      <c r="E439" t="s">
        <v>49</v>
      </c>
      <c r="F439" s="13">
        <v>46296</v>
      </c>
      <c r="G439" t="s">
        <v>2329</v>
      </c>
      <c r="H439" t="s">
        <v>2330</v>
      </c>
      <c r="I439" s="12">
        <f>_xlfn.XLOOKUP(A439, 'FY25 Preliminary Award'!B:B, 'FY25 Preliminary Award'!F:F, "", FALSE)</f>
        <v>0</v>
      </c>
      <c r="J439" s="12">
        <f>_xlfn.XLOOKUP('Overview 619'!A439, 'FY25 Final Award'!B:B, 'FY25 Final Award'!F:F, "", FALSE)</f>
        <v>0</v>
      </c>
      <c r="K439" s="12">
        <f>_xlfn.XLOOKUP('Overview 619'!A439, 'FY25 Final Award'!B:B, 'FY25 Final Award'!F:F, "", FALSE)</f>
        <v>0</v>
      </c>
      <c r="O439" t="s">
        <v>85</v>
      </c>
    </row>
    <row r="440" spans="1:15">
      <c r="A440" t="s">
        <v>1564</v>
      </c>
      <c r="B440" t="s">
        <v>1565</v>
      </c>
      <c r="C440" t="s">
        <v>1566</v>
      </c>
      <c r="D440" t="s">
        <v>1567</v>
      </c>
      <c r="E440" t="s">
        <v>49</v>
      </c>
      <c r="F440" s="13">
        <v>46296</v>
      </c>
      <c r="G440" t="s">
        <v>2329</v>
      </c>
      <c r="H440" t="s">
        <v>2330</v>
      </c>
      <c r="I440" s="12">
        <f>_xlfn.XLOOKUP(A440, 'FY25 Preliminary Award'!B:B, 'FY25 Preliminary Award'!F:F, "", FALSE)</f>
        <v>0</v>
      </c>
      <c r="J440" s="12">
        <f>_xlfn.XLOOKUP('Overview 619'!A440, 'FY25 Final Award'!B:B, 'FY25 Final Award'!F:F, "", FALSE)</f>
        <v>0</v>
      </c>
      <c r="K440" s="12">
        <f>_xlfn.XLOOKUP('Overview 619'!A440, 'FY25 Final Award'!B:B, 'FY25 Final Award'!F:F, "", FALSE)</f>
        <v>0</v>
      </c>
      <c r="O440" t="s">
        <v>85</v>
      </c>
    </row>
    <row r="441" spans="1:15">
      <c r="A441" t="s">
        <v>1568</v>
      </c>
      <c r="B441" t="s">
        <v>1569</v>
      </c>
      <c r="C441" t="s">
        <v>1569</v>
      </c>
      <c r="D441" t="s">
        <v>1570</v>
      </c>
      <c r="E441" t="s">
        <v>49</v>
      </c>
      <c r="F441" s="13">
        <v>46296</v>
      </c>
      <c r="G441" t="s">
        <v>2329</v>
      </c>
      <c r="H441" t="s">
        <v>2330</v>
      </c>
      <c r="I441" s="12">
        <f>_xlfn.XLOOKUP(A441, 'FY25 Preliminary Award'!B:B, 'FY25 Preliminary Award'!F:F, "", FALSE)</f>
        <v>379.78</v>
      </c>
      <c r="J441" s="12">
        <f>_xlfn.XLOOKUP('Overview 619'!A441, 'FY25 Final Award'!B:B, 'FY25 Final Award'!F:F, "", FALSE)</f>
        <v>291.79000000000002</v>
      </c>
      <c r="K441" s="12">
        <f>_xlfn.XLOOKUP('Overview 619'!A441, 'FY25 Final Award'!B:B, 'FY25 Final Award'!F:F, "", FALSE)</f>
        <v>291.79000000000002</v>
      </c>
      <c r="O441" t="s">
        <v>85</v>
      </c>
    </row>
    <row r="442" spans="1:15">
      <c r="A442" t="s">
        <v>1571</v>
      </c>
      <c r="B442" t="s">
        <v>1572</v>
      </c>
      <c r="C442" t="s">
        <v>1573</v>
      </c>
      <c r="D442" t="s">
        <v>1574</v>
      </c>
      <c r="E442" t="s">
        <v>49</v>
      </c>
      <c r="F442" s="13">
        <v>46296</v>
      </c>
      <c r="G442" t="s">
        <v>2329</v>
      </c>
      <c r="H442" t="s">
        <v>2330</v>
      </c>
      <c r="I442" s="12">
        <f>_xlfn.XLOOKUP(A442, 'FY25 Preliminary Award'!B:B, 'FY25 Preliminary Award'!F:F, "", FALSE)</f>
        <v>1624.05</v>
      </c>
      <c r="J442" s="12">
        <f>_xlfn.XLOOKUP('Overview 619'!A442, 'FY25 Final Award'!B:B, 'FY25 Final Award'!F:F, "", FALSE)</f>
        <v>2025.17</v>
      </c>
      <c r="K442" s="12">
        <f>_xlfn.XLOOKUP('Overview 619'!A442, 'FY25 Final Award'!B:B, 'FY25 Final Award'!F:F, "", FALSE)</f>
        <v>2025.17</v>
      </c>
      <c r="O442" t="s">
        <v>85</v>
      </c>
    </row>
    <row r="443" spans="1:15">
      <c r="A443" t="s">
        <v>1575</v>
      </c>
      <c r="B443" t="s">
        <v>1576</v>
      </c>
      <c r="C443" t="s">
        <v>1576</v>
      </c>
      <c r="D443" t="s">
        <v>1577</v>
      </c>
      <c r="E443" t="s">
        <v>49</v>
      </c>
      <c r="F443" s="13">
        <v>46296</v>
      </c>
      <c r="G443" t="s">
        <v>2329</v>
      </c>
      <c r="H443" t="s">
        <v>2330</v>
      </c>
      <c r="I443" s="12">
        <f>_xlfn.XLOOKUP(A443, 'FY25 Preliminary Award'!B:B, 'FY25 Preliminary Award'!F:F, "", FALSE)</f>
        <v>582.19000000000005</v>
      </c>
      <c r="J443" s="12">
        <f>_xlfn.XLOOKUP('Overview 619'!A443, 'FY25 Final Award'!B:B, 'FY25 Final Award'!F:F, "", FALSE)</f>
        <v>778.46</v>
      </c>
      <c r="K443" s="12">
        <f>_xlfn.XLOOKUP('Overview 619'!A443, 'FY25 Final Award'!B:B, 'FY25 Final Award'!F:F, "", FALSE)</f>
        <v>778.46</v>
      </c>
      <c r="O443" t="s">
        <v>85</v>
      </c>
    </row>
    <row r="444" spans="1:15">
      <c r="A444" t="s">
        <v>1578</v>
      </c>
      <c r="B444" t="s">
        <v>1579</v>
      </c>
      <c r="C444" t="s">
        <v>1580</v>
      </c>
      <c r="D444" t="s">
        <v>1581</v>
      </c>
      <c r="E444" t="s">
        <v>49</v>
      </c>
      <c r="F444" s="13">
        <v>46296</v>
      </c>
      <c r="G444" t="s">
        <v>2329</v>
      </c>
      <c r="H444" t="s">
        <v>2330</v>
      </c>
      <c r="I444" s="12">
        <f>_xlfn.XLOOKUP(A444, 'FY25 Preliminary Award'!B:B, 'FY25 Preliminary Award'!F:F, "", FALSE)</f>
        <v>25741.29</v>
      </c>
      <c r="J444" s="12">
        <f>_xlfn.XLOOKUP('Overview 619'!A444, 'FY25 Final Award'!B:B, 'FY25 Final Award'!F:F, "", FALSE)</f>
        <v>32259.05</v>
      </c>
      <c r="K444" s="12">
        <f>_xlfn.XLOOKUP('Overview 619'!A444, 'FY25 Final Award'!B:B, 'FY25 Final Award'!F:F, "", FALSE)</f>
        <v>32259.05</v>
      </c>
      <c r="O444" t="s">
        <v>85</v>
      </c>
    </row>
    <row r="445" spans="1:15">
      <c r="A445" t="s">
        <v>1582</v>
      </c>
      <c r="B445" t="s">
        <v>1583</v>
      </c>
      <c r="C445" t="s">
        <v>1583</v>
      </c>
      <c r="D445" t="s">
        <v>1584</v>
      </c>
      <c r="E445" t="s">
        <v>49</v>
      </c>
      <c r="F445" s="13">
        <v>46296</v>
      </c>
      <c r="G445" t="s">
        <v>2329</v>
      </c>
      <c r="H445" t="s">
        <v>2330</v>
      </c>
      <c r="I445" s="12">
        <f>_xlfn.XLOOKUP(A445, 'FY25 Preliminary Award'!B:B, 'FY25 Preliminary Award'!F:F, "", FALSE)</f>
        <v>0</v>
      </c>
      <c r="J445" s="12">
        <f>_xlfn.XLOOKUP('Overview 619'!A445, 'FY25 Final Award'!B:B, 'FY25 Final Award'!F:F, "", FALSE)</f>
        <v>0</v>
      </c>
      <c r="K445" s="12">
        <f>_xlfn.XLOOKUP('Overview 619'!A445, 'FY25 Final Award'!B:B, 'FY25 Final Award'!F:F, "", FALSE)</f>
        <v>0</v>
      </c>
      <c r="O445" t="s">
        <v>85</v>
      </c>
    </row>
    <row r="446" spans="1:15">
      <c r="A446" t="s">
        <v>1585</v>
      </c>
      <c r="B446" t="s">
        <v>1586</v>
      </c>
      <c r="C446" t="s">
        <v>1587</v>
      </c>
      <c r="D446" t="s">
        <v>1588</v>
      </c>
      <c r="E446" t="s">
        <v>49</v>
      </c>
      <c r="F446" s="13">
        <v>46296</v>
      </c>
      <c r="G446" t="s">
        <v>2329</v>
      </c>
      <c r="H446" t="s">
        <v>2330</v>
      </c>
      <c r="I446" s="12">
        <f>_xlfn.XLOOKUP(A446, 'FY25 Preliminary Award'!B:B, 'FY25 Preliminary Award'!F:F, "", FALSE)</f>
        <v>0</v>
      </c>
      <c r="J446" s="12">
        <f>_xlfn.XLOOKUP('Overview 619'!A446, 'FY25 Final Award'!B:B, 'FY25 Final Award'!F:F, "", FALSE)</f>
        <v>0</v>
      </c>
      <c r="K446" s="12">
        <f>_xlfn.XLOOKUP('Overview 619'!A446, 'FY25 Final Award'!B:B, 'FY25 Final Award'!F:F, "", FALSE)</f>
        <v>0</v>
      </c>
      <c r="O446" t="s">
        <v>85</v>
      </c>
    </row>
    <row r="447" spans="1:15">
      <c r="A447" t="s">
        <v>1589</v>
      </c>
      <c r="B447" t="s">
        <v>1590</v>
      </c>
      <c r="C447" t="s">
        <v>1590</v>
      </c>
      <c r="D447" t="s">
        <v>1591</v>
      </c>
      <c r="E447" t="s">
        <v>49</v>
      </c>
      <c r="F447" s="13">
        <v>46296</v>
      </c>
      <c r="G447" t="s">
        <v>2329</v>
      </c>
      <c r="H447" t="s">
        <v>2330</v>
      </c>
      <c r="I447" s="12">
        <f>_xlfn.XLOOKUP(A447, 'FY25 Preliminary Award'!B:B, 'FY25 Preliminary Award'!F:F, "", FALSE)</f>
        <v>0</v>
      </c>
      <c r="J447" s="12">
        <f>_xlfn.XLOOKUP('Overview 619'!A447, 'FY25 Final Award'!B:B, 'FY25 Final Award'!F:F, "", FALSE)</f>
        <v>0</v>
      </c>
      <c r="K447" s="12">
        <f>_xlfn.XLOOKUP('Overview 619'!A447, 'FY25 Final Award'!B:B, 'FY25 Final Award'!F:F, "", FALSE)</f>
        <v>0</v>
      </c>
      <c r="O447" t="s">
        <v>85</v>
      </c>
    </row>
    <row r="448" spans="1:15">
      <c r="A448" t="s">
        <v>1592</v>
      </c>
      <c r="B448" t="s">
        <v>1593</v>
      </c>
      <c r="C448" t="s">
        <v>1593</v>
      </c>
      <c r="D448" t="s">
        <v>1594</v>
      </c>
      <c r="E448" t="s">
        <v>49</v>
      </c>
      <c r="F448" s="13">
        <v>46296</v>
      </c>
      <c r="G448" t="s">
        <v>2329</v>
      </c>
      <c r="H448" t="s">
        <v>2330</v>
      </c>
      <c r="I448" s="12">
        <f>_xlfn.XLOOKUP(A448, 'FY25 Preliminary Award'!B:B, 'FY25 Preliminary Award'!F:F, "", FALSE)</f>
        <v>506.47</v>
      </c>
      <c r="J448" s="12">
        <f>_xlfn.XLOOKUP('Overview 619'!A448, 'FY25 Final Award'!B:B, 'FY25 Final Award'!F:F, "", FALSE)</f>
        <v>673.46</v>
      </c>
      <c r="K448" s="12">
        <f>_xlfn.XLOOKUP('Overview 619'!A448, 'FY25 Final Award'!B:B, 'FY25 Final Award'!F:F, "", FALSE)</f>
        <v>673.46</v>
      </c>
      <c r="O448" t="s">
        <v>85</v>
      </c>
    </row>
    <row r="449" spans="1:15">
      <c r="A449" t="s">
        <v>1595</v>
      </c>
      <c r="B449" t="s">
        <v>1596</v>
      </c>
      <c r="C449" t="s">
        <v>1596</v>
      </c>
      <c r="D449" t="s">
        <v>1597</v>
      </c>
      <c r="E449" t="s">
        <v>49</v>
      </c>
      <c r="F449" s="13">
        <v>46296</v>
      </c>
      <c r="G449" t="s">
        <v>2329</v>
      </c>
      <c r="H449" t="s">
        <v>2330</v>
      </c>
      <c r="I449" s="12">
        <f>_xlfn.XLOOKUP(A449, 'FY25 Preliminary Award'!B:B, 'FY25 Preliminary Award'!F:F, "", FALSE)</f>
        <v>316.63</v>
      </c>
      <c r="J449" s="12">
        <f>_xlfn.XLOOKUP('Overview 619'!A449, 'FY25 Final Award'!B:B, 'FY25 Final Award'!F:F, "", FALSE)</f>
        <v>383.25</v>
      </c>
      <c r="K449" s="12">
        <f>_xlfn.XLOOKUP('Overview 619'!A449, 'FY25 Final Award'!B:B, 'FY25 Final Award'!F:F, "", FALSE)</f>
        <v>383.25</v>
      </c>
      <c r="O449" t="s">
        <v>85</v>
      </c>
    </row>
    <row r="450" spans="1:15">
      <c r="A450" t="s">
        <v>1598</v>
      </c>
      <c r="B450" t="s">
        <v>1599</v>
      </c>
      <c r="C450" t="s">
        <v>1599</v>
      </c>
      <c r="D450" t="s">
        <v>1600</v>
      </c>
      <c r="E450" t="s">
        <v>49</v>
      </c>
      <c r="F450" s="13">
        <v>46296</v>
      </c>
      <c r="G450" t="s">
        <v>2329</v>
      </c>
      <c r="H450" t="s">
        <v>2330</v>
      </c>
      <c r="I450" s="12">
        <f>_xlfn.XLOOKUP(A450, 'FY25 Preliminary Award'!B:B, 'FY25 Preliminary Award'!F:F, "", FALSE)</f>
        <v>0</v>
      </c>
      <c r="J450" s="12">
        <f>_xlfn.XLOOKUP('Overview 619'!A450, 'FY25 Final Award'!B:B, 'FY25 Final Award'!F:F, "", FALSE)</f>
        <v>0</v>
      </c>
      <c r="K450" s="12">
        <f>_xlfn.XLOOKUP('Overview 619'!A450, 'FY25 Final Award'!B:B, 'FY25 Final Award'!F:F, "", FALSE)</f>
        <v>0</v>
      </c>
      <c r="O450" t="s">
        <v>85</v>
      </c>
    </row>
    <row r="451" spans="1:15">
      <c r="A451" t="s">
        <v>1601</v>
      </c>
      <c r="B451" t="s">
        <v>1602</v>
      </c>
      <c r="C451" t="s">
        <v>1603</v>
      </c>
      <c r="D451" t="s">
        <v>1604</v>
      </c>
      <c r="E451" t="s">
        <v>49</v>
      </c>
      <c r="F451" s="13">
        <v>46296</v>
      </c>
      <c r="G451" t="s">
        <v>2329</v>
      </c>
      <c r="H451" t="s">
        <v>2330</v>
      </c>
      <c r="I451" s="12">
        <f>_xlfn.XLOOKUP(A451, 'FY25 Preliminary Award'!B:B, 'FY25 Preliminary Award'!F:F, "", FALSE)</f>
        <v>7275.81</v>
      </c>
      <c r="J451" s="12">
        <f>_xlfn.XLOOKUP('Overview 619'!A451, 'FY25 Final Award'!B:B, 'FY25 Final Award'!F:F, "", FALSE)</f>
        <v>8144.24</v>
      </c>
      <c r="K451" s="12">
        <f>_xlfn.XLOOKUP('Overview 619'!A451, 'FY25 Final Award'!B:B, 'FY25 Final Award'!F:F, "", FALSE)</f>
        <v>8144.24</v>
      </c>
      <c r="O451" t="s">
        <v>85</v>
      </c>
    </row>
    <row r="452" spans="1:15">
      <c r="A452" t="s">
        <v>1605</v>
      </c>
      <c r="B452" t="s">
        <v>1606</v>
      </c>
      <c r="C452" t="s">
        <v>1607</v>
      </c>
      <c r="D452" t="s">
        <v>1608</v>
      </c>
      <c r="E452" t="s">
        <v>49</v>
      </c>
      <c r="F452" s="13">
        <v>46296</v>
      </c>
      <c r="G452" t="s">
        <v>2329</v>
      </c>
      <c r="H452" t="s">
        <v>2330</v>
      </c>
      <c r="I452" s="12">
        <f>_xlfn.XLOOKUP(A452, 'FY25 Preliminary Award'!B:B, 'FY25 Preliminary Award'!F:F, "", FALSE)</f>
        <v>20095.759999999998</v>
      </c>
      <c r="J452" s="12">
        <f>_xlfn.XLOOKUP('Overview 619'!A452, 'FY25 Final Award'!B:B, 'FY25 Final Award'!F:F, "", FALSE)</f>
        <v>24393.5</v>
      </c>
      <c r="K452" s="12">
        <f>_xlfn.XLOOKUP('Overview 619'!A452, 'FY25 Final Award'!B:B, 'FY25 Final Award'!F:F, "", FALSE)</f>
        <v>24393.5</v>
      </c>
      <c r="O452" t="s">
        <v>85</v>
      </c>
    </row>
    <row r="453" spans="1:15">
      <c r="A453" t="s">
        <v>1609</v>
      </c>
      <c r="B453" t="s">
        <v>1610</v>
      </c>
      <c r="C453" t="s">
        <v>1611</v>
      </c>
      <c r="D453" t="s">
        <v>1612</v>
      </c>
      <c r="E453" t="s">
        <v>49</v>
      </c>
      <c r="F453" s="13">
        <v>46296</v>
      </c>
      <c r="G453" t="s">
        <v>2329</v>
      </c>
      <c r="H453" t="s">
        <v>2330</v>
      </c>
      <c r="I453" s="12">
        <f>_xlfn.XLOOKUP(A453, 'FY25 Preliminary Award'!B:B, 'FY25 Preliminary Award'!F:F, "", FALSE)</f>
        <v>447.01</v>
      </c>
      <c r="J453" s="12">
        <f>_xlfn.XLOOKUP('Overview 619'!A453, 'FY25 Final Award'!B:B, 'FY25 Final Award'!F:F, "", FALSE)</f>
        <v>474.68</v>
      </c>
      <c r="K453" s="12">
        <f>_xlfn.XLOOKUP('Overview 619'!A453, 'FY25 Final Award'!B:B, 'FY25 Final Award'!F:F, "", FALSE)</f>
        <v>474.68</v>
      </c>
      <c r="O453" t="s">
        <v>85</v>
      </c>
    </row>
    <row r="454" spans="1:15">
      <c r="A454" t="s">
        <v>1613</v>
      </c>
      <c r="B454" t="s">
        <v>1614</v>
      </c>
      <c r="C454" t="s">
        <v>1614</v>
      </c>
      <c r="D454" t="s">
        <v>1615</v>
      </c>
      <c r="E454" t="s">
        <v>49</v>
      </c>
      <c r="F454" s="13">
        <v>46296</v>
      </c>
      <c r="G454" t="s">
        <v>2329</v>
      </c>
      <c r="H454" t="s">
        <v>2330</v>
      </c>
      <c r="I454" s="12">
        <f>_xlfn.XLOOKUP(A454, 'FY25 Preliminary Award'!B:B, 'FY25 Preliminary Award'!F:F, "", FALSE)</f>
        <v>675.26</v>
      </c>
      <c r="J454" s="12">
        <f>_xlfn.XLOOKUP('Overview 619'!A454, 'FY25 Final Award'!B:B, 'FY25 Final Award'!F:F, "", FALSE)</f>
        <v>63.96</v>
      </c>
      <c r="K454" s="12">
        <f>_xlfn.XLOOKUP('Overview 619'!A454, 'FY25 Final Award'!B:B, 'FY25 Final Award'!F:F, "", FALSE)</f>
        <v>63.96</v>
      </c>
      <c r="O454" t="s">
        <v>85</v>
      </c>
    </row>
    <row r="455" spans="1:15">
      <c r="A455" t="s">
        <v>1616</v>
      </c>
      <c r="B455" t="s">
        <v>1617</v>
      </c>
      <c r="C455" t="s">
        <v>1618</v>
      </c>
      <c r="D455" t="s">
        <v>1619</v>
      </c>
      <c r="E455" t="s">
        <v>49</v>
      </c>
      <c r="F455" s="13">
        <v>46296</v>
      </c>
      <c r="G455" t="s">
        <v>2329</v>
      </c>
      <c r="H455" t="s">
        <v>2330</v>
      </c>
      <c r="I455" s="12">
        <f>_xlfn.XLOOKUP(A455, 'FY25 Preliminary Award'!B:B, 'FY25 Preliminary Award'!F:F, "", FALSE)</f>
        <v>0</v>
      </c>
      <c r="J455" s="12">
        <f>_xlfn.XLOOKUP('Overview 619'!A455, 'FY25 Final Award'!B:B, 'FY25 Final Award'!F:F, "", FALSE)</f>
        <v>0</v>
      </c>
      <c r="K455" s="12">
        <f>_xlfn.XLOOKUP('Overview 619'!A455, 'FY25 Final Award'!B:B, 'FY25 Final Award'!F:F, "", FALSE)</f>
        <v>0</v>
      </c>
      <c r="O455" t="s">
        <v>85</v>
      </c>
    </row>
    <row r="456" spans="1:15">
      <c r="A456" t="s">
        <v>1620</v>
      </c>
      <c r="B456" t="s">
        <v>1621</v>
      </c>
      <c r="C456" t="s">
        <v>1621</v>
      </c>
      <c r="D456" t="s">
        <v>1622</v>
      </c>
      <c r="E456" t="s">
        <v>49</v>
      </c>
      <c r="F456" s="13">
        <v>46296</v>
      </c>
      <c r="G456" t="s">
        <v>2329</v>
      </c>
      <c r="H456" t="s">
        <v>2330</v>
      </c>
      <c r="I456" s="12">
        <f>_xlfn.XLOOKUP(A456, 'FY25 Preliminary Award'!B:B, 'FY25 Preliminary Award'!F:F, "", FALSE)</f>
        <v>14527.63</v>
      </c>
      <c r="J456" s="12">
        <f>_xlfn.XLOOKUP('Overview 619'!A456, 'FY25 Final Award'!B:B, 'FY25 Final Award'!F:F, "", FALSE)</f>
        <v>17514.259999999998</v>
      </c>
      <c r="K456" s="12">
        <f>_xlfn.XLOOKUP('Overview 619'!A456, 'FY25 Final Award'!B:B, 'FY25 Final Award'!F:F, "", FALSE)</f>
        <v>17514.259999999998</v>
      </c>
      <c r="O456" t="s">
        <v>85</v>
      </c>
    </row>
    <row r="457" spans="1:15">
      <c r="A457" t="s">
        <v>1623</v>
      </c>
      <c r="B457" t="s">
        <v>1624</v>
      </c>
      <c r="C457" t="s">
        <v>1624</v>
      </c>
      <c r="D457" t="s">
        <v>1625</v>
      </c>
      <c r="E457" t="s">
        <v>49</v>
      </c>
      <c r="F457" s="13">
        <v>46296</v>
      </c>
      <c r="G457" t="s">
        <v>2329</v>
      </c>
      <c r="H457" t="s">
        <v>2330</v>
      </c>
      <c r="I457" s="12">
        <f>_xlfn.XLOOKUP(A457, 'FY25 Preliminary Award'!B:B, 'FY25 Preliminary Award'!F:F, "", FALSE)</f>
        <v>1002.83</v>
      </c>
      <c r="J457" s="12">
        <f>_xlfn.XLOOKUP('Overview 619'!A457, 'FY25 Final Award'!B:B, 'FY25 Final Award'!F:F, "", FALSE)</f>
        <v>1178.1400000000001</v>
      </c>
      <c r="K457" s="12">
        <f>_xlfn.XLOOKUP('Overview 619'!A457, 'FY25 Final Award'!B:B, 'FY25 Final Award'!F:F, "", FALSE)</f>
        <v>1178.1400000000001</v>
      </c>
      <c r="O457" t="s">
        <v>85</v>
      </c>
    </row>
    <row r="458" spans="1:15">
      <c r="A458" t="s">
        <v>1626</v>
      </c>
      <c r="B458" t="s">
        <v>1627</v>
      </c>
      <c r="C458" t="s">
        <v>1627</v>
      </c>
      <c r="D458" t="s">
        <v>1628</v>
      </c>
      <c r="E458" t="s">
        <v>49</v>
      </c>
      <c r="F458" s="13">
        <v>46296</v>
      </c>
      <c r="G458" t="s">
        <v>2329</v>
      </c>
      <c r="H458" t="s">
        <v>2330</v>
      </c>
      <c r="I458" s="12">
        <f>_xlfn.XLOOKUP(A458, 'FY25 Preliminary Award'!B:B, 'FY25 Preliminary Award'!F:F, "", FALSE)</f>
        <v>626.85</v>
      </c>
      <c r="J458" s="12">
        <f>_xlfn.XLOOKUP('Overview 619'!A458, 'FY25 Final Award'!B:B, 'FY25 Final Award'!F:F, "", FALSE)</f>
        <v>631.21</v>
      </c>
      <c r="K458" s="12">
        <f>_xlfn.XLOOKUP('Overview 619'!A458, 'FY25 Final Award'!B:B, 'FY25 Final Award'!F:F, "", FALSE)</f>
        <v>631.21</v>
      </c>
      <c r="O458" t="s">
        <v>85</v>
      </c>
    </row>
    <row r="459" spans="1:15">
      <c r="A459" t="s">
        <v>1629</v>
      </c>
      <c r="B459" t="s">
        <v>1630</v>
      </c>
      <c r="C459" t="s">
        <v>1631</v>
      </c>
      <c r="D459" t="s">
        <v>1632</v>
      </c>
      <c r="E459" t="s">
        <v>49</v>
      </c>
      <c r="F459" s="13">
        <v>46296</v>
      </c>
      <c r="G459" t="s">
        <v>2329</v>
      </c>
      <c r="H459" t="s">
        <v>2330</v>
      </c>
      <c r="I459" s="12">
        <f>_xlfn.XLOOKUP(A459, 'FY25 Preliminary Award'!B:B, 'FY25 Preliminary Award'!F:F, "", FALSE)</f>
        <v>648.77</v>
      </c>
      <c r="J459" s="12">
        <f>_xlfn.XLOOKUP('Overview 619'!A459, 'FY25 Final Award'!B:B, 'FY25 Final Award'!F:F, "", FALSE)</f>
        <v>1051.52</v>
      </c>
      <c r="K459" s="12">
        <f>_xlfn.XLOOKUP('Overview 619'!A459, 'FY25 Final Award'!B:B, 'FY25 Final Award'!F:F, "", FALSE)</f>
        <v>1051.52</v>
      </c>
      <c r="O459" t="s">
        <v>85</v>
      </c>
    </row>
    <row r="460" spans="1:15">
      <c r="A460" t="s">
        <v>1633</v>
      </c>
      <c r="B460" t="s">
        <v>1634</v>
      </c>
      <c r="C460" t="s">
        <v>1635</v>
      </c>
      <c r="D460" t="s">
        <v>1636</v>
      </c>
      <c r="E460" t="s">
        <v>49</v>
      </c>
      <c r="F460" s="13">
        <v>46296</v>
      </c>
      <c r="G460" t="s">
        <v>2329</v>
      </c>
      <c r="H460" t="s">
        <v>2330</v>
      </c>
      <c r="I460" s="12">
        <f>_xlfn.XLOOKUP(A460, 'FY25 Preliminary Award'!B:B, 'FY25 Preliminary Award'!F:F, "", FALSE)</f>
        <v>193.68</v>
      </c>
      <c r="J460" s="12">
        <f>_xlfn.XLOOKUP('Overview 619'!A460, 'FY25 Final Award'!B:B, 'FY25 Final Award'!F:F, "", FALSE)</f>
        <v>284.12</v>
      </c>
      <c r="K460" s="12">
        <f>_xlfn.XLOOKUP('Overview 619'!A460, 'FY25 Final Award'!B:B, 'FY25 Final Award'!F:F, "", FALSE)</f>
        <v>284.12</v>
      </c>
      <c r="O460" t="s">
        <v>85</v>
      </c>
    </row>
    <row r="461" spans="1:15">
      <c r="A461" t="s">
        <v>1637</v>
      </c>
      <c r="B461" t="s">
        <v>1638</v>
      </c>
      <c r="C461" t="s">
        <v>1638</v>
      </c>
      <c r="D461" t="s">
        <v>1639</v>
      </c>
      <c r="E461" t="s">
        <v>49</v>
      </c>
      <c r="F461" s="13">
        <v>46296</v>
      </c>
      <c r="G461" t="s">
        <v>2329</v>
      </c>
      <c r="H461" t="s">
        <v>2330</v>
      </c>
      <c r="I461" s="12">
        <f>_xlfn.XLOOKUP(A461, 'FY25 Preliminary Award'!B:B, 'FY25 Preliminary Award'!F:F, "", FALSE)</f>
        <v>5429.19</v>
      </c>
      <c r="J461" s="12">
        <f>_xlfn.XLOOKUP('Overview 619'!A461, 'FY25 Final Award'!B:B, 'FY25 Final Award'!F:F, "", FALSE)</f>
        <v>6252.59</v>
      </c>
      <c r="K461" s="12">
        <f>_xlfn.XLOOKUP('Overview 619'!A461, 'FY25 Final Award'!B:B, 'FY25 Final Award'!F:F, "", FALSE)</f>
        <v>6252.59</v>
      </c>
      <c r="O461" t="s">
        <v>85</v>
      </c>
    </row>
    <row r="462" spans="1:15">
      <c r="A462" t="s">
        <v>1640</v>
      </c>
      <c r="B462" t="s">
        <v>1641</v>
      </c>
      <c r="C462" t="s">
        <v>1642</v>
      </c>
      <c r="D462" t="s">
        <v>1643</v>
      </c>
      <c r="E462" t="s">
        <v>49</v>
      </c>
      <c r="F462" s="13">
        <v>46296</v>
      </c>
      <c r="G462" t="s">
        <v>2329</v>
      </c>
      <c r="H462" t="s">
        <v>2330</v>
      </c>
      <c r="I462" s="12">
        <f>_xlfn.XLOOKUP(A462, 'FY25 Preliminary Award'!B:B, 'FY25 Preliminary Award'!F:F, "", FALSE)</f>
        <v>1279.24</v>
      </c>
      <c r="J462" s="12">
        <f>_xlfn.XLOOKUP('Overview 619'!A462, 'FY25 Final Award'!B:B, 'FY25 Final Award'!F:F, "", FALSE)</f>
        <v>2170.73</v>
      </c>
      <c r="K462" s="12">
        <f>_xlfn.XLOOKUP('Overview 619'!A462, 'FY25 Final Award'!B:B, 'FY25 Final Award'!F:F, "", FALSE)</f>
        <v>2170.73</v>
      </c>
      <c r="O462" t="s">
        <v>85</v>
      </c>
    </row>
    <row r="463" spans="1:15">
      <c r="A463" t="s">
        <v>1644</v>
      </c>
      <c r="B463" t="s">
        <v>1645</v>
      </c>
      <c r="C463" t="s">
        <v>1646</v>
      </c>
      <c r="D463" t="s">
        <v>1647</v>
      </c>
      <c r="E463" t="s">
        <v>49</v>
      </c>
      <c r="F463" s="13">
        <v>46296</v>
      </c>
      <c r="G463" t="s">
        <v>2329</v>
      </c>
      <c r="H463" t="s">
        <v>2330</v>
      </c>
      <c r="I463" s="12">
        <f>_xlfn.XLOOKUP(A463, 'FY25 Preliminary Award'!B:B, 'FY25 Preliminary Award'!F:F, "", FALSE)</f>
        <v>113138.53</v>
      </c>
      <c r="J463" s="12">
        <f>_xlfn.XLOOKUP('Overview 619'!A463, 'FY25 Final Award'!B:B, 'FY25 Final Award'!F:F, "", FALSE)</f>
        <v>140806.63</v>
      </c>
      <c r="K463" s="12">
        <f>_xlfn.XLOOKUP('Overview 619'!A463, 'FY25 Final Award'!B:B, 'FY25 Final Award'!F:F, "", FALSE)</f>
        <v>140806.63</v>
      </c>
      <c r="O463" t="s">
        <v>85</v>
      </c>
    </row>
    <row r="464" spans="1:15">
      <c r="A464" t="s">
        <v>1648</v>
      </c>
      <c r="B464" t="s">
        <v>1649</v>
      </c>
      <c r="C464" t="s">
        <v>1650</v>
      </c>
      <c r="D464" t="s">
        <v>1651</v>
      </c>
      <c r="E464" t="s">
        <v>49</v>
      </c>
      <c r="F464" s="13">
        <v>46296</v>
      </c>
      <c r="G464" t="s">
        <v>2329</v>
      </c>
      <c r="H464" t="s">
        <v>2330</v>
      </c>
      <c r="I464" s="12">
        <f>_xlfn.XLOOKUP(A464, 'FY25 Preliminary Award'!B:B, 'FY25 Preliminary Award'!F:F, "", FALSE)</f>
        <v>2922.58</v>
      </c>
      <c r="J464" s="12">
        <f>_xlfn.XLOOKUP('Overview 619'!A464, 'FY25 Final Award'!B:B, 'FY25 Final Award'!F:F, "", FALSE)</f>
        <v>4760.66</v>
      </c>
      <c r="K464" s="12">
        <f>_xlfn.XLOOKUP('Overview 619'!A464, 'FY25 Final Award'!B:B, 'FY25 Final Award'!F:F, "", FALSE)</f>
        <v>4760.66</v>
      </c>
      <c r="O464" t="s">
        <v>85</v>
      </c>
    </row>
    <row r="465" spans="1:15">
      <c r="A465" t="s">
        <v>1652</v>
      </c>
      <c r="B465" t="s">
        <v>1653</v>
      </c>
      <c r="C465" t="s">
        <v>1654</v>
      </c>
      <c r="D465" t="s">
        <v>1655</v>
      </c>
      <c r="E465" t="s">
        <v>49</v>
      </c>
      <c r="F465" s="13">
        <v>46296</v>
      </c>
      <c r="G465" t="s">
        <v>2329</v>
      </c>
      <c r="H465" t="s">
        <v>2330</v>
      </c>
      <c r="I465" s="12">
        <f>_xlfn.XLOOKUP(A465, 'FY25 Preliminary Award'!B:B, 'FY25 Preliminary Award'!F:F, "", FALSE)</f>
        <v>18663.02</v>
      </c>
      <c r="J465" s="12">
        <f>_xlfn.XLOOKUP('Overview 619'!A465, 'FY25 Final Award'!B:B, 'FY25 Final Award'!F:F, "", FALSE)</f>
        <v>21775.85</v>
      </c>
      <c r="K465" s="12">
        <f>_xlfn.XLOOKUP('Overview 619'!A465, 'FY25 Final Award'!B:B, 'FY25 Final Award'!F:F, "", FALSE)</f>
        <v>21775.85</v>
      </c>
      <c r="O465" t="s">
        <v>85</v>
      </c>
    </row>
    <row r="466" spans="1:15">
      <c r="A466" t="s">
        <v>1656</v>
      </c>
      <c r="B466" t="s">
        <v>1657</v>
      </c>
      <c r="C466" t="s">
        <v>1658</v>
      </c>
      <c r="D466" t="s">
        <v>1659</v>
      </c>
      <c r="E466" t="s">
        <v>49</v>
      </c>
      <c r="F466" s="13">
        <v>46296</v>
      </c>
      <c r="G466" t="s">
        <v>2329</v>
      </c>
      <c r="H466" t="s">
        <v>2330</v>
      </c>
      <c r="I466" s="12">
        <f>_xlfn.XLOOKUP(A466, 'FY25 Preliminary Award'!B:B, 'FY25 Preliminary Award'!F:F, "", FALSE)</f>
        <v>0</v>
      </c>
      <c r="J466" s="12">
        <f>_xlfn.XLOOKUP('Overview 619'!A466, 'FY25 Final Award'!B:B, 'FY25 Final Award'!F:F, "", FALSE)</f>
        <v>0</v>
      </c>
      <c r="K466" s="12">
        <f>_xlfn.XLOOKUP('Overview 619'!A466, 'FY25 Final Award'!B:B, 'FY25 Final Award'!F:F, "", FALSE)</f>
        <v>0</v>
      </c>
      <c r="O466" t="s">
        <v>85</v>
      </c>
    </row>
    <row r="467" spans="1:15">
      <c r="A467" t="s">
        <v>1660</v>
      </c>
      <c r="B467" t="s">
        <v>1661</v>
      </c>
      <c r="C467" t="s">
        <v>1662</v>
      </c>
      <c r="D467" t="s">
        <v>1663</v>
      </c>
      <c r="E467" t="s">
        <v>49</v>
      </c>
      <c r="F467" s="13">
        <v>46296</v>
      </c>
      <c r="G467" t="s">
        <v>2329</v>
      </c>
      <c r="H467" t="s">
        <v>2330</v>
      </c>
      <c r="I467" s="12">
        <f>_xlfn.XLOOKUP(A467, 'FY25 Preliminary Award'!B:B, 'FY25 Preliminary Award'!F:F, "", FALSE)</f>
        <v>382.48</v>
      </c>
      <c r="J467" s="12">
        <f>_xlfn.XLOOKUP('Overview 619'!A467, 'FY25 Final Award'!B:B, 'FY25 Final Award'!F:F, "", FALSE)</f>
        <v>499.09</v>
      </c>
      <c r="K467" s="12">
        <f>_xlfn.XLOOKUP('Overview 619'!A467, 'FY25 Final Award'!B:B, 'FY25 Final Award'!F:F, "", FALSE)</f>
        <v>499.09</v>
      </c>
      <c r="O467" t="s">
        <v>85</v>
      </c>
    </row>
    <row r="468" spans="1:15">
      <c r="A468" t="s">
        <v>1664</v>
      </c>
      <c r="B468" t="s">
        <v>1665</v>
      </c>
      <c r="C468" t="s">
        <v>1666</v>
      </c>
      <c r="D468" t="s">
        <v>1667</v>
      </c>
      <c r="E468" t="s">
        <v>49</v>
      </c>
      <c r="F468" s="13">
        <v>46296</v>
      </c>
      <c r="G468" t="s">
        <v>2329</v>
      </c>
      <c r="H468" t="s">
        <v>2330</v>
      </c>
      <c r="I468" s="12">
        <f>_xlfn.XLOOKUP(A468, 'FY25 Preliminary Award'!B:B, 'FY25 Preliminary Award'!F:F, "", FALSE)</f>
        <v>323.14</v>
      </c>
      <c r="J468" s="12">
        <f>_xlfn.XLOOKUP('Overview 619'!A468, 'FY25 Final Award'!B:B, 'FY25 Final Award'!F:F, "", FALSE)</f>
        <v>373.8</v>
      </c>
      <c r="K468" s="12">
        <f>_xlfn.XLOOKUP('Overview 619'!A468, 'FY25 Final Award'!B:B, 'FY25 Final Award'!F:F, "", FALSE)</f>
        <v>373.8</v>
      </c>
      <c r="O468" t="s">
        <v>85</v>
      </c>
    </row>
    <row r="469" spans="1:15">
      <c r="A469" t="s">
        <v>1668</v>
      </c>
      <c r="B469" t="s">
        <v>1669</v>
      </c>
      <c r="C469" t="s">
        <v>1669</v>
      </c>
      <c r="D469" t="s">
        <v>1670</v>
      </c>
      <c r="E469" t="s">
        <v>49</v>
      </c>
      <c r="F469" s="13">
        <v>46296</v>
      </c>
      <c r="G469" t="s">
        <v>2329</v>
      </c>
      <c r="H469" t="s">
        <v>2330</v>
      </c>
      <c r="I469" s="12">
        <f>_xlfn.XLOOKUP(A469, 'FY25 Preliminary Award'!B:B, 'FY25 Preliminary Award'!F:F, "", FALSE)</f>
        <v>0</v>
      </c>
      <c r="J469" s="12">
        <f>_xlfn.XLOOKUP('Overview 619'!A469, 'FY25 Final Award'!B:B, 'FY25 Final Award'!F:F, "", FALSE)</f>
        <v>0</v>
      </c>
      <c r="K469" s="12">
        <f>_xlfn.XLOOKUP('Overview 619'!A469, 'FY25 Final Award'!B:B, 'FY25 Final Award'!F:F, "", FALSE)</f>
        <v>0</v>
      </c>
      <c r="O469" t="s">
        <v>85</v>
      </c>
    </row>
    <row r="470" spans="1:15">
      <c r="A470" t="s">
        <v>1671</v>
      </c>
      <c r="B470" t="s">
        <v>1672</v>
      </c>
      <c r="C470" t="s">
        <v>1672</v>
      </c>
      <c r="D470" t="s">
        <v>1673</v>
      </c>
      <c r="E470" t="s">
        <v>49</v>
      </c>
      <c r="F470" s="13">
        <v>46296</v>
      </c>
      <c r="G470" t="s">
        <v>2329</v>
      </c>
      <c r="H470" t="s">
        <v>2330</v>
      </c>
      <c r="I470" s="12">
        <f>_xlfn.XLOOKUP(A470, 'FY25 Preliminary Award'!B:B, 'FY25 Preliminary Award'!F:F, "", FALSE)</f>
        <v>1914.35</v>
      </c>
      <c r="J470" s="12">
        <f>_xlfn.XLOOKUP('Overview 619'!A470, 'FY25 Final Award'!B:B, 'FY25 Final Award'!F:F, "", FALSE)</f>
        <v>2374.75</v>
      </c>
      <c r="K470" s="12">
        <f>_xlfn.XLOOKUP('Overview 619'!A470, 'FY25 Final Award'!B:B, 'FY25 Final Award'!F:F, "", FALSE)</f>
        <v>2374.75</v>
      </c>
      <c r="O470" t="s">
        <v>85</v>
      </c>
    </row>
    <row r="471" spans="1:15">
      <c r="A471" t="s">
        <v>1674</v>
      </c>
      <c r="B471" t="s">
        <v>1675</v>
      </c>
      <c r="C471" t="s">
        <v>1676</v>
      </c>
      <c r="D471" t="s">
        <v>1677</v>
      </c>
      <c r="E471" t="s">
        <v>49</v>
      </c>
      <c r="F471" s="13">
        <v>46296</v>
      </c>
      <c r="G471" t="s">
        <v>2329</v>
      </c>
      <c r="H471" t="s">
        <v>2330</v>
      </c>
      <c r="I471" s="12">
        <f>_xlfn.XLOOKUP(A471, 'FY25 Preliminary Award'!B:B, 'FY25 Preliminary Award'!F:F, "", FALSE)</f>
        <v>0</v>
      </c>
      <c r="J471" s="12">
        <f>_xlfn.XLOOKUP('Overview 619'!A471, 'FY25 Final Award'!B:B, 'FY25 Final Award'!F:F, "", FALSE)</f>
        <v>0</v>
      </c>
      <c r="K471" s="12">
        <f>_xlfn.XLOOKUP('Overview 619'!A471, 'FY25 Final Award'!B:B, 'FY25 Final Award'!F:F, "", FALSE)</f>
        <v>0</v>
      </c>
      <c r="O471" t="s">
        <v>85</v>
      </c>
    </row>
    <row r="472" spans="1:15">
      <c r="A472" t="s">
        <v>1678</v>
      </c>
      <c r="B472" t="s">
        <v>1679</v>
      </c>
      <c r="C472" t="s">
        <v>1679</v>
      </c>
      <c r="D472">
        <v>0</v>
      </c>
      <c r="E472" t="s">
        <v>49</v>
      </c>
      <c r="F472" s="13">
        <v>46296</v>
      </c>
      <c r="G472" t="s">
        <v>2329</v>
      </c>
      <c r="H472" t="s">
        <v>2330</v>
      </c>
      <c r="I472" s="12">
        <f>_xlfn.XLOOKUP(A472, 'FY25 Preliminary Award'!B:B, 'FY25 Preliminary Award'!F:F, "", FALSE)</f>
        <v>0</v>
      </c>
      <c r="J472" s="12">
        <f>_xlfn.XLOOKUP('Overview 619'!A472, 'FY25 Final Award'!B:B, 'FY25 Final Award'!F:F, "", FALSE)</f>
        <v>0</v>
      </c>
      <c r="K472" s="12">
        <f>_xlfn.XLOOKUP('Overview 619'!A472, 'FY25 Final Award'!B:B, 'FY25 Final Award'!F:F, "", FALSE)</f>
        <v>0</v>
      </c>
      <c r="O472" t="s">
        <v>85</v>
      </c>
    </row>
    <row r="473" spans="1:15">
      <c r="A473" t="s">
        <v>1680</v>
      </c>
      <c r="B473" t="s">
        <v>1681</v>
      </c>
      <c r="C473" t="s">
        <v>1682</v>
      </c>
      <c r="D473" t="s">
        <v>1683</v>
      </c>
      <c r="E473" t="s">
        <v>49</v>
      </c>
      <c r="F473" s="13">
        <v>46296</v>
      </c>
      <c r="G473" t="s">
        <v>2329</v>
      </c>
      <c r="H473" t="s">
        <v>2330</v>
      </c>
      <c r="I473" s="12">
        <f>_xlfn.XLOOKUP(A473, 'FY25 Preliminary Award'!B:B, 'FY25 Preliminary Award'!F:F, "", FALSE)</f>
        <v>13031.58</v>
      </c>
      <c r="J473" s="12">
        <f>_xlfn.XLOOKUP('Overview 619'!A473, 'FY25 Final Award'!B:B, 'FY25 Final Award'!F:F, "", FALSE)</f>
        <v>15949.3</v>
      </c>
      <c r="K473" s="12">
        <f>_xlfn.XLOOKUP('Overview 619'!A473, 'FY25 Final Award'!B:B, 'FY25 Final Award'!F:F, "", FALSE)</f>
        <v>15949.3</v>
      </c>
      <c r="O473" t="s">
        <v>85</v>
      </c>
    </row>
    <row r="474" spans="1:15">
      <c r="A474" t="s">
        <v>1684</v>
      </c>
      <c r="B474" t="s">
        <v>1685</v>
      </c>
      <c r="C474" t="s">
        <v>1686</v>
      </c>
      <c r="D474" t="s">
        <v>1687</v>
      </c>
      <c r="E474" t="s">
        <v>49</v>
      </c>
      <c r="F474" s="13">
        <v>46296</v>
      </c>
      <c r="G474" t="s">
        <v>2329</v>
      </c>
      <c r="H474" t="s">
        <v>2330</v>
      </c>
      <c r="I474" s="12">
        <f>_xlfn.XLOOKUP(A474, 'FY25 Preliminary Award'!B:B, 'FY25 Preliminary Award'!F:F, "", FALSE)</f>
        <v>471.01</v>
      </c>
      <c r="J474" s="12">
        <f>_xlfn.XLOOKUP('Overview 619'!A474, 'FY25 Final Award'!B:B, 'FY25 Final Award'!F:F, "", FALSE)</f>
        <v>345.22</v>
      </c>
      <c r="K474" s="12">
        <f>_xlfn.XLOOKUP('Overview 619'!A474, 'FY25 Final Award'!B:B, 'FY25 Final Award'!F:F, "", FALSE)</f>
        <v>345.22</v>
      </c>
      <c r="O474" t="s">
        <v>85</v>
      </c>
    </row>
    <row r="475" spans="1:15">
      <c r="A475" t="s">
        <v>1688</v>
      </c>
      <c r="B475" t="s">
        <v>1689</v>
      </c>
      <c r="C475" t="s">
        <v>1690</v>
      </c>
      <c r="D475" t="s">
        <v>1691</v>
      </c>
      <c r="E475" t="s">
        <v>49</v>
      </c>
      <c r="F475" s="13">
        <v>46296</v>
      </c>
      <c r="G475" t="s">
        <v>2329</v>
      </c>
      <c r="H475" t="s">
        <v>2330</v>
      </c>
      <c r="I475" s="12">
        <f>_xlfn.XLOOKUP(A475, 'FY25 Preliminary Award'!B:B, 'FY25 Preliminary Award'!F:F, "", FALSE)</f>
        <v>722.46</v>
      </c>
      <c r="J475" s="12">
        <f>_xlfn.XLOOKUP('Overview 619'!A475, 'FY25 Final Award'!B:B, 'FY25 Final Award'!F:F, "", FALSE)</f>
        <v>864.84</v>
      </c>
      <c r="K475" s="12">
        <f>_xlfn.XLOOKUP('Overview 619'!A475, 'FY25 Final Award'!B:B, 'FY25 Final Award'!F:F, "", FALSE)</f>
        <v>864.84</v>
      </c>
      <c r="O475" t="s">
        <v>85</v>
      </c>
    </row>
    <row r="476" spans="1:15">
      <c r="A476" t="s">
        <v>1692</v>
      </c>
      <c r="B476" t="s">
        <v>1693</v>
      </c>
      <c r="C476" t="s">
        <v>1694</v>
      </c>
      <c r="D476" t="s">
        <v>1695</v>
      </c>
      <c r="E476" t="s">
        <v>49</v>
      </c>
      <c r="F476" s="13">
        <v>46296</v>
      </c>
      <c r="G476" t="s">
        <v>2329</v>
      </c>
      <c r="H476" t="s">
        <v>2330</v>
      </c>
      <c r="I476" s="12">
        <f>_xlfn.XLOOKUP(A476, 'FY25 Preliminary Award'!B:B, 'FY25 Preliminary Award'!F:F, "", FALSE)</f>
        <v>61709.25</v>
      </c>
      <c r="J476" s="12">
        <f>_xlfn.XLOOKUP('Overview 619'!A476, 'FY25 Final Award'!B:B, 'FY25 Final Award'!F:F, "", FALSE)</f>
        <v>73494.649999999994</v>
      </c>
      <c r="K476" s="12">
        <f>_xlfn.XLOOKUP('Overview 619'!A476, 'FY25 Final Award'!B:B, 'FY25 Final Award'!F:F, "", FALSE)</f>
        <v>73494.649999999994</v>
      </c>
      <c r="O476" t="s">
        <v>85</v>
      </c>
    </row>
    <row r="477" spans="1:15">
      <c r="A477" t="s">
        <v>1696</v>
      </c>
      <c r="B477" t="s">
        <v>1697</v>
      </c>
      <c r="C477" t="s">
        <v>1697</v>
      </c>
      <c r="D477" t="s">
        <v>1698</v>
      </c>
      <c r="E477" t="s">
        <v>49</v>
      </c>
      <c r="F477" s="13">
        <v>46296</v>
      </c>
      <c r="G477" t="s">
        <v>2329</v>
      </c>
      <c r="H477" t="s">
        <v>2330</v>
      </c>
      <c r="I477" s="12">
        <f>_xlfn.XLOOKUP(A477, 'FY25 Preliminary Award'!B:B, 'FY25 Preliminary Award'!F:F, "", FALSE)</f>
        <v>0</v>
      </c>
      <c r="J477" s="12">
        <f>_xlfn.XLOOKUP('Overview 619'!A477, 'FY25 Final Award'!B:B, 'FY25 Final Award'!F:F, "", FALSE)</f>
        <v>0</v>
      </c>
      <c r="K477" s="12">
        <f>_xlfn.XLOOKUP('Overview 619'!A477, 'FY25 Final Award'!B:B, 'FY25 Final Award'!F:F, "", FALSE)</f>
        <v>0</v>
      </c>
      <c r="O477" t="s">
        <v>85</v>
      </c>
    </row>
    <row r="478" spans="1:15">
      <c r="A478" t="s">
        <v>1699</v>
      </c>
      <c r="B478" t="s">
        <v>1700</v>
      </c>
      <c r="C478" t="s">
        <v>1701</v>
      </c>
      <c r="D478" t="s">
        <v>1702</v>
      </c>
      <c r="E478" t="s">
        <v>49</v>
      </c>
      <c r="F478" s="13">
        <v>46296</v>
      </c>
      <c r="G478" t="s">
        <v>2329</v>
      </c>
      <c r="H478" t="s">
        <v>2330</v>
      </c>
      <c r="I478" s="12">
        <f>_xlfn.XLOOKUP(A478, 'FY25 Preliminary Award'!B:B, 'FY25 Preliminary Award'!F:F, "", FALSE)</f>
        <v>143854.64000000001</v>
      </c>
      <c r="J478" s="12">
        <f>_xlfn.XLOOKUP('Overview 619'!A478, 'FY25 Final Award'!B:B, 'FY25 Final Award'!F:F, "", FALSE)</f>
        <v>180066.86</v>
      </c>
      <c r="K478" s="12">
        <f>_xlfn.XLOOKUP('Overview 619'!A478, 'FY25 Final Award'!B:B, 'FY25 Final Award'!F:F, "", FALSE)</f>
        <v>180066.86</v>
      </c>
      <c r="O478" t="s">
        <v>85</v>
      </c>
    </row>
    <row r="479" spans="1:15">
      <c r="A479" t="s">
        <v>1703</v>
      </c>
      <c r="B479" t="s">
        <v>1704</v>
      </c>
      <c r="C479" t="s">
        <v>1705</v>
      </c>
      <c r="D479" t="s">
        <v>1706</v>
      </c>
      <c r="E479" t="s">
        <v>49</v>
      </c>
      <c r="F479" s="13">
        <v>46296</v>
      </c>
      <c r="G479" t="s">
        <v>2329</v>
      </c>
      <c r="H479" t="s">
        <v>2330</v>
      </c>
      <c r="I479" s="12">
        <f>_xlfn.XLOOKUP(A479, 'FY25 Preliminary Award'!B:B, 'FY25 Preliminary Award'!F:F, "", FALSE)</f>
        <v>304.8</v>
      </c>
      <c r="J479" s="12">
        <f>_xlfn.XLOOKUP('Overview 619'!A479, 'FY25 Final Award'!B:B, 'FY25 Final Award'!F:F, "", FALSE)</f>
        <v>474.8</v>
      </c>
      <c r="K479" s="12">
        <f>_xlfn.XLOOKUP('Overview 619'!A479, 'FY25 Final Award'!B:B, 'FY25 Final Award'!F:F, "", FALSE)</f>
        <v>474.8</v>
      </c>
      <c r="O479" t="s">
        <v>85</v>
      </c>
    </row>
    <row r="480" spans="1:15">
      <c r="A480" t="s">
        <v>1707</v>
      </c>
      <c r="B480" t="s">
        <v>1708</v>
      </c>
      <c r="C480" t="s">
        <v>1709</v>
      </c>
      <c r="D480" t="s">
        <v>1710</v>
      </c>
      <c r="E480" t="s">
        <v>49</v>
      </c>
      <c r="F480" s="13">
        <v>46296</v>
      </c>
      <c r="G480" t="s">
        <v>2329</v>
      </c>
      <c r="H480" t="s">
        <v>2330</v>
      </c>
      <c r="I480" s="12">
        <f>_xlfn.XLOOKUP(A480, 'FY25 Preliminary Award'!B:B, 'FY25 Preliminary Award'!F:F, "", FALSE)</f>
        <v>54010.91</v>
      </c>
      <c r="J480" s="12">
        <f>_xlfn.XLOOKUP('Overview 619'!A480, 'FY25 Final Award'!B:B, 'FY25 Final Award'!F:F, "", FALSE)</f>
        <v>62830.78</v>
      </c>
      <c r="K480" s="12">
        <f>_xlfn.XLOOKUP('Overview 619'!A480, 'FY25 Final Award'!B:B, 'FY25 Final Award'!F:F, "", FALSE)</f>
        <v>62830.78</v>
      </c>
      <c r="O480" t="s">
        <v>85</v>
      </c>
    </row>
    <row r="481" spans="1:15">
      <c r="A481" t="s">
        <v>1711</v>
      </c>
      <c r="B481" t="s">
        <v>1712</v>
      </c>
      <c r="C481" t="s">
        <v>1712</v>
      </c>
      <c r="D481" t="s">
        <v>1713</v>
      </c>
      <c r="E481" t="s">
        <v>49</v>
      </c>
      <c r="F481" s="13">
        <v>46296</v>
      </c>
      <c r="G481" t="s">
        <v>2329</v>
      </c>
      <c r="H481" t="s">
        <v>2330</v>
      </c>
      <c r="I481" s="12">
        <f>_xlfn.XLOOKUP(A481, 'FY25 Preliminary Award'!B:B, 'FY25 Preliminary Award'!F:F, "", FALSE)</f>
        <v>105.83</v>
      </c>
      <c r="J481" s="12">
        <f>_xlfn.XLOOKUP('Overview 619'!A481, 'FY25 Final Award'!B:B, 'FY25 Final Award'!F:F, "", FALSE)</f>
        <v>266.42</v>
      </c>
      <c r="K481" s="12">
        <f>_xlfn.XLOOKUP('Overview 619'!A481, 'FY25 Final Award'!B:B, 'FY25 Final Award'!F:F, "", FALSE)</f>
        <v>266.42</v>
      </c>
      <c r="O481" t="s">
        <v>85</v>
      </c>
    </row>
    <row r="482" spans="1:15">
      <c r="A482" t="s">
        <v>1714</v>
      </c>
      <c r="B482" t="s">
        <v>1715</v>
      </c>
      <c r="C482" t="s">
        <v>1716</v>
      </c>
      <c r="D482" t="s">
        <v>1717</v>
      </c>
      <c r="E482" t="s">
        <v>49</v>
      </c>
      <c r="F482" s="13">
        <v>46296</v>
      </c>
      <c r="G482" t="s">
        <v>2329</v>
      </c>
      <c r="H482" t="s">
        <v>2330</v>
      </c>
      <c r="I482" s="12">
        <f>_xlfn.XLOOKUP(A482, 'FY25 Preliminary Award'!B:B, 'FY25 Preliminary Award'!F:F, "", FALSE)</f>
        <v>0</v>
      </c>
      <c r="J482" s="12">
        <f>_xlfn.XLOOKUP('Overview 619'!A482, 'FY25 Final Award'!B:B, 'FY25 Final Award'!F:F, "", FALSE)</f>
        <v>0</v>
      </c>
      <c r="K482" s="12">
        <f>_xlfn.XLOOKUP('Overview 619'!A482, 'FY25 Final Award'!B:B, 'FY25 Final Award'!F:F, "", FALSE)</f>
        <v>0</v>
      </c>
      <c r="O482" t="s">
        <v>85</v>
      </c>
    </row>
    <row r="483" spans="1:15">
      <c r="A483" t="s">
        <v>1718</v>
      </c>
      <c r="B483" t="s">
        <v>1719</v>
      </c>
      <c r="C483" t="s">
        <v>1720</v>
      </c>
      <c r="D483" t="s">
        <v>1721</v>
      </c>
      <c r="E483" t="s">
        <v>49</v>
      </c>
      <c r="F483" s="13">
        <v>46296</v>
      </c>
      <c r="G483" t="s">
        <v>2329</v>
      </c>
      <c r="H483" t="s">
        <v>2330</v>
      </c>
      <c r="I483" s="12">
        <f>_xlfn.XLOOKUP(A483, 'FY25 Preliminary Award'!B:B, 'FY25 Preliminary Award'!F:F, "", FALSE)</f>
        <v>0</v>
      </c>
      <c r="J483" s="12">
        <f>_xlfn.XLOOKUP('Overview 619'!A483, 'FY25 Final Award'!B:B, 'FY25 Final Award'!F:F, "", FALSE)</f>
        <v>0</v>
      </c>
      <c r="K483" s="12">
        <f>_xlfn.XLOOKUP('Overview 619'!A483, 'FY25 Final Award'!B:B, 'FY25 Final Award'!F:F, "", FALSE)</f>
        <v>0</v>
      </c>
      <c r="O483" t="s">
        <v>85</v>
      </c>
    </row>
    <row r="484" spans="1:15">
      <c r="A484" t="s">
        <v>1722</v>
      </c>
      <c r="B484" t="s">
        <v>1723</v>
      </c>
      <c r="C484" t="s">
        <v>1724</v>
      </c>
      <c r="D484" t="s">
        <v>1725</v>
      </c>
      <c r="E484" t="s">
        <v>49</v>
      </c>
      <c r="F484" s="13">
        <v>46296</v>
      </c>
      <c r="G484" t="s">
        <v>2329</v>
      </c>
      <c r="H484" t="s">
        <v>2330</v>
      </c>
      <c r="I484" s="12">
        <f>_xlfn.XLOOKUP(A484, 'FY25 Preliminary Award'!B:B, 'FY25 Preliminary Award'!F:F, "", FALSE)</f>
        <v>905.15</v>
      </c>
      <c r="J484" s="12">
        <f>_xlfn.XLOOKUP('Overview 619'!A484, 'FY25 Final Award'!B:B, 'FY25 Final Award'!F:F, "", FALSE)</f>
        <v>1068.8800000000001</v>
      </c>
      <c r="K484" s="12">
        <f>_xlfn.XLOOKUP('Overview 619'!A484, 'FY25 Final Award'!B:B, 'FY25 Final Award'!F:F, "", FALSE)</f>
        <v>1068.8800000000001</v>
      </c>
      <c r="O484" t="s">
        <v>85</v>
      </c>
    </row>
    <row r="485" spans="1:15">
      <c r="A485" t="s">
        <v>1726</v>
      </c>
      <c r="B485" t="s">
        <v>1727</v>
      </c>
      <c r="C485" t="s">
        <v>1728</v>
      </c>
      <c r="D485" t="s">
        <v>1729</v>
      </c>
      <c r="E485" t="s">
        <v>49</v>
      </c>
      <c r="F485" s="13">
        <v>46296</v>
      </c>
      <c r="G485" t="s">
        <v>2329</v>
      </c>
      <c r="H485" t="s">
        <v>2330</v>
      </c>
      <c r="I485" s="12">
        <f>_xlfn.XLOOKUP(A485, 'FY25 Preliminary Award'!B:B, 'FY25 Preliminary Award'!F:F, "", FALSE)</f>
        <v>0</v>
      </c>
      <c r="J485" s="12">
        <f>_xlfn.XLOOKUP('Overview 619'!A485, 'FY25 Final Award'!B:B, 'FY25 Final Award'!F:F, "", FALSE)</f>
        <v>0</v>
      </c>
      <c r="K485" s="12">
        <f>_xlfn.XLOOKUP('Overview 619'!A485, 'FY25 Final Award'!B:B, 'FY25 Final Award'!F:F, "", FALSE)</f>
        <v>0</v>
      </c>
      <c r="O485" t="s">
        <v>85</v>
      </c>
    </row>
    <row r="486" spans="1:15">
      <c r="A486" t="s">
        <v>1730</v>
      </c>
      <c r="B486" t="s">
        <v>1731</v>
      </c>
      <c r="C486" t="s">
        <v>1732</v>
      </c>
      <c r="D486" t="s">
        <v>1733</v>
      </c>
      <c r="E486" t="s">
        <v>49</v>
      </c>
      <c r="F486" s="13">
        <v>46296</v>
      </c>
      <c r="G486" t="s">
        <v>2329</v>
      </c>
      <c r="H486" t="s">
        <v>2330</v>
      </c>
      <c r="I486" s="12">
        <f>_xlfn.XLOOKUP(A486, 'FY25 Preliminary Award'!B:B, 'FY25 Preliminary Award'!F:F, "", FALSE)</f>
        <v>0</v>
      </c>
      <c r="J486" s="12">
        <f>_xlfn.XLOOKUP('Overview 619'!A486, 'FY25 Final Award'!B:B, 'FY25 Final Award'!F:F, "", FALSE)</f>
        <v>0</v>
      </c>
      <c r="K486" s="12">
        <f>_xlfn.XLOOKUP('Overview 619'!A486, 'FY25 Final Award'!B:B, 'FY25 Final Award'!F:F, "", FALSE)</f>
        <v>0</v>
      </c>
      <c r="O486" t="s">
        <v>85</v>
      </c>
    </row>
    <row r="487" spans="1:15">
      <c r="A487" t="s">
        <v>1734</v>
      </c>
      <c r="B487" t="s">
        <v>1735</v>
      </c>
      <c r="C487" t="s">
        <v>1735</v>
      </c>
      <c r="D487" t="s">
        <v>1736</v>
      </c>
      <c r="E487" t="s">
        <v>49</v>
      </c>
      <c r="F487" s="13">
        <v>46296</v>
      </c>
      <c r="G487" t="s">
        <v>2329</v>
      </c>
      <c r="H487" t="s">
        <v>2330</v>
      </c>
      <c r="I487" s="12">
        <f>_xlfn.XLOOKUP(A487, 'FY25 Preliminary Award'!B:B, 'FY25 Preliminary Award'!F:F, "", FALSE)</f>
        <v>0</v>
      </c>
      <c r="J487" s="12">
        <f>_xlfn.XLOOKUP('Overview 619'!A487, 'FY25 Final Award'!B:B, 'FY25 Final Award'!F:F, "", FALSE)</f>
        <v>0</v>
      </c>
      <c r="K487" s="12">
        <f>_xlfn.XLOOKUP('Overview 619'!A487, 'FY25 Final Award'!B:B, 'FY25 Final Award'!F:F, "", FALSE)</f>
        <v>0</v>
      </c>
      <c r="O487" t="s">
        <v>85</v>
      </c>
    </row>
    <row r="488" spans="1:15">
      <c r="A488" t="s">
        <v>1737</v>
      </c>
      <c r="B488" t="s">
        <v>1738</v>
      </c>
      <c r="C488" t="s">
        <v>1739</v>
      </c>
      <c r="D488" t="s">
        <v>1740</v>
      </c>
      <c r="E488" t="s">
        <v>49</v>
      </c>
      <c r="F488" s="13">
        <v>46296</v>
      </c>
      <c r="G488" t="s">
        <v>2329</v>
      </c>
      <c r="H488" t="s">
        <v>2330</v>
      </c>
      <c r="I488" s="12">
        <f>_xlfn.XLOOKUP(A488, 'FY25 Preliminary Award'!B:B, 'FY25 Preliminary Award'!F:F, "", FALSE)</f>
        <v>0</v>
      </c>
      <c r="J488" s="12">
        <f>_xlfn.XLOOKUP('Overview 619'!A488, 'FY25 Final Award'!B:B, 'FY25 Final Award'!F:F, "", FALSE)</f>
        <v>0</v>
      </c>
      <c r="K488" s="12">
        <f>_xlfn.XLOOKUP('Overview 619'!A488, 'FY25 Final Award'!B:B, 'FY25 Final Award'!F:F, "", FALSE)</f>
        <v>0</v>
      </c>
      <c r="O488" t="s">
        <v>85</v>
      </c>
    </row>
    <row r="489" spans="1:15">
      <c r="A489" t="s">
        <v>1741</v>
      </c>
      <c r="B489" t="s">
        <v>1742</v>
      </c>
      <c r="C489" t="s">
        <v>1739</v>
      </c>
      <c r="D489" t="s">
        <v>1740</v>
      </c>
      <c r="E489" t="s">
        <v>49</v>
      </c>
      <c r="F489" s="13">
        <v>46296</v>
      </c>
      <c r="G489" t="s">
        <v>2329</v>
      </c>
      <c r="H489" t="s">
        <v>2330</v>
      </c>
      <c r="I489" s="12">
        <f>_xlfn.XLOOKUP(A489, 'FY25 Preliminary Award'!B:B, 'FY25 Preliminary Award'!F:F, "", FALSE)</f>
        <v>0</v>
      </c>
      <c r="J489" s="12">
        <f>_xlfn.XLOOKUP('Overview 619'!A489, 'FY25 Final Award'!B:B, 'FY25 Final Award'!F:F, "", FALSE)</f>
        <v>0</v>
      </c>
      <c r="K489" s="12">
        <f>_xlfn.XLOOKUP('Overview 619'!A489, 'FY25 Final Award'!B:B, 'FY25 Final Award'!F:F, "", FALSE)</f>
        <v>0</v>
      </c>
      <c r="O489" t="s">
        <v>85</v>
      </c>
    </row>
    <row r="490" spans="1:15">
      <c r="A490" t="s">
        <v>1743</v>
      </c>
      <c r="B490" t="s">
        <v>1744</v>
      </c>
      <c r="C490" t="s">
        <v>1739</v>
      </c>
      <c r="D490" t="s">
        <v>1740</v>
      </c>
      <c r="E490" t="s">
        <v>49</v>
      </c>
      <c r="F490" s="13">
        <v>46296</v>
      </c>
      <c r="G490" t="s">
        <v>2329</v>
      </c>
      <c r="H490" t="s">
        <v>2330</v>
      </c>
      <c r="I490" s="12">
        <f>_xlfn.XLOOKUP(A490, 'FY25 Preliminary Award'!B:B, 'FY25 Preliminary Award'!F:F, "", FALSE)</f>
        <v>0</v>
      </c>
      <c r="J490" s="12">
        <f>_xlfn.XLOOKUP('Overview 619'!A490, 'FY25 Final Award'!B:B, 'FY25 Final Award'!F:F, "", FALSE)</f>
        <v>0</v>
      </c>
      <c r="K490" s="12">
        <f>_xlfn.XLOOKUP('Overview 619'!A490, 'FY25 Final Award'!B:B, 'FY25 Final Award'!F:F, "", FALSE)</f>
        <v>0</v>
      </c>
      <c r="O490" t="s">
        <v>85</v>
      </c>
    </row>
    <row r="491" spans="1:15">
      <c r="A491" t="s">
        <v>1745</v>
      </c>
      <c r="B491" t="s">
        <v>1746</v>
      </c>
      <c r="C491" t="s">
        <v>1747</v>
      </c>
      <c r="D491" t="s">
        <v>1748</v>
      </c>
      <c r="E491" t="s">
        <v>49</v>
      </c>
      <c r="F491" s="13">
        <v>46296</v>
      </c>
      <c r="G491" t="s">
        <v>2329</v>
      </c>
      <c r="H491" t="s">
        <v>2330</v>
      </c>
      <c r="I491" s="12">
        <f>_xlfn.XLOOKUP(A491, 'FY25 Preliminary Award'!B:B, 'FY25 Preliminary Award'!F:F, "", FALSE)</f>
        <v>6280.33</v>
      </c>
      <c r="J491" s="12">
        <f>_xlfn.XLOOKUP('Overview 619'!A491, 'FY25 Final Award'!B:B, 'FY25 Final Award'!F:F, "", FALSE)</f>
        <v>7593.95</v>
      </c>
      <c r="K491" s="12">
        <f>_xlfn.XLOOKUP('Overview 619'!A491, 'FY25 Final Award'!B:B, 'FY25 Final Award'!F:F, "", FALSE)</f>
        <v>7593.95</v>
      </c>
      <c r="O491" t="s">
        <v>85</v>
      </c>
    </row>
    <row r="492" spans="1:15">
      <c r="A492" t="s">
        <v>1749</v>
      </c>
      <c r="B492" t="s">
        <v>1750</v>
      </c>
      <c r="C492">
        <v>0</v>
      </c>
      <c r="D492">
        <v>0</v>
      </c>
      <c r="E492" t="s">
        <v>49</v>
      </c>
      <c r="F492" s="13">
        <v>46296</v>
      </c>
      <c r="G492" t="s">
        <v>2329</v>
      </c>
      <c r="H492" t="s">
        <v>2330</v>
      </c>
      <c r="I492" s="12">
        <f>_xlfn.XLOOKUP(A492, 'FY25 Preliminary Award'!B:B, 'FY25 Preliminary Award'!F:F, "", FALSE)</f>
        <v>0</v>
      </c>
      <c r="J492" s="12">
        <f>_xlfn.XLOOKUP('Overview 619'!A492, 'FY25 Final Award'!B:B, 'FY25 Final Award'!F:F, "", FALSE)</f>
        <v>0</v>
      </c>
      <c r="K492" s="12">
        <f>_xlfn.XLOOKUP('Overview 619'!A492, 'FY25 Final Award'!B:B, 'FY25 Final Award'!F:F, "", FALSE)</f>
        <v>0</v>
      </c>
      <c r="O492" t="s">
        <v>85</v>
      </c>
    </row>
    <row r="493" spans="1:15">
      <c r="A493" t="s">
        <v>1751</v>
      </c>
      <c r="B493" t="s">
        <v>1752</v>
      </c>
      <c r="C493" t="s">
        <v>1753</v>
      </c>
      <c r="D493" t="s">
        <v>1754</v>
      </c>
      <c r="E493" t="s">
        <v>49</v>
      </c>
      <c r="F493" s="13">
        <v>46296</v>
      </c>
      <c r="G493" t="s">
        <v>2329</v>
      </c>
      <c r="H493" t="s">
        <v>2330</v>
      </c>
      <c r="I493" s="12">
        <f>_xlfn.XLOOKUP(A493, 'FY25 Preliminary Award'!B:B, 'FY25 Preliminary Award'!F:F, "", FALSE)</f>
        <v>747.46</v>
      </c>
      <c r="J493" s="12">
        <f>_xlfn.XLOOKUP('Overview 619'!A493, 'FY25 Final Award'!B:B, 'FY25 Final Award'!F:F, "", FALSE)</f>
        <v>690.44</v>
      </c>
      <c r="K493" s="12">
        <f>_xlfn.XLOOKUP('Overview 619'!A493, 'FY25 Final Award'!B:B, 'FY25 Final Award'!F:F, "", FALSE)</f>
        <v>690.44</v>
      </c>
      <c r="O493" t="s">
        <v>85</v>
      </c>
    </row>
    <row r="494" spans="1:15">
      <c r="A494" t="s">
        <v>1755</v>
      </c>
      <c r="B494" t="s">
        <v>1756</v>
      </c>
      <c r="C494" t="s">
        <v>1757</v>
      </c>
      <c r="D494" t="s">
        <v>1758</v>
      </c>
      <c r="E494" t="s">
        <v>49</v>
      </c>
      <c r="F494" s="13">
        <v>46296</v>
      </c>
      <c r="G494" t="s">
        <v>2329</v>
      </c>
      <c r="H494" t="s">
        <v>2330</v>
      </c>
      <c r="I494" s="12">
        <f>_xlfn.XLOOKUP(A494, 'FY25 Preliminary Award'!B:B, 'FY25 Preliminary Award'!F:F, "", FALSE)</f>
        <v>1957.17</v>
      </c>
      <c r="J494" s="12">
        <f>_xlfn.XLOOKUP('Overview 619'!A494, 'FY25 Final Award'!B:B, 'FY25 Final Award'!F:F, "", FALSE)</f>
        <v>2217.83</v>
      </c>
      <c r="K494" s="12">
        <f>_xlfn.XLOOKUP('Overview 619'!A494, 'FY25 Final Award'!B:B, 'FY25 Final Award'!F:F, "", FALSE)</f>
        <v>2217.83</v>
      </c>
      <c r="O494" t="s">
        <v>85</v>
      </c>
    </row>
    <row r="495" spans="1:15">
      <c r="A495" t="s">
        <v>1759</v>
      </c>
      <c r="B495" t="s">
        <v>1760</v>
      </c>
      <c r="C495" t="s">
        <v>1761</v>
      </c>
      <c r="D495" t="s">
        <v>1762</v>
      </c>
      <c r="E495" t="s">
        <v>49</v>
      </c>
      <c r="F495" s="13">
        <v>46296</v>
      </c>
      <c r="G495" t="s">
        <v>2329</v>
      </c>
      <c r="H495" t="s">
        <v>2330</v>
      </c>
      <c r="I495" s="12">
        <f>_xlfn.XLOOKUP(A495, 'FY25 Preliminary Award'!B:B, 'FY25 Preliminary Award'!F:F, "", FALSE)</f>
        <v>9208.31</v>
      </c>
      <c r="J495" s="12">
        <f>_xlfn.XLOOKUP('Overview 619'!A495, 'FY25 Final Award'!B:B, 'FY25 Final Award'!F:F, "", FALSE)</f>
        <v>10848.49</v>
      </c>
      <c r="K495" s="12">
        <f>_xlfn.XLOOKUP('Overview 619'!A495, 'FY25 Final Award'!B:B, 'FY25 Final Award'!F:F, "", FALSE)</f>
        <v>10848.49</v>
      </c>
      <c r="O495" t="s">
        <v>85</v>
      </c>
    </row>
    <row r="496" spans="1:15">
      <c r="A496" t="s">
        <v>1763</v>
      </c>
      <c r="B496" t="s">
        <v>1764</v>
      </c>
      <c r="C496" t="s">
        <v>1764</v>
      </c>
      <c r="D496" t="s">
        <v>1765</v>
      </c>
      <c r="E496" t="s">
        <v>49</v>
      </c>
      <c r="F496" s="13">
        <v>46296</v>
      </c>
      <c r="G496" t="s">
        <v>2329</v>
      </c>
      <c r="H496" t="s">
        <v>2330</v>
      </c>
      <c r="I496" s="12">
        <f>_xlfn.XLOOKUP(A496, 'FY25 Preliminary Award'!B:B, 'FY25 Preliminary Award'!F:F, "", FALSE)</f>
        <v>1220.3599999999999</v>
      </c>
      <c r="J496" s="12">
        <f>_xlfn.XLOOKUP('Overview 619'!A496, 'FY25 Final Award'!B:B, 'FY25 Final Award'!F:F, "", FALSE)</f>
        <v>1600.67</v>
      </c>
      <c r="K496" s="12">
        <f>_xlfn.XLOOKUP('Overview 619'!A496, 'FY25 Final Award'!B:B, 'FY25 Final Award'!F:F, "", FALSE)</f>
        <v>1600.67</v>
      </c>
      <c r="O496" t="s">
        <v>85</v>
      </c>
    </row>
    <row r="497" spans="1:15">
      <c r="A497" t="s">
        <v>1766</v>
      </c>
      <c r="B497" t="s">
        <v>1767</v>
      </c>
      <c r="C497" t="s">
        <v>1768</v>
      </c>
      <c r="D497" t="s">
        <v>1769</v>
      </c>
      <c r="E497" t="s">
        <v>49</v>
      </c>
      <c r="F497" s="13">
        <v>46296</v>
      </c>
      <c r="G497" t="s">
        <v>2329</v>
      </c>
      <c r="H497" t="s">
        <v>2330</v>
      </c>
      <c r="I497" s="12">
        <f>_xlfn.XLOOKUP(A497, 'FY25 Preliminary Award'!B:B, 'FY25 Preliminary Award'!F:F, "", FALSE)</f>
        <v>0</v>
      </c>
      <c r="J497" s="12">
        <f>_xlfn.XLOOKUP('Overview 619'!A497, 'FY25 Final Award'!B:B, 'FY25 Final Award'!F:F, "", FALSE)</f>
        <v>0</v>
      </c>
      <c r="K497" s="12">
        <f>_xlfn.XLOOKUP('Overview 619'!A497, 'FY25 Final Award'!B:B, 'FY25 Final Award'!F:F, "", FALSE)</f>
        <v>0</v>
      </c>
      <c r="O497" t="s">
        <v>85</v>
      </c>
    </row>
    <row r="498" spans="1:15">
      <c r="A498" t="s">
        <v>1770</v>
      </c>
      <c r="B498" t="s">
        <v>1771</v>
      </c>
      <c r="C498" t="s">
        <v>1772</v>
      </c>
      <c r="D498" t="s">
        <v>1773</v>
      </c>
      <c r="E498" t="s">
        <v>49</v>
      </c>
      <c r="F498" s="13">
        <v>46296</v>
      </c>
      <c r="G498" t="s">
        <v>2329</v>
      </c>
      <c r="H498" t="s">
        <v>2330</v>
      </c>
      <c r="I498" s="12">
        <f>_xlfn.XLOOKUP(A498, 'FY25 Preliminary Award'!B:B, 'FY25 Preliminary Award'!F:F, "", FALSE)</f>
        <v>312.23</v>
      </c>
      <c r="J498" s="12">
        <f>_xlfn.XLOOKUP('Overview 619'!A498, 'FY25 Final Award'!B:B, 'FY25 Final Award'!F:F, "", FALSE)</f>
        <v>251.07</v>
      </c>
      <c r="K498" s="12">
        <f>_xlfn.XLOOKUP('Overview 619'!A498, 'FY25 Final Award'!B:B, 'FY25 Final Award'!F:F, "", FALSE)</f>
        <v>251.07</v>
      </c>
      <c r="O498" t="s">
        <v>85</v>
      </c>
    </row>
    <row r="499" spans="1:15">
      <c r="A499" t="s">
        <v>1774</v>
      </c>
      <c r="B499" t="s">
        <v>1775</v>
      </c>
      <c r="C499" t="s">
        <v>1776</v>
      </c>
      <c r="D499" t="s">
        <v>1777</v>
      </c>
      <c r="E499" t="s">
        <v>49</v>
      </c>
      <c r="F499" s="13">
        <v>46296</v>
      </c>
      <c r="G499" t="s">
        <v>2329</v>
      </c>
      <c r="H499" t="s">
        <v>2330</v>
      </c>
      <c r="I499" s="12">
        <f>_xlfn.XLOOKUP(A499, 'FY25 Preliminary Award'!B:B, 'FY25 Preliminary Award'!F:F, "", FALSE)</f>
        <v>0</v>
      </c>
      <c r="J499" s="12">
        <f>_xlfn.XLOOKUP('Overview 619'!A499, 'FY25 Final Award'!B:B, 'FY25 Final Award'!F:F, "", FALSE)</f>
        <v>0</v>
      </c>
      <c r="K499" s="12">
        <f>_xlfn.XLOOKUP('Overview 619'!A499, 'FY25 Final Award'!B:B, 'FY25 Final Award'!F:F, "", FALSE)</f>
        <v>0</v>
      </c>
      <c r="O499" t="s">
        <v>85</v>
      </c>
    </row>
    <row r="500" spans="1:15">
      <c r="A500" t="s">
        <v>1778</v>
      </c>
      <c r="B500" t="s">
        <v>1775</v>
      </c>
      <c r="C500" t="s">
        <v>1779</v>
      </c>
      <c r="D500" t="s">
        <v>1777</v>
      </c>
      <c r="E500" t="s">
        <v>49</v>
      </c>
      <c r="F500" s="13">
        <v>46296</v>
      </c>
      <c r="G500" t="s">
        <v>2329</v>
      </c>
      <c r="H500" t="s">
        <v>2330</v>
      </c>
      <c r="I500" s="12">
        <f>_xlfn.XLOOKUP(A500, 'FY25 Preliminary Award'!B:B, 'FY25 Preliminary Award'!F:F, "", FALSE)</f>
        <v>5671.94</v>
      </c>
      <c r="J500" s="12">
        <f>_xlfn.XLOOKUP('Overview 619'!A500, 'FY25 Final Award'!B:B, 'FY25 Final Award'!F:F, "", FALSE)</f>
        <v>2130.04</v>
      </c>
      <c r="K500" s="12">
        <f>_xlfn.XLOOKUP('Overview 619'!A500, 'FY25 Final Award'!B:B, 'FY25 Final Award'!F:F, "", FALSE)</f>
        <v>2130.04</v>
      </c>
      <c r="O500" t="s">
        <v>85</v>
      </c>
    </row>
    <row r="501" spans="1:15">
      <c r="A501" t="s">
        <v>1780</v>
      </c>
      <c r="B501" t="s">
        <v>1781</v>
      </c>
      <c r="C501" t="s">
        <v>1782</v>
      </c>
      <c r="D501" t="s">
        <v>1783</v>
      </c>
      <c r="E501" t="s">
        <v>49</v>
      </c>
      <c r="F501" s="13">
        <v>46296</v>
      </c>
      <c r="G501" t="s">
        <v>2329</v>
      </c>
      <c r="H501" t="s">
        <v>2330</v>
      </c>
      <c r="I501" s="12">
        <f>_xlfn.XLOOKUP(A501, 'FY25 Preliminary Award'!B:B, 'FY25 Preliminary Award'!F:F, "", FALSE)</f>
        <v>0</v>
      </c>
      <c r="J501" s="12">
        <f>_xlfn.XLOOKUP('Overview 619'!A501, 'FY25 Final Award'!B:B, 'FY25 Final Award'!F:F, "", FALSE)</f>
        <v>0</v>
      </c>
      <c r="K501" s="12">
        <f>_xlfn.XLOOKUP('Overview 619'!A501, 'FY25 Final Award'!B:B, 'FY25 Final Award'!F:F, "", FALSE)</f>
        <v>0</v>
      </c>
      <c r="O501" t="s">
        <v>85</v>
      </c>
    </row>
    <row r="502" spans="1:15">
      <c r="A502" t="s">
        <v>1784</v>
      </c>
      <c r="B502" t="s">
        <v>1785</v>
      </c>
      <c r="C502" t="s">
        <v>1785</v>
      </c>
      <c r="D502" t="s">
        <v>1786</v>
      </c>
      <c r="E502" t="s">
        <v>49</v>
      </c>
      <c r="F502" s="13">
        <v>46296</v>
      </c>
      <c r="G502" t="s">
        <v>2329</v>
      </c>
      <c r="H502" t="s">
        <v>2330</v>
      </c>
      <c r="I502" s="12">
        <f>_xlfn.XLOOKUP(A502, 'FY25 Preliminary Award'!B:B, 'FY25 Preliminary Award'!F:F, "", FALSE)</f>
        <v>0</v>
      </c>
      <c r="J502" s="12">
        <f>_xlfn.XLOOKUP('Overview 619'!A502, 'FY25 Final Award'!B:B, 'FY25 Final Award'!F:F, "", FALSE)</f>
        <v>0</v>
      </c>
      <c r="K502" s="12">
        <f>_xlfn.XLOOKUP('Overview 619'!A502, 'FY25 Final Award'!B:B, 'FY25 Final Award'!F:F, "", FALSE)</f>
        <v>0</v>
      </c>
      <c r="O502" t="s">
        <v>85</v>
      </c>
    </row>
    <row r="503" spans="1:15">
      <c r="A503" t="s">
        <v>1787</v>
      </c>
      <c r="B503" t="s">
        <v>1788</v>
      </c>
      <c r="C503" t="s">
        <v>1789</v>
      </c>
      <c r="D503" t="s">
        <v>1790</v>
      </c>
      <c r="E503" t="s">
        <v>49</v>
      </c>
      <c r="F503" s="13">
        <v>46296</v>
      </c>
      <c r="G503" t="s">
        <v>2329</v>
      </c>
      <c r="H503" t="s">
        <v>2330</v>
      </c>
      <c r="I503" s="12">
        <f>_xlfn.XLOOKUP(A503, 'FY25 Preliminary Award'!B:B, 'FY25 Preliminary Award'!F:F, "", FALSE)</f>
        <v>13789.76</v>
      </c>
      <c r="J503" s="12">
        <f>_xlfn.XLOOKUP('Overview 619'!A503, 'FY25 Final Award'!B:B, 'FY25 Final Award'!F:F, "", FALSE)</f>
        <v>19390.689999999999</v>
      </c>
      <c r="K503" s="12">
        <f>_xlfn.XLOOKUP('Overview 619'!A503, 'FY25 Final Award'!B:B, 'FY25 Final Award'!F:F, "", FALSE)</f>
        <v>19390.689999999999</v>
      </c>
      <c r="O503" t="s">
        <v>85</v>
      </c>
    </row>
    <row r="504" spans="1:15">
      <c r="A504" t="s">
        <v>1791</v>
      </c>
      <c r="B504" t="s">
        <v>1792</v>
      </c>
      <c r="C504" t="s">
        <v>1792</v>
      </c>
      <c r="D504" t="s">
        <v>1793</v>
      </c>
      <c r="E504" t="s">
        <v>49</v>
      </c>
      <c r="F504" s="13">
        <v>46296</v>
      </c>
      <c r="G504" t="s">
        <v>2329</v>
      </c>
      <c r="H504" t="s">
        <v>2330</v>
      </c>
      <c r="I504" s="12">
        <f>_xlfn.XLOOKUP(A504, 'FY25 Preliminary Award'!B:B, 'FY25 Preliminary Award'!F:F, "", FALSE)</f>
        <v>540.4</v>
      </c>
      <c r="J504" s="12">
        <f>_xlfn.XLOOKUP('Overview 619'!A504, 'FY25 Final Award'!B:B, 'FY25 Final Award'!F:F, "", FALSE)</f>
        <v>833.98</v>
      </c>
      <c r="K504" s="12">
        <f>_xlfn.XLOOKUP('Overview 619'!A504, 'FY25 Final Award'!B:B, 'FY25 Final Award'!F:F, "", FALSE)</f>
        <v>833.98</v>
      </c>
      <c r="O504" t="s">
        <v>85</v>
      </c>
    </row>
    <row r="505" spans="1:15">
      <c r="A505" t="s">
        <v>1794</v>
      </c>
      <c r="B505" t="s">
        <v>1795</v>
      </c>
      <c r="C505" t="s">
        <v>1795</v>
      </c>
      <c r="D505" t="s">
        <v>1796</v>
      </c>
      <c r="E505" t="s">
        <v>49</v>
      </c>
      <c r="F505" s="13">
        <v>46296</v>
      </c>
      <c r="G505" t="s">
        <v>2329</v>
      </c>
      <c r="H505" t="s">
        <v>2330</v>
      </c>
      <c r="I505" s="12">
        <f>_xlfn.XLOOKUP(A505, 'FY25 Preliminary Award'!B:B, 'FY25 Preliminary Award'!F:F, "", FALSE)</f>
        <v>511.86</v>
      </c>
      <c r="J505" s="12">
        <f>_xlfn.XLOOKUP('Overview 619'!A505, 'FY25 Final Award'!B:B, 'FY25 Final Award'!F:F, "", FALSE)</f>
        <v>278.47000000000003</v>
      </c>
      <c r="K505" s="12">
        <f>_xlfn.XLOOKUP('Overview 619'!A505, 'FY25 Final Award'!B:B, 'FY25 Final Award'!F:F, "", FALSE)</f>
        <v>278.47000000000003</v>
      </c>
      <c r="O505" t="s">
        <v>85</v>
      </c>
    </row>
    <row r="506" spans="1:15">
      <c r="A506" t="s">
        <v>1797</v>
      </c>
      <c r="B506" t="s">
        <v>1798</v>
      </c>
      <c r="C506" t="s">
        <v>1799</v>
      </c>
      <c r="D506" t="s">
        <v>1800</v>
      </c>
      <c r="E506" t="s">
        <v>49</v>
      </c>
      <c r="F506" s="13">
        <v>46296</v>
      </c>
      <c r="G506" t="s">
        <v>2329</v>
      </c>
      <c r="H506" t="s">
        <v>2330</v>
      </c>
      <c r="I506" s="12">
        <f>_xlfn.XLOOKUP(A506, 'FY25 Preliminary Award'!B:B, 'FY25 Preliminary Award'!F:F, "", FALSE)</f>
        <v>723.97</v>
      </c>
      <c r="J506" s="12">
        <f>_xlfn.XLOOKUP('Overview 619'!A506, 'FY25 Final Award'!B:B, 'FY25 Final Award'!F:F, "", FALSE)</f>
        <v>922.63</v>
      </c>
      <c r="K506" s="12">
        <f>_xlfn.XLOOKUP('Overview 619'!A506, 'FY25 Final Award'!B:B, 'FY25 Final Award'!F:F, "", FALSE)</f>
        <v>922.63</v>
      </c>
      <c r="O506" t="s">
        <v>85</v>
      </c>
    </row>
    <row r="507" spans="1:15">
      <c r="A507" t="s">
        <v>1801</v>
      </c>
      <c r="B507" t="s">
        <v>1802</v>
      </c>
      <c r="C507" t="s">
        <v>1803</v>
      </c>
      <c r="D507" t="s">
        <v>1804</v>
      </c>
      <c r="E507" t="s">
        <v>49</v>
      </c>
      <c r="F507" s="13">
        <v>46296</v>
      </c>
      <c r="G507" t="s">
        <v>2329</v>
      </c>
      <c r="H507" t="s">
        <v>2330</v>
      </c>
      <c r="I507" s="12">
        <f>_xlfn.XLOOKUP(A507, 'FY25 Preliminary Award'!B:B, 'FY25 Preliminary Award'!F:F, "", FALSE)</f>
        <v>14881.72</v>
      </c>
      <c r="J507" s="12">
        <f>_xlfn.XLOOKUP('Overview 619'!A507, 'FY25 Final Award'!B:B, 'FY25 Final Award'!F:F, "", FALSE)</f>
        <v>24865.18</v>
      </c>
      <c r="K507" s="12">
        <f>_xlfn.XLOOKUP('Overview 619'!A507, 'FY25 Final Award'!B:B, 'FY25 Final Award'!F:F, "", FALSE)</f>
        <v>24865.18</v>
      </c>
      <c r="O507" t="s">
        <v>85</v>
      </c>
    </row>
    <row r="508" spans="1:15">
      <c r="A508" t="s">
        <v>1805</v>
      </c>
      <c r="B508" t="s">
        <v>1806</v>
      </c>
      <c r="C508" t="s">
        <v>1807</v>
      </c>
      <c r="D508" t="s">
        <v>1808</v>
      </c>
      <c r="E508" t="s">
        <v>49</v>
      </c>
      <c r="F508" s="13">
        <v>46296</v>
      </c>
      <c r="G508" t="s">
        <v>2329</v>
      </c>
      <c r="H508" t="s">
        <v>2330</v>
      </c>
      <c r="I508" s="12">
        <f>_xlfn.XLOOKUP(A508, 'FY25 Preliminary Award'!B:B, 'FY25 Preliminary Award'!F:F, "", FALSE)</f>
        <v>1495.81</v>
      </c>
      <c r="J508" s="12">
        <f>_xlfn.XLOOKUP('Overview 619'!A508, 'FY25 Final Award'!B:B, 'FY25 Final Award'!F:F, "", FALSE)</f>
        <v>1843.51</v>
      </c>
      <c r="K508" s="12">
        <f>_xlfn.XLOOKUP('Overview 619'!A508, 'FY25 Final Award'!B:B, 'FY25 Final Award'!F:F, "", FALSE)</f>
        <v>1843.51</v>
      </c>
      <c r="O508" t="s">
        <v>85</v>
      </c>
    </row>
    <row r="509" spans="1:15">
      <c r="A509" t="s">
        <v>1809</v>
      </c>
      <c r="B509" t="s">
        <v>1810</v>
      </c>
      <c r="C509" t="s">
        <v>1811</v>
      </c>
      <c r="D509" t="s">
        <v>1812</v>
      </c>
      <c r="E509" t="s">
        <v>49</v>
      </c>
      <c r="F509" s="13">
        <v>46296</v>
      </c>
      <c r="G509" t="s">
        <v>2329</v>
      </c>
      <c r="H509" t="s">
        <v>2330</v>
      </c>
      <c r="I509" s="12">
        <f>_xlfn.XLOOKUP(A509, 'FY25 Preliminary Award'!B:B, 'FY25 Preliminary Award'!F:F, "", FALSE)</f>
        <v>5670.71</v>
      </c>
      <c r="J509" s="12">
        <f>_xlfn.XLOOKUP('Overview 619'!A509, 'FY25 Final Award'!B:B, 'FY25 Final Award'!F:F, "", FALSE)</f>
        <v>6549.43</v>
      </c>
      <c r="K509" s="12">
        <f>_xlfn.XLOOKUP('Overview 619'!A509, 'FY25 Final Award'!B:B, 'FY25 Final Award'!F:F, "", FALSE)</f>
        <v>6549.43</v>
      </c>
      <c r="O509" t="s">
        <v>85</v>
      </c>
    </row>
    <row r="510" spans="1:15">
      <c r="A510" t="s">
        <v>1813</v>
      </c>
      <c r="B510" t="s">
        <v>1814</v>
      </c>
      <c r="C510" t="s">
        <v>1815</v>
      </c>
      <c r="D510" t="s">
        <v>1816</v>
      </c>
      <c r="E510" t="s">
        <v>49</v>
      </c>
      <c r="F510" s="13">
        <v>46296</v>
      </c>
      <c r="G510" t="s">
        <v>2329</v>
      </c>
      <c r="H510" t="s">
        <v>2330</v>
      </c>
      <c r="I510" s="12">
        <f>_xlfn.XLOOKUP(A510, 'FY25 Preliminary Award'!B:B, 'FY25 Preliminary Award'!F:F, "", FALSE)</f>
        <v>1065.6500000000001</v>
      </c>
      <c r="J510" s="12">
        <f>_xlfn.XLOOKUP('Overview 619'!A510, 'FY25 Final Award'!B:B, 'FY25 Final Award'!F:F, "", FALSE)</f>
        <v>1433.65</v>
      </c>
      <c r="K510" s="12">
        <f>_xlfn.XLOOKUP('Overview 619'!A510, 'FY25 Final Award'!B:B, 'FY25 Final Award'!F:F, "", FALSE)</f>
        <v>1433.65</v>
      </c>
      <c r="O510" t="s">
        <v>85</v>
      </c>
    </row>
    <row r="511" spans="1:15">
      <c r="A511" t="s">
        <v>1817</v>
      </c>
      <c r="B511" t="s">
        <v>1818</v>
      </c>
      <c r="C511" t="s">
        <v>1819</v>
      </c>
      <c r="D511" t="s">
        <v>1820</v>
      </c>
      <c r="E511" t="s">
        <v>49</v>
      </c>
      <c r="F511" s="13">
        <v>46296</v>
      </c>
      <c r="G511" t="s">
        <v>2329</v>
      </c>
      <c r="H511" t="s">
        <v>2330</v>
      </c>
      <c r="I511" s="12">
        <f>_xlfn.XLOOKUP(A511, 'FY25 Preliminary Award'!B:B, 'FY25 Preliminary Award'!F:F, "", FALSE)</f>
        <v>593.92999999999995</v>
      </c>
      <c r="J511" s="12">
        <f>_xlfn.XLOOKUP('Overview 619'!A511, 'FY25 Final Award'!B:B, 'FY25 Final Award'!F:F, "", FALSE)</f>
        <v>332.79</v>
      </c>
      <c r="K511" s="12">
        <f>_xlfn.XLOOKUP('Overview 619'!A511, 'FY25 Final Award'!B:B, 'FY25 Final Award'!F:F, "", FALSE)</f>
        <v>332.79</v>
      </c>
      <c r="O511" t="s">
        <v>85</v>
      </c>
    </row>
    <row r="512" spans="1:15">
      <c r="A512" t="s">
        <v>1821</v>
      </c>
      <c r="B512" t="s">
        <v>1822</v>
      </c>
      <c r="C512" t="s">
        <v>1823</v>
      </c>
      <c r="D512" t="s">
        <v>1824</v>
      </c>
      <c r="E512" t="s">
        <v>49</v>
      </c>
      <c r="F512" s="13">
        <v>46296</v>
      </c>
      <c r="G512" t="s">
        <v>2329</v>
      </c>
      <c r="H512" t="s">
        <v>2330</v>
      </c>
      <c r="I512" s="12">
        <f>_xlfn.XLOOKUP(A512, 'FY25 Preliminary Award'!B:B, 'FY25 Preliminary Award'!F:F, "", FALSE)</f>
        <v>1041.43</v>
      </c>
      <c r="J512" s="12">
        <f>_xlfn.XLOOKUP('Overview 619'!A512, 'FY25 Final Award'!B:B, 'FY25 Final Award'!F:F, "", FALSE)</f>
        <v>690.44</v>
      </c>
      <c r="K512" s="12">
        <f>_xlfn.XLOOKUP('Overview 619'!A512, 'FY25 Final Award'!B:B, 'FY25 Final Award'!F:F, "", FALSE)</f>
        <v>690.44</v>
      </c>
      <c r="O512" t="s">
        <v>85</v>
      </c>
    </row>
    <row r="513" spans="1:15">
      <c r="A513" t="s">
        <v>1825</v>
      </c>
      <c r="B513" t="s">
        <v>1826</v>
      </c>
      <c r="C513" t="s">
        <v>1827</v>
      </c>
      <c r="D513" t="s">
        <v>1828</v>
      </c>
      <c r="E513" t="s">
        <v>49</v>
      </c>
      <c r="F513" s="13">
        <v>46296</v>
      </c>
      <c r="G513" t="s">
        <v>2329</v>
      </c>
      <c r="H513" t="s">
        <v>2330</v>
      </c>
      <c r="I513" s="12">
        <f>_xlfn.XLOOKUP(A513, 'FY25 Preliminary Award'!B:B, 'FY25 Preliminary Award'!F:F, "", FALSE)</f>
        <v>520.57000000000005</v>
      </c>
      <c r="J513" s="12">
        <f>_xlfn.XLOOKUP('Overview 619'!A513, 'FY25 Final Award'!B:B, 'FY25 Final Award'!F:F, "", FALSE)</f>
        <v>501.39</v>
      </c>
      <c r="K513" s="12">
        <f>_xlfn.XLOOKUP('Overview 619'!A513, 'FY25 Final Award'!B:B, 'FY25 Final Award'!F:F, "", FALSE)</f>
        <v>501.39</v>
      </c>
      <c r="O513" t="s">
        <v>85</v>
      </c>
    </row>
    <row r="514" spans="1:15">
      <c r="A514" t="s">
        <v>1829</v>
      </c>
      <c r="B514" t="s">
        <v>1830</v>
      </c>
      <c r="C514" t="s">
        <v>1830</v>
      </c>
      <c r="D514" t="s">
        <v>1831</v>
      </c>
      <c r="E514" t="s">
        <v>49</v>
      </c>
      <c r="F514" s="13">
        <v>46296</v>
      </c>
      <c r="G514" t="s">
        <v>2329</v>
      </c>
      <c r="H514" t="s">
        <v>2330</v>
      </c>
      <c r="I514" s="12">
        <f>_xlfn.XLOOKUP(A514, 'FY25 Preliminary Award'!B:B, 'FY25 Preliminary Award'!F:F, "", FALSE)</f>
        <v>910.15</v>
      </c>
      <c r="J514" s="12">
        <f>_xlfn.XLOOKUP('Overview 619'!A514, 'FY25 Final Award'!B:B, 'FY25 Final Award'!F:F, "", FALSE)</f>
        <v>1537.18</v>
      </c>
      <c r="K514" s="12">
        <f>_xlfn.XLOOKUP('Overview 619'!A514, 'FY25 Final Award'!B:B, 'FY25 Final Award'!F:F, "", FALSE)</f>
        <v>1537.18</v>
      </c>
      <c r="O514" t="s">
        <v>85</v>
      </c>
    </row>
    <row r="515" spans="1:15">
      <c r="A515" t="s">
        <v>1832</v>
      </c>
      <c r="B515" t="s">
        <v>1833</v>
      </c>
      <c r="C515" t="s">
        <v>1834</v>
      </c>
      <c r="D515" t="s">
        <v>1835</v>
      </c>
      <c r="E515" t="s">
        <v>49</v>
      </c>
      <c r="F515" s="13">
        <v>46296</v>
      </c>
      <c r="G515" t="s">
        <v>2329</v>
      </c>
      <c r="H515" t="s">
        <v>2330</v>
      </c>
      <c r="I515" s="12">
        <f>_xlfn.XLOOKUP(A515, 'FY25 Preliminary Award'!B:B, 'FY25 Preliminary Award'!F:F, "", FALSE)</f>
        <v>2105.61</v>
      </c>
      <c r="J515" s="12">
        <f>_xlfn.XLOOKUP('Overview 619'!A515, 'FY25 Final Award'!B:B, 'FY25 Final Award'!F:F, "", FALSE)</f>
        <v>2839.37</v>
      </c>
      <c r="K515" s="12">
        <f>_xlfn.XLOOKUP('Overview 619'!A515, 'FY25 Final Award'!B:B, 'FY25 Final Award'!F:F, "", FALSE)</f>
        <v>2839.37</v>
      </c>
      <c r="O515" t="s">
        <v>85</v>
      </c>
    </row>
    <row r="516" spans="1:15">
      <c r="A516" t="s">
        <v>1836</v>
      </c>
      <c r="B516" t="s">
        <v>1837</v>
      </c>
      <c r="C516" t="s">
        <v>1838</v>
      </c>
      <c r="D516" t="s">
        <v>1839</v>
      </c>
      <c r="E516" t="s">
        <v>49</v>
      </c>
      <c r="F516" s="13">
        <v>46296</v>
      </c>
      <c r="G516" t="s">
        <v>2329</v>
      </c>
      <c r="H516" t="s">
        <v>2330</v>
      </c>
      <c r="I516" s="12">
        <f>_xlfn.XLOOKUP(A516, 'FY25 Preliminary Award'!B:B, 'FY25 Preliminary Award'!F:F, "", FALSE)</f>
        <v>34016.449999999997</v>
      </c>
      <c r="J516" s="12">
        <f>_xlfn.XLOOKUP('Overview 619'!A516, 'FY25 Final Award'!B:B, 'FY25 Final Award'!F:F, "", FALSE)</f>
        <v>42237.31</v>
      </c>
      <c r="K516" s="12">
        <f>_xlfn.XLOOKUP('Overview 619'!A516, 'FY25 Final Award'!B:B, 'FY25 Final Award'!F:F, "", FALSE)</f>
        <v>42237.31</v>
      </c>
      <c r="O516" t="s">
        <v>85</v>
      </c>
    </row>
    <row r="517" spans="1:15">
      <c r="A517" t="s">
        <v>1840</v>
      </c>
      <c r="B517" t="s">
        <v>1841</v>
      </c>
      <c r="C517" t="s">
        <v>1841</v>
      </c>
      <c r="D517" t="s">
        <v>1842</v>
      </c>
      <c r="E517" t="s">
        <v>49</v>
      </c>
      <c r="F517" s="13">
        <v>46296</v>
      </c>
      <c r="G517" t="s">
        <v>2329</v>
      </c>
      <c r="H517" t="s">
        <v>2330</v>
      </c>
      <c r="I517" s="12">
        <f>_xlfn.XLOOKUP(A517, 'FY25 Preliminary Award'!B:B, 'FY25 Preliminary Award'!F:F, "", FALSE)</f>
        <v>730.11</v>
      </c>
      <c r="J517" s="12">
        <f>_xlfn.XLOOKUP('Overview 619'!A517, 'FY25 Final Award'!B:B, 'FY25 Final Award'!F:F, "", FALSE)</f>
        <v>351.76</v>
      </c>
      <c r="K517" s="12">
        <f>_xlfn.XLOOKUP('Overview 619'!A517, 'FY25 Final Award'!B:B, 'FY25 Final Award'!F:F, "", FALSE)</f>
        <v>351.76</v>
      </c>
      <c r="O517" t="s">
        <v>85</v>
      </c>
    </row>
    <row r="518" spans="1:15">
      <c r="A518" t="s">
        <v>1843</v>
      </c>
      <c r="B518" t="s">
        <v>1844</v>
      </c>
      <c r="C518" t="s">
        <v>1845</v>
      </c>
      <c r="D518" t="s">
        <v>1846</v>
      </c>
      <c r="E518" t="s">
        <v>49</v>
      </c>
      <c r="F518" s="13">
        <v>46296</v>
      </c>
      <c r="G518" t="s">
        <v>2329</v>
      </c>
      <c r="H518" t="s">
        <v>2330</v>
      </c>
      <c r="I518" s="12">
        <f>_xlfn.XLOOKUP(A518, 'FY25 Preliminary Award'!B:B, 'FY25 Preliminary Award'!F:F, "", FALSE)</f>
        <v>979.39</v>
      </c>
      <c r="J518" s="12">
        <f>_xlfn.XLOOKUP('Overview 619'!A518, 'FY25 Final Award'!B:B, 'FY25 Final Award'!F:F, "", FALSE)</f>
        <v>1394.48</v>
      </c>
      <c r="K518" s="12">
        <f>_xlfn.XLOOKUP('Overview 619'!A518, 'FY25 Final Award'!B:B, 'FY25 Final Award'!F:F, "", FALSE)</f>
        <v>1394.48</v>
      </c>
      <c r="O518" t="s">
        <v>85</v>
      </c>
    </row>
    <row r="519" spans="1:15">
      <c r="A519" t="s">
        <v>1847</v>
      </c>
      <c r="B519" t="s">
        <v>1848</v>
      </c>
      <c r="C519" t="s">
        <v>1849</v>
      </c>
      <c r="D519" t="s">
        <v>1850</v>
      </c>
      <c r="E519" t="s">
        <v>49</v>
      </c>
      <c r="F519" s="13">
        <v>46296</v>
      </c>
      <c r="G519" t="s">
        <v>2329</v>
      </c>
      <c r="H519" t="s">
        <v>2330</v>
      </c>
      <c r="I519" s="12">
        <f>_xlfn.XLOOKUP(A519, 'FY25 Preliminary Award'!B:B, 'FY25 Preliminary Award'!F:F, "", FALSE)</f>
        <v>12602.93</v>
      </c>
      <c r="J519" s="12">
        <f>_xlfn.XLOOKUP('Overview 619'!A519, 'FY25 Final Award'!B:B, 'FY25 Final Award'!F:F, "", FALSE)</f>
        <v>14618.82</v>
      </c>
      <c r="K519" s="12">
        <f>_xlfn.XLOOKUP('Overview 619'!A519, 'FY25 Final Award'!B:B, 'FY25 Final Award'!F:F, "", FALSE)</f>
        <v>14618.82</v>
      </c>
      <c r="O519" t="s">
        <v>85</v>
      </c>
    </row>
    <row r="520" spans="1:15">
      <c r="A520" t="s">
        <v>1851</v>
      </c>
      <c r="B520" t="s">
        <v>1852</v>
      </c>
      <c r="C520" t="s">
        <v>1853</v>
      </c>
      <c r="D520" t="s">
        <v>1854</v>
      </c>
      <c r="E520" t="s">
        <v>49</v>
      </c>
      <c r="F520" s="13">
        <v>46296</v>
      </c>
      <c r="G520" t="s">
        <v>2329</v>
      </c>
      <c r="H520" t="s">
        <v>2330</v>
      </c>
      <c r="I520" s="12">
        <f>_xlfn.XLOOKUP(A520, 'FY25 Preliminary Award'!B:B, 'FY25 Preliminary Award'!F:F, "", FALSE)</f>
        <v>7914.85</v>
      </c>
      <c r="J520" s="12">
        <f>_xlfn.XLOOKUP('Overview 619'!A520, 'FY25 Final Award'!B:B, 'FY25 Final Award'!F:F, "", FALSE)</f>
        <v>9313.66</v>
      </c>
      <c r="K520" s="12">
        <f>_xlfn.XLOOKUP('Overview 619'!A520, 'FY25 Final Award'!B:B, 'FY25 Final Award'!F:F, "", FALSE)</f>
        <v>9313.66</v>
      </c>
      <c r="O520" t="s">
        <v>85</v>
      </c>
    </row>
    <row r="521" spans="1:15">
      <c r="A521" t="s">
        <v>1855</v>
      </c>
      <c r="B521" t="s">
        <v>1856</v>
      </c>
      <c r="C521" t="s">
        <v>1856</v>
      </c>
      <c r="D521" t="s">
        <v>1857</v>
      </c>
      <c r="E521" t="s">
        <v>49</v>
      </c>
      <c r="F521" s="13">
        <v>46296</v>
      </c>
      <c r="G521" t="s">
        <v>2329</v>
      </c>
      <c r="H521" t="s">
        <v>2330</v>
      </c>
      <c r="I521" s="12">
        <f>_xlfn.XLOOKUP(A521, 'FY25 Preliminary Award'!B:B, 'FY25 Preliminary Award'!F:F, "", FALSE)</f>
        <v>5118.3999999999996</v>
      </c>
      <c r="J521" s="12">
        <f>_xlfn.XLOOKUP('Overview 619'!A521, 'FY25 Final Award'!B:B, 'FY25 Final Award'!F:F, "", FALSE)</f>
        <v>7747.94</v>
      </c>
      <c r="K521" s="12">
        <f>_xlfn.XLOOKUP('Overview 619'!A521, 'FY25 Final Award'!B:B, 'FY25 Final Award'!F:F, "", FALSE)</f>
        <v>7747.94</v>
      </c>
      <c r="O521" t="s">
        <v>85</v>
      </c>
    </row>
    <row r="522" spans="1:15">
      <c r="A522" t="s">
        <v>1858</v>
      </c>
      <c r="B522" t="s">
        <v>1859</v>
      </c>
      <c r="C522" t="s">
        <v>1860</v>
      </c>
      <c r="D522" t="s">
        <v>1861</v>
      </c>
      <c r="E522" t="s">
        <v>49</v>
      </c>
      <c r="F522" s="13">
        <v>46296</v>
      </c>
      <c r="G522" t="s">
        <v>2329</v>
      </c>
      <c r="H522" t="s">
        <v>2330</v>
      </c>
      <c r="I522" s="12">
        <f>_xlfn.XLOOKUP(A522, 'FY25 Preliminary Award'!B:B, 'FY25 Preliminary Award'!F:F, "", FALSE)</f>
        <v>18763.78</v>
      </c>
      <c r="J522" s="12">
        <f>_xlfn.XLOOKUP('Overview 619'!A522, 'FY25 Final Award'!B:B, 'FY25 Final Award'!F:F, "", FALSE)</f>
        <v>22535.9</v>
      </c>
      <c r="K522" s="12">
        <f>_xlfn.XLOOKUP('Overview 619'!A522, 'FY25 Final Award'!B:B, 'FY25 Final Award'!F:F, "", FALSE)</f>
        <v>22535.9</v>
      </c>
      <c r="O522" t="s">
        <v>85</v>
      </c>
    </row>
    <row r="523" spans="1:15">
      <c r="A523" t="s">
        <v>1862</v>
      </c>
      <c r="B523" t="s">
        <v>1863</v>
      </c>
      <c r="C523" t="s">
        <v>1864</v>
      </c>
      <c r="D523" t="s">
        <v>1865</v>
      </c>
      <c r="E523" t="s">
        <v>49</v>
      </c>
      <c r="F523" s="13">
        <v>46296</v>
      </c>
      <c r="G523" t="s">
        <v>2329</v>
      </c>
      <c r="H523" t="s">
        <v>2330</v>
      </c>
      <c r="I523" s="12">
        <f>_xlfn.XLOOKUP(A523, 'FY25 Preliminary Award'!B:B, 'FY25 Preliminary Award'!F:F, "", FALSE)</f>
        <v>440</v>
      </c>
      <c r="J523" s="12">
        <f>_xlfn.XLOOKUP('Overview 619'!A523, 'FY25 Final Award'!B:B, 'FY25 Final Award'!F:F, "", FALSE)</f>
        <v>557</v>
      </c>
      <c r="K523" s="12">
        <f>_xlfn.XLOOKUP('Overview 619'!A523, 'FY25 Final Award'!B:B, 'FY25 Final Award'!F:F, "", FALSE)</f>
        <v>557</v>
      </c>
      <c r="O523" t="s">
        <v>85</v>
      </c>
    </row>
    <row r="524" spans="1:15">
      <c r="A524" t="s">
        <v>1866</v>
      </c>
      <c r="B524" t="s">
        <v>1867</v>
      </c>
      <c r="C524" t="s">
        <v>1868</v>
      </c>
      <c r="D524" t="s">
        <v>1869</v>
      </c>
      <c r="E524" t="s">
        <v>49</v>
      </c>
      <c r="F524" s="13">
        <v>46296</v>
      </c>
      <c r="G524" t="s">
        <v>2329</v>
      </c>
      <c r="H524" t="s">
        <v>2330</v>
      </c>
      <c r="I524" s="12">
        <f>_xlfn.XLOOKUP(A524, 'FY25 Preliminary Award'!B:B, 'FY25 Preliminary Award'!F:F, "", FALSE)</f>
        <v>13176.35</v>
      </c>
      <c r="J524" s="12">
        <f>_xlfn.XLOOKUP('Overview 619'!A524, 'FY25 Final Award'!B:B, 'FY25 Final Award'!F:F, "", FALSE)</f>
        <v>18493.07</v>
      </c>
      <c r="K524" s="12">
        <f>_xlfn.XLOOKUP('Overview 619'!A524, 'FY25 Final Award'!B:B, 'FY25 Final Award'!F:F, "", FALSE)</f>
        <v>18493.07</v>
      </c>
      <c r="O524" t="s">
        <v>85</v>
      </c>
    </row>
    <row r="525" spans="1:15">
      <c r="A525" t="s">
        <v>1870</v>
      </c>
      <c r="B525" t="s">
        <v>1871</v>
      </c>
      <c r="C525" t="s">
        <v>1872</v>
      </c>
      <c r="D525" t="s">
        <v>1873</v>
      </c>
      <c r="E525" t="s">
        <v>49</v>
      </c>
      <c r="F525" s="13">
        <v>46296</v>
      </c>
      <c r="G525" t="s">
        <v>2329</v>
      </c>
      <c r="H525" t="s">
        <v>2330</v>
      </c>
      <c r="I525" s="12">
        <f>_xlfn.XLOOKUP(A525, 'FY25 Preliminary Award'!B:B, 'FY25 Preliminary Award'!F:F, "", FALSE)</f>
        <v>3197.1</v>
      </c>
      <c r="J525" s="12">
        <f>_xlfn.XLOOKUP('Overview 619'!A525, 'FY25 Final Award'!B:B, 'FY25 Final Award'!F:F, "", FALSE)</f>
        <v>3606.52</v>
      </c>
      <c r="K525" s="12">
        <f>_xlfn.XLOOKUP('Overview 619'!A525, 'FY25 Final Award'!B:B, 'FY25 Final Award'!F:F, "", FALSE)</f>
        <v>3606.52</v>
      </c>
      <c r="O525" t="s">
        <v>85</v>
      </c>
    </row>
    <row r="526" spans="1:15">
      <c r="A526" t="s">
        <v>1874</v>
      </c>
      <c r="B526" t="s">
        <v>1875</v>
      </c>
      <c r="C526" t="s">
        <v>1876</v>
      </c>
      <c r="D526" t="s">
        <v>1877</v>
      </c>
      <c r="E526" t="s">
        <v>49</v>
      </c>
      <c r="F526" s="13">
        <v>46296</v>
      </c>
      <c r="G526" t="s">
        <v>2329</v>
      </c>
      <c r="H526" t="s">
        <v>2330</v>
      </c>
      <c r="I526" s="12">
        <f>_xlfn.XLOOKUP(A526, 'FY25 Preliminary Award'!B:B, 'FY25 Preliminary Award'!F:F, "", FALSE)</f>
        <v>0</v>
      </c>
      <c r="J526" s="12">
        <f>_xlfn.XLOOKUP('Overview 619'!A526, 'FY25 Final Award'!B:B, 'FY25 Final Award'!F:F, "", FALSE)</f>
        <v>0</v>
      </c>
      <c r="K526" s="12">
        <f>_xlfn.XLOOKUP('Overview 619'!A526, 'FY25 Final Award'!B:B, 'FY25 Final Award'!F:F, "", FALSE)</f>
        <v>0</v>
      </c>
      <c r="O526" t="s">
        <v>85</v>
      </c>
    </row>
    <row r="527" spans="1:15">
      <c r="A527" t="s">
        <v>1878</v>
      </c>
      <c r="B527" t="s">
        <v>1879</v>
      </c>
      <c r="C527" t="s">
        <v>1880</v>
      </c>
      <c r="D527" t="s">
        <v>1881</v>
      </c>
      <c r="E527" t="s">
        <v>49</v>
      </c>
      <c r="F527" s="13">
        <v>46296</v>
      </c>
      <c r="G527" t="s">
        <v>2329</v>
      </c>
      <c r="H527" t="s">
        <v>2330</v>
      </c>
      <c r="I527" s="12">
        <f>_xlfn.XLOOKUP(A527, 'FY25 Preliminary Award'!B:B, 'FY25 Preliminary Award'!F:F, "", FALSE)</f>
        <v>11042.52</v>
      </c>
      <c r="J527" s="12">
        <f>_xlfn.XLOOKUP('Overview 619'!A527, 'FY25 Final Award'!B:B, 'FY25 Final Award'!F:F, "", FALSE)</f>
        <v>13122.99</v>
      </c>
      <c r="K527" s="12">
        <f>_xlfn.XLOOKUP('Overview 619'!A527, 'FY25 Final Award'!B:B, 'FY25 Final Award'!F:F, "", FALSE)</f>
        <v>13122.99</v>
      </c>
      <c r="O527" t="s">
        <v>85</v>
      </c>
    </row>
    <row r="528" spans="1:15">
      <c r="A528" t="s">
        <v>1882</v>
      </c>
      <c r="B528" t="s">
        <v>1883</v>
      </c>
      <c r="C528" t="s">
        <v>1884</v>
      </c>
      <c r="D528" t="s">
        <v>1885</v>
      </c>
      <c r="E528" t="s">
        <v>49</v>
      </c>
      <c r="F528" s="13">
        <v>46296</v>
      </c>
      <c r="G528" t="s">
        <v>2329</v>
      </c>
      <c r="H528" t="s">
        <v>2330</v>
      </c>
      <c r="I528" s="12">
        <f>_xlfn.XLOOKUP(A528, 'FY25 Preliminary Award'!B:B, 'FY25 Preliminary Award'!F:F, "", FALSE)</f>
        <v>10.74</v>
      </c>
      <c r="J528" s="12">
        <f>_xlfn.XLOOKUP('Overview 619'!A528, 'FY25 Final Award'!B:B, 'FY25 Final Award'!F:F, "", FALSE)</f>
        <v>0</v>
      </c>
      <c r="K528" s="12">
        <f>_xlfn.XLOOKUP('Overview 619'!A528, 'FY25 Final Award'!B:B, 'FY25 Final Award'!F:F, "", FALSE)</f>
        <v>0</v>
      </c>
      <c r="O528" t="s">
        <v>85</v>
      </c>
    </row>
    <row r="529" spans="1:15">
      <c r="A529" t="s">
        <v>1886</v>
      </c>
      <c r="B529" t="s">
        <v>1887</v>
      </c>
      <c r="C529" t="s">
        <v>1888</v>
      </c>
      <c r="D529" t="s">
        <v>1889</v>
      </c>
      <c r="E529" t="s">
        <v>49</v>
      </c>
      <c r="F529" s="13">
        <v>46296</v>
      </c>
      <c r="G529" t="s">
        <v>2329</v>
      </c>
      <c r="H529" t="s">
        <v>2330</v>
      </c>
      <c r="I529" s="12">
        <f>_xlfn.XLOOKUP(A529, 'FY25 Preliminary Award'!B:B, 'FY25 Preliminary Award'!F:F, "", FALSE)</f>
        <v>382.42</v>
      </c>
      <c r="J529" s="12">
        <f>_xlfn.XLOOKUP('Overview 619'!A529, 'FY25 Final Award'!B:B, 'FY25 Final Award'!F:F, "", FALSE)</f>
        <v>345.22</v>
      </c>
      <c r="K529" s="12">
        <f>_xlfn.XLOOKUP('Overview 619'!A529, 'FY25 Final Award'!B:B, 'FY25 Final Award'!F:F, "", FALSE)</f>
        <v>345.22</v>
      </c>
      <c r="O529" t="s">
        <v>85</v>
      </c>
    </row>
    <row r="530" spans="1:15">
      <c r="A530" t="s">
        <v>1890</v>
      </c>
      <c r="B530" t="s">
        <v>1891</v>
      </c>
      <c r="C530" t="s">
        <v>1892</v>
      </c>
      <c r="D530" t="s">
        <v>1893</v>
      </c>
      <c r="E530" t="s">
        <v>49</v>
      </c>
      <c r="F530" s="13">
        <v>46296</v>
      </c>
      <c r="G530" t="s">
        <v>2329</v>
      </c>
      <c r="H530" t="s">
        <v>2330</v>
      </c>
      <c r="I530" s="12">
        <f>_xlfn.XLOOKUP(A530, 'FY25 Preliminary Award'!B:B, 'FY25 Preliminary Award'!F:F, "", FALSE)</f>
        <v>819.32</v>
      </c>
      <c r="J530" s="12">
        <f>_xlfn.XLOOKUP('Overview 619'!A530, 'FY25 Final Award'!B:B, 'FY25 Final Award'!F:F, "", FALSE)</f>
        <v>1363.7</v>
      </c>
      <c r="K530" s="12">
        <f>_xlfn.XLOOKUP('Overview 619'!A530, 'FY25 Final Award'!B:B, 'FY25 Final Award'!F:F, "", FALSE)</f>
        <v>1363.7</v>
      </c>
      <c r="O530" t="s">
        <v>85</v>
      </c>
    </row>
    <row r="531" spans="1:15">
      <c r="A531" t="s">
        <v>1894</v>
      </c>
      <c r="B531" t="s">
        <v>1895</v>
      </c>
      <c r="C531" t="s">
        <v>1896</v>
      </c>
      <c r="D531" t="s">
        <v>1897</v>
      </c>
      <c r="E531" t="s">
        <v>49</v>
      </c>
      <c r="F531" s="13">
        <v>46296</v>
      </c>
      <c r="G531" t="s">
        <v>2329</v>
      </c>
      <c r="H531" t="s">
        <v>2330</v>
      </c>
      <c r="I531" s="12">
        <f>_xlfn.XLOOKUP(A531, 'FY25 Preliminary Award'!B:B, 'FY25 Preliminary Award'!F:F, "", FALSE)</f>
        <v>4207.76</v>
      </c>
      <c r="J531" s="12">
        <f>_xlfn.XLOOKUP('Overview 619'!A531, 'FY25 Final Award'!B:B, 'FY25 Final Award'!F:F, "", FALSE)</f>
        <v>5117.01</v>
      </c>
      <c r="K531" s="12">
        <f>_xlfn.XLOOKUP('Overview 619'!A531, 'FY25 Final Award'!B:B, 'FY25 Final Award'!F:F, "", FALSE)</f>
        <v>5117.01</v>
      </c>
      <c r="O531" t="s">
        <v>85</v>
      </c>
    </row>
    <row r="532" spans="1:15">
      <c r="A532" t="s">
        <v>1898</v>
      </c>
      <c r="B532" t="s">
        <v>1899</v>
      </c>
      <c r="C532" t="s">
        <v>1900</v>
      </c>
      <c r="D532" t="s">
        <v>1901</v>
      </c>
      <c r="E532" t="s">
        <v>49</v>
      </c>
      <c r="F532" s="13">
        <v>46296</v>
      </c>
      <c r="G532" t="s">
        <v>2329</v>
      </c>
      <c r="H532" t="s">
        <v>2330</v>
      </c>
      <c r="I532" s="12">
        <f>_xlfn.XLOOKUP(A532, 'FY25 Preliminary Award'!B:B, 'FY25 Preliminary Award'!F:F, "", FALSE)</f>
        <v>0</v>
      </c>
      <c r="J532" s="12">
        <f>_xlfn.XLOOKUP('Overview 619'!A532, 'FY25 Final Award'!B:B, 'FY25 Final Award'!F:F, "", FALSE)</f>
        <v>0</v>
      </c>
      <c r="K532" s="12">
        <f>_xlfn.XLOOKUP('Overview 619'!A532, 'FY25 Final Award'!B:B, 'FY25 Final Award'!F:F, "", FALSE)</f>
        <v>0</v>
      </c>
      <c r="O532" t="s">
        <v>85</v>
      </c>
    </row>
    <row r="533" spans="1:15">
      <c r="A533" t="s">
        <v>1902</v>
      </c>
      <c r="B533" t="s">
        <v>1903</v>
      </c>
      <c r="C533" t="s">
        <v>1904</v>
      </c>
      <c r="D533" t="s">
        <v>1905</v>
      </c>
      <c r="E533" t="s">
        <v>49</v>
      </c>
      <c r="F533" s="13">
        <v>46296</v>
      </c>
      <c r="G533" t="s">
        <v>2329</v>
      </c>
      <c r="H533" t="s">
        <v>2330</v>
      </c>
      <c r="I533" s="12">
        <f>_xlfn.XLOOKUP(A533, 'FY25 Preliminary Award'!B:B, 'FY25 Preliminary Award'!F:F, "", FALSE)</f>
        <v>712.74</v>
      </c>
      <c r="J533" s="12">
        <f>_xlfn.XLOOKUP('Overview 619'!A533, 'FY25 Final Award'!B:B, 'FY25 Final Award'!F:F, "", FALSE)</f>
        <v>883.68</v>
      </c>
      <c r="K533" s="12">
        <f>_xlfn.XLOOKUP('Overview 619'!A533, 'FY25 Final Award'!B:B, 'FY25 Final Award'!F:F, "", FALSE)</f>
        <v>883.68</v>
      </c>
      <c r="O533" t="s">
        <v>85</v>
      </c>
    </row>
    <row r="534" spans="1:15">
      <c r="A534" t="s">
        <v>1906</v>
      </c>
      <c r="B534" t="s">
        <v>1907</v>
      </c>
      <c r="C534" t="s">
        <v>1908</v>
      </c>
      <c r="D534" t="s">
        <v>1909</v>
      </c>
      <c r="E534" t="s">
        <v>49</v>
      </c>
      <c r="F534" s="13">
        <v>46296</v>
      </c>
      <c r="G534" t="s">
        <v>2329</v>
      </c>
      <c r="H534" t="s">
        <v>2330</v>
      </c>
      <c r="I534" s="12">
        <f>_xlfn.XLOOKUP(A534, 'FY25 Preliminary Award'!B:B, 'FY25 Preliminary Award'!F:F, "", FALSE)</f>
        <v>284.70999999999998</v>
      </c>
      <c r="J534" s="12">
        <f>_xlfn.XLOOKUP('Overview 619'!A534, 'FY25 Final Award'!B:B, 'FY25 Final Award'!F:F, "", FALSE)</f>
        <v>360.99</v>
      </c>
      <c r="K534" s="12">
        <f>_xlfn.XLOOKUP('Overview 619'!A534, 'FY25 Final Award'!B:B, 'FY25 Final Award'!F:F, "", FALSE)</f>
        <v>360.99</v>
      </c>
      <c r="O534" t="s">
        <v>85</v>
      </c>
    </row>
    <row r="535" spans="1:15">
      <c r="A535" t="s">
        <v>1910</v>
      </c>
      <c r="B535" t="s">
        <v>1911</v>
      </c>
      <c r="C535" t="s">
        <v>1912</v>
      </c>
      <c r="D535" t="s">
        <v>1913</v>
      </c>
      <c r="E535" t="s">
        <v>49</v>
      </c>
      <c r="F535" s="13">
        <v>46296</v>
      </c>
      <c r="G535" t="s">
        <v>2329</v>
      </c>
      <c r="H535" t="s">
        <v>2330</v>
      </c>
      <c r="I535" s="12">
        <f>_xlfn.XLOOKUP(A535, 'FY25 Preliminary Award'!B:B, 'FY25 Preliminary Award'!F:F, "", FALSE)</f>
        <v>13297.55</v>
      </c>
      <c r="J535" s="12">
        <f>_xlfn.XLOOKUP('Overview 619'!A535, 'FY25 Final Award'!B:B, 'FY25 Final Award'!F:F, "", FALSE)</f>
        <v>16793.54</v>
      </c>
      <c r="K535" s="12">
        <f>_xlfn.XLOOKUP('Overview 619'!A535, 'FY25 Final Award'!B:B, 'FY25 Final Award'!F:F, "", FALSE)</f>
        <v>16793.54</v>
      </c>
      <c r="O535" t="s">
        <v>85</v>
      </c>
    </row>
    <row r="536" spans="1:15">
      <c r="A536" t="s">
        <v>1914</v>
      </c>
      <c r="B536" t="s">
        <v>1915</v>
      </c>
      <c r="C536" t="s">
        <v>1915</v>
      </c>
      <c r="D536" t="s">
        <v>1916</v>
      </c>
      <c r="E536" t="s">
        <v>49</v>
      </c>
      <c r="F536" s="13">
        <v>46296</v>
      </c>
      <c r="G536" t="s">
        <v>2329</v>
      </c>
      <c r="H536" t="s">
        <v>2330</v>
      </c>
      <c r="I536" s="12">
        <f>_xlfn.XLOOKUP(A536, 'FY25 Preliminary Award'!B:B, 'FY25 Preliminary Award'!F:F, "", FALSE)</f>
        <v>0</v>
      </c>
      <c r="J536" s="12">
        <f>_xlfn.XLOOKUP('Overview 619'!A536, 'FY25 Final Award'!B:B, 'FY25 Final Award'!F:F, "", FALSE)</f>
        <v>0</v>
      </c>
      <c r="K536" s="12">
        <f>_xlfn.XLOOKUP('Overview 619'!A536, 'FY25 Final Award'!B:B, 'FY25 Final Award'!F:F, "", FALSE)</f>
        <v>0</v>
      </c>
      <c r="O536" t="s">
        <v>85</v>
      </c>
    </row>
    <row r="537" spans="1:15">
      <c r="A537" t="s">
        <v>1917</v>
      </c>
      <c r="B537" t="s">
        <v>1918</v>
      </c>
      <c r="C537" t="s">
        <v>1919</v>
      </c>
      <c r="D537" t="s">
        <v>1920</v>
      </c>
      <c r="E537" t="s">
        <v>49</v>
      </c>
      <c r="F537" s="13">
        <v>46296</v>
      </c>
      <c r="G537" t="s">
        <v>2329</v>
      </c>
      <c r="H537" t="s">
        <v>2330</v>
      </c>
      <c r="I537" s="12">
        <f>_xlfn.XLOOKUP(A537, 'FY25 Preliminary Award'!B:B, 'FY25 Preliminary Award'!F:F, "", FALSE)</f>
        <v>0</v>
      </c>
      <c r="J537" s="12">
        <f>_xlfn.XLOOKUP('Overview 619'!A537, 'FY25 Final Award'!B:B, 'FY25 Final Award'!F:F, "", FALSE)</f>
        <v>0</v>
      </c>
      <c r="K537" s="12">
        <f>_xlfn.XLOOKUP('Overview 619'!A537, 'FY25 Final Award'!B:B, 'FY25 Final Award'!F:F, "", FALSE)</f>
        <v>0</v>
      </c>
      <c r="O537" t="s">
        <v>85</v>
      </c>
    </row>
    <row r="538" spans="1:15">
      <c r="A538" t="s">
        <v>1921</v>
      </c>
      <c r="B538" t="s">
        <v>1922</v>
      </c>
      <c r="C538" t="s">
        <v>1923</v>
      </c>
      <c r="D538" t="s">
        <v>1924</v>
      </c>
      <c r="E538" t="s">
        <v>49</v>
      </c>
      <c r="F538" s="13">
        <v>46296</v>
      </c>
      <c r="G538" t="s">
        <v>2329</v>
      </c>
      <c r="H538" t="s">
        <v>2330</v>
      </c>
      <c r="I538" s="12">
        <f>_xlfn.XLOOKUP(A538, 'FY25 Preliminary Award'!B:B, 'FY25 Preliminary Award'!F:F, "", FALSE)</f>
        <v>0</v>
      </c>
      <c r="J538" s="12">
        <f>_xlfn.XLOOKUP('Overview 619'!A538, 'FY25 Final Award'!B:B, 'FY25 Final Award'!F:F, "", FALSE)</f>
        <v>0</v>
      </c>
      <c r="K538" s="12">
        <f>_xlfn.XLOOKUP('Overview 619'!A538, 'FY25 Final Award'!B:B, 'FY25 Final Award'!F:F, "", FALSE)</f>
        <v>0</v>
      </c>
      <c r="O538" t="s">
        <v>85</v>
      </c>
    </row>
    <row r="539" spans="1:15">
      <c r="A539" t="s">
        <v>1925</v>
      </c>
      <c r="B539" t="s">
        <v>1926</v>
      </c>
      <c r="C539" t="s">
        <v>1926</v>
      </c>
      <c r="D539" t="s">
        <v>1927</v>
      </c>
      <c r="E539" t="s">
        <v>49</v>
      </c>
      <c r="F539" s="13">
        <v>46296</v>
      </c>
      <c r="G539" t="s">
        <v>2329</v>
      </c>
      <c r="H539" t="s">
        <v>2330</v>
      </c>
      <c r="I539" s="12">
        <f>_xlfn.XLOOKUP(A539, 'FY25 Preliminary Award'!B:B, 'FY25 Preliminary Award'!F:F, "", FALSE)</f>
        <v>1638.95</v>
      </c>
      <c r="J539" s="12">
        <f>_xlfn.XLOOKUP('Overview 619'!A539, 'FY25 Final Award'!B:B, 'FY25 Final Award'!F:F, "", FALSE)</f>
        <v>2018.9</v>
      </c>
      <c r="K539" s="12">
        <f>_xlfn.XLOOKUP('Overview 619'!A539, 'FY25 Final Award'!B:B, 'FY25 Final Award'!F:F, "", FALSE)</f>
        <v>2018.9</v>
      </c>
      <c r="O539" t="s">
        <v>85</v>
      </c>
    </row>
    <row r="540" spans="1:15">
      <c r="A540" t="s">
        <v>1928</v>
      </c>
      <c r="B540" t="s">
        <v>1929</v>
      </c>
      <c r="C540" t="s">
        <v>1930</v>
      </c>
      <c r="D540" t="s">
        <v>1931</v>
      </c>
      <c r="E540" t="s">
        <v>49</v>
      </c>
      <c r="F540" s="13">
        <v>46296</v>
      </c>
      <c r="G540" t="s">
        <v>2329</v>
      </c>
      <c r="H540" t="s">
        <v>2330</v>
      </c>
      <c r="I540" s="12">
        <f>_xlfn.XLOOKUP(A540, 'FY25 Preliminary Award'!B:B, 'FY25 Preliminary Award'!F:F, "", FALSE)</f>
        <v>854.45</v>
      </c>
      <c r="J540" s="12">
        <f>_xlfn.XLOOKUP('Overview 619'!A540, 'FY25 Final Award'!B:B, 'FY25 Final Award'!F:F, "", FALSE)</f>
        <v>1128.24</v>
      </c>
      <c r="K540" s="12">
        <f>_xlfn.XLOOKUP('Overview 619'!A540, 'FY25 Final Award'!B:B, 'FY25 Final Award'!F:F, "", FALSE)</f>
        <v>1128.24</v>
      </c>
      <c r="O540" t="s">
        <v>85</v>
      </c>
    </row>
    <row r="541" spans="1:15">
      <c r="A541" t="s">
        <v>1932</v>
      </c>
      <c r="B541" t="s">
        <v>1933</v>
      </c>
      <c r="C541" t="s">
        <v>1933</v>
      </c>
      <c r="D541" t="s">
        <v>1934</v>
      </c>
      <c r="E541" t="s">
        <v>49</v>
      </c>
      <c r="F541" s="13">
        <v>46296</v>
      </c>
      <c r="G541" t="s">
        <v>2329</v>
      </c>
      <c r="H541" t="s">
        <v>2330</v>
      </c>
      <c r="I541" s="12">
        <f>_xlfn.XLOOKUP(A541, 'FY25 Preliminary Award'!B:B, 'FY25 Preliminary Award'!F:F, "", FALSE)</f>
        <v>61.61</v>
      </c>
      <c r="J541" s="12">
        <f>_xlfn.XLOOKUP('Overview 619'!A541, 'FY25 Final Award'!B:B, 'FY25 Final Award'!F:F, "", FALSE)</f>
        <v>143.97999999999999</v>
      </c>
      <c r="K541" s="12">
        <f>_xlfn.XLOOKUP('Overview 619'!A541, 'FY25 Final Award'!B:B, 'FY25 Final Award'!F:F, "", FALSE)</f>
        <v>143.97999999999999</v>
      </c>
      <c r="O541" t="s">
        <v>85</v>
      </c>
    </row>
    <row r="542" spans="1:15">
      <c r="A542" t="s">
        <v>1935</v>
      </c>
      <c r="B542" t="s">
        <v>1936</v>
      </c>
      <c r="C542" t="s">
        <v>1936</v>
      </c>
      <c r="D542" t="s">
        <v>1937</v>
      </c>
      <c r="E542" t="s">
        <v>49</v>
      </c>
      <c r="F542" s="13">
        <v>46296</v>
      </c>
      <c r="G542" t="s">
        <v>2329</v>
      </c>
      <c r="H542" t="s">
        <v>2330</v>
      </c>
      <c r="I542" s="12">
        <f>_xlfn.XLOOKUP(A542, 'FY25 Preliminary Award'!B:B, 'FY25 Preliminary Award'!F:F, "", FALSE)</f>
        <v>0</v>
      </c>
      <c r="J542" s="12">
        <f>_xlfn.XLOOKUP('Overview 619'!A542, 'FY25 Final Award'!B:B, 'FY25 Final Award'!F:F, "", FALSE)</f>
        <v>0</v>
      </c>
      <c r="K542" s="12">
        <f>_xlfn.XLOOKUP('Overview 619'!A542, 'FY25 Final Award'!B:B, 'FY25 Final Award'!F:F, "", FALSE)</f>
        <v>0</v>
      </c>
      <c r="O542" t="s">
        <v>85</v>
      </c>
    </row>
    <row r="543" spans="1:15">
      <c r="A543" t="s">
        <v>1938</v>
      </c>
      <c r="B543" t="s">
        <v>1939</v>
      </c>
      <c r="C543" t="s">
        <v>1940</v>
      </c>
      <c r="D543" t="s">
        <v>1941</v>
      </c>
      <c r="E543" t="s">
        <v>49</v>
      </c>
      <c r="F543" s="13">
        <v>46296</v>
      </c>
      <c r="G543" t="s">
        <v>2329</v>
      </c>
      <c r="H543" t="s">
        <v>2330</v>
      </c>
      <c r="I543" s="12">
        <f>_xlfn.XLOOKUP(A543, 'FY25 Preliminary Award'!B:B, 'FY25 Preliminary Award'!F:F, "", FALSE)</f>
        <v>83371.95</v>
      </c>
      <c r="J543" s="12">
        <f>_xlfn.XLOOKUP('Overview 619'!A543, 'FY25 Final Award'!B:B, 'FY25 Final Award'!F:F, "", FALSE)</f>
        <v>105265.27</v>
      </c>
      <c r="K543" s="12">
        <f>_xlfn.XLOOKUP('Overview 619'!A543, 'FY25 Final Award'!B:B, 'FY25 Final Award'!F:F, "", FALSE)</f>
        <v>105265.27</v>
      </c>
      <c r="O543" t="s">
        <v>85</v>
      </c>
    </row>
    <row r="544" spans="1:15">
      <c r="A544" t="s">
        <v>1942</v>
      </c>
      <c r="B544" t="s">
        <v>1943</v>
      </c>
      <c r="C544" t="s">
        <v>1944</v>
      </c>
      <c r="D544" t="s">
        <v>1945</v>
      </c>
      <c r="E544" t="s">
        <v>49</v>
      </c>
      <c r="F544" s="13">
        <v>46296</v>
      </c>
      <c r="G544" t="s">
        <v>2329</v>
      </c>
      <c r="H544" t="s">
        <v>2330</v>
      </c>
      <c r="I544" s="12">
        <f>_xlfn.XLOOKUP(A544, 'FY25 Preliminary Award'!B:B, 'FY25 Preliminary Award'!F:F, "", FALSE)</f>
        <v>721.85</v>
      </c>
      <c r="J544" s="12">
        <f>_xlfn.XLOOKUP('Overview 619'!A544, 'FY25 Final Award'!B:B, 'FY25 Final Award'!F:F, "", FALSE)</f>
        <v>870.46</v>
      </c>
      <c r="K544" s="12">
        <f>_xlfn.XLOOKUP('Overview 619'!A544, 'FY25 Final Award'!B:B, 'FY25 Final Award'!F:F, "", FALSE)</f>
        <v>870.46</v>
      </c>
      <c r="O544" t="s">
        <v>85</v>
      </c>
    </row>
    <row r="545" spans="1:15">
      <c r="A545" t="s">
        <v>1946</v>
      </c>
      <c r="B545" t="s">
        <v>1947</v>
      </c>
      <c r="C545" t="s">
        <v>1948</v>
      </c>
      <c r="D545" t="s">
        <v>1949</v>
      </c>
      <c r="E545" t="s">
        <v>49</v>
      </c>
      <c r="F545" s="13">
        <v>46296</v>
      </c>
      <c r="G545" t="s">
        <v>2329</v>
      </c>
      <c r="H545" t="s">
        <v>2330</v>
      </c>
      <c r="I545" s="12">
        <f>_xlfn.XLOOKUP(A545, 'FY25 Preliminary Award'!B:B, 'FY25 Preliminary Award'!F:F, "", FALSE)</f>
        <v>4630.38</v>
      </c>
      <c r="J545" s="12">
        <f>_xlfn.XLOOKUP('Overview 619'!A545, 'FY25 Final Award'!B:B, 'FY25 Final Award'!F:F, "", FALSE)</f>
        <v>5681.81</v>
      </c>
      <c r="K545" s="12">
        <f>_xlfn.XLOOKUP('Overview 619'!A545, 'FY25 Final Award'!B:B, 'FY25 Final Award'!F:F, "", FALSE)</f>
        <v>5681.81</v>
      </c>
      <c r="O545" t="s">
        <v>85</v>
      </c>
    </row>
    <row r="546" spans="1:15">
      <c r="A546" t="s">
        <v>1950</v>
      </c>
      <c r="B546" t="s">
        <v>1951</v>
      </c>
      <c r="C546" t="s">
        <v>1951</v>
      </c>
      <c r="D546" t="s">
        <v>1952</v>
      </c>
      <c r="E546" t="s">
        <v>49</v>
      </c>
      <c r="F546" s="13">
        <v>46296</v>
      </c>
      <c r="G546" t="s">
        <v>2329</v>
      </c>
      <c r="H546" t="s">
        <v>2330</v>
      </c>
      <c r="I546" s="12">
        <f>_xlfn.XLOOKUP(A546, 'FY25 Preliminary Award'!B:B, 'FY25 Preliminary Award'!F:F, "", FALSE)</f>
        <v>433.58</v>
      </c>
      <c r="J546" s="12">
        <f>_xlfn.XLOOKUP('Overview 619'!A546, 'FY25 Final Award'!B:B, 'FY25 Final Award'!F:F, "", FALSE)</f>
        <v>576.9</v>
      </c>
      <c r="K546" s="12">
        <f>_xlfn.XLOOKUP('Overview 619'!A546, 'FY25 Final Award'!B:B, 'FY25 Final Award'!F:F, "", FALSE)</f>
        <v>576.9</v>
      </c>
      <c r="O546" t="s">
        <v>85</v>
      </c>
    </row>
    <row r="547" spans="1:15">
      <c r="A547" t="s">
        <v>1953</v>
      </c>
      <c r="B547" t="s">
        <v>1954</v>
      </c>
      <c r="C547" t="s">
        <v>1955</v>
      </c>
      <c r="D547" t="s">
        <v>1956</v>
      </c>
      <c r="E547" t="s">
        <v>49</v>
      </c>
      <c r="F547" s="13">
        <v>46296</v>
      </c>
      <c r="G547" t="s">
        <v>2329</v>
      </c>
      <c r="H547" t="s">
        <v>2330</v>
      </c>
      <c r="I547" s="12">
        <f>_xlfn.XLOOKUP(A547, 'FY25 Preliminary Award'!B:B, 'FY25 Preliminary Award'!F:F, "", FALSE)</f>
        <v>453.64</v>
      </c>
      <c r="J547" s="12">
        <f>_xlfn.XLOOKUP('Overview 619'!A547, 'FY25 Final Award'!B:B, 'FY25 Final Award'!F:F, "", FALSE)</f>
        <v>345.22</v>
      </c>
      <c r="K547" s="12">
        <f>_xlfn.XLOOKUP('Overview 619'!A547, 'FY25 Final Award'!B:B, 'FY25 Final Award'!F:F, "", FALSE)</f>
        <v>345.22</v>
      </c>
      <c r="O547" t="s">
        <v>85</v>
      </c>
    </row>
    <row r="548" spans="1:15">
      <c r="A548" t="s">
        <v>1957</v>
      </c>
      <c r="B548" t="s">
        <v>1958</v>
      </c>
      <c r="C548" t="s">
        <v>1959</v>
      </c>
      <c r="D548" t="s">
        <v>1960</v>
      </c>
      <c r="E548" t="s">
        <v>49</v>
      </c>
      <c r="F548" s="13">
        <v>46296</v>
      </c>
      <c r="G548" t="s">
        <v>2329</v>
      </c>
      <c r="H548" t="s">
        <v>2330</v>
      </c>
      <c r="I548" s="12">
        <f>_xlfn.XLOOKUP(A548, 'FY25 Preliminary Award'!B:B, 'FY25 Preliminary Award'!F:F, "", FALSE)</f>
        <v>443.27</v>
      </c>
      <c r="J548" s="12">
        <f>_xlfn.XLOOKUP('Overview 619'!A548, 'FY25 Final Award'!B:B, 'FY25 Final Award'!F:F, "", FALSE)</f>
        <v>460.29</v>
      </c>
      <c r="K548" s="12">
        <f>_xlfn.XLOOKUP('Overview 619'!A548, 'FY25 Final Award'!B:B, 'FY25 Final Award'!F:F, "", FALSE)</f>
        <v>460.29</v>
      </c>
      <c r="O548" t="s">
        <v>85</v>
      </c>
    </row>
    <row r="549" spans="1:15">
      <c r="A549" t="s">
        <v>1961</v>
      </c>
      <c r="B549" t="s">
        <v>1962</v>
      </c>
      <c r="C549" t="s">
        <v>1963</v>
      </c>
      <c r="D549" t="s">
        <v>1964</v>
      </c>
      <c r="E549" t="s">
        <v>49</v>
      </c>
      <c r="F549" s="13">
        <v>46296</v>
      </c>
      <c r="G549" t="s">
        <v>2329</v>
      </c>
      <c r="H549" t="s">
        <v>2330</v>
      </c>
      <c r="I549" s="12">
        <f>_xlfn.XLOOKUP(A549, 'FY25 Preliminary Award'!B:B, 'FY25 Preliminary Award'!F:F, "", FALSE)</f>
        <v>0</v>
      </c>
      <c r="J549" s="12">
        <f>_xlfn.XLOOKUP('Overview 619'!A549, 'FY25 Final Award'!B:B, 'FY25 Final Award'!F:F, "", FALSE)</f>
        <v>0</v>
      </c>
      <c r="K549" s="12">
        <f>_xlfn.XLOOKUP('Overview 619'!A549, 'FY25 Final Award'!B:B, 'FY25 Final Award'!F:F, "", FALSE)</f>
        <v>0</v>
      </c>
      <c r="O549" t="s">
        <v>85</v>
      </c>
    </row>
    <row r="550" spans="1:15">
      <c r="A550" t="s">
        <v>1965</v>
      </c>
      <c r="B550" t="s">
        <v>1966</v>
      </c>
      <c r="C550" t="s">
        <v>1967</v>
      </c>
      <c r="D550" t="s">
        <v>1968</v>
      </c>
      <c r="E550" t="s">
        <v>49</v>
      </c>
      <c r="F550" s="13">
        <v>46296</v>
      </c>
      <c r="G550" t="s">
        <v>2329</v>
      </c>
      <c r="H550" t="s">
        <v>2330</v>
      </c>
      <c r="I550" s="12">
        <f>_xlfn.XLOOKUP(A550, 'FY25 Preliminary Award'!B:B, 'FY25 Preliminary Award'!F:F, "", FALSE)</f>
        <v>8990.52</v>
      </c>
      <c r="J550" s="12">
        <f>_xlfn.XLOOKUP('Overview 619'!A550, 'FY25 Final Award'!B:B, 'FY25 Final Award'!F:F, "", FALSE)</f>
        <v>11699.9</v>
      </c>
      <c r="K550" s="12">
        <f>_xlfn.XLOOKUP('Overview 619'!A550, 'FY25 Final Award'!B:B, 'FY25 Final Award'!F:F, "", FALSE)</f>
        <v>11699.9</v>
      </c>
      <c r="O550" t="s">
        <v>85</v>
      </c>
    </row>
    <row r="551" spans="1:15">
      <c r="A551" t="s">
        <v>1969</v>
      </c>
      <c r="B551" t="s">
        <v>1970</v>
      </c>
      <c r="C551" t="s">
        <v>1971</v>
      </c>
      <c r="D551" t="s">
        <v>1972</v>
      </c>
      <c r="E551" t="s">
        <v>49</v>
      </c>
      <c r="F551" s="13">
        <v>46296</v>
      </c>
      <c r="G551" t="s">
        <v>2329</v>
      </c>
      <c r="H551" t="s">
        <v>2330</v>
      </c>
      <c r="I551" s="12">
        <f>_xlfn.XLOOKUP(A551, 'FY25 Preliminary Award'!B:B, 'FY25 Preliminary Award'!F:F, "", FALSE)</f>
        <v>27221.67</v>
      </c>
      <c r="J551" s="12">
        <f>_xlfn.XLOOKUP('Overview 619'!A551, 'FY25 Final Award'!B:B, 'FY25 Final Award'!F:F, "", FALSE)</f>
        <v>32859.879999999997</v>
      </c>
      <c r="K551" s="12">
        <f>_xlfn.XLOOKUP('Overview 619'!A551, 'FY25 Final Award'!B:B, 'FY25 Final Award'!F:F, "", FALSE)</f>
        <v>32859.879999999997</v>
      </c>
      <c r="O551" t="s">
        <v>85</v>
      </c>
    </row>
    <row r="552" spans="1:15">
      <c r="A552" t="s">
        <v>1973</v>
      </c>
      <c r="B552" t="s">
        <v>1974</v>
      </c>
      <c r="C552" t="s">
        <v>1975</v>
      </c>
      <c r="D552" t="s">
        <v>1976</v>
      </c>
      <c r="E552" t="s">
        <v>49</v>
      </c>
      <c r="F552" s="13">
        <v>46296</v>
      </c>
      <c r="G552" t="s">
        <v>2329</v>
      </c>
      <c r="H552" t="s">
        <v>2330</v>
      </c>
      <c r="I552" s="12">
        <f>_xlfn.XLOOKUP(A552, 'FY25 Preliminary Award'!B:B, 'FY25 Preliminary Award'!F:F, "", FALSE)</f>
        <v>289.13</v>
      </c>
      <c r="J552" s="12">
        <f>_xlfn.XLOOKUP('Overview 619'!A552, 'FY25 Final Award'!B:B, 'FY25 Final Award'!F:F, "", FALSE)</f>
        <v>285.89999999999998</v>
      </c>
      <c r="K552" s="12">
        <f>_xlfn.XLOOKUP('Overview 619'!A552, 'FY25 Final Award'!B:B, 'FY25 Final Award'!F:F, "", FALSE)</f>
        <v>285.89999999999998</v>
      </c>
      <c r="O552" t="s">
        <v>85</v>
      </c>
    </row>
    <row r="553" spans="1:15">
      <c r="A553" t="s">
        <v>1977</v>
      </c>
      <c r="B553" t="s">
        <v>1978</v>
      </c>
      <c r="C553" t="s">
        <v>1978</v>
      </c>
      <c r="D553" t="s">
        <v>1979</v>
      </c>
      <c r="E553" t="s">
        <v>49</v>
      </c>
      <c r="F553" s="13">
        <v>46296</v>
      </c>
      <c r="G553" t="s">
        <v>2329</v>
      </c>
      <c r="H553" t="s">
        <v>2330</v>
      </c>
      <c r="I553" s="12">
        <f>_xlfn.XLOOKUP(A553, 'FY25 Preliminary Award'!B:B, 'FY25 Preliminary Award'!F:F, "", FALSE)</f>
        <v>0</v>
      </c>
      <c r="J553" s="12">
        <f>_xlfn.XLOOKUP('Overview 619'!A553, 'FY25 Final Award'!B:B, 'FY25 Final Award'!F:F, "", FALSE)</f>
        <v>0</v>
      </c>
      <c r="K553" s="12">
        <f>_xlfn.XLOOKUP('Overview 619'!A553, 'FY25 Final Award'!B:B, 'FY25 Final Award'!F:F, "", FALSE)</f>
        <v>0</v>
      </c>
      <c r="O553" t="s">
        <v>85</v>
      </c>
    </row>
    <row r="554" spans="1:15">
      <c r="A554" t="s">
        <v>1980</v>
      </c>
      <c r="B554" t="s">
        <v>1981</v>
      </c>
      <c r="C554" t="s">
        <v>1982</v>
      </c>
      <c r="D554" t="s">
        <v>1983</v>
      </c>
      <c r="E554" t="s">
        <v>49</v>
      </c>
      <c r="F554" s="13">
        <v>46296</v>
      </c>
      <c r="G554" t="s">
        <v>2329</v>
      </c>
      <c r="H554" t="s">
        <v>2330</v>
      </c>
      <c r="I554" s="12">
        <f>_xlfn.XLOOKUP(A554, 'FY25 Preliminary Award'!B:B, 'FY25 Preliminary Award'!F:F, "", FALSE)</f>
        <v>0</v>
      </c>
      <c r="J554" s="12">
        <f>_xlfn.XLOOKUP('Overview 619'!A554, 'FY25 Final Award'!B:B, 'FY25 Final Award'!F:F, "", FALSE)</f>
        <v>0</v>
      </c>
      <c r="K554" s="12">
        <f>_xlfn.XLOOKUP('Overview 619'!A554, 'FY25 Final Award'!B:B, 'FY25 Final Award'!F:F, "", FALSE)</f>
        <v>0</v>
      </c>
      <c r="O554" t="s">
        <v>85</v>
      </c>
    </row>
    <row r="555" spans="1:15">
      <c r="A555" t="s">
        <v>1984</v>
      </c>
      <c r="B555" t="s">
        <v>1985</v>
      </c>
      <c r="C555" t="s">
        <v>1986</v>
      </c>
      <c r="D555" t="s">
        <v>1987</v>
      </c>
      <c r="E555" t="s">
        <v>49</v>
      </c>
      <c r="F555" s="13">
        <v>46296</v>
      </c>
      <c r="G555" t="s">
        <v>2329</v>
      </c>
      <c r="H555" t="s">
        <v>2330</v>
      </c>
      <c r="I555" s="12">
        <f>_xlfn.XLOOKUP(A555, 'FY25 Preliminary Award'!B:B, 'FY25 Preliminary Award'!F:F, "", FALSE)</f>
        <v>438.82</v>
      </c>
      <c r="J555" s="12">
        <f>_xlfn.XLOOKUP('Overview 619'!A555, 'FY25 Final Award'!B:B, 'FY25 Final Award'!F:F, "", FALSE)</f>
        <v>597.17999999999995</v>
      </c>
      <c r="K555" s="12">
        <f>_xlfn.XLOOKUP('Overview 619'!A555, 'FY25 Final Award'!B:B, 'FY25 Final Award'!F:F, "", FALSE)</f>
        <v>597.17999999999995</v>
      </c>
      <c r="O555" t="s">
        <v>85</v>
      </c>
    </row>
    <row r="556" spans="1:15">
      <c r="A556" t="s">
        <v>1988</v>
      </c>
      <c r="B556" t="s">
        <v>1989</v>
      </c>
      <c r="C556" t="s">
        <v>1990</v>
      </c>
      <c r="D556">
        <v>0</v>
      </c>
      <c r="E556" t="s">
        <v>49</v>
      </c>
      <c r="F556" s="13">
        <v>46296</v>
      </c>
      <c r="G556" t="s">
        <v>2329</v>
      </c>
      <c r="H556" t="s">
        <v>2330</v>
      </c>
      <c r="I556" s="12">
        <f>_xlfn.XLOOKUP(A556, 'FY25 Preliminary Award'!B:B, 'FY25 Preliminary Award'!F:F, "", FALSE)</f>
        <v>31.65</v>
      </c>
      <c r="J556" s="12">
        <f>_xlfn.XLOOKUP('Overview 619'!A556, 'FY25 Final Award'!B:B, 'FY25 Final Award'!F:F, "", FALSE)</f>
        <v>0</v>
      </c>
      <c r="K556" s="12">
        <f>_xlfn.XLOOKUP('Overview 619'!A556, 'FY25 Final Award'!B:B, 'FY25 Final Award'!F:F, "", FALSE)</f>
        <v>0</v>
      </c>
      <c r="O556" t="s">
        <v>85</v>
      </c>
    </row>
    <row r="557" spans="1:15">
      <c r="A557" t="s">
        <v>1991</v>
      </c>
      <c r="B557" t="s">
        <v>1992</v>
      </c>
      <c r="C557" t="s">
        <v>1993</v>
      </c>
      <c r="D557" t="s">
        <v>1994</v>
      </c>
      <c r="E557" t="s">
        <v>49</v>
      </c>
      <c r="F557" s="13">
        <v>46296</v>
      </c>
      <c r="G557" t="s">
        <v>2329</v>
      </c>
      <c r="H557" t="s">
        <v>2330</v>
      </c>
      <c r="I557" s="12">
        <f>_xlfn.XLOOKUP(A557, 'FY25 Preliminary Award'!B:B, 'FY25 Preliminary Award'!F:F, "", FALSE)</f>
        <v>17008.05</v>
      </c>
      <c r="J557" s="12">
        <f>_xlfn.XLOOKUP('Overview 619'!A557, 'FY25 Final Award'!B:B, 'FY25 Final Award'!F:F, "", FALSE)</f>
        <v>20595.66</v>
      </c>
      <c r="K557" s="12">
        <f>_xlfn.XLOOKUP('Overview 619'!A557, 'FY25 Final Award'!B:B, 'FY25 Final Award'!F:F, "", FALSE)</f>
        <v>20595.66</v>
      </c>
      <c r="O557" t="s">
        <v>85</v>
      </c>
    </row>
    <row r="558" spans="1:15">
      <c r="A558" t="s">
        <v>1995</v>
      </c>
      <c r="B558" t="s">
        <v>1996</v>
      </c>
      <c r="C558" t="s">
        <v>1997</v>
      </c>
      <c r="D558" t="s">
        <v>1998</v>
      </c>
      <c r="E558" t="s">
        <v>49</v>
      </c>
      <c r="F558" s="13">
        <v>46296</v>
      </c>
      <c r="G558" t="s">
        <v>2329</v>
      </c>
      <c r="H558" t="s">
        <v>2330</v>
      </c>
      <c r="I558" s="12">
        <f>_xlfn.XLOOKUP(A558, 'FY25 Preliminary Award'!B:B, 'FY25 Preliminary Award'!F:F, "", FALSE)</f>
        <v>1738.05</v>
      </c>
      <c r="J558" s="12">
        <f>_xlfn.XLOOKUP('Overview 619'!A558, 'FY25 Final Award'!B:B, 'FY25 Final Award'!F:F, "", FALSE)</f>
        <v>1975.91</v>
      </c>
      <c r="K558" s="12">
        <f>_xlfn.XLOOKUP('Overview 619'!A558, 'FY25 Final Award'!B:B, 'FY25 Final Award'!F:F, "", FALSE)</f>
        <v>1975.91</v>
      </c>
      <c r="O558" t="s">
        <v>85</v>
      </c>
    </row>
    <row r="559" spans="1:15">
      <c r="A559" t="s">
        <v>1999</v>
      </c>
      <c r="B559" t="s">
        <v>2000</v>
      </c>
      <c r="C559" t="s">
        <v>2001</v>
      </c>
      <c r="D559" t="s">
        <v>2002</v>
      </c>
      <c r="E559" t="s">
        <v>49</v>
      </c>
      <c r="F559" s="13">
        <v>46296</v>
      </c>
      <c r="G559" t="s">
        <v>2329</v>
      </c>
      <c r="H559" t="s">
        <v>2330</v>
      </c>
      <c r="I559" s="12">
        <f>_xlfn.XLOOKUP(A559, 'FY25 Preliminary Award'!B:B, 'FY25 Preliminary Award'!F:F, "", FALSE)</f>
        <v>243.49</v>
      </c>
      <c r="J559" s="12">
        <f>_xlfn.XLOOKUP('Overview 619'!A559, 'FY25 Final Award'!B:B, 'FY25 Final Award'!F:F, "", FALSE)</f>
        <v>145.28</v>
      </c>
      <c r="K559" s="12">
        <f>_xlfn.XLOOKUP('Overview 619'!A559, 'FY25 Final Award'!B:B, 'FY25 Final Award'!F:F, "", FALSE)</f>
        <v>145.28</v>
      </c>
      <c r="O559" t="s">
        <v>85</v>
      </c>
    </row>
    <row r="560" spans="1:15">
      <c r="A560" t="s">
        <v>2003</v>
      </c>
      <c r="B560" t="s">
        <v>2004</v>
      </c>
      <c r="C560" t="s">
        <v>2005</v>
      </c>
      <c r="D560" t="s">
        <v>2006</v>
      </c>
      <c r="E560" t="s">
        <v>49</v>
      </c>
      <c r="F560" s="13">
        <v>46296</v>
      </c>
      <c r="G560" t="s">
        <v>2329</v>
      </c>
      <c r="H560" t="s">
        <v>2330</v>
      </c>
      <c r="I560" s="12">
        <f>_xlfn.XLOOKUP(A560, 'FY25 Preliminary Award'!B:B, 'FY25 Preliminary Award'!F:F, "", FALSE)</f>
        <v>26850.04</v>
      </c>
      <c r="J560" s="12">
        <f>_xlfn.XLOOKUP('Overview 619'!A560, 'FY25 Final Award'!B:B, 'FY25 Final Award'!F:F, "", FALSE)</f>
        <v>31774.639999999999</v>
      </c>
      <c r="K560" s="12">
        <f>_xlfn.XLOOKUP('Overview 619'!A560, 'FY25 Final Award'!B:B, 'FY25 Final Award'!F:F, "", FALSE)</f>
        <v>31774.639999999999</v>
      </c>
      <c r="O560" t="s">
        <v>85</v>
      </c>
    </row>
    <row r="561" spans="1:15">
      <c r="A561" t="s">
        <v>2007</v>
      </c>
      <c r="B561" t="s">
        <v>2008</v>
      </c>
      <c r="C561" t="s">
        <v>2009</v>
      </c>
      <c r="D561" t="s">
        <v>2010</v>
      </c>
      <c r="E561" t="s">
        <v>49</v>
      </c>
      <c r="F561" s="13">
        <v>46296</v>
      </c>
      <c r="G561" t="s">
        <v>2329</v>
      </c>
      <c r="H561" t="s">
        <v>2330</v>
      </c>
      <c r="I561" s="12">
        <f>_xlfn.XLOOKUP(A561, 'FY25 Preliminary Award'!B:B, 'FY25 Preliminary Award'!F:F, "", FALSE)</f>
        <v>1342.6</v>
      </c>
      <c r="J561" s="12">
        <f>_xlfn.XLOOKUP('Overview 619'!A561, 'FY25 Final Award'!B:B, 'FY25 Final Award'!F:F, "", FALSE)</f>
        <v>1562.41</v>
      </c>
      <c r="K561" s="12">
        <f>_xlfn.XLOOKUP('Overview 619'!A561, 'FY25 Final Award'!B:B, 'FY25 Final Award'!F:F, "", FALSE)</f>
        <v>1562.41</v>
      </c>
      <c r="O561" t="s">
        <v>85</v>
      </c>
    </row>
    <row r="562" spans="1:15">
      <c r="A562" t="s">
        <v>2011</v>
      </c>
      <c r="B562" t="s">
        <v>2012</v>
      </c>
      <c r="C562" t="s">
        <v>2013</v>
      </c>
      <c r="D562" t="s">
        <v>2014</v>
      </c>
      <c r="E562" t="s">
        <v>49</v>
      </c>
      <c r="F562" s="13">
        <v>46296</v>
      </c>
      <c r="G562" t="s">
        <v>2329</v>
      </c>
      <c r="H562" t="s">
        <v>2330</v>
      </c>
      <c r="I562" s="12">
        <f>_xlfn.XLOOKUP(A562, 'FY25 Preliminary Award'!B:B, 'FY25 Preliminary Award'!F:F, "", FALSE)</f>
        <v>526.07000000000005</v>
      </c>
      <c r="J562" s="12">
        <f>_xlfn.XLOOKUP('Overview 619'!A562, 'FY25 Final Award'!B:B, 'FY25 Final Award'!F:F, "", FALSE)</f>
        <v>320.60000000000002</v>
      </c>
      <c r="K562" s="12">
        <f>_xlfn.XLOOKUP('Overview 619'!A562, 'FY25 Final Award'!B:B, 'FY25 Final Award'!F:F, "", FALSE)</f>
        <v>320.60000000000002</v>
      </c>
      <c r="O562" t="s">
        <v>85</v>
      </c>
    </row>
    <row r="563" spans="1:15">
      <c r="A563" t="s">
        <v>2015</v>
      </c>
      <c r="B563" t="s">
        <v>2016</v>
      </c>
      <c r="C563" t="s">
        <v>2016</v>
      </c>
      <c r="D563" t="s">
        <v>2017</v>
      </c>
      <c r="E563" t="s">
        <v>49</v>
      </c>
      <c r="F563" s="13">
        <v>46296</v>
      </c>
      <c r="G563" t="s">
        <v>2329</v>
      </c>
      <c r="H563" t="s">
        <v>2330</v>
      </c>
      <c r="I563" s="12">
        <f>_xlfn.XLOOKUP(A563, 'FY25 Preliminary Award'!B:B, 'FY25 Preliminary Award'!F:F, "", FALSE)</f>
        <v>0</v>
      </c>
      <c r="J563" s="12">
        <f>_xlfn.XLOOKUP('Overview 619'!A563, 'FY25 Final Award'!B:B, 'FY25 Final Award'!F:F, "", FALSE)</f>
        <v>0</v>
      </c>
      <c r="K563" s="12">
        <f>_xlfn.XLOOKUP('Overview 619'!A563, 'FY25 Final Award'!B:B, 'FY25 Final Award'!F:F, "", FALSE)</f>
        <v>0</v>
      </c>
      <c r="O563" t="s">
        <v>85</v>
      </c>
    </row>
    <row r="564" spans="1:15">
      <c r="A564" t="s">
        <v>2018</v>
      </c>
      <c r="B564" t="s">
        <v>2019</v>
      </c>
      <c r="C564" t="s">
        <v>2020</v>
      </c>
      <c r="D564" t="s">
        <v>2021</v>
      </c>
      <c r="E564" t="s">
        <v>49</v>
      </c>
      <c r="F564" s="13">
        <v>46296</v>
      </c>
      <c r="G564" t="s">
        <v>2329</v>
      </c>
      <c r="H564" t="s">
        <v>2330</v>
      </c>
      <c r="I564" s="12">
        <f>_xlfn.XLOOKUP(A564, 'FY25 Preliminary Award'!B:B, 'FY25 Preliminary Award'!F:F, "", FALSE)</f>
        <v>935.02</v>
      </c>
      <c r="J564" s="12">
        <f>_xlfn.XLOOKUP('Overview 619'!A564, 'FY25 Final Award'!B:B, 'FY25 Final Award'!F:F, "", FALSE)</f>
        <v>1391.73</v>
      </c>
      <c r="K564" s="12">
        <f>_xlfn.XLOOKUP('Overview 619'!A564, 'FY25 Final Award'!B:B, 'FY25 Final Award'!F:F, "", FALSE)</f>
        <v>1391.73</v>
      </c>
      <c r="O564" t="s">
        <v>85</v>
      </c>
    </row>
    <row r="565" spans="1:15">
      <c r="A565" t="s">
        <v>2022</v>
      </c>
      <c r="B565" t="s">
        <v>2023</v>
      </c>
      <c r="C565" t="s">
        <v>2023</v>
      </c>
      <c r="D565" t="s">
        <v>2024</v>
      </c>
      <c r="E565" t="s">
        <v>49</v>
      </c>
      <c r="F565" s="13">
        <v>46296</v>
      </c>
      <c r="G565" t="s">
        <v>2329</v>
      </c>
      <c r="H565" t="s">
        <v>2330</v>
      </c>
      <c r="I565" s="12">
        <f>_xlfn.XLOOKUP(A565, 'FY25 Preliminary Award'!B:B, 'FY25 Preliminary Award'!F:F, "", FALSE)</f>
        <v>0</v>
      </c>
      <c r="J565" s="12">
        <f>_xlfn.XLOOKUP('Overview 619'!A565, 'FY25 Final Award'!B:B, 'FY25 Final Award'!F:F, "", FALSE)</f>
        <v>0</v>
      </c>
      <c r="K565" s="12">
        <f>_xlfn.XLOOKUP('Overview 619'!A565, 'FY25 Final Award'!B:B, 'FY25 Final Award'!F:F, "", FALSE)</f>
        <v>0</v>
      </c>
      <c r="O565" t="s">
        <v>85</v>
      </c>
    </row>
    <row r="566" spans="1:15">
      <c r="A566" t="s">
        <v>2025</v>
      </c>
      <c r="B566" t="s">
        <v>2026</v>
      </c>
      <c r="C566" t="s">
        <v>2027</v>
      </c>
      <c r="D566" t="s">
        <v>2028</v>
      </c>
      <c r="E566" t="s">
        <v>49</v>
      </c>
      <c r="F566" s="13">
        <v>46296</v>
      </c>
      <c r="G566" t="s">
        <v>2329</v>
      </c>
      <c r="H566" t="s">
        <v>2330</v>
      </c>
      <c r="I566" s="12">
        <f>_xlfn.XLOOKUP(A566, 'FY25 Preliminary Award'!B:B, 'FY25 Preliminary Award'!F:F, "", FALSE)</f>
        <v>6189.92</v>
      </c>
      <c r="J566" s="12">
        <f>_xlfn.XLOOKUP('Overview 619'!A566, 'FY25 Final Award'!B:B, 'FY25 Final Award'!F:F, "", FALSE)</f>
        <v>7129.93</v>
      </c>
      <c r="K566" s="12">
        <f>_xlfn.XLOOKUP('Overview 619'!A566, 'FY25 Final Award'!B:B, 'FY25 Final Award'!F:F, "", FALSE)</f>
        <v>7129.93</v>
      </c>
      <c r="O566" t="s">
        <v>85</v>
      </c>
    </row>
    <row r="567" spans="1:15">
      <c r="A567" t="s">
        <v>2029</v>
      </c>
      <c r="B567" t="s">
        <v>2030</v>
      </c>
      <c r="C567" t="s">
        <v>2031</v>
      </c>
      <c r="D567" t="s">
        <v>2032</v>
      </c>
      <c r="E567" t="s">
        <v>49</v>
      </c>
      <c r="F567" s="13">
        <v>46296</v>
      </c>
      <c r="G567" t="s">
        <v>2329</v>
      </c>
      <c r="H567" t="s">
        <v>2330</v>
      </c>
      <c r="I567" s="12">
        <f>_xlfn.XLOOKUP(A567, 'FY25 Preliminary Award'!B:B, 'FY25 Preliminary Award'!F:F, "", FALSE)</f>
        <v>8999.33</v>
      </c>
      <c r="J567" s="12">
        <f>_xlfn.XLOOKUP('Overview 619'!A567, 'FY25 Final Award'!B:B, 'FY25 Final Award'!F:F, "", FALSE)</f>
        <v>10497.38</v>
      </c>
      <c r="K567" s="12">
        <f>_xlfn.XLOOKUP('Overview 619'!A567, 'FY25 Final Award'!B:B, 'FY25 Final Award'!F:F, "", FALSE)</f>
        <v>10497.38</v>
      </c>
      <c r="O567" t="s">
        <v>85</v>
      </c>
    </row>
    <row r="568" spans="1:15">
      <c r="A568" t="s">
        <v>2033</v>
      </c>
      <c r="B568" t="s">
        <v>2034</v>
      </c>
      <c r="C568" t="s">
        <v>2035</v>
      </c>
      <c r="D568" t="s">
        <v>2036</v>
      </c>
      <c r="E568" t="s">
        <v>49</v>
      </c>
      <c r="F568" s="13">
        <v>46296</v>
      </c>
      <c r="G568" t="s">
        <v>2329</v>
      </c>
      <c r="H568" t="s">
        <v>2330</v>
      </c>
      <c r="I568" s="12">
        <f>_xlfn.XLOOKUP(A568, 'FY25 Preliminary Award'!B:B, 'FY25 Preliminary Award'!F:F, "", FALSE)</f>
        <v>1229.54</v>
      </c>
      <c r="J568" s="12">
        <f>_xlfn.XLOOKUP('Overview 619'!A568, 'FY25 Final Award'!B:B, 'FY25 Final Award'!F:F, "", FALSE)</f>
        <v>1575</v>
      </c>
      <c r="K568" s="12">
        <f>_xlfn.XLOOKUP('Overview 619'!A568, 'FY25 Final Award'!B:B, 'FY25 Final Award'!F:F, "", FALSE)</f>
        <v>1575</v>
      </c>
      <c r="O568" t="s">
        <v>85</v>
      </c>
    </row>
    <row r="569" spans="1:15">
      <c r="A569" t="s">
        <v>2037</v>
      </c>
      <c r="B569" t="s">
        <v>2038</v>
      </c>
      <c r="C569" t="s">
        <v>2039</v>
      </c>
      <c r="D569" t="s">
        <v>2040</v>
      </c>
      <c r="E569" t="s">
        <v>49</v>
      </c>
      <c r="F569" s="13">
        <v>46296</v>
      </c>
      <c r="G569" t="s">
        <v>2329</v>
      </c>
      <c r="H569" t="s">
        <v>2330</v>
      </c>
      <c r="I569" s="12">
        <f>_xlfn.XLOOKUP(A569, 'FY25 Preliminary Award'!B:B, 'FY25 Preliminary Award'!F:F, "", FALSE)</f>
        <v>980.27</v>
      </c>
      <c r="J569" s="12">
        <f>_xlfn.XLOOKUP('Overview 619'!A569, 'FY25 Final Award'!B:B, 'FY25 Final Award'!F:F, "", FALSE)</f>
        <v>1128.27</v>
      </c>
      <c r="K569" s="12">
        <f>_xlfn.XLOOKUP('Overview 619'!A569, 'FY25 Final Award'!B:B, 'FY25 Final Award'!F:F, "", FALSE)</f>
        <v>1128.27</v>
      </c>
      <c r="O569" t="s">
        <v>85</v>
      </c>
    </row>
    <row r="570" spans="1:15">
      <c r="A570" t="s">
        <v>2041</v>
      </c>
      <c r="B570" t="s">
        <v>2042</v>
      </c>
      <c r="C570" t="s">
        <v>2043</v>
      </c>
      <c r="D570" t="s">
        <v>2044</v>
      </c>
      <c r="E570" t="s">
        <v>49</v>
      </c>
      <c r="F570" s="13">
        <v>46296</v>
      </c>
      <c r="G570" t="s">
        <v>2329</v>
      </c>
      <c r="H570" t="s">
        <v>2330</v>
      </c>
      <c r="I570" s="12">
        <f>_xlfn.XLOOKUP(A570, 'FY25 Preliminary Award'!B:B, 'FY25 Preliminary Award'!F:F, "", FALSE)</f>
        <v>379.97</v>
      </c>
      <c r="J570" s="12">
        <f>_xlfn.XLOOKUP('Overview 619'!A570, 'FY25 Final Award'!B:B, 'FY25 Final Award'!F:F, "", FALSE)</f>
        <v>526.59</v>
      </c>
      <c r="K570" s="12">
        <f>_xlfn.XLOOKUP('Overview 619'!A570, 'FY25 Final Award'!B:B, 'FY25 Final Award'!F:F, "", FALSE)</f>
        <v>526.59</v>
      </c>
      <c r="O570" t="s">
        <v>85</v>
      </c>
    </row>
    <row r="571" spans="1:15">
      <c r="A571" t="s">
        <v>2045</v>
      </c>
      <c r="B571" t="s">
        <v>2046</v>
      </c>
      <c r="C571" t="s">
        <v>2047</v>
      </c>
      <c r="D571" t="s">
        <v>2048</v>
      </c>
      <c r="E571" t="s">
        <v>49</v>
      </c>
      <c r="F571" s="13">
        <v>46296</v>
      </c>
      <c r="G571" t="s">
        <v>2329</v>
      </c>
      <c r="H571" t="s">
        <v>2330</v>
      </c>
      <c r="I571" s="12">
        <f>_xlfn.XLOOKUP(A571, 'FY25 Preliminary Award'!B:B, 'FY25 Preliminary Award'!F:F, "", FALSE)</f>
        <v>0</v>
      </c>
      <c r="J571" s="12">
        <f>_xlfn.XLOOKUP('Overview 619'!A571, 'FY25 Final Award'!B:B, 'FY25 Final Award'!F:F, "", FALSE)</f>
        <v>0</v>
      </c>
      <c r="K571" s="12">
        <f>_xlfn.XLOOKUP('Overview 619'!A571, 'FY25 Final Award'!B:B, 'FY25 Final Award'!F:F, "", FALSE)</f>
        <v>0</v>
      </c>
      <c r="O571" t="s">
        <v>85</v>
      </c>
    </row>
    <row r="572" spans="1:15">
      <c r="A572" t="s">
        <v>2049</v>
      </c>
      <c r="B572" t="s">
        <v>2050</v>
      </c>
      <c r="C572" t="s">
        <v>2051</v>
      </c>
      <c r="D572" t="s">
        <v>2052</v>
      </c>
      <c r="E572" t="s">
        <v>49</v>
      </c>
      <c r="F572" s="13">
        <v>46296</v>
      </c>
      <c r="G572" t="s">
        <v>2329</v>
      </c>
      <c r="H572" t="s">
        <v>2330</v>
      </c>
      <c r="I572" s="12">
        <f>_xlfn.XLOOKUP(A572, 'FY25 Preliminary Award'!B:B, 'FY25 Preliminary Award'!F:F, "", FALSE)</f>
        <v>1182.73</v>
      </c>
      <c r="J572" s="12">
        <f>_xlfn.XLOOKUP('Overview 619'!A572, 'FY25 Final Award'!B:B, 'FY25 Final Award'!F:F, "", FALSE)</f>
        <v>1880.73</v>
      </c>
      <c r="K572" s="12">
        <f>_xlfn.XLOOKUP('Overview 619'!A572, 'FY25 Final Award'!B:B, 'FY25 Final Award'!F:F, "", FALSE)</f>
        <v>1880.73</v>
      </c>
      <c r="O572" t="s">
        <v>85</v>
      </c>
    </row>
    <row r="573" spans="1:15">
      <c r="A573" t="s">
        <v>2053</v>
      </c>
      <c r="B573" t="s">
        <v>2054</v>
      </c>
      <c r="C573" t="s">
        <v>2055</v>
      </c>
      <c r="D573" t="s">
        <v>2056</v>
      </c>
      <c r="E573" t="s">
        <v>49</v>
      </c>
      <c r="F573" s="13">
        <v>46296</v>
      </c>
      <c r="G573" t="s">
        <v>2329</v>
      </c>
      <c r="H573" t="s">
        <v>2330</v>
      </c>
      <c r="I573" s="12">
        <f>_xlfn.XLOOKUP(A573, 'FY25 Preliminary Award'!B:B, 'FY25 Preliminary Award'!F:F, "", FALSE)</f>
        <v>79898.899999999994</v>
      </c>
      <c r="J573" s="12">
        <f>_xlfn.XLOOKUP('Overview 619'!A573, 'FY25 Final Award'!B:B, 'FY25 Final Award'!F:F, "", FALSE)</f>
        <v>97314.78</v>
      </c>
      <c r="K573" s="12">
        <f>_xlfn.XLOOKUP('Overview 619'!A573, 'FY25 Final Award'!B:B, 'FY25 Final Award'!F:F, "", FALSE)</f>
        <v>97314.78</v>
      </c>
      <c r="O573" t="s">
        <v>85</v>
      </c>
    </row>
    <row r="574" spans="1:15">
      <c r="A574" t="s">
        <v>2057</v>
      </c>
      <c r="B574" t="s">
        <v>2058</v>
      </c>
      <c r="C574" t="s">
        <v>2059</v>
      </c>
      <c r="D574" t="s">
        <v>2060</v>
      </c>
      <c r="E574" t="s">
        <v>49</v>
      </c>
      <c r="F574" s="13">
        <v>46296</v>
      </c>
      <c r="G574" t="s">
        <v>2329</v>
      </c>
      <c r="H574" t="s">
        <v>2330</v>
      </c>
      <c r="I574" s="12">
        <f>_xlfn.XLOOKUP(A574, 'FY25 Preliminary Award'!B:B, 'FY25 Preliminary Award'!F:F, "", FALSE)</f>
        <v>527.97</v>
      </c>
      <c r="J574" s="12">
        <f>_xlfn.XLOOKUP('Overview 619'!A574, 'FY25 Final Award'!B:B, 'FY25 Final Award'!F:F, "", FALSE)</f>
        <v>776.75</v>
      </c>
      <c r="K574" s="12">
        <f>_xlfn.XLOOKUP('Overview 619'!A574, 'FY25 Final Award'!B:B, 'FY25 Final Award'!F:F, "", FALSE)</f>
        <v>776.75</v>
      </c>
      <c r="O574" t="s">
        <v>85</v>
      </c>
    </row>
    <row r="575" spans="1:15">
      <c r="A575" t="s">
        <v>2061</v>
      </c>
      <c r="B575" t="s">
        <v>2062</v>
      </c>
      <c r="C575" t="s">
        <v>2063</v>
      </c>
      <c r="D575" t="s">
        <v>2064</v>
      </c>
      <c r="E575" t="s">
        <v>49</v>
      </c>
      <c r="F575" s="13">
        <v>46296</v>
      </c>
      <c r="G575" t="s">
        <v>2329</v>
      </c>
      <c r="H575" t="s">
        <v>2330</v>
      </c>
      <c r="I575" s="12">
        <f>_xlfn.XLOOKUP(A575, 'FY25 Preliminary Award'!B:B, 'FY25 Preliminary Award'!F:F, "", FALSE)</f>
        <v>1233.83</v>
      </c>
      <c r="J575" s="12">
        <f>_xlfn.XLOOKUP('Overview 619'!A575, 'FY25 Final Award'!B:B, 'FY25 Final Award'!F:F, "", FALSE)</f>
        <v>1662.33</v>
      </c>
      <c r="K575" s="12">
        <f>_xlfn.XLOOKUP('Overview 619'!A575, 'FY25 Final Award'!B:B, 'FY25 Final Award'!F:F, "", FALSE)</f>
        <v>1662.33</v>
      </c>
      <c r="O575" t="s">
        <v>85</v>
      </c>
    </row>
    <row r="576" spans="1:15">
      <c r="A576" t="s">
        <v>2065</v>
      </c>
      <c r="B576" t="s">
        <v>2066</v>
      </c>
      <c r="C576" t="s">
        <v>2067</v>
      </c>
      <c r="D576" t="s">
        <v>2068</v>
      </c>
      <c r="E576" t="s">
        <v>49</v>
      </c>
      <c r="F576" s="13">
        <v>46296</v>
      </c>
      <c r="G576" t="s">
        <v>2329</v>
      </c>
      <c r="H576" t="s">
        <v>2330</v>
      </c>
      <c r="I576" s="12">
        <f>_xlfn.XLOOKUP(A576, 'FY25 Preliminary Award'!B:B, 'FY25 Preliminary Award'!F:F, "", FALSE)</f>
        <v>6994.22</v>
      </c>
      <c r="J576" s="12">
        <f>_xlfn.XLOOKUP('Overview 619'!A576, 'FY25 Final Award'!B:B, 'FY25 Final Award'!F:F, "", FALSE)</f>
        <v>8890.67</v>
      </c>
      <c r="K576" s="12">
        <f>_xlfn.XLOOKUP('Overview 619'!A576, 'FY25 Final Award'!B:B, 'FY25 Final Award'!F:F, "", FALSE)</f>
        <v>8890.67</v>
      </c>
      <c r="O576" t="s">
        <v>85</v>
      </c>
    </row>
    <row r="577" spans="1:15">
      <c r="A577" t="s">
        <v>2069</v>
      </c>
      <c r="B577" t="s">
        <v>2070</v>
      </c>
      <c r="C577" t="s">
        <v>2071</v>
      </c>
      <c r="D577" t="s">
        <v>2072</v>
      </c>
      <c r="E577" t="s">
        <v>49</v>
      </c>
      <c r="F577" s="13">
        <v>46296</v>
      </c>
      <c r="G577" t="s">
        <v>2329</v>
      </c>
      <c r="H577" t="s">
        <v>2330</v>
      </c>
      <c r="I577" s="12">
        <f>_xlfn.XLOOKUP(A577, 'FY25 Preliminary Award'!B:B, 'FY25 Preliminary Award'!F:F, "", FALSE)</f>
        <v>475.2</v>
      </c>
      <c r="J577" s="12">
        <f>_xlfn.XLOOKUP('Overview 619'!A577, 'FY25 Final Award'!B:B, 'FY25 Final Award'!F:F, "", FALSE)</f>
        <v>734.39</v>
      </c>
      <c r="K577" s="12">
        <f>_xlfn.XLOOKUP('Overview 619'!A577, 'FY25 Final Award'!B:B, 'FY25 Final Award'!F:F, "", FALSE)</f>
        <v>734.39</v>
      </c>
      <c r="O577" t="s">
        <v>85</v>
      </c>
    </row>
    <row r="578" spans="1:15">
      <c r="A578" t="s">
        <v>2073</v>
      </c>
      <c r="B578" t="s">
        <v>2074</v>
      </c>
      <c r="C578" t="s">
        <v>2074</v>
      </c>
      <c r="D578" t="s">
        <v>2075</v>
      </c>
      <c r="E578" t="s">
        <v>49</v>
      </c>
      <c r="F578" s="13">
        <v>46296</v>
      </c>
      <c r="G578" t="s">
        <v>2329</v>
      </c>
      <c r="H578" t="s">
        <v>2330</v>
      </c>
      <c r="I578" s="12">
        <f>_xlfn.XLOOKUP(A578, 'FY25 Preliminary Award'!B:B, 'FY25 Preliminary Award'!F:F, "", FALSE)</f>
        <v>0</v>
      </c>
      <c r="J578" s="12">
        <f>_xlfn.XLOOKUP('Overview 619'!A578, 'FY25 Final Award'!B:B, 'FY25 Final Award'!F:F, "", FALSE)</f>
        <v>0</v>
      </c>
      <c r="K578" s="12">
        <f>_xlfn.XLOOKUP('Overview 619'!A578, 'FY25 Final Award'!B:B, 'FY25 Final Award'!F:F, "", FALSE)</f>
        <v>0</v>
      </c>
      <c r="O578" t="s">
        <v>85</v>
      </c>
    </row>
    <row r="579" spans="1:15">
      <c r="A579" t="s">
        <v>2076</v>
      </c>
      <c r="B579" t="s">
        <v>2077</v>
      </c>
      <c r="C579" t="s">
        <v>2078</v>
      </c>
      <c r="D579" t="s">
        <v>2079</v>
      </c>
      <c r="E579" t="s">
        <v>49</v>
      </c>
      <c r="F579" s="13">
        <v>46296</v>
      </c>
      <c r="G579" t="s">
        <v>2329</v>
      </c>
      <c r="H579" t="s">
        <v>2330</v>
      </c>
      <c r="I579" s="12">
        <f>_xlfn.XLOOKUP(A579, 'FY25 Preliminary Award'!B:B, 'FY25 Preliminary Award'!F:F, "", FALSE)</f>
        <v>93131.65</v>
      </c>
      <c r="J579" s="12">
        <f>_xlfn.XLOOKUP('Overview 619'!A579, 'FY25 Final Award'!B:B, 'FY25 Final Award'!F:F, "", FALSE)</f>
        <v>109946.23</v>
      </c>
      <c r="K579" s="12">
        <f>_xlfn.XLOOKUP('Overview 619'!A579, 'FY25 Final Award'!B:B, 'FY25 Final Award'!F:F, "", FALSE)</f>
        <v>109946.23</v>
      </c>
      <c r="O579" t="s">
        <v>85</v>
      </c>
    </row>
    <row r="580" spans="1:15">
      <c r="A580" t="s">
        <v>2080</v>
      </c>
      <c r="B580" t="s">
        <v>2081</v>
      </c>
      <c r="C580" t="s">
        <v>2082</v>
      </c>
      <c r="D580" t="s">
        <v>2083</v>
      </c>
      <c r="E580" t="s">
        <v>49</v>
      </c>
      <c r="F580" s="13">
        <v>46296</v>
      </c>
      <c r="G580" t="s">
        <v>2329</v>
      </c>
      <c r="H580" t="s">
        <v>2330</v>
      </c>
      <c r="I580" s="12">
        <f>_xlfn.XLOOKUP(A580, 'FY25 Preliminary Award'!B:B, 'FY25 Preliminary Award'!F:F, "", FALSE)</f>
        <v>0</v>
      </c>
      <c r="J580" s="12">
        <f>_xlfn.XLOOKUP('Overview 619'!A580, 'FY25 Final Award'!B:B, 'FY25 Final Award'!F:F, "", FALSE)</f>
        <v>0</v>
      </c>
      <c r="K580" s="12">
        <f>_xlfn.XLOOKUP('Overview 619'!A580, 'FY25 Final Award'!B:B, 'FY25 Final Award'!F:F, "", FALSE)</f>
        <v>0</v>
      </c>
      <c r="O580" t="s">
        <v>85</v>
      </c>
    </row>
    <row r="581" spans="1:15">
      <c r="A581" t="s">
        <v>2084</v>
      </c>
      <c r="B581" t="s">
        <v>2085</v>
      </c>
      <c r="C581">
        <v>0</v>
      </c>
      <c r="D581">
        <v>0</v>
      </c>
      <c r="E581" t="s">
        <v>49</v>
      </c>
      <c r="F581" s="13">
        <v>46296</v>
      </c>
      <c r="G581" t="s">
        <v>2329</v>
      </c>
      <c r="H581" t="s">
        <v>2330</v>
      </c>
      <c r="I581" s="12" t="str">
        <f>_xlfn.XLOOKUP(A581, 'FY25 Preliminary Award'!B:B, 'FY25 Preliminary Award'!F:F, "", FALSE)</f>
        <v/>
      </c>
      <c r="J581" s="12" t="str">
        <f>_xlfn.XLOOKUP('Overview 619'!A581, 'FY25 Final Award'!B:B, 'FY25 Final Award'!F:F, "", FALSE)</f>
        <v/>
      </c>
      <c r="K581" s="12" t="str">
        <f>_xlfn.XLOOKUP('Overview 619'!A581, 'FY25 Final Award'!B:B, 'FY25 Final Award'!F:F, "", FALSE)</f>
        <v/>
      </c>
      <c r="O581" t="s">
        <v>85</v>
      </c>
    </row>
    <row r="582" spans="1:15">
      <c r="A582" t="s">
        <v>2086</v>
      </c>
      <c r="B582" t="s">
        <v>2087</v>
      </c>
      <c r="C582" t="s">
        <v>2088</v>
      </c>
      <c r="D582" t="s">
        <v>2089</v>
      </c>
      <c r="E582" t="s">
        <v>49</v>
      </c>
      <c r="F582" s="13">
        <v>46296</v>
      </c>
      <c r="G582" t="s">
        <v>2329</v>
      </c>
      <c r="H582" t="s">
        <v>2330</v>
      </c>
      <c r="I582" s="12">
        <f>_xlfn.XLOOKUP(A582, 'FY25 Preliminary Award'!B:B, 'FY25 Preliminary Award'!F:F, "", FALSE)</f>
        <v>6833.5</v>
      </c>
      <c r="J582" s="12">
        <f>_xlfn.XLOOKUP('Overview 619'!A582, 'FY25 Final Award'!B:B, 'FY25 Final Award'!F:F, "", FALSE)</f>
        <v>8496.32</v>
      </c>
      <c r="K582" s="12">
        <f>_xlfn.XLOOKUP('Overview 619'!A582, 'FY25 Final Award'!B:B, 'FY25 Final Award'!F:F, "", FALSE)</f>
        <v>8496.32</v>
      </c>
      <c r="O582" t="s">
        <v>85</v>
      </c>
    </row>
    <row r="583" spans="1:15">
      <c r="A583" t="s">
        <v>2090</v>
      </c>
      <c r="B583" t="s">
        <v>2091</v>
      </c>
      <c r="C583" t="s">
        <v>2092</v>
      </c>
      <c r="D583" t="s">
        <v>2093</v>
      </c>
      <c r="E583" t="s">
        <v>49</v>
      </c>
      <c r="F583" s="13">
        <v>46296</v>
      </c>
      <c r="G583" t="s">
        <v>2329</v>
      </c>
      <c r="H583" t="s">
        <v>2330</v>
      </c>
      <c r="I583" s="12">
        <f>_xlfn.XLOOKUP(A583, 'FY25 Preliminary Award'!B:B, 'FY25 Preliminary Award'!F:F, "", FALSE)</f>
        <v>729.81</v>
      </c>
      <c r="J583" s="12">
        <f>_xlfn.XLOOKUP('Overview 619'!A583, 'FY25 Final Award'!B:B, 'FY25 Final Award'!F:F, "", FALSE)</f>
        <v>956.53</v>
      </c>
      <c r="K583" s="12">
        <f>_xlfn.XLOOKUP('Overview 619'!A583, 'FY25 Final Award'!B:B, 'FY25 Final Award'!F:F, "", FALSE)</f>
        <v>956.53</v>
      </c>
      <c r="O583" t="s">
        <v>85</v>
      </c>
    </row>
    <row r="584" spans="1:15">
      <c r="A584" t="s">
        <v>2094</v>
      </c>
      <c r="B584" t="s">
        <v>2095</v>
      </c>
      <c r="C584" t="s">
        <v>2096</v>
      </c>
      <c r="D584" t="s">
        <v>2097</v>
      </c>
      <c r="E584" t="s">
        <v>49</v>
      </c>
      <c r="F584" s="13">
        <v>46296</v>
      </c>
      <c r="G584" t="s">
        <v>2329</v>
      </c>
      <c r="H584" t="s">
        <v>2330</v>
      </c>
      <c r="I584" s="12">
        <f>_xlfn.XLOOKUP(A584, 'FY25 Preliminary Award'!B:B, 'FY25 Preliminary Award'!F:F, "", FALSE)</f>
        <v>1683.85</v>
      </c>
      <c r="J584" s="12">
        <f>_xlfn.XLOOKUP('Overview 619'!A584, 'FY25 Final Award'!B:B, 'FY25 Final Award'!F:F, "", FALSE)</f>
        <v>2135.6799999999998</v>
      </c>
      <c r="K584" s="12">
        <f>_xlfn.XLOOKUP('Overview 619'!A584, 'FY25 Final Award'!B:B, 'FY25 Final Award'!F:F, "", FALSE)</f>
        <v>2135.6799999999998</v>
      </c>
      <c r="O584" t="s">
        <v>85</v>
      </c>
    </row>
    <row r="585" spans="1:15">
      <c r="A585" t="s">
        <v>2098</v>
      </c>
      <c r="B585" t="s">
        <v>2099</v>
      </c>
      <c r="C585" t="s">
        <v>2100</v>
      </c>
      <c r="D585" t="s">
        <v>2101</v>
      </c>
      <c r="E585" t="s">
        <v>49</v>
      </c>
      <c r="F585" s="13">
        <v>46296</v>
      </c>
      <c r="G585" t="s">
        <v>2329</v>
      </c>
      <c r="H585" t="s">
        <v>2330</v>
      </c>
      <c r="I585" s="12">
        <f>_xlfn.XLOOKUP(A585, 'FY25 Preliminary Award'!B:B, 'FY25 Preliminary Award'!F:F, "", FALSE)</f>
        <v>0</v>
      </c>
      <c r="J585" s="12">
        <f>_xlfn.XLOOKUP('Overview 619'!A585, 'FY25 Final Award'!B:B, 'FY25 Final Award'!F:F, "", FALSE)</f>
        <v>0</v>
      </c>
      <c r="K585" s="12">
        <f>_xlfn.XLOOKUP('Overview 619'!A585, 'FY25 Final Award'!B:B, 'FY25 Final Award'!F:F, "", FALSE)</f>
        <v>0</v>
      </c>
      <c r="O585" t="s">
        <v>85</v>
      </c>
    </row>
    <row r="586" spans="1:15">
      <c r="A586" t="s">
        <v>2102</v>
      </c>
      <c r="B586" t="s">
        <v>2103</v>
      </c>
      <c r="C586" t="s">
        <v>2103</v>
      </c>
      <c r="D586" t="s">
        <v>2104</v>
      </c>
      <c r="E586" t="s">
        <v>49</v>
      </c>
      <c r="F586" s="13">
        <v>46296</v>
      </c>
      <c r="G586" t="s">
        <v>2329</v>
      </c>
      <c r="H586" t="s">
        <v>2330</v>
      </c>
      <c r="I586" s="12">
        <f>_xlfn.XLOOKUP(A586, 'FY25 Preliminary Award'!B:B, 'FY25 Preliminary Award'!F:F, "", FALSE)</f>
        <v>996.53</v>
      </c>
      <c r="J586" s="12">
        <f>_xlfn.XLOOKUP('Overview 619'!A586, 'FY25 Final Award'!B:B, 'FY25 Final Award'!F:F, "", FALSE)</f>
        <v>1565.24</v>
      </c>
      <c r="K586" s="12">
        <f>_xlfn.XLOOKUP('Overview 619'!A586, 'FY25 Final Award'!B:B, 'FY25 Final Award'!F:F, "", FALSE)</f>
        <v>1565.24</v>
      </c>
      <c r="O586" t="s">
        <v>85</v>
      </c>
    </row>
    <row r="587" spans="1:15">
      <c r="A587" t="s">
        <v>2105</v>
      </c>
      <c r="B587" t="s">
        <v>2106</v>
      </c>
      <c r="C587" t="s">
        <v>2107</v>
      </c>
      <c r="D587" t="s">
        <v>2108</v>
      </c>
      <c r="E587" t="s">
        <v>49</v>
      </c>
      <c r="F587" s="13">
        <v>46296</v>
      </c>
      <c r="G587" t="s">
        <v>2329</v>
      </c>
      <c r="H587" t="s">
        <v>2330</v>
      </c>
      <c r="I587" s="12">
        <f>_xlfn.XLOOKUP(A587, 'FY25 Preliminary Award'!B:B, 'FY25 Preliminary Award'!F:F, "", FALSE)</f>
        <v>2499.42</v>
      </c>
      <c r="J587" s="12">
        <f>_xlfn.XLOOKUP('Overview 619'!A587, 'FY25 Final Award'!B:B, 'FY25 Final Award'!F:F, "", FALSE)</f>
        <v>612.66</v>
      </c>
      <c r="K587" s="12">
        <f>_xlfn.XLOOKUP('Overview 619'!A587, 'FY25 Final Award'!B:B, 'FY25 Final Award'!F:F, "", FALSE)</f>
        <v>612.66</v>
      </c>
      <c r="O587" t="s">
        <v>85</v>
      </c>
    </row>
    <row r="588" spans="1:15">
      <c r="A588" t="s">
        <v>2109</v>
      </c>
      <c r="B588" t="s">
        <v>2110</v>
      </c>
      <c r="C588" t="s">
        <v>2111</v>
      </c>
      <c r="D588" t="s">
        <v>2112</v>
      </c>
      <c r="E588" t="s">
        <v>49</v>
      </c>
      <c r="F588" s="13">
        <v>46296</v>
      </c>
      <c r="G588" t="s">
        <v>2329</v>
      </c>
      <c r="H588" t="s">
        <v>2330</v>
      </c>
      <c r="I588" s="12">
        <f>_xlfn.XLOOKUP(A588, 'FY25 Preliminary Award'!B:B, 'FY25 Preliminary Award'!F:F, "", FALSE)</f>
        <v>765.73</v>
      </c>
      <c r="J588" s="12">
        <f>_xlfn.XLOOKUP('Overview 619'!A588, 'FY25 Final Award'!B:B, 'FY25 Final Award'!F:F, "", FALSE)</f>
        <v>172.84</v>
      </c>
      <c r="K588" s="12">
        <f>_xlfn.XLOOKUP('Overview 619'!A588, 'FY25 Final Award'!B:B, 'FY25 Final Award'!F:F, "", FALSE)</f>
        <v>172.84</v>
      </c>
      <c r="O588" t="s">
        <v>85</v>
      </c>
    </row>
    <row r="589" spans="1:15">
      <c r="A589" t="s">
        <v>2113</v>
      </c>
      <c r="B589" t="s">
        <v>2114</v>
      </c>
      <c r="C589" t="s">
        <v>2114</v>
      </c>
      <c r="D589" t="s">
        <v>2115</v>
      </c>
      <c r="E589" t="s">
        <v>49</v>
      </c>
      <c r="F589" s="13">
        <v>46296</v>
      </c>
      <c r="G589" t="s">
        <v>2329</v>
      </c>
      <c r="H589" t="s">
        <v>2330</v>
      </c>
      <c r="I589" s="12">
        <f>_xlfn.XLOOKUP(A589, 'FY25 Preliminary Award'!B:B, 'FY25 Preliminary Award'!F:F, "", FALSE)</f>
        <v>0</v>
      </c>
      <c r="J589" s="12">
        <f>_xlfn.XLOOKUP('Overview 619'!A589, 'FY25 Final Award'!B:B, 'FY25 Final Award'!F:F, "", FALSE)</f>
        <v>0</v>
      </c>
      <c r="K589" s="12">
        <f>_xlfn.XLOOKUP('Overview 619'!A589, 'FY25 Final Award'!B:B, 'FY25 Final Award'!F:F, "", FALSE)</f>
        <v>0</v>
      </c>
      <c r="O589" t="s">
        <v>85</v>
      </c>
    </row>
    <row r="590" spans="1:15">
      <c r="A590" t="s">
        <v>2116</v>
      </c>
      <c r="B590" t="s">
        <v>2117</v>
      </c>
      <c r="C590" t="s">
        <v>2118</v>
      </c>
      <c r="D590" t="s">
        <v>2119</v>
      </c>
      <c r="E590" t="s">
        <v>49</v>
      </c>
      <c r="F590" s="13">
        <v>46296</v>
      </c>
      <c r="G590" t="s">
        <v>2329</v>
      </c>
      <c r="H590" t="s">
        <v>2330</v>
      </c>
      <c r="I590" s="12">
        <f>_xlfn.XLOOKUP(A590, 'FY25 Preliminary Award'!B:B, 'FY25 Preliminary Award'!F:F, "", FALSE)</f>
        <v>0</v>
      </c>
      <c r="J590" s="12">
        <f>_xlfn.XLOOKUP('Overview 619'!A590, 'FY25 Final Award'!B:B, 'FY25 Final Award'!F:F, "", FALSE)</f>
        <v>0</v>
      </c>
      <c r="K590" s="12">
        <f>_xlfn.XLOOKUP('Overview 619'!A590, 'FY25 Final Award'!B:B, 'FY25 Final Award'!F:F, "", FALSE)</f>
        <v>0</v>
      </c>
      <c r="O590" t="s">
        <v>85</v>
      </c>
    </row>
    <row r="591" spans="1:15">
      <c r="A591" t="s">
        <v>2120</v>
      </c>
      <c r="B591" t="s">
        <v>2121</v>
      </c>
      <c r="C591" t="s">
        <v>2122</v>
      </c>
      <c r="D591" t="s">
        <v>2123</v>
      </c>
      <c r="E591" t="s">
        <v>49</v>
      </c>
      <c r="F591" s="13">
        <v>46296</v>
      </c>
      <c r="G591" t="s">
        <v>2329</v>
      </c>
      <c r="H591" t="s">
        <v>2330</v>
      </c>
      <c r="I591" s="12">
        <f>_xlfn.XLOOKUP(A591, 'FY25 Preliminary Award'!B:B, 'FY25 Preliminary Award'!F:F, "", FALSE)</f>
        <v>8297.11</v>
      </c>
      <c r="J591" s="12">
        <f>_xlfn.XLOOKUP('Overview 619'!A591, 'FY25 Final Award'!B:B, 'FY25 Final Award'!F:F, "", FALSE)</f>
        <v>10957.31</v>
      </c>
      <c r="K591" s="12">
        <f>_xlfn.XLOOKUP('Overview 619'!A591, 'FY25 Final Award'!B:B, 'FY25 Final Award'!F:F, "", FALSE)</f>
        <v>10957.31</v>
      </c>
      <c r="O591" t="s">
        <v>85</v>
      </c>
    </row>
    <row r="592" spans="1:15">
      <c r="A592" t="s">
        <v>2124</v>
      </c>
      <c r="B592" t="s">
        <v>2125</v>
      </c>
      <c r="C592" t="s">
        <v>2126</v>
      </c>
      <c r="D592" t="s">
        <v>2127</v>
      </c>
      <c r="E592" t="s">
        <v>49</v>
      </c>
      <c r="F592" s="13">
        <v>46296</v>
      </c>
      <c r="G592" t="s">
        <v>2329</v>
      </c>
      <c r="H592" t="s">
        <v>2330</v>
      </c>
      <c r="I592" s="12">
        <f>_xlfn.XLOOKUP(A592, 'FY25 Preliminary Award'!B:B, 'FY25 Preliminary Award'!F:F, "", FALSE)</f>
        <v>0</v>
      </c>
      <c r="J592" s="12">
        <f>_xlfn.XLOOKUP('Overview 619'!A592, 'FY25 Final Award'!B:B, 'FY25 Final Award'!F:F, "", FALSE)</f>
        <v>0</v>
      </c>
      <c r="K592" s="12">
        <f>_xlfn.XLOOKUP('Overview 619'!A592, 'FY25 Final Award'!B:B, 'FY25 Final Award'!F:F, "", FALSE)</f>
        <v>0</v>
      </c>
      <c r="O592" t="s">
        <v>85</v>
      </c>
    </row>
    <row r="593" spans="1:15">
      <c r="A593" t="s">
        <v>2128</v>
      </c>
      <c r="B593" t="s">
        <v>2129</v>
      </c>
      <c r="C593" t="s">
        <v>2129</v>
      </c>
      <c r="D593" t="s">
        <v>2130</v>
      </c>
      <c r="E593" t="s">
        <v>49</v>
      </c>
      <c r="F593" s="13">
        <v>46296</v>
      </c>
      <c r="G593" t="s">
        <v>2329</v>
      </c>
      <c r="H593" t="s">
        <v>2330</v>
      </c>
      <c r="I593" s="12">
        <f>_xlfn.XLOOKUP(A593, 'FY25 Preliminary Award'!B:B, 'FY25 Preliminary Award'!F:F, "", FALSE)</f>
        <v>6465.53</v>
      </c>
      <c r="J593" s="12">
        <f>_xlfn.XLOOKUP('Overview 619'!A593, 'FY25 Final Award'!B:B, 'FY25 Final Award'!F:F, "", FALSE)</f>
        <v>8060.75</v>
      </c>
      <c r="K593" s="12">
        <f>_xlfn.XLOOKUP('Overview 619'!A593, 'FY25 Final Award'!B:B, 'FY25 Final Award'!F:F, "", FALSE)</f>
        <v>8060.75</v>
      </c>
      <c r="O593" t="s">
        <v>85</v>
      </c>
    </row>
    <row r="594" spans="1:15">
      <c r="A594" t="s">
        <v>2131</v>
      </c>
      <c r="B594" t="s">
        <v>2132</v>
      </c>
      <c r="C594" t="s">
        <v>2133</v>
      </c>
      <c r="D594" t="s">
        <v>2134</v>
      </c>
      <c r="E594" t="s">
        <v>49</v>
      </c>
      <c r="F594" s="13">
        <v>46296</v>
      </c>
      <c r="G594" t="s">
        <v>2329</v>
      </c>
      <c r="H594" t="s">
        <v>2330</v>
      </c>
      <c r="I594" s="12">
        <f>_xlfn.XLOOKUP(A594, 'FY25 Preliminary Award'!B:B, 'FY25 Preliminary Award'!F:F, "", FALSE)</f>
        <v>5808.72</v>
      </c>
      <c r="J594" s="12">
        <f>_xlfn.XLOOKUP('Overview 619'!A594, 'FY25 Final Award'!B:B, 'FY25 Final Award'!F:F, "", FALSE)</f>
        <v>6960.42</v>
      </c>
      <c r="K594" s="12">
        <f>_xlfn.XLOOKUP('Overview 619'!A594, 'FY25 Final Award'!B:B, 'FY25 Final Award'!F:F, "", FALSE)</f>
        <v>6960.42</v>
      </c>
      <c r="O594" t="s">
        <v>85</v>
      </c>
    </row>
    <row r="595" spans="1:15">
      <c r="A595" t="s">
        <v>2135</v>
      </c>
      <c r="B595" t="s">
        <v>2136</v>
      </c>
      <c r="C595" t="s">
        <v>2137</v>
      </c>
      <c r="D595" t="s">
        <v>2138</v>
      </c>
      <c r="E595" t="s">
        <v>49</v>
      </c>
      <c r="F595" s="13">
        <v>46296</v>
      </c>
      <c r="G595" t="s">
        <v>2329</v>
      </c>
      <c r="H595" t="s">
        <v>2330</v>
      </c>
      <c r="I595" s="12">
        <f>_xlfn.XLOOKUP(A595, 'FY25 Preliminary Award'!B:B, 'FY25 Preliminary Award'!F:F, "", FALSE)</f>
        <v>825.93</v>
      </c>
      <c r="J595" s="12">
        <f>_xlfn.XLOOKUP('Overview 619'!A595, 'FY25 Final Award'!B:B, 'FY25 Final Award'!F:F, "", FALSE)</f>
        <v>936.88</v>
      </c>
      <c r="K595" s="12">
        <f>_xlfn.XLOOKUP('Overview 619'!A595, 'FY25 Final Award'!B:B, 'FY25 Final Award'!F:F, "", FALSE)</f>
        <v>936.88</v>
      </c>
      <c r="O595" t="s">
        <v>85</v>
      </c>
    </row>
    <row r="596" spans="1:15">
      <c r="A596" t="s">
        <v>2139</v>
      </c>
      <c r="B596" t="s">
        <v>2140</v>
      </c>
      <c r="C596" t="s">
        <v>2141</v>
      </c>
      <c r="D596" t="s">
        <v>2142</v>
      </c>
      <c r="E596" t="s">
        <v>49</v>
      </c>
      <c r="F596" s="13">
        <v>46296</v>
      </c>
      <c r="G596" t="s">
        <v>2329</v>
      </c>
      <c r="H596" t="s">
        <v>2330</v>
      </c>
      <c r="I596" s="12">
        <f>_xlfn.XLOOKUP(A596, 'FY25 Preliminary Award'!B:B, 'FY25 Preliminary Award'!F:F, "", FALSE)</f>
        <v>1010.25</v>
      </c>
      <c r="J596" s="12">
        <f>_xlfn.XLOOKUP('Overview 619'!A596, 'FY25 Final Award'!B:B, 'FY25 Final Award'!F:F, "", FALSE)</f>
        <v>1171.92</v>
      </c>
      <c r="K596" s="12">
        <f>_xlfn.XLOOKUP('Overview 619'!A596, 'FY25 Final Award'!B:B, 'FY25 Final Award'!F:F, "", FALSE)</f>
        <v>1171.92</v>
      </c>
      <c r="O596" t="s">
        <v>85</v>
      </c>
    </row>
    <row r="597" spans="1:15">
      <c r="A597" t="s">
        <v>2143</v>
      </c>
      <c r="B597" t="s">
        <v>2144</v>
      </c>
      <c r="C597" t="s">
        <v>2145</v>
      </c>
      <c r="D597" t="s">
        <v>2146</v>
      </c>
      <c r="E597" t="s">
        <v>49</v>
      </c>
      <c r="F597" s="13">
        <v>46296</v>
      </c>
      <c r="G597" t="s">
        <v>2329</v>
      </c>
      <c r="H597" t="s">
        <v>2330</v>
      </c>
      <c r="I597" s="12">
        <f>_xlfn.XLOOKUP(A597, 'FY25 Preliminary Award'!B:B, 'FY25 Preliminary Award'!F:F, "", FALSE)</f>
        <v>1298.75</v>
      </c>
      <c r="J597" s="12">
        <f>_xlfn.XLOOKUP('Overview 619'!A597, 'FY25 Final Award'!B:B, 'FY25 Final Award'!F:F, "", FALSE)</f>
        <v>1504.95</v>
      </c>
      <c r="K597" s="12">
        <f>_xlfn.XLOOKUP('Overview 619'!A597, 'FY25 Final Award'!B:B, 'FY25 Final Award'!F:F, "", FALSE)</f>
        <v>1504.95</v>
      </c>
      <c r="O597" t="s">
        <v>85</v>
      </c>
    </row>
    <row r="598" spans="1:15">
      <c r="A598" t="s">
        <v>2147</v>
      </c>
      <c r="B598" t="s">
        <v>2148</v>
      </c>
      <c r="C598" t="s">
        <v>2148</v>
      </c>
      <c r="D598" t="s">
        <v>2149</v>
      </c>
      <c r="E598" t="s">
        <v>49</v>
      </c>
      <c r="F598" s="13">
        <v>46296</v>
      </c>
      <c r="G598" t="s">
        <v>2329</v>
      </c>
      <c r="H598" t="s">
        <v>2330</v>
      </c>
      <c r="I598" s="12">
        <f>_xlfn.XLOOKUP(A598, 'FY25 Preliminary Award'!B:B, 'FY25 Preliminary Award'!F:F, "", FALSE)</f>
        <v>0</v>
      </c>
      <c r="J598" s="12">
        <f>_xlfn.XLOOKUP('Overview 619'!A598, 'FY25 Final Award'!B:B, 'FY25 Final Award'!F:F, "", FALSE)</f>
        <v>0</v>
      </c>
      <c r="K598" s="12">
        <f>_xlfn.XLOOKUP('Overview 619'!A598, 'FY25 Final Award'!B:B, 'FY25 Final Award'!F:F, "", FALSE)</f>
        <v>0</v>
      </c>
      <c r="O598" t="s">
        <v>85</v>
      </c>
    </row>
    <row r="599" spans="1:15">
      <c r="A599" t="s">
        <v>2150</v>
      </c>
      <c r="B599" t="s">
        <v>2151</v>
      </c>
      <c r="C599" t="s">
        <v>2151</v>
      </c>
      <c r="D599" t="s">
        <v>2152</v>
      </c>
      <c r="E599" t="s">
        <v>49</v>
      </c>
      <c r="F599" s="13">
        <v>46296</v>
      </c>
      <c r="G599" t="s">
        <v>2329</v>
      </c>
      <c r="H599" t="s">
        <v>2330</v>
      </c>
      <c r="I599" s="12">
        <f>_xlfn.XLOOKUP(A599, 'FY25 Preliminary Award'!B:B, 'FY25 Preliminary Award'!F:F, "", FALSE)</f>
        <v>7502.28</v>
      </c>
      <c r="J599" s="12">
        <f>_xlfn.XLOOKUP('Overview 619'!A599, 'FY25 Final Award'!B:B, 'FY25 Final Award'!F:F, "", FALSE)</f>
        <v>9159.82</v>
      </c>
      <c r="K599" s="12">
        <f>_xlfn.XLOOKUP('Overview 619'!A599, 'FY25 Final Award'!B:B, 'FY25 Final Award'!F:F, "", FALSE)</f>
        <v>9159.82</v>
      </c>
      <c r="O599" t="s">
        <v>85</v>
      </c>
    </row>
    <row r="600" spans="1:15">
      <c r="A600" t="s">
        <v>2153</v>
      </c>
      <c r="B600" t="s">
        <v>2154</v>
      </c>
      <c r="C600" t="s">
        <v>2155</v>
      </c>
      <c r="D600" t="s">
        <v>2156</v>
      </c>
      <c r="E600" t="s">
        <v>49</v>
      </c>
      <c r="F600" s="13">
        <v>46296</v>
      </c>
      <c r="G600" t="s">
        <v>2329</v>
      </c>
      <c r="H600" t="s">
        <v>2330</v>
      </c>
      <c r="I600" s="12">
        <f>_xlfn.XLOOKUP(A600, 'FY25 Preliminary Award'!B:B, 'FY25 Preliminary Award'!F:F, "", FALSE)</f>
        <v>599.96</v>
      </c>
      <c r="J600" s="12">
        <f>_xlfn.XLOOKUP('Overview 619'!A600, 'FY25 Final Award'!B:B, 'FY25 Final Award'!F:F, "", FALSE)</f>
        <v>934.9</v>
      </c>
      <c r="K600" s="12">
        <f>_xlfn.XLOOKUP('Overview 619'!A600, 'FY25 Final Award'!B:B, 'FY25 Final Award'!F:F, "", FALSE)</f>
        <v>934.9</v>
      </c>
      <c r="O600" t="s">
        <v>85</v>
      </c>
    </row>
    <row r="601" spans="1:15">
      <c r="A601" t="s">
        <v>2157</v>
      </c>
      <c r="B601" t="s">
        <v>2158</v>
      </c>
      <c r="C601" t="s">
        <v>2159</v>
      </c>
      <c r="D601" t="s">
        <v>2160</v>
      </c>
      <c r="E601" t="s">
        <v>49</v>
      </c>
      <c r="F601" s="13">
        <v>46296</v>
      </c>
      <c r="G601" t="s">
        <v>2329</v>
      </c>
      <c r="H601" t="s">
        <v>2330</v>
      </c>
      <c r="I601" s="12">
        <f>_xlfn.XLOOKUP(A601, 'FY25 Preliminary Award'!B:B, 'FY25 Preliminary Award'!F:F, "", FALSE)</f>
        <v>832.19</v>
      </c>
      <c r="J601" s="12">
        <f>_xlfn.XLOOKUP('Overview 619'!A601, 'FY25 Final Award'!B:B, 'FY25 Final Award'!F:F, "", FALSE)</f>
        <v>1183.06</v>
      </c>
      <c r="K601" s="12">
        <f>_xlfn.XLOOKUP('Overview 619'!A601, 'FY25 Final Award'!B:B, 'FY25 Final Award'!F:F, "", FALSE)</f>
        <v>1183.06</v>
      </c>
      <c r="O601" t="s">
        <v>85</v>
      </c>
    </row>
    <row r="602" spans="1:15">
      <c r="A602" t="s">
        <v>2161</v>
      </c>
      <c r="B602" t="s">
        <v>2162</v>
      </c>
      <c r="C602" t="s">
        <v>2162</v>
      </c>
      <c r="D602" t="s">
        <v>2163</v>
      </c>
      <c r="E602" t="s">
        <v>49</v>
      </c>
      <c r="F602" s="13">
        <v>46296</v>
      </c>
      <c r="G602" t="s">
        <v>2329</v>
      </c>
      <c r="H602" t="s">
        <v>2330</v>
      </c>
      <c r="I602" s="12">
        <f>_xlfn.XLOOKUP(A602, 'FY25 Preliminary Award'!B:B, 'FY25 Preliminary Award'!F:F, "", FALSE)</f>
        <v>0</v>
      </c>
      <c r="J602" s="12">
        <f>_xlfn.XLOOKUP('Overview 619'!A602, 'FY25 Final Award'!B:B, 'FY25 Final Award'!F:F, "", FALSE)</f>
        <v>0</v>
      </c>
      <c r="K602" s="12">
        <f>_xlfn.XLOOKUP('Overview 619'!A602, 'FY25 Final Award'!B:B, 'FY25 Final Award'!F:F, "", FALSE)</f>
        <v>0</v>
      </c>
      <c r="O602" t="s">
        <v>85</v>
      </c>
    </row>
    <row r="603" spans="1:15">
      <c r="A603" t="s">
        <v>2164</v>
      </c>
      <c r="B603" t="s">
        <v>2165</v>
      </c>
      <c r="C603" t="s">
        <v>2166</v>
      </c>
      <c r="D603" t="s">
        <v>2167</v>
      </c>
      <c r="E603" t="s">
        <v>49</v>
      </c>
      <c r="F603" s="13">
        <v>46296</v>
      </c>
      <c r="G603" t="s">
        <v>2329</v>
      </c>
      <c r="H603" t="s">
        <v>2330</v>
      </c>
      <c r="I603" s="12">
        <f>_xlfn.XLOOKUP(A603, 'FY25 Preliminary Award'!B:B, 'FY25 Preliminary Award'!F:F, "", FALSE)</f>
        <v>248462.58</v>
      </c>
      <c r="J603" s="12">
        <f>_xlfn.XLOOKUP('Overview 619'!A603, 'FY25 Final Award'!B:B, 'FY25 Final Award'!F:F, "", FALSE)</f>
        <v>305011.75</v>
      </c>
      <c r="K603" s="12">
        <f>_xlfn.XLOOKUP('Overview 619'!A603, 'FY25 Final Award'!B:B, 'FY25 Final Award'!F:F, "", FALSE)</f>
        <v>305011.75</v>
      </c>
      <c r="O603" t="s">
        <v>85</v>
      </c>
    </row>
    <row r="604" spans="1:15">
      <c r="A604" t="s">
        <v>2168</v>
      </c>
      <c r="B604" t="s">
        <v>2169</v>
      </c>
      <c r="C604" t="s">
        <v>2170</v>
      </c>
      <c r="D604" t="s">
        <v>2171</v>
      </c>
      <c r="E604" t="s">
        <v>49</v>
      </c>
      <c r="F604" s="13">
        <v>46296</v>
      </c>
      <c r="G604" t="s">
        <v>2329</v>
      </c>
      <c r="H604" t="s">
        <v>2330</v>
      </c>
      <c r="I604" s="12">
        <f>_xlfn.XLOOKUP(A604, 'FY25 Preliminary Award'!B:B, 'FY25 Preliminary Award'!F:F, "", FALSE)</f>
        <v>0</v>
      </c>
      <c r="J604" s="12">
        <f>_xlfn.XLOOKUP('Overview 619'!A604, 'FY25 Final Award'!B:B, 'FY25 Final Award'!F:F, "", FALSE)</f>
        <v>0</v>
      </c>
      <c r="K604" s="12">
        <f>_xlfn.XLOOKUP('Overview 619'!A604, 'FY25 Final Award'!B:B, 'FY25 Final Award'!F:F, "", FALSE)</f>
        <v>0</v>
      </c>
      <c r="O604" t="s">
        <v>85</v>
      </c>
    </row>
    <row r="605" spans="1:15">
      <c r="A605" t="s">
        <v>2172</v>
      </c>
      <c r="B605" t="s">
        <v>2173</v>
      </c>
      <c r="C605" t="s">
        <v>2174</v>
      </c>
      <c r="D605" t="s">
        <v>2175</v>
      </c>
      <c r="E605" t="s">
        <v>49</v>
      </c>
      <c r="F605" s="13">
        <v>46296</v>
      </c>
      <c r="G605" t="s">
        <v>2329</v>
      </c>
      <c r="H605" t="s">
        <v>2330</v>
      </c>
      <c r="I605" s="12">
        <f>_xlfn.XLOOKUP(A605, 'FY25 Preliminary Award'!B:B, 'FY25 Preliminary Award'!F:F, "", FALSE)</f>
        <v>386.27</v>
      </c>
      <c r="J605" s="12">
        <f>_xlfn.XLOOKUP('Overview 619'!A605, 'FY25 Final Award'!B:B, 'FY25 Final Award'!F:F, "", FALSE)</f>
        <v>0</v>
      </c>
      <c r="K605" s="12">
        <f>_xlfn.XLOOKUP('Overview 619'!A605, 'FY25 Final Award'!B:B, 'FY25 Final Award'!F:F, "", FALSE)</f>
        <v>0</v>
      </c>
      <c r="O605" t="s">
        <v>85</v>
      </c>
    </row>
    <row r="606" spans="1:15">
      <c r="A606" t="s">
        <v>2176</v>
      </c>
      <c r="B606" t="s">
        <v>2177</v>
      </c>
      <c r="C606" t="s">
        <v>2178</v>
      </c>
      <c r="D606" t="s">
        <v>2179</v>
      </c>
      <c r="E606" t="s">
        <v>49</v>
      </c>
      <c r="F606" s="13">
        <v>46296</v>
      </c>
      <c r="G606" t="s">
        <v>2329</v>
      </c>
      <c r="H606" t="s">
        <v>2330</v>
      </c>
      <c r="I606" s="12">
        <f>_xlfn.XLOOKUP(A606, 'FY25 Preliminary Award'!B:B, 'FY25 Preliminary Award'!F:F, "", FALSE)</f>
        <v>2039.63</v>
      </c>
      <c r="J606" s="12">
        <f>_xlfn.XLOOKUP('Overview 619'!A606, 'FY25 Final Award'!B:B, 'FY25 Final Award'!F:F, "", FALSE)</f>
        <v>3316.16</v>
      </c>
      <c r="K606" s="12">
        <f>_xlfn.XLOOKUP('Overview 619'!A606, 'FY25 Final Award'!B:B, 'FY25 Final Award'!F:F, "", FALSE)</f>
        <v>3316.16</v>
      </c>
      <c r="O606" t="s">
        <v>85</v>
      </c>
    </row>
    <row r="607" spans="1:15">
      <c r="A607" t="s">
        <v>2180</v>
      </c>
      <c r="B607" t="s">
        <v>2181</v>
      </c>
      <c r="C607" t="s">
        <v>2182</v>
      </c>
      <c r="D607" t="s">
        <v>2183</v>
      </c>
      <c r="E607" t="s">
        <v>49</v>
      </c>
      <c r="F607" s="13">
        <v>46296</v>
      </c>
      <c r="G607" t="s">
        <v>2329</v>
      </c>
      <c r="H607" t="s">
        <v>2330</v>
      </c>
      <c r="I607" s="12">
        <f>_xlfn.XLOOKUP(A607, 'FY25 Preliminary Award'!B:B, 'FY25 Preliminary Award'!F:F, "", FALSE)</f>
        <v>30202.49</v>
      </c>
      <c r="J607" s="12">
        <f>_xlfn.XLOOKUP('Overview 619'!A607, 'FY25 Final Award'!B:B, 'FY25 Final Award'!F:F, "", FALSE)</f>
        <v>41852.85</v>
      </c>
      <c r="K607" s="12">
        <f>_xlfn.XLOOKUP('Overview 619'!A607, 'FY25 Final Award'!B:B, 'FY25 Final Award'!F:F, "", FALSE)</f>
        <v>41852.85</v>
      </c>
      <c r="O607" t="s">
        <v>85</v>
      </c>
    </row>
    <row r="608" spans="1:15">
      <c r="A608" t="s">
        <v>2184</v>
      </c>
      <c r="B608" t="s">
        <v>2185</v>
      </c>
      <c r="C608" t="s">
        <v>2186</v>
      </c>
      <c r="D608">
        <v>0</v>
      </c>
      <c r="E608" t="s">
        <v>49</v>
      </c>
      <c r="F608" s="13">
        <v>46296</v>
      </c>
      <c r="G608" t="s">
        <v>2329</v>
      </c>
      <c r="H608" t="s">
        <v>2330</v>
      </c>
      <c r="I608" s="12">
        <f>_xlfn.XLOOKUP(A608, 'FY25 Preliminary Award'!B:B, 'FY25 Preliminary Award'!F:F, "", FALSE)</f>
        <v>298.94</v>
      </c>
      <c r="J608" s="12">
        <f>_xlfn.XLOOKUP('Overview 619'!A608, 'FY25 Final Award'!B:B, 'FY25 Final Award'!F:F, "", FALSE)</f>
        <v>373.28</v>
      </c>
      <c r="K608" s="12">
        <f>_xlfn.XLOOKUP('Overview 619'!A608, 'FY25 Final Award'!B:B, 'FY25 Final Award'!F:F, "", FALSE)</f>
        <v>373.28</v>
      </c>
      <c r="O608" t="s">
        <v>85</v>
      </c>
    </row>
    <row r="609" spans="1:15">
      <c r="A609" t="s">
        <v>2187</v>
      </c>
      <c r="B609" t="s">
        <v>2188</v>
      </c>
      <c r="C609" t="s">
        <v>2189</v>
      </c>
      <c r="D609" t="s">
        <v>2190</v>
      </c>
      <c r="E609" t="s">
        <v>49</v>
      </c>
      <c r="F609" s="13">
        <v>46296</v>
      </c>
      <c r="G609" t="s">
        <v>2329</v>
      </c>
      <c r="H609" t="s">
        <v>2330</v>
      </c>
      <c r="I609" s="12">
        <f>_xlfn.XLOOKUP(A609, 'FY25 Preliminary Award'!B:B, 'FY25 Preliminary Award'!F:F, "", FALSE)</f>
        <v>1724.78</v>
      </c>
      <c r="J609" s="12">
        <f>_xlfn.XLOOKUP('Overview 619'!A609, 'FY25 Final Award'!B:B, 'FY25 Final Award'!F:F, "", FALSE)</f>
        <v>1726.1</v>
      </c>
      <c r="K609" s="12">
        <f>_xlfn.XLOOKUP('Overview 619'!A609, 'FY25 Final Award'!B:B, 'FY25 Final Award'!F:F, "", FALSE)</f>
        <v>1726.1</v>
      </c>
      <c r="O609" t="s">
        <v>85</v>
      </c>
    </row>
    <row r="610" spans="1:15">
      <c r="A610" t="s">
        <v>2191</v>
      </c>
      <c r="B610" t="s">
        <v>2192</v>
      </c>
      <c r="C610" t="s">
        <v>2193</v>
      </c>
      <c r="D610" t="s">
        <v>2194</v>
      </c>
      <c r="E610" t="s">
        <v>49</v>
      </c>
      <c r="F610" s="13">
        <v>46296</v>
      </c>
      <c r="G610" t="s">
        <v>2329</v>
      </c>
      <c r="H610" t="s">
        <v>2330</v>
      </c>
      <c r="I610" s="12">
        <f>_xlfn.XLOOKUP(A610, 'FY25 Preliminary Award'!B:B, 'FY25 Preliminary Award'!F:F, "", FALSE)</f>
        <v>0</v>
      </c>
      <c r="J610" s="12">
        <f>_xlfn.XLOOKUP('Overview 619'!A610, 'FY25 Final Award'!B:B, 'FY25 Final Award'!F:F, "", FALSE)</f>
        <v>0</v>
      </c>
      <c r="K610" s="12">
        <f>_xlfn.XLOOKUP('Overview 619'!A610, 'FY25 Final Award'!B:B, 'FY25 Final Award'!F:F, "", FALSE)</f>
        <v>0</v>
      </c>
      <c r="O610" t="s">
        <v>85</v>
      </c>
    </row>
    <row r="611" spans="1:15">
      <c r="A611" t="s">
        <v>2195</v>
      </c>
      <c r="B611" t="s">
        <v>2196</v>
      </c>
      <c r="C611" t="s">
        <v>2196</v>
      </c>
      <c r="D611" t="s">
        <v>2197</v>
      </c>
      <c r="E611" t="s">
        <v>49</v>
      </c>
      <c r="F611" s="13">
        <v>46296</v>
      </c>
      <c r="G611" t="s">
        <v>2329</v>
      </c>
      <c r="H611" t="s">
        <v>2330</v>
      </c>
      <c r="I611" s="12">
        <f>_xlfn.XLOOKUP(A611, 'FY25 Preliminary Award'!B:B, 'FY25 Preliminary Award'!F:F, "", FALSE)</f>
        <v>0</v>
      </c>
      <c r="J611" s="12">
        <f>_xlfn.XLOOKUP('Overview 619'!A611, 'FY25 Final Award'!B:B, 'FY25 Final Award'!F:F, "", FALSE)</f>
        <v>0</v>
      </c>
      <c r="K611" s="12">
        <f>_xlfn.XLOOKUP('Overview 619'!A611, 'FY25 Final Award'!B:B, 'FY25 Final Award'!F:F, "", FALSE)</f>
        <v>0</v>
      </c>
      <c r="O611" t="s">
        <v>85</v>
      </c>
    </row>
    <row r="612" spans="1:15">
      <c r="A612" t="s">
        <v>2198</v>
      </c>
      <c r="B612" t="s">
        <v>2199</v>
      </c>
      <c r="C612" t="s">
        <v>2199</v>
      </c>
      <c r="D612" t="s">
        <v>2200</v>
      </c>
      <c r="E612" t="s">
        <v>49</v>
      </c>
      <c r="F612" s="13">
        <v>46296</v>
      </c>
      <c r="G612" t="s">
        <v>2329</v>
      </c>
      <c r="H612" t="s">
        <v>2330</v>
      </c>
      <c r="I612" s="12">
        <f>_xlfn.XLOOKUP(A612, 'FY25 Preliminary Award'!B:B, 'FY25 Preliminary Award'!F:F, "", FALSE)</f>
        <v>369.45</v>
      </c>
      <c r="J612" s="12">
        <f>_xlfn.XLOOKUP('Overview 619'!A612, 'FY25 Final Award'!B:B, 'FY25 Final Award'!F:F, "", FALSE)</f>
        <v>231</v>
      </c>
      <c r="K612" s="12">
        <f>_xlfn.XLOOKUP('Overview 619'!A612, 'FY25 Final Award'!B:B, 'FY25 Final Award'!F:F, "", FALSE)</f>
        <v>231</v>
      </c>
      <c r="O612" t="s">
        <v>85</v>
      </c>
    </row>
    <row r="613" spans="1:15">
      <c r="A613" t="s">
        <v>2201</v>
      </c>
      <c r="B613" t="s">
        <v>2202</v>
      </c>
      <c r="C613" t="s">
        <v>2202</v>
      </c>
      <c r="D613" t="s">
        <v>2203</v>
      </c>
      <c r="E613" t="s">
        <v>49</v>
      </c>
      <c r="F613" s="13">
        <v>46296</v>
      </c>
      <c r="G613" t="s">
        <v>2329</v>
      </c>
      <c r="H613" t="s">
        <v>2330</v>
      </c>
      <c r="I613" s="12">
        <f>_xlfn.XLOOKUP(A613, 'FY25 Preliminary Award'!B:B, 'FY25 Preliminary Award'!F:F, "", FALSE)</f>
        <v>0</v>
      </c>
      <c r="J613" s="12">
        <f>_xlfn.XLOOKUP('Overview 619'!A613, 'FY25 Final Award'!B:B, 'FY25 Final Award'!F:F, "", FALSE)</f>
        <v>0</v>
      </c>
      <c r="K613" s="12">
        <f>_xlfn.XLOOKUP('Overview 619'!A613, 'FY25 Final Award'!B:B, 'FY25 Final Award'!F:F, "", FALSE)</f>
        <v>0</v>
      </c>
      <c r="O613" t="s">
        <v>85</v>
      </c>
    </row>
    <row r="614" spans="1:15">
      <c r="A614" t="s">
        <v>2204</v>
      </c>
      <c r="B614" t="s">
        <v>2205</v>
      </c>
      <c r="C614" t="s">
        <v>2206</v>
      </c>
      <c r="D614" t="s">
        <v>2207</v>
      </c>
      <c r="E614" t="s">
        <v>49</v>
      </c>
      <c r="F614" s="13">
        <v>46296</v>
      </c>
      <c r="G614" t="s">
        <v>2329</v>
      </c>
      <c r="H614" t="s">
        <v>2330</v>
      </c>
      <c r="I614" s="12">
        <f>_xlfn.XLOOKUP(A614, 'FY25 Preliminary Award'!B:B, 'FY25 Preliminary Award'!F:F, "", FALSE)</f>
        <v>693.34</v>
      </c>
      <c r="J614" s="12">
        <f>_xlfn.XLOOKUP('Overview 619'!A614, 'FY25 Final Award'!B:B, 'FY25 Final Award'!F:F, "", FALSE)</f>
        <v>796.61</v>
      </c>
      <c r="K614" s="12">
        <f>_xlfn.XLOOKUP('Overview 619'!A614, 'FY25 Final Award'!B:B, 'FY25 Final Award'!F:F, "", FALSE)</f>
        <v>796.61</v>
      </c>
      <c r="O614" t="s">
        <v>85</v>
      </c>
    </row>
    <row r="615" spans="1:15">
      <c r="A615" t="s">
        <v>2208</v>
      </c>
      <c r="B615" t="s">
        <v>2209</v>
      </c>
      <c r="C615" t="s">
        <v>2210</v>
      </c>
      <c r="D615" t="s">
        <v>2211</v>
      </c>
      <c r="E615" t="s">
        <v>49</v>
      </c>
      <c r="F615" s="13">
        <v>46296</v>
      </c>
      <c r="G615" t="s">
        <v>2329</v>
      </c>
      <c r="H615" t="s">
        <v>2330</v>
      </c>
      <c r="I615" s="12">
        <f>_xlfn.XLOOKUP(A615, 'FY25 Preliminary Award'!B:B, 'FY25 Preliminary Award'!F:F, "", FALSE)</f>
        <v>1276.1500000000001</v>
      </c>
      <c r="J615" s="12">
        <f>_xlfn.XLOOKUP('Overview 619'!A615, 'FY25 Final Award'!B:B, 'FY25 Final Award'!F:F, "", FALSE)</f>
        <v>1585.45</v>
      </c>
      <c r="K615" s="12">
        <f>_xlfn.XLOOKUP('Overview 619'!A615, 'FY25 Final Award'!B:B, 'FY25 Final Award'!F:F, "", FALSE)</f>
        <v>1585.45</v>
      </c>
      <c r="O615" t="s">
        <v>85</v>
      </c>
    </row>
    <row r="616" spans="1:15">
      <c r="A616" t="s">
        <v>2212</v>
      </c>
      <c r="B616" t="s">
        <v>2213</v>
      </c>
      <c r="C616" t="s">
        <v>2214</v>
      </c>
      <c r="D616" t="s">
        <v>2215</v>
      </c>
      <c r="E616" t="s">
        <v>49</v>
      </c>
      <c r="F616" s="13">
        <v>46296</v>
      </c>
      <c r="G616" t="s">
        <v>2329</v>
      </c>
      <c r="H616" t="s">
        <v>2330</v>
      </c>
      <c r="I616" s="12">
        <f>_xlfn.XLOOKUP(A616, 'FY25 Preliminary Award'!B:B, 'FY25 Preliminary Award'!F:F, "", FALSE)</f>
        <v>596.78</v>
      </c>
      <c r="J616" s="12">
        <f>_xlfn.XLOOKUP('Overview 619'!A616, 'FY25 Final Award'!B:B, 'FY25 Final Award'!F:F, "", FALSE)</f>
        <v>345.22</v>
      </c>
      <c r="K616" s="12">
        <f>_xlfn.XLOOKUP('Overview 619'!A616, 'FY25 Final Award'!B:B, 'FY25 Final Award'!F:F, "", FALSE)</f>
        <v>345.22</v>
      </c>
      <c r="O616" t="s">
        <v>85</v>
      </c>
    </row>
    <row r="617" spans="1:15">
      <c r="A617" t="s">
        <v>2216</v>
      </c>
      <c r="B617" t="s">
        <v>2217</v>
      </c>
      <c r="C617" t="s">
        <v>2217</v>
      </c>
      <c r="D617" t="s">
        <v>2218</v>
      </c>
      <c r="E617" t="s">
        <v>49</v>
      </c>
      <c r="F617" s="13">
        <v>46296</v>
      </c>
      <c r="G617" t="s">
        <v>2329</v>
      </c>
      <c r="H617" t="s">
        <v>2330</v>
      </c>
      <c r="I617" s="12">
        <f>_xlfn.XLOOKUP(A617, 'FY25 Preliminary Award'!B:B, 'FY25 Preliminary Award'!F:F, "", FALSE)</f>
        <v>0</v>
      </c>
      <c r="J617" s="12">
        <f>_xlfn.XLOOKUP('Overview 619'!A617, 'FY25 Final Award'!B:B, 'FY25 Final Award'!F:F, "", FALSE)</f>
        <v>0</v>
      </c>
      <c r="K617" s="12">
        <f>_xlfn.XLOOKUP('Overview 619'!A617, 'FY25 Final Award'!B:B, 'FY25 Final Award'!F:F, "", FALSE)</f>
        <v>0</v>
      </c>
      <c r="O617" t="s">
        <v>85</v>
      </c>
    </row>
    <row r="618" spans="1:15">
      <c r="A618" t="s">
        <v>2219</v>
      </c>
      <c r="B618" t="s">
        <v>2220</v>
      </c>
      <c r="C618" t="s">
        <v>2221</v>
      </c>
      <c r="D618" t="s">
        <v>2222</v>
      </c>
      <c r="E618" t="s">
        <v>49</v>
      </c>
      <c r="F618" s="13">
        <v>46296</v>
      </c>
      <c r="G618" t="s">
        <v>2329</v>
      </c>
      <c r="H618" t="s">
        <v>2330</v>
      </c>
      <c r="I618" s="12">
        <f>_xlfn.XLOOKUP(A618, 'FY25 Preliminary Award'!B:B, 'FY25 Preliminary Award'!F:F, "", FALSE)</f>
        <v>5494.73</v>
      </c>
      <c r="J618" s="12">
        <f>_xlfn.XLOOKUP('Overview 619'!A618, 'FY25 Final Award'!B:B, 'FY25 Final Award'!F:F, "", FALSE)</f>
        <v>7110.19</v>
      </c>
      <c r="K618" s="12">
        <f>_xlfn.XLOOKUP('Overview 619'!A618, 'FY25 Final Award'!B:B, 'FY25 Final Award'!F:F, "", FALSE)</f>
        <v>7110.19</v>
      </c>
      <c r="O618" t="s">
        <v>85</v>
      </c>
    </row>
    <row r="619" spans="1:15">
      <c r="A619" t="s">
        <v>2223</v>
      </c>
      <c r="B619" t="s">
        <v>2224</v>
      </c>
      <c r="C619" t="s">
        <v>2225</v>
      </c>
      <c r="D619" t="s">
        <v>2226</v>
      </c>
      <c r="E619" t="s">
        <v>49</v>
      </c>
      <c r="F619" s="13">
        <v>46296</v>
      </c>
      <c r="G619" t="s">
        <v>2329</v>
      </c>
      <c r="H619" t="s">
        <v>2330</v>
      </c>
      <c r="I619" s="12">
        <f>_xlfn.XLOOKUP(A619, 'FY25 Preliminary Award'!B:B, 'FY25 Preliminary Award'!F:F, "", FALSE)</f>
        <v>206389.74</v>
      </c>
      <c r="J619" s="12">
        <f>_xlfn.XLOOKUP('Overview 619'!A619, 'FY25 Final Award'!B:B, 'FY25 Final Award'!F:F, "", FALSE)</f>
        <v>241232.64000000001</v>
      </c>
      <c r="K619" s="12">
        <f>_xlfn.XLOOKUP('Overview 619'!A619, 'FY25 Final Award'!B:B, 'FY25 Final Award'!F:F, "", FALSE)</f>
        <v>241232.64000000001</v>
      </c>
      <c r="O619" t="s">
        <v>85</v>
      </c>
    </row>
    <row r="620" spans="1:15">
      <c r="A620" t="s">
        <v>2227</v>
      </c>
      <c r="B620" t="s">
        <v>2228</v>
      </c>
      <c r="C620" t="s">
        <v>2229</v>
      </c>
      <c r="D620" t="s">
        <v>2230</v>
      </c>
      <c r="E620" t="s">
        <v>49</v>
      </c>
      <c r="F620" s="13">
        <v>46296</v>
      </c>
      <c r="G620" t="s">
        <v>2329</v>
      </c>
      <c r="H620" t="s">
        <v>2330</v>
      </c>
      <c r="I620" s="12">
        <f>_xlfn.XLOOKUP(A620, 'FY25 Preliminary Award'!B:B, 'FY25 Preliminary Award'!F:F, "", FALSE)</f>
        <v>1058.74</v>
      </c>
      <c r="J620" s="12">
        <f>_xlfn.XLOOKUP('Overview 619'!A620, 'FY25 Final Award'!B:B, 'FY25 Final Award'!F:F, "", FALSE)</f>
        <v>1303.68</v>
      </c>
      <c r="K620" s="12">
        <f>_xlfn.XLOOKUP('Overview 619'!A620, 'FY25 Final Award'!B:B, 'FY25 Final Award'!F:F, "", FALSE)</f>
        <v>1303.68</v>
      </c>
      <c r="O620" t="s">
        <v>85</v>
      </c>
    </row>
    <row r="621" spans="1:15">
      <c r="A621" t="s">
        <v>2231</v>
      </c>
      <c r="B621" t="s">
        <v>2232</v>
      </c>
      <c r="C621" t="s">
        <v>2233</v>
      </c>
      <c r="D621" t="s">
        <v>2234</v>
      </c>
      <c r="E621" t="s">
        <v>49</v>
      </c>
      <c r="F621" s="13">
        <v>46296</v>
      </c>
      <c r="G621" t="s">
        <v>2329</v>
      </c>
      <c r="H621" t="s">
        <v>2330</v>
      </c>
      <c r="I621" s="12">
        <f>_xlfn.XLOOKUP(A621, 'FY25 Preliminary Award'!B:B, 'FY25 Preliminary Award'!F:F, "", FALSE)</f>
        <v>2546.5700000000002</v>
      </c>
      <c r="J621" s="12">
        <f>_xlfn.XLOOKUP('Overview 619'!A621, 'FY25 Final Award'!B:B, 'FY25 Final Award'!F:F, "", FALSE)</f>
        <v>2871.23</v>
      </c>
      <c r="K621" s="12">
        <f>_xlfn.XLOOKUP('Overview 619'!A621, 'FY25 Final Award'!B:B, 'FY25 Final Award'!F:F, "", FALSE)</f>
        <v>2871.23</v>
      </c>
      <c r="O621" t="s">
        <v>85</v>
      </c>
    </row>
    <row r="622" spans="1:15">
      <c r="A622" t="s">
        <v>2235</v>
      </c>
      <c r="B622" t="s">
        <v>2236</v>
      </c>
      <c r="C622" t="s">
        <v>2237</v>
      </c>
      <c r="D622" t="s">
        <v>2238</v>
      </c>
      <c r="E622" t="s">
        <v>49</v>
      </c>
      <c r="F622" s="13">
        <v>46296</v>
      </c>
      <c r="G622" t="s">
        <v>2329</v>
      </c>
      <c r="H622" t="s">
        <v>2330</v>
      </c>
      <c r="I622" s="12">
        <f>_xlfn.XLOOKUP(A622, 'FY25 Preliminary Award'!B:B, 'FY25 Preliminary Award'!F:F, "", FALSE)</f>
        <v>612.79</v>
      </c>
      <c r="J622" s="12">
        <f>_xlfn.XLOOKUP('Overview 619'!A622, 'FY25 Final Award'!B:B, 'FY25 Final Award'!F:F, "", FALSE)</f>
        <v>968.43</v>
      </c>
      <c r="K622" s="12">
        <f>_xlfn.XLOOKUP('Overview 619'!A622, 'FY25 Final Award'!B:B, 'FY25 Final Award'!F:F, "", FALSE)</f>
        <v>968.43</v>
      </c>
      <c r="O622" t="s">
        <v>85</v>
      </c>
    </row>
    <row r="623" spans="1:15">
      <c r="A623" t="s">
        <v>2239</v>
      </c>
      <c r="B623" t="s">
        <v>2240</v>
      </c>
      <c r="C623" t="s">
        <v>2241</v>
      </c>
      <c r="D623" t="s">
        <v>2242</v>
      </c>
      <c r="E623" t="s">
        <v>49</v>
      </c>
      <c r="F623" s="13">
        <v>46296</v>
      </c>
      <c r="G623" t="s">
        <v>2329</v>
      </c>
      <c r="H623" t="s">
        <v>2330</v>
      </c>
      <c r="I623" s="12">
        <f>_xlfn.XLOOKUP(A623, 'FY25 Preliminary Award'!B:B, 'FY25 Preliminary Award'!F:F, "", FALSE)</f>
        <v>49.55</v>
      </c>
      <c r="J623" s="12">
        <f>_xlfn.XLOOKUP('Overview 619'!A623, 'FY25 Final Award'!B:B, 'FY25 Final Award'!F:F, "", FALSE)</f>
        <v>89.03</v>
      </c>
      <c r="K623" s="12">
        <f>_xlfn.XLOOKUP('Overview 619'!A623, 'FY25 Final Award'!B:B, 'FY25 Final Award'!F:F, "", FALSE)</f>
        <v>89.03</v>
      </c>
      <c r="O623" t="s">
        <v>85</v>
      </c>
    </row>
    <row r="624" spans="1:15">
      <c r="A624" t="s">
        <v>2243</v>
      </c>
      <c r="B624" t="s">
        <v>2244</v>
      </c>
      <c r="C624" t="s">
        <v>2245</v>
      </c>
      <c r="D624" t="s">
        <v>2246</v>
      </c>
      <c r="E624" t="s">
        <v>49</v>
      </c>
      <c r="F624" s="13">
        <v>46296</v>
      </c>
      <c r="G624" t="s">
        <v>2329</v>
      </c>
      <c r="H624" t="s">
        <v>2330</v>
      </c>
      <c r="I624" s="12">
        <f>_xlfn.XLOOKUP(A624, 'FY25 Preliminary Award'!B:B, 'FY25 Preliminary Award'!F:F, "", FALSE)</f>
        <v>347.27</v>
      </c>
      <c r="J624" s="12">
        <f>_xlfn.XLOOKUP('Overview 619'!A624, 'FY25 Final Award'!B:B, 'FY25 Final Award'!F:F, "", FALSE)</f>
        <v>488.72</v>
      </c>
      <c r="K624" s="12">
        <f>_xlfn.XLOOKUP('Overview 619'!A624, 'FY25 Final Award'!B:B, 'FY25 Final Award'!F:F, "", FALSE)</f>
        <v>488.72</v>
      </c>
      <c r="O624" t="s">
        <v>85</v>
      </c>
    </row>
    <row r="625" spans="1:15">
      <c r="A625" t="s">
        <v>2247</v>
      </c>
      <c r="B625" t="s">
        <v>2248</v>
      </c>
      <c r="C625" t="s">
        <v>2248</v>
      </c>
      <c r="D625" t="s">
        <v>2249</v>
      </c>
      <c r="E625" t="s">
        <v>49</v>
      </c>
      <c r="F625" s="13">
        <v>46296</v>
      </c>
      <c r="G625" t="s">
        <v>2329</v>
      </c>
      <c r="H625" t="s">
        <v>2330</v>
      </c>
      <c r="I625" s="12">
        <f>_xlfn.XLOOKUP(A625, 'FY25 Preliminary Award'!B:B, 'FY25 Preliminary Award'!F:F, "", FALSE)</f>
        <v>0</v>
      </c>
      <c r="J625" s="12">
        <f>_xlfn.XLOOKUP('Overview 619'!A625, 'FY25 Final Award'!B:B, 'FY25 Final Award'!F:F, "", FALSE)</f>
        <v>0</v>
      </c>
      <c r="K625" s="12">
        <f>_xlfn.XLOOKUP('Overview 619'!A625, 'FY25 Final Award'!B:B, 'FY25 Final Award'!F:F, "", FALSE)</f>
        <v>0</v>
      </c>
      <c r="O625" t="s">
        <v>85</v>
      </c>
    </row>
    <row r="626" spans="1:15">
      <c r="A626" t="s">
        <v>2250</v>
      </c>
      <c r="B626" t="s">
        <v>2251</v>
      </c>
      <c r="C626" t="s">
        <v>2252</v>
      </c>
      <c r="D626" t="s">
        <v>2253</v>
      </c>
      <c r="E626" t="s">
        <v>49</v>
      </c>
      <c r="F626" s="13">
        <v>46296</v>
      </c>
      <c r="G626" t="s">
        <v>2329</v>
      </c>
      <c r="H626" t="s">
        <v>2330</v>
      </c>
      <c r="I626" s="12">
        <f>_xlfn.XLOOKUP(A626, 'FY25 Preliminary Award'!B:B, 'FY25 Preliminary Award'!F:F, "", FALSE)</f>
        <v>15547</v>
      </c>
      <c r="J626" s="12">
        <f>_xlfn.XLOOKUP('Overview 619'!A626, 'FY25 Final Award'!B:B, 'FY25 Final Award'!F:F, "", FALSE)</f>
        <v>18669.740000000002</v>
      </c>
      <c r="K626" s="12">
        <f>_xlfn.XLOOKUP('Overview 619'!A626, 'FY25 Final Award'!B:B, 'FY25 Final Award'!F:F, "", FALSE)</f>
        <v>18669.740000000002</v>
      </c>
      <c r="O626" t="s">
        <v>85</v>
      </c>
    </row>
    <row r="627" spans="1:15">
      <c r="A627" t="s">
        <v>2254</v>
      </c>
      <c r="B627" t="s">
        <v>2255</v>
      </c>
      <c r="C627" t="s">
        <v>2256</v>
      </c>
      <c r="D627" t="s">
        <v>2257</v>
      </c>
      <c r="E627" t="s">
        <v>49</v>
      </c>
      <c r="F627" s="13">
        <v>46296</v>
      </c>
      <c r="G627" t="s">
        <v>2329</v>
      </c>
      <c r="H627" t="s">
        <v>2330</v>
      </c>
      <c r="I627" s="12">
        <f>_xlfn.XLOOKUP(A627, 'FY25 Preliminary Award'!B:B, 'FY25 Preliminary Award'!F:F, "", FALSE)</f>
        <v>3406.52</v>
      </c>
      <c r="J627" s="12">
        <f>_xlfn.XLOOKUP('Overview 619'!A627, 'FY25 Final Award'!B:B, 'FY25 Final Award'!F:F, "", FALSE)</f>
        <v>4679.1899999999996</v>
      </c>
      <c r="K627" s="12">
        <f>_xlfn.XLOOKUP('Overview 619'!A627, 'FY25 Final Award'!B:B, 'FY25 Final Award'!F:F, "", FALSE)</f>
        <v>4679.1899999999996</v>
      </c>
      <c r="O627" t="s">
        <v>85</v>
      </c>
    </row>
    <row r="628" spans="1:15">
      <c r="A628" t="s">
        <v>2258</v>
      </c>
      <c r="B628" t="s">
        <v>2259</v>
      </c>
      <c r="C628" t="s">
        <v>2260</v>
      </c>
      <c r="D628" t="s">
        <v>2261</v>
      </c>
      <c r="E628" t="s">
        <v>49</v>
      </c>
      <c r="F628" s="13">
        <v>46296</v>
      </c>
      <c r="G628" t="s">
        <v>2329</v>
      </c>
      <c r="H628" t="s">
        <v>2330</v>
      </c>
      <c r="I628" s="12">
        <f>_xlfn.XLOOKUP(A628, 'FY25 Preliminary Award'!B:B, 'FY25 Preliminary Award'!F:F, "", FALSE)</f>
        <v>4539.83</v>
      </c>
      <c r="J628" s="12">
        <f>_xlfn.XLOOKUP('Overview 619'!A628, 'FY25 Final Award'!B:B, 'FY25 Final Award'!F:F, "", FALSE)</f>
        <v>5678.23</v>
      </c>
      <c r="K628" s="12">
        <f>_xlfn.XLOOKUP('Overview 619'!A628, 'FY25 Final Award'!B:B, 'FY25 Final Award'!F:F, "", FALSE)</f>
        <v>5678.23</v>
      </c>
      <c r="O628" t="s">
        <v>85</v>
      </c>
    </row>
    <row r="629" spans="1:15">
      <c r="A629" t="s">
        <v>2262</v>
      </c>
      <c r="B629" t="s">
        <v>2263</v>
      </c>
      <c r="C629" t="s">
        <v>2264</v>
      </c>
      <c r="D629" t="s">
        <v>2265</v>
      </c>
      <c r="E629" t="s">
        <v>49</v>
      </c>
      <c r="F629" s="13">
        <v>46296</v>
      </c>
      <c r="G629" t="s">
        <v>2329</v>
      </c>
      <c r="H629" t="s">
        <v>2330</v>
      </c>
      <c r="I629" s="12">
        <f>_xlfn.XLOOKUP(A629, 'FY25 Preliminary Award'!B:B, 'FY25 Preliminary Award'!F:F, "", FALSE)</f>
        <v>2198.61</v>
      </c>
      <c r="J629" s="12">
        <f>_xlfn.XLOOKUP('Overview 619'!A629, 'FY25 Final Award'!B:B, 'FY25 Final Award'!F:F, "", FALSE)</f>
        <v>2872.34</v>
      </c>
      <c r="K629" s="12">
        <f>_xlfn.XLOOKUP('Overview 619'!A629, 'FY25 Final Award'!B:B, 'FY25 Final Award'!F:F, "", FALSE)</f>
        <v>2872.34</v>
      </c>
      <c r="O629" t="s">
        <v>85</v>
      </c>
    </row>
    <row r="630" spans="1:15">
      <c r="A630" t="s">
        <v>2266</v>
      </c>
      <c r="B630" t="s">
        <v>2267</v>
      </c>
      <c r="C630" t="s">
        <v>2268</v>
      </c>
      <c r="D630" t="s">
        <v>2269</v>
      </c>
      <c r="E630" t="s">
        <v>49</v>
      </c>
      <c r="F630" s="13">
        <v>46296</v>
      </c>
      <c r="G630" t="s">
        <v>2329</v>
      </c>
      <c r="H630" t="s">
        <v>2330</v>
      </c>
      <c r="I630" s="12">
        <f>_xlfn.XLOOKUP(A630, 'FY25 Preliminary Award'!B:B, 'FY25 Preliminary Award'!F:F, "", FALSE)</f>
        <v>10782.02</v>
      </c>
      <c r="J630" s="12">
        <f>_xlfn.XLOOKUP('Overview 619'!A630, 'FY25 Final Award'!B:B, 'FY25 Final Award'!F:F, "", FALSE)</f>
        <v>12447.1</v>
      </c>
      <c r="K630" s="12">
        <f>_xlfn.XLOOKUP('Overview 619'!A630, 'FY25 Final Award'!B:B, 'FY25 Final Award'!F:F, "", FALSE)</f>
        <v>12447.1</v>
      </c>
      <c r="O630" t="s">
        <v>85</v>
      </c>
    </row>
    <row r="631" spans="1:15">
      <c r="A631" t="s">
        <v>2270</v>
      </c>
      <c r="B631" t="s">
        <v>2271</v>
      </c>
      <c r="C631" t="s">
        <v>2272</v>
      </c>
      <c r="D631" t="s">
        <v>2273</v>
      </c>
      <c r="E631" t="s">
        <v>49</v>
      </c>
      <c r="F631" s="13">
        <v>46296</v>
      </c>
      <c r="G631" t="s">
        <v>2329</v>
      </c>
      <c r="H631" t="s">
        <v>2330</v>
      </c>
      <c r="I631" s="12">
        <f>_xlfn.XLOOKUP(A631, 'FY25 Preliminary Award'!B:B, 'FY25 Preliminary Award'!F:F, "", FALSE)</f>
        <v>7223.73</v>
      </c>
      <c r="J631" s="12">
        <f>_xlfn.XLOOKUP('Overview 619'!A631, 'FY25 Final Award'!B:B, 'FY25 Final Award'!F:F, "", FALSE)</f>
        <v>9151.42</v>
      </c>
      <c r="K631" s="12">
        <f>_xlfn.XLOOKUP('Overview 619'!A631, 'FY25 Final Award'!B:B, 'FY25 Final Award'!F:F, "", FALSE)</f>
        <v>9151.42</v>
      </c>
      <c r="O631" t="s">
        <v>85</v>
      </c>
    </row>
    <row r="632" spans="1:15">
      <c r="A632" t="s">
        <v>2274</v>
      </c>
      <c r="B632" t="s">
        <v>2275</v>
      </c>
      <c r="C632" t="s">
        <v>2276</v>
      </c>
      <c r="D632" t="s">
        <v>2277</v>
      </c>
      <c r="E632" t="s">
        <v>49</v>
      </c>
      <c r="F632" s="13">
        <v>46296</v>
      </c>
      <c r="G632" t="s">
        <v>2329</v>
      </c>
      <c r="H632" t="s">
        <v>2330</v>
      </c>
      <c r="I632" s="12">
        <f>_xlfn.XLOOKUP(A632, 'FY25 Preliminary Award'!B:B, 'FY25 Preliminary Award'!F:F, "", FALSE)</f>
        <v>6680.43</v>
      </c>
      <c r="J632" s="12">
        <f>_xlfn.XLOOKUP('Overview 619'!A632, 'FY25 Final Award'!B:B, 'FY25 Final Award'!F:F, "", FALSE)</f>
        <v>8517.17</v>
      </c>
      <c r="K632" s="12">
        <f>_xlfn.XLOOKUP('Overview 619'!A632, 'FY25 Final Award'!B:B, 'FY25 Final Award'!F:F, "", FALSE)</f>
        <v>8517.17</v>
      </c>
      <c r="O632" t="s">
        <v>85</v>
      </c>
    </row>
    <row r="633" spans="1:15">
      <c r="A633" t="s">
        <v>2278</v>
      </c>
      <c r="B633" t="s">
        <v>2279</v>
      </c>
      <c r="C633" t="s">
        <v>2280</v>
      </c>
      <c r="D633" t="s">
        <v>2281</v>
      </c>
      <c r="E633" t="s">
        <v>49</v>
      </c>
      <c r="F633" s="13">
        <v>46296</v>
      </c>
      <c r="G633" t="s">
        <v>2329</v>
      </c>
      <c r="H633" t="s">
        <v>2330</v>
      </c>
      <c r="I633" s="12">
        <f>_xlfn.XLOOKUP(A633, 'FY25 Preliminary Award'!B:B, 'FY25 Preliminary Award'!F:F, "", FALSE)</f>
        <v>500.35</v>
      </c>
      <c r="J633" s="12">
        <f>_xlfn.XLOOKUP('Overview 619'!A633, 'FY25 Final Award'!B:B, 'FY25 Final Award'!F:F, "", FALSE)</f>
        <v>581.01</v>
      </c>
      <c r="K633" s="12">
        <f>_xlfn.XLOOKUP('Overview 619'!A633, 'FY25 Final Award'!B:B, 'FY25 Final Award'!F:F, "", FALSE)</f>
        <v>581.01</v>
      </c>
      <c r="O633" t="s">
        <v>85</v>
      </c>
    </row>
    <row r="634" spans="1:15">
      <c r="A634" t="s">
        <v>2282</v>
      </c>
      <c r="B634" t="s">
        <v>2283</v>
      </c>
      <c r="C634" t="s">
        <v>2284</v>
      </c>
      <c r="D634" t="s">
        <v>2285</v>
      </c>
      <c r="E634" t="s">
        <v>49</v>
      </c>
      <c r="F634" s="13">
        <v>46296</v>
      </c>
      <c r="G634" t="s">
        <v>2329</v>
      </c>
      <c r="H634" t="s">
        <v>2330</v>
      </c>
      <c r="I634" s="12">
        <f>_xlfn.XLOOKUP(A634, 'FY25 Preliminary Award'!B:B, 'FY25 Preliminary Award'!F:F, "", FALSE)</f>
        <v>0</v>
      </c>
      <c r="J634" s="12">
        <f>_xlfn.XLOOKUP('Overview 619'!A634, 'FY25 Final Award'!B:B, 'FY25 Final Award'!F:F, "", FALSE)</f>
        <v>0</v>
      </c>
      <c r="K634" s="12">
        <f>_xlfn.XLOOKUP('Overview 619'!A634, 'FY25 Final Award'!B:B, 'FY25 Final Award'!F:F, "", FALSE)</f>
        <v>0</v>
      </c>
      <c r="O634" t="s">
        <v>85</v>
      </c>
    </row>
    <row r="635" spans="1:15">
      <c r="A635" t="s">
        <v>2286</v>
      </c>
      <c r="B635" t="s">
        <v>2287</v>
      </c>
      <c r="C635" t="s">
        <v>2288</v>
      </c>
      <c r="D635" t="s">
        <v>2289</v>
      </c>
      <c r="E635" t="s">
        <v>49</v>
      </c>
      <c r="F635" s="13">
        <v>46296</v>
      </c>
      <c r="G635" t="s">
        <v>2329</v>
      </c>
      <c r="H635" t="s">
        <v>2330</v>
      </c>
      <c r="I635" s="12">
        <f>_xlfn.XLOOKUP(A635, 'FY25 Preliminary Award'!B:B, 'FY25 Preliminary Award'!F:F, "", FALSE)</f>
        <v>0</v>
      </c>
      <c r="J635" s="12">
        <f>_xlfn.XLOOKUP('Overview 619'!A635, 'FY25 Final Award'!B:B, 'FY25 Final Award'!F:F, "", FALSE)</f>
        <v>0</v>
      </c>
      <c r="K635" s="12">
        <f>_xlfn.XLOOKUP('Overview 619'!A635, 'FY25 Final Award'!B:B, 'FY25 Final Award'!F:F, "", FALSE)</f>
        <v>0</v>
      </c>
      <c r="O635" t="s">
        <v>85</v>
      </c>
    </row>
    <row r="636" spans="1:15">
      <c r="A636" t="s">
        <v>2290</v>
      </c>
      <c r="B636" t="s">
        <v>2291</v>
      </c>
      <c r="C636">
        <v>0</v>
      </c>
      <c r="D636">
        <v>0</v>
      </c>
      <c r="E636" t="s">
        <v>49</v>
      </c>
      <c r="F636" s="13">
        <v>46296</v>
      </c>
      <c r="G636" t="s">
        <v>2329</v>
      </c>
      <c r="H636" t="s">
        <v>2330</v>
      </c>
      <c r="I636" s="12">
        <f>_xlfn.XLOOKUP(A636, 'FY25 Preliminary Award'!B:B, 'FY25 Preliminary Award'!F:F, "", FALSE)</f>
        <v>0</v>
      </c>
      <c r="J636" s="12">
        <f>_xlfn.XLOOKUP('Overview 619'!A636, 'FY25 Final Award'!B:B, 'FY25 Final Award'!F:F, "", FALSE)</f>
        <v>0</v>
      </c>
      <c r="K636" s="12">
        <f>_xlfn.XLOOKUP('Overview 619'!A636, 'FY25 Final Award'!B:B, 'FY25 Final Award'!F:F, "", FALSE)</f>
        <v>0</v>
      </c>
      <c r="O636" t="s">
        <v>85</v>
      </c>
    </row>
    <row r="637" spans="1:15">
      <c r="A637" t="s">
        <v>2292</v>
      </c>
      <c r="B637" t="s">
        <v>2293</v>
      </c>
      <c r="C637" t="s">
        <v>2294</v>
      </c>
      <c r="D637" t="s">
        <v>2295</v>
      </c>
      <c r="E637" t="s">
        <v>49</v>
      </c>
      <c r="F637" s="13">
        <v>46296</v>
      </c>
      <c r="G637" t="s">
        <v>2329</v>
      </c>
      <c r="H637" t="s">
        <v>2330</v>
      </c>
      <c r="I637" s="12">
        <f>_xlfn.XLOOKUP(A637, 'FY25 Preliminary Award'!B:B, 'FY25 Preliminary Award'!F:F, "", FALSE)</f>
        <v>1284.0899999999999</v>
      </c>
      <c r="J637" s="12">
        <f>_xlfn.XLOOKUP('Overview 619'!A637, 'FY25 Final Award'!B:B, 'FY25 Final Award'!F:F, "", FALSE)</f>
        <v>1451.96</v>
      </c>
      <c r="K637" s="12">
        <f>_xlfn.XLOOKUP('Overview 619'!A637, 'FY25 Final Award'!B:B, 'FY25 Final Award'!F:F, "", FALSE)</f>
        <v>1451.96</v>
      </c>
      <c r="O637" t="s">
        <v>85</v>
      </c>
    </row>
    <row r="638" spans="1:15">
      <c r="A638" t="s">
        <v>2296</v>
      </c>
      <c r="B638" t="s">
        <v>2297</v>
      </c>
      <c r="C638" t="s">
        <v>2298</v>
      </c>
      <c r="D638" t="s">
        <v>2299</v>
      </c>
      <c r="E638" t="s">
        <v>49</v>
      </c>
      <c r="F638" s="13">
        <v>46296</v>
      </c>
      <c r="G638" t="s">
        <v>2329</v>
      </c>
      <c r="H638" t="s">
        <v>2330</v>
      </c>
      <c r="I638" s="12">
        <f>_xlfn.XLOOKUP(A638, 'FY25 Preliminary Award'!B:B, 'FY25 Preliminary Award'!F:F, "", FALSE)</f>
        <v>1418.62</v>
      </c>
      <c r="J638" s="12">
        <f>_xlfn.XLOOKUP('Overview 619'!A638, 'FY25 Final Award'!B:B, 'FY25 Final Award'!F:F, "", FALSE)</f>
        <v>1794.74</v>
      </c>
      <c r="K638" s="12">
        <f>_xlfn.XLOOKUP('Overview 619'!A638, 'FY25 Final Award'!B:B, 'FY25 Final Award'!F:F, "", FALSE)</f>
        <v>1794.74</v>
      </c>
      <c r="O638" t="s">
        <v>85</v>
      </c>
    </row>
    <row r="639" spans="1:15">
      <c r="A639" t="s">
        <v>2300</v>
      </c>
      <c r="B639" t="s">
        <v>2301</v>
      </c>
      <c r="C639" t="s">
        <v>2302</v>
      </c>
      <c r="D639" t="s">
        <v>2303</v>
      </c>
      <c r="E639" t="s">
        <v>49</v>
      </c>
      <c r="F639" s="13">
        <v>46296</v>
      </c>
      <c r="G639" t="s">
        <v>2329</v>
      </c>
      <c r="H639" t="s">
        <v>2330</v>
      </c>
      <c r="I639" s="12">
        <f>_xlfn.XLOOKUP(A639, 'FY25 Preliminary Award'!B:B, 'FY25 Preliminary Award'!F:F, "", FALSE)</f>
        <v>979.42</v>
      </c>
      <c r="J639" s="12">
        <f>_xlfn.XLOOKUP('Overview 619'!A639, 'FY25 Final Award'!B:B, 'FY25 Final Award'!F:F, "", FALSE)</f>
        <v>1048.94</v>
      </c>
      <c r="K639" s="12">
        <f>_xlfn.XLOOKUP('Overview 619'!A639, 'FY25 Final Award'!B:B, 'FY25 Final Award'!F:F, "", FALSE)</f>
        <v>1048.94</v>
      </c>
      <c r="O639" t="s">
        <v>85</v>
      </c>
    </row>
    <row r="640" spans="1:15">
      <c r="A640" t="s">
        <v>2304</v>
      </c>
      <c r="B640" t="s">
        <v>2305</v>
      </c>
      <c r="C640" t="s">
        <v>2306</v>
      </c>
      <c r="D640" t="s">
        <v>2307</v>
      </c>
      <c r="E640" t="s">
        <v>49</v>
      </c>
      <c r="F640" s="13">
        <v>46296</v>
      </c>
      <c r="G640" t="s">
        <v>2329</v>
      </c>
      <c r="H640" t="s">
        <v>2330</v>
      </c>
      <c r="I640" s="12">
        <f>_xlfn.XLOOKUP(A640, 'FY25 Preliminary Award'!B:B, 'FY25 Preliminary Award'!F:F, "", FALSE)</f>
        <v>0</v>
      </c>
      <c r="J640" s="12">
        <f>_xlfn.XLOOKUP('Overview 619'!A640, 'FY25 Final Award'!B:B, 'FY25 Final Award'!F:F, "", FALSE)</f>
        <v>0</v>
      </c>
      <c r="K640" s="12">
        <f>_xlfn.XLOOKUP('Overview 619'!A640, 'FY25 Final Award'!B:B, 'FY25 Final Award'!F:F, "", FALSE)</f>
        <v>0</v>
      </c>
      <c r="O640" t="s">
        <v>85</v>
      </c>
    </row>
    <row r="641" spans="1:15">
      <c r="A641" t="s">
        <v>2308</v>
      </c>
      <c r="B641" t="s">
        <v>2309</v>
      </c>
      <c r="C641" t="s">
        <v>2310</v>
      </c>
      <c r="D641" t="s">
        <v>2307</v>
      </c>
      <c r="E641" t="s">
        <v>49</v>
      </c>
      <c r="F641" s="13">
        <v>46296</v>
      </c>
      <c r="G641" t="s">
        <v>2329</v>
      </c>
      <c r="H641" t="s">
        <v>2330</v>
      </c>
      <c r="I641" s="12">
        <f>_xlfn.XLOOKUP(A641, 'FY25 Preliminary Award'!B:B, 'FY25 Preliminary Award'!F:F, "", FALSE)</f>
        <v>0</v>
      </c>
      <c r="J641" s="12">
        <f>_xlfn.XLOOKUP('Overview 619'!A641, 'FY25 Final Award'!B:B, 'FY25 Final Award'!F:F, "", FALSE)</f>
        <v>0</v>
      </c>
      <c r="K641" s="12">
        <f>_xlfn.XLOOKUP('Overview 619'!A641, 'FY25 Final Award'!B:B, 'FY25 Final Award'!F:F, "", FALSE)</f>
        <v>0</v>
      </c>
      <c r="O641" t="s">
        <v>85</v>
      </c>
    </row>
    <row r="642" spans="1:15">
      <c r="A642" t="s">
        <v>2311</v>
      </c>
      <c r="B642" t="s">
        <v>2312</v>
      </c>
      <c r="C642" t="s">
        <v>2313</v>
      </c>
      <c r="D642" t="s">
        <v>2314</v>
      </c>
      <c r="E642" t="s">
        <v>49</v>
      </c>
      <c r="F642" s="13">
        <v>46296</v>
      </c>
      <c r="G642" t="s">
        <v>2329</v>
      </c>
      <c r="H642" t="s">
        <v>2330</v>
      </c>
      <c r="I642" s="12">
        <f>_xlfn.XLOOKUP(A642, 'FY25 Preliminary Award'!B:B, 'FY25 Preliminary Award'!F:F, "", FALSE)</f>
        <v>34109.51</v>
      </c>
      <c r="J642" s="12">
        <f>_xlfn.XLOOKUP('Overview 619'!A642, 'FY25 Final Award'!B:B, 'FY25 Final Award'!F:F, "", FALSE)</f>
        <v>43978.17</v>
      </c>
      <c r="K642" s="12">
        <f>_xlfn.XLOOKUP('Overview 619'!A642, 'FY25 Final Award'!B:B, 'FY25 Final Award'!F:F, "", FALSE)</f>
        <v>43978.17</v>
      </c>
      <c r="O642" t="s">
        <v>85</v>
      </c>
    </row>
    <row r="643" spans="1:15">
      <c r="A643" t="s">
        <v>2315</v>
      </c>
      <c r="B643" t="s">
        <v>2316</v>
      </c>
      <c r="C643" t="s">
        <v>2316</v>
      </c>
      <c r="D643" t="s">
        <v>2317</v>
      </c>
      <c r="E643" t="s">
        <v>49</v>
      </c>
      <c r="F643" s="13">
        <v>46296</v>
      </c>
      <c r="G643" t="s">
        <v>2329</v>
      </c>
      <c r="H643" t="s">
        <v>2330</v>
      </c>
      <c r="I643" s="12">
        <f>_xlfn.XLOOKUP(A643, 'FY25 Preliminary Award'!B:B, 'FY25 Preliminary Award'!F:F, "", FALSE)</f>
        <v>0</v>
      </c>
      <c r="J643" s="12">
        <f>_xlfn.XLOOKUP('Overview 619'!A643, 'FY25 Final Award'!B:B, 'FY25 Final Award'!F:F, "", FALSE)</f>
        <v>0</v>
      </c>
      <c r="K643" s="12">
        <f>_xlfn.XLOOKUP('Overview 619'!A643, 'FY25 Final Award'!B:B, 'FY25 Final Award'!F:F, "", FALSE)</f>
        <v>0</v>
      </c>
      <c r="O643" t="s">
        <v>85</v>
      </c>
    </row>
    <row r="644" spans="1:15">
      <c r="A644" t="s">
        <v>2318</v>
      </c>
      <c r="B644" t="s">
        <v>2319</v>
      </c>
      <c r="C644" t="s">
        <v>2320</v>
      </c>
      <c r="D644" t="s">
        <v>2321</v>
      </c>
      <c r="E644" t="s">
        <v>49</v>
      </c>
      <c r="F644" s="13">
        <v>46296</v>
      </c>
      <c r="G644" t="s">
        <v>2329</v>
      </c>
      <c r="H644" t="s">
        <v>2330</v>
      </c>
      <c r="I644" s="12">
        <f>_xlfn.XLOOKUP(A644, 'FY25 Preliminary Award'!B:B, 'FY25 Preliminary Award'!F:F, "", FALSE)</f>
        <v>0</v>
      </c>
      <c r="J644" s="12">
        <f>_xlfn.XLOOKUP('Overview 619'!A644, 'FY25 Final Award'!B:B, 'FY25 Final Award'!F:F, "", FALSE)</f>
        <v>0</v>
      </c>
      <c r="K644" s="12">
        <f>_xlfn.XLOOKUP('Overview 619'!A644, 'FY25 Final Award'!B:B, 'FY25 Final Award'!F:F, "", FALSE)</f>
        <v>0</v>
      </c>
      <c r="O644" t="s">
        <v>85</v>
      </c>
    </row>
    <row r="645" spans="1:15">
      <c r="A645" t="s">
        <v>2322</v>
      </c>
      <c r="B645" t="s">
        <v>2323</v>
      </c>
      <c r="C645" t="s">
        <v>2323</v>
      </c>
      <c r="D645" t="s">
        <v>2324</v>
      </c>
      <c r="E645" t="s">
        <v>49</v>
      </c>
      <c r="F645" s="13">
        <v>46296</v>
      </c>
      <c r="G645" t="s">
        <v>2329</v>
      </c>
      <c r="H645" t="s">
        <v>2330</v>
      </c>
      <c r="I645" s="12" t="str">
        <f>_xlfn.XLOOKUP(A645, 'FY25 Preliminary Award'!B:B, 'FY25 Preliminary Award'!F:F, "", FALSE)</f>
        <v/>
      </c>
      <c r="J645" s="12">
        <f>_xlfn.XLOOKUP('Overview 619'!A645, 'FY25 Final Award'!B:B, 'FY25 Final Award'!F:F, "", FALSE)</f>
        <v>0</v>
      </c>
      <c r="K645" s="12">
        <f>_xlfn.XLOOKUP('Overview 619'!A645, 'FY25 Final Award'!B:B, 'FY25 Final Award'!F:F, "", FALSE)</f>
        <v>0</v>
      </c>
      <c r="O645" t="s">
        <v>85</v>
      </c>
    </row>
    <row r="646" spans="1:15">
      <c r="A646" t="s">
        <v>2325</v>
      </c>
      <c r="B646" t="s">
        <v>2326</v>
      </c>
      <c r="C646" t="s">
        <v>2326</v>
      </c>
      <c r="D646" t="s">
        <v>2327</v>
      </c>
      <c r="E646" t="s">
        <v>49</v>
      </c>
      <c r="F646" s="13">
        <v>46296</v>
      </c>
      <c r="G646" t="s">
        <v>2329</v>
      </c>
      <c r="H646" t="s">
        <v>2330</v>
      </c>
      <c r="I646" s="12" t="str">
        <f>_xlfn.XLOOKUP(A646, 'FY25 Preliminary Award'!B:B, 'FY25 Preliminary Award'!F:F, "", FALSE)</f>
        <v/>
      </c>
      <c r="J646" s="12">
        <f>_xlfn.XLOOKUP('Overview 619'!A646, 'FY25 Final Award'!B:B, 'FY25 Final Award'!F:F, "", FALSE)</f>
        <v>1146.01</v>
      </c>
      <c r="K646" s="12">
        <f>_xlfn.XLOOKUP('Overview 619'!A646, 'FY25 Final Award'!B:B, 'FY25 Final Award'!F:F, "", FALSE)</f>
        <v>1146.01</v>
      </c>
      <c r="O646" t="s">
        <v>85</v>
      </c>
    </row>
    <row r="647" spans="1:15">
      <c r="A647" t="s">
        <v>2328</v>
      </c>
      <c r="B647" t="s">
        <v>370</v>
      </c>
      <c r="C647" t="s">
        <v>370</v>
      </c>
      <c r="D647" t="s">
        <v>372</v>
      </c>
      <c r="E647" t="s">
        <v>49</v>
      </c>
      <c r="F647" s="13">
        <v>46296</v>
      </c>
      <c r="G647" t="s">
        <v>2329</v>
      </c>
      <c r="H647" t="s">
        <v>2330</v>
      </c>
      <c r="I647" s="12" t="str">
        <f>_xlfn.XLOOKUP(A647, 'FY25 Preliminary Award'!B:B, 'FY25 Preliminary Award'!F:F, "", FALSE)</f>
        <v/>
      </c>
      <c r="J647" s="12">
        <f>_xlfn.XLOOKUP('Overview 619'!A647, 'FY25 Final Award'!B:B, 'FY25 Final Award'!F:F, "", FALSE)</f>
        <v>398.03</v>
      </c>
      <c r="K647" s="12">
        <f>_xlfn.XLOOKUP('Overview 619'!A647, 'FY25 Final Award'!B:B, 'FY25 Final Award'!F:F, "", FALSE)</f>
        <v>398.03</v>
      </c>
      <c r="O647" t="s">
        <v>85</v>
      </c>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1D0F-E6E6-4856-9386-712B0497BDEC}">
  <sheetPr codeName="Sheet6">
    <pageSetUpPr fitToPage="1"/>
  </sheetPr>
  <dimension ref="A1:H647"/>
  <sheetViews>
    <sheetView zoomScaleNormal="100" workbookViewId="0">
      <pane xSplit="3" ySplit="3" topLeftCell="D205" activePane="bottomRight" state="frozen"/>
      <selection pane="bottomRight" activeCell="D2" sqref="D2"/>
      <selection pane="bottomLeft" activeCell="A3" sqref="A3"/>
      <selection pane="topRight" activeCell="D1" sqref="D1"/>
    </sheetView>
  </sheetViews>
  <sheetFormatPr defaultColWidth="8.5703125" defaultRowHeight="14.45"/>
  <cols>
    <col min="1" max="1" width="10.5703125" style="17" customWidth="1"/>
    <col min="2" max="2" width="10" style="17" bestFit="1" customWidth="1"/>
    <col min="3" max="3" width="60.5703125" customWidth="1"/>
    <col min="4" max="4" width="22.5703125" style="17" customWidth="1"/>
    <col min="5" max="5" width="22.5703125" style="18" customWidth="1"/>
    <col min="6" max="6" width="22.5703125" style="17" customWidth="1"/>
    <col min="7" max="7" width="22.5703125" style="21" customWidth="1"/>
    <col min="8" max="8" width="22.5703125" style="17" customWidth="1"/>
    <col min="9" max="16384" width="8.5703125" style="17"/>
  </cols>
  <sheetData>
    <row r="1" spans="1:8" customFormat="1">
      <c r="A1" t="s">
        <v>2331</v>
      </c>
      <c r="C1" s="15" t="s">
        <v>2332</v>
      </c>
      <c r="E1" s="12" t="s">
        <v>2333</v>
      </c>
      <c r="G1" s="16"/>
    </row>
    <row r="2" spans="1:8" customFormat="1">
      <c r="C2" s="15"/>
      <c r="D2" s="22">
        <v>199891382.70999998</v>
      </c>
      <c r="E2" s="18"/>
      <c r="F2" s="22">
        <v>4058532.1799999988</v>
      </c>
      <c r="G2" s="16"/>
    </row>
    <row r="3" spans="1:8" ht="86.45">
      <c r="A3" s="25" t="s">
        <v>2334</v>
      </c>
      <c r="B3" s="25" t="s">
        <v>2</v>
      </c>
      <c r="C3" s="26" t="s">
        <v>2335</v>
      </c>
      <c r="D3" s="25" t="s">
        <v>2336</v>
      </c>
      <c r="E3" s="27" t="s">
        <v>2337</v>
      </c>
      <c r="F3" s="25" t="s">
        <v>2338</v>
      </c>
      <c r="G3" s="25" t="s">
        <v>2339</v>
      </c>
      <c r="H3" s="25" t="s">
        <v>2340</v>
      </c>
    </row>
    <row r="4" spans="1:8">
      <c r="A4" s="17">
        <v>1000166</v>
      </c>
      <c r="B4" s="17" t="s">
        <v>80</v>
      </c>
      <c r="C4" t="s">
        <v>81</v>
      </c>
      <c r="D4" s="18">
        <v>37308.589999999997</v>
      </c>
      <c r="E4" s="18">
        <v>0</v>
      </c>
      <c r="F4" s="18">
        <v>0</v>
      </c>
      <c r="G4" s="18">
        <v>0</v>
      </c>
      <c r="H4" s="18">
        <v>5596.2886499999995</v>
      </c>
    </row>
    <row r="5" spans="1:8">
      <c r="A5" s="17">
        <v>90199</v>
      </c>
      <c r="B5" s="17" t="s">
        <v>86</v>
      </c>
      <c r="C5" t="s">
        <v>87</v>
      </c>
      <c r="D5" s="18">
        <v>103004.42</v>
      </c>
      <c r="E5" s="18">
        <v>0</v>
      </c>
      <c r="F5" s="18">
        <v>798.58</v>
      </c>
      <c r="G5" s="18">
        <v>0</v>
      </c>
      <c r="H5" s="18">
        <v>15570.450449999998</v>
      </c>
    </row>
    <row r="6" spans="1:8">
      <c r="A6" s="17">
        <v>85540</v>
      </c>
      <c r="B6" s="17" t="s">
        <v>90</v>
      </c>
      <c r="C6" t="s">
        <v>91</v>
      </c>
      <c r="D6" s="18">
        <v>18591.87</v>
      </c>
      <c r="E6" s="18">
        <v>0</v>
      </c>
      <c r="F6" s="18">
        <v>0</v>
      </c>
      <c r="G6" s="18">
        <v>0</v>
      </c>
      <c r="H6" s="18">
        <v>2788.7800500000003</v>
      </c>
    </row>
    <row r="7" spans="1:8">
      <c r="A7" s="17">
        <v>90878</v>
      </c>
      <c r="B7" s="17" t="s">
        <v>94</v>
      </c>
      <c r="C7" t="s">
        <v>95</v>
      </c>
      <c r="D7" s="18">
        <v>965317.64</v>
      </c>
      <c r="E7" s="18">
        <v>0</v>
      </c>
      <c r="F7" s="18">
        <v>7205.45</v>
      </c>
      <c r="G7" s="18">
        <v>0</v>
      </c>
      <c r="H7" s="18">
        <v>145878.46334999998</v>
      </c>
    </row>
    <row r="8" spans="1:8">
      <c r="A8" s="17">
        <v>79961</v>
      </c>
      <c r="B8" s="17" t="s">
        <v>98</v>
      </c>
      <c r="C8" t="s">
        <v>99</v>
      </c>
      <c r="D8" s="18">
        <v>118688.16</v>
      </c>
      <c r="E8" s="18">
        <v>0</v>
      </c>
      <c r="F8" s="18">
        <v>772.46</v>
      </c>
      <c r="G8" s="18">
        <v>0</v>
      </c>
      <c r="H8" s="18">
        <v>17919.092700000001</v>
      </c>
    </row>
    <row r="9" spans="1:8">
      <c r="A9" s="17">
        <v>92768</v>
      </c>
      <c r="B9" s="17" t="s">
        <v>102</v>
      </c>
      <c r="C9" t="s">
        <v>99</v>
      </c>
      <c r="D9" s="18">
        <v>168135.4</v>
      </c>
      <c r="E9" s="18">
        <v>0</v>
      </c>
      <c r="F9" s="18">
        <v>2446.8000000000002</v>
      </c>
      <c r="G9" s="18">
        <v>0</v>
      </c>
      <c r="H9" s="18">
        <v>25587.330300000001</v>
      </c>
    </row>
    <row r="10" spans="1:8">
      <c r="A10" s="17">
        <v>78897</v>
      </c>
      <c r="B10" s="17" t="s">
        <v>103</v>
      </c>
      <c r="C10" t="s">
        <v>104</v>
      </c>
      <c r="D10" s="18">
        <v>70930.75</v>
      </c>
      <c r="E10" s="18">
        <v>0</v>
      </c>
      <c r="F10" s="18">
        <v>1072.49</v>
      </c>
      <c r="G10" s="18">
        <v>0</v>
      </c>
      <c r="H10" s="18">
        <v>10800.486000000001</v>
      </c>
    </row>
    <row r="11" spans="1:8">
      <c r="A11" s="17">
        <v>79213</v>
      </c>
      <c r="B11" s="17" t="s">
        <v>106</v>
      </c>
      <c r="C11" t="s">
        <v>2341</v>
      </c>
      <c r="D11" s="18">
        <v>28618.25</v>
      </c>
      <c r="E11" s="18">
        <v>0</v>
      </c>
      <c r="F11" s="18">
        <v>0</v>
      </c>
      <c r="G11" s="18">
        <v>0</v>
      </c>
      <c r="H11" s="18">
        <v>4292.73675</v>
      </c>
    </row>
    <row r="12" spans="1:8">
      <c r="A12" s="17">
        <v>4325</v>
      </c>
      <c r="B12" s="17" t="s">
        <v>110</v>
      </c>
      <c r="C12" t="s">
        <v>111</v>
      </c>
      <c r="D12" s="18">
        <v>47324.93</v>
      </c>
      <c r="E12" s="18">
        <v>0</v>
      </c>
      <c r="F12" s="18">
        <v>460.71</v>
      </c>
      <c r="G12" s="18">
        <v>0</v>
      </c>
      <c r="H12" s="18">
        <v>7167.8465999999999</v>
      </c>
    </row>
    <row r="13" spans="1:8">
      <c r="A13" s="17">
        <v>79437</v>
      </c>
      <c r="B13" s="17" t="s">
        <v>114</v>
      </c>
      <c r="C13" t="s">
        <v>115</v>
      </c>
      <c r="D13" s="18">
        <v>80508.84</v>
      </c>
      <c r="E13" s="18">
        <v>0</v>
      </c>
      <c r="F13" s="18">
        <v>1592.04</v>
      </c>
      <c r="G13" s="18">
        <v>0</v>
      </c>
      <c r="H13" s="18">
        <v>12315.132</v>
      </c>
    </row>
    <row r="14" spans="1:8">
      <c r="A14" s="17">
        <v>4289</v>
      </c>
      <c r="B14" s="17" t="s">
        <v>117</v>
      </c>
      <c r="C14" t="s">
        <v>118</v>
      </c>
      <c r="D14" s="18">
        <v>1420384.82</v>
      </c>
      <c r="E14" s="18">
        <v>16612.687953216373</v>
      </c>
      <c r="F14" s="18">
        <v>0</v>
      </c>
      <c r="G14" s="18">
        <v>0</v>
      </c>
      <c r="H14" s="18">
        <v>213057.7236</v>
      </c>
    </row>
    <row r="15" spans="1:8">
      <c r="A15" s="17">
        <v>4249</v>
      </c>
      <c r="B15" s="17" t="s">
        <v>121</v>
      </c>
      <c r="C15" t="s">
        <v>122</v>
      </c>
      <c r="D15" s="18">
        <v>36834.160000000003</v>
      </c>
      <c r="E15" s="18">
        <v>0</v>
      </c>
      <c r="F15" s="18">
        <v>386.56</v>
      </c>
      <c r="G15" s="18">
        <v>0</v>
      </c>
      <c r="H15" s="18">
        <v>5583.1072499999991</v>
      </c>
    </row>
    <row r="16" spans="1:8">
      <c r="A16" s="17">
        <v>79053</v>
      </c>
      <c r="B16" s="17" t="s">
        <v>125</v>
      </c>
      <c r="C16" t="s">
        <v>126</v>
      </c>
      <c r="D16" s="18">
        <v>10980.82</v>
      </c>
      <c r="E16" s="18">
        <v>0</v>
      </c>
      <c r="F16" s="18">
        <v>0</v>
      </c>
      <c r="G16" s="18">
        <v>0</v>
      </c>
      <c r="H16" s="18">
        <v>1647.12285</v>
      </c>
    </row>
    <row r="17" spans="1:8">
      <c r="A17" s="17">
        <v>449790</v>
      </c>
      <c r="B17" s="17" t="s">
        <v>129</v>
      </c>
      <c r="C17" t="s">
        <v>127</v>
      </c>
      <c r="D17" s="18">
        <v>1658.3</v>
      </c>
      <c r="E17" s="18">
        <v>0</v>
      </c>
      <c r="F17" s="18">
        <v>0</v>
      </c>
      <c r="G17" s="18">
        <v>0</v>
      </c>
      <c r="H17" s="18">
        <v>248.74424999999999</v>
      </c>
    </row>
    <row r="18" spans="1:8">
      <c r="A18" s="17">
        <v>4409</v>
      </c>
      <c r="B18" s="17" t="s">
        <v>132</v>
      </c>
      <c r="C18" t="s">
        <v>133</v>
      </c>
      <c r="D18" s="18">
        <v>80407.240000000005</v>
      </c>
      <c r="E18" s="18">
        <v>0</v>
      </c>
      <c r="F18" s="18">
        <v>1532.57</v>
      </c>
      <c r="G18" s="18">
        <v>0</v>
      </c>
      <c r="H18" s="18">
        <v>12290.971050000002</v>
      </c>
    </row>
    <row r="19" spans="1:8">
      <c r="A19" s="17">
        <v>5978</v>
      </c>
      <c r="B19" s="17" t="s">
        <v>136</v>
      </c>
      <c r="C19" t="s">
        <v>137</v>
      </c>
      <c r="D19" s="18">
        <v>6987.92</v>
      </c>
      <c r="E19" s="18">
        <v>0</v>
      </c>
      <c r="F19" s="18">
        <v>1367.01</v>
      </c>
      <c r="G19" s="18">
        <v>0</v>
      </c>
      <c r="H19" s="18">
        <v>1253.2401000000002</v>
      </c>
    </row>
    <row r="20" spans="1:8">
      <c r="A20" s="17">
        <v>78966</v>
      </c>
      <c r="B20" s="17" t="s">
        <v>140</v>
      </c>
      <c r="C20" t="s">
        <v>141</v>
      </c>
      <c r="D20" s="18">
        <v>5620.95</v>
      </c>
      <c r="E20" s="18">
        <v>0</v>
      </c>
      <c r="F20" s="18">
        <v>0</v>
      </c>
      <c r="G20" s="18">
        <v>0</v>
      </c>
      <c r="H20" s="18">
        <v>843.14249999999993</v>
      </c>
    </row>
    <row r="21" spans="1:8">
      <c r="A21" s="17">
        <v>4280</v>
      </c>
      <c r="B21" s="17" t="s">
        <v>144</v>
      </c>
      <c r="C21" t="s">
        <v>145</v>
      </c>
      <c r="D21" s="18">
        <v>2204500.92</v>
      </c>
      <c r="E21" s="18">
        <v>21385.619272433309</v>
      </c>
      <c r="F21" s="18">
        <v>55624.24</v>
      </c>
      <c r="G21" s="18">
        <v>0</v>
      </c>
      <c r="H21" s="18">
        <v>339018.77430000005</v>
      </c>
    </row>
    <row r="22" spans="1:8">
      <c r="A22" s="17">
        <v>4161</v>
      </c>
      <c r="B22" s="17" t="s">
        <v>148</v>
      </c>
      <c r="C22" t="s">
        <v>149</v>
      </c>
      <c r="D22" s="18">
        <v>10495.24</v>
      </c>
      <c r="E22" s="18">
        <v>0</v>
      </c>
      <c r="F22" s="18">
        <v>462.04</v>
      </c>
      <c r="G22" s="18">
        <v>0</v>
      </c>
      <c r="H22" s="18">
        <v>1643.5925999999999</v>
      </c>
    </row>
    <row r="23" spans="1:8">
      <c r="A23" s="17">
        <v>4418</v>
      </c>
      <c r="B23" s="17" t="s">
        <v>152</v>
      </c>
      <c r="C23" t="s">
        <v>153</v>
      </c>
      <c r="D23" s="18">
        <v>189177.24</v>
      </c>
      <c r="E23" s="18">
        <v>7774.4071232876704</v>
      </c>
      <c r="F23" s="18">
        <v>3210.8</v>
      </c>
      <c r="G23" s="18">
        <v>0</v>
      </c>
      <c r="H23" s="18">
        <v>28858.2048</v>
      </c>
    </row>
    <row r="24" spans="1:8">
      <c r="A24" s="17">
        <v>80995</v>
      </c>
      <c r="B24" s="17" t="s">
        <v>156</v>
      </c>
      <c r="C24" t="s">
        <v>157</v>
      </c>
      <c r="D24" s="18">
        <v>89775.6</v>
      </c>
      <c r="E24" s="18">
        <v>0</v>
      </c>
      <c r="F24" s="18">
        <v>0</v>
      </c>
      <c r="G24" s="18">
        <v>0</v>
      </c>
      <c r="H24" s="18">
        <v>13466.34045</v>
      </c>
    </row>
    <row r="25" spans="1:8">
      <c r="A25" s="17">
        <v>79883</v>
      </c>
      <c r="B25" s="17" t="s">
        <v>160</v>
      </c>
      <c r="C25" t="s">
        <v>161</v>
      </c>
      <c r="D25" s="18">
        <v>32326.2</v>
      </c>
      <c r="E25" s="18">
        <v>0</v>
      </c>
      <c r="F25" s="18">
        <v>0</v>
      </c>
      <c r="G25" s="18">
        <v>0</v>
      </c>
      <c r="H25" s="18">
        <v>4848.93</v>
      </c>
    </row>
    <row r="26" spans="1:8">
      <c r="A26" s="17">
        <v>79874</v>
      </c>
      <c r="B26" s="17" t="s">
        <v>163</v>
      </c>
      <c r="C26" t="s">
        <v>2342</v>
      </c>
      <c r="D26" s="18">
        <v>51706.04</v>
      </c>
      <c r="E26" s="18">
        <v>0</v>
      </c>
      <c r="F26" s="18">
        <v>0</v>
      </c>
      <c r="G26" s="18">
        <v>0</v>
      </c>
      <c r="H26" s="18">
        <v>7755.9066000000003</v>
      </c>
    </row>
    <row r="27" spans="1:8">
      <c r="A27" s="17">
        <v>79872</v>
      </c>
      <c r="B27" s="17" t="s">
        <v>167</v>
      </c>
      <c r="C27" t="s">
        <v>168</v>
      </c>
      <c r="D27" s="18">
        <v>48211.51</v>
      </c>
      <c r="E27" s="18">
        <v>0</v>
      </c>
      <c r="F27" s="18">
        <v>0</v>
      </c>
      <c r="G27" s="18">
        <v>0</v>
      </c>
      <c r="H27" s="18">
        <v>7231.7259000000004</v>
      </c>
    </row>
    <row r="28" spans="1:8">
      <c r="A28" s="17">
        <v>79873</v>
      </c>
      <c r="B28" s="17" t="s">
        <v>170</v>
      </c>
      <c r="C28" t="s">
        <v>171</v>
      </c>
      <c r="D28" s="18">
        <v>29636.16</v>
      </c>
      <c r="E28" s="18">
        <v>0</v>
      </c>
      <c r="F28" s="18">
        <v>0</v>
      </c>
      <c r="G28" s="18">
        <v>0</v>
      </c>
      <c r="H28" s="18">
        <v>4445.4244499999995</v>
      </c>
    </row>
    <row r="29" spans="1:8">
      <c r="A29" s="17">
        <v>79875</v>
      </c>
      <c r="B29" s="17" t="s">
        <v>173</v>
      </c>
      <c r="C29" t="s">
        <v>174</v>
      </c>
      <c r="D29" s="18">
        <v>93711.21</v>
      </c>
      <c r="E29" s="18">
        <v>0</v>
      </c>
      <c r="F29" s="18">
        <v>0</v>
      </c>
      <c r="G29" s="18">
        <v>0</v>
      </c>
      <c r="H29" s="18">
        <v>14056.68195</v>
      </c>
    </row>
    <row r="30" spans="1:8">
      <c r="A30" s="17">
        <v>80989</v>
      </c>
      <c r="B30" s="17" t="s">
        <v>176</v>
      </c>
      <c r="C30" t="s">
        <v>177</v>
      </c>
      <c r="D30" s="18">
        <v>93361.85</v>
      </c>
      <c r="E30" s="18">
        <v>0</v>
      </c>
      <c r="F30" s="18">
        <v>0</v>
      </c>
      <c r="G30" s="18">
        <v>0</v>
      </c>
      <c r="H30" s="18">
        <v>14004.277649999998</v>
      </c>
    </row>
    <row r="31" spans="1:8">
      <c r="A31" s="17">
        <v>88334</v>
      </c>
      <c r="B31" s="17" t="s">
        <v>179</v>
      </c>
      <c r="C31" t="s">
        <v>180</v>
      </c>
      <c r="D31" s="18">
        <v>62621.15</v>
      </c>
      <c r="E31" s="18">
        <v>0</v>
      </c>
      <c r="F31" s="18">
        <v>0</v>
      </c>
      <c r="G31" s="18">
        <v>0</v>
      </c>
      <c r="H31" s="18">
        <v>9393.1717499999995</v>
      </c>
    </row>
    <row r="32" spans="1:8">
      <c r="A32" s="17">
        <v>79877</v>
      </c>
      <c r="B32" s="17" t="s">
        <v>182</v>
      </c>
      <c r="C32" t="s">
        <v>183</v>
      </c>
      <c r="D32" s="18">
        <v>71206.600000000006</v>
      </c>
      <c r="E32" s="18">
        <v>0</v>
      </c>
      <c r="F32" s="18">
        <v>0</v>
      </c>
      <c r="G32" s="18">
        <v>0</v>
      </c>
      <c r="H32" s="18">
        <v>10680.9894</v>
      </c>
    </row>
    <row r="33" spans="1:8">
      <c r="A33" s="17">
        <v>79879</v>
      </c>
      <c r="B33" s="17" t="s">
        <v>186</v>
      </c>
      <c r="C33" t="s">
        <v>187</v>
      </c>
      <c r="D33" s="18">
        <v>73465.37</v>
      </c>
      <c r="E33" s="18">
        <v>0</v>
      </c>
      <c r="F33" s="18">
        <v>0</v>
      </c>
      <c r="G33" s="18">
        <v>0</v>
      </c>
      <c r="H33" s="18">
        <v>11019.80565</v>
      </c>
    </row>
    <row r="34" spans="1:8">
      <c r="A34" s="17">
        <v>1001346</v>
      </c>
      <c r="B34" s="17" t="s">
        <v>189</v>
      </c>
      <c r="C34" t="s">
        <v>2343</v>
      </c>
      <c r="D34" s="18">
        <v>27360.05</v>
      </c>
      <c r="E34" s="18">
        <v>0</v>
      </c>
      <c r="F34" s="18">
        <v>0</v>
      </c>
      <c r="G34" s="18">
        <v>0</v>
      </c>
      <c r="H34" s="18">
        <v>4104.0081</v>
      </c>
    </row>
    <row r="35" spans="1:8">
      <c r="A35" s="17">
        <v>4348</v>
      </c>
      <c r="B35" s="17" t="s">
        <v>192</v>
      </c>
      <c r="C35" t="s">
        <v>193</v>
      </c>
      <c r="D35" s="18">
        <v>1667143.18</v>
      </c>
      <c r="E35" s="18">
        <v>0</v>
      </c>
      <c r="F35" s="18">
        <v>12019.22</v>
      </c>
      <c r="G35" s="18">
        <v>0</v>
      </c>
      <c r="H35" s="18">
        <v>251874.36</v>
      </c>
    </row>
    <row r="36" spans="1:8">
      <c r="A36" s="17">
        <v>4406</v>
      </c>
      <c r="B36" s="17" t="s">
        <v>196</v>
      </c>
      <c r="C36" t="s">
        <v>197</v>
      </c>
      <c r="D36" s="18">
        <v>2637964.83</v>
      </c>
      <c r="E36" s="19">
        <v>27317.960868977938</v>
      </c>
      <c r="F36" s="18">
        <v>66740.05</v>
      </c>
      <c r="G36" s="18">
        <v>0</v>
      </c>
      <c r="H36" s="18">
        <v>405705.73139999999</v>
      </c>
    </row>
    <row r="37" spans="1:8">
      <c r="A37" s="17">
        <v>4506</v>
      </c>
      <c r="B37" s="17" t="s">
        <v>200</v>
      </c>
      <c r="C37" t="s">
        <v>201</v>
      </c>
      <c r="D37" s="18">
        <v>45667.35</v>
      </c>
      <c r="E37" s="18">
        <v>0</v>
      </c>
      <c r="F37" s="18">
        <v>0</v>
      </c>
      <c r="G37" s="18">
        <v>0</v>
      </c>
      <c r="H37" s="18">
        <v>6850.1025</v>
      </c>
    </row>
    <row r="38" spans="1:8">
      <c r="A38" s="17">
        <v>90532</v>
      </c>
      <c r="B38" s="17" t="s">
        <v>204</v>
      </c>
      <c r="C38" t="s">
        <v>205</v>
      </c>
      <c r="D38" s="18">
        <v>124111.81</v>
      </c>
      <c r="E38" s="18">
        <v>0</v>
      </c>
      <c r="F38" s="18">
        <v>815.47</v>
      </c>
      <c r="G38" s="18">
        <v>0</v>
      </c>
      <c r="H38" s="18">
        <v>18739.09215</v>
      </c>
    </row>
    <row r="39" spans="1:8">
      <c r="A39" s="17">
        <v>79547</v>
      </c>
      <c r="B39" s="17" t="s">
        <v>207</v>
      </c>
      <c r="C39" t="s">
        <v>208</v>
      </c>
      <c r="D39" s="18">
        <v>352.23</v>
      </c>
      <c r="E39" s="18">
        <v>0</v>
      </c>
      <c r="F39" s="18">
        <v>0</v>
      </c>
      <c r="G39" s="18">
        <v>0</v>
      </c>
      <c r="H39" s="18">
        <v>52.834949999999999</v>
      </c>
    </row>
    <row r="40" spans="1:8">
      <c r="A40" s="17">
        <v>4178</v>
      </c>
      <c r="B40" s="17" t="s">
        <v>210</v>
      </c>
      <c r="C40" t="s">
        <v>211</v>
      </c>
      <c r="D40" s="18">
        <v>4138.2299999999996</v>
      </c>
      <c r="E40" s="18">
        <v>0</v>
      </c>
      <c r="F40" s="18">
        <v>628.17999999999995</v>
      </c>
      <c r="G40" s="18">
        <v>0</v>
      </c>
      <c r="H40" s="18">
        <v>714.96134999999992</v>
      </c>
    </row>
    <row r="41" spans="1:8">
      <c r="A41" s="17">
        <v>4443</v>
      </c>
      <c r="B41" s="17" t="s">
        <v>213</v>
      </c>
      <c r="C41" t="s">
        <v>214</v>
      </c>
      <c r="D41" s="18">
        <v>707326.3</v>
      </c>
      <c r="E41" s="18">
        <v>17349.513018867925</v>
      </c>
      <c r="F41" s="18">
        <v>23986.41</v>
      </c>
      <c r="G41" s="18">
        <v>0</v>
      </c>
      <c r="H41" s="18">
        <v>109696.90680000001</v>
      </c>
    </row>
    <row r="42" spans="1:8">
      <c r="A42" s="17">
        <v>79426</v>
      </c>
      <c r="B42" s="17" t="s">
        <v>217</v>
      </c>
      <c r="C42" t="s">
        <v>218</v>
      </c>
      <c r="D42" s="18">
        <v>34578.230000000003</v>
      </c>
      <c r="E42" s="18">
        <v>0</v>
      </c>
      <c r="F42" s="18">
        <v>433.56</v>
      </c>
      <c r="G42" s="18">
        <v>0</v>
      </c>
      <c r="H42" s="18">
        <v>5251.7686500000009</v>
      </c>
    </row>
    <row r="43" spans="1:8">
      <c r="A43" s="17">
        <v>92980</v>
      </c>
      <c r="B43" s="17" t="s">
        <v>220</v>
      </c>
      <c r="C43" t="s">
        <v>221</v>
      </c>
      <c r="D43" s="18">
        <v>9589.7999999999993</v>
      </c>
      <c r="E43" s="18">
        <v>0</v>
      </c>
      <c r="F43" s="18">
        <v>381.85</v>
      </c>
      <c r="G43" s="18">
        <v>0</v>
      </c>
      <c r="H43" s="18">
        <v>1495.7473500000001</v>
      </c>
    </row>
    <row r="44" spans="1:8">
      <c r="A44" s="17">
        <v>92312</v>
      </c>
      <c r="B44" s="17" t="s">
        <v>223</v>
      </c>
      <c r="C44" t="s">
        <v>224</v>
      </c>
      <c r="D44" s="18">
        <v>69951.11</v>
      </c>
      <c r="E44" s="18">
        <v>0</v>
      </c>
      <c r="F44" s="18">
        <v>532.20000000000005</v>
      </c>
      <c r="G44" s="18">
        <v>0</v>
      </c>
      <c r="H44" s="18">
        <v>10572.496649999999</v>
      </c>
    </row>
    <row r="45" spans="1:8">
      <c r="A45" s="17">
        <v>90917</v>
      </c>
      <c r="B45" s="17" t="s">
        <v>226</v>
      </c>
      <c r="C45" t="s">
        <v>227</v>
      </c>
      <c r="D45" s="18">
        <v>67837.399999999994</v>
      </c>
      <c r="E45" s="18">
        <v>0</v>
      </c>
      <c r="F45" s="18">
        <v>514.01</v>
      </c>
      <c r="G45" s="18">
        <v>0</v>
      </c>
      <c r="H45" s="18">
        <v>10252.71135</v>
      </c>
    </row>
    <row r="46" spans="1:8">
      <c r="A46" s="17">
        <v>92314</v>
      </c>
      <c r="B46" s="17" t="s">
        <v>229</v>
      </c>
      <c r="C46" t="s">
        <v>230</v>
      </c>
      <c r="D46" s="18">
        <v>62705.66</v>
      </c>
      <c r="E46" s="18">
        <v>0</v>
      </c>
      <c r="F46" s="18">
        <v>581.6</v>
      </c>
      <c r="G46" s="18">
        <v>0</v>
      </c>
      <c r="H46" s="18">
        <v>9493.0879499999992</v>
      </c>
    </row>
    <row r="47" spans="1:8">
      <c r="A47" s="17">
        <v>91878</v>
      </c>
      <c r="B47" s="17" t="s">
        <v>232</v>
      </c>
      <c r="C47" t="s">
        <v>233</v>
      </c>
      <c r="D47" s="18">
        <v>70307.72</v>
      </c>
      <c r="E47" s="18">
        <v>0</v>
      </c>
      <c r="F47" s="18">
        <v>1275.03</v>
      </c>
      <c r="G47" s="18">
        <v>0</v>
      </c>
      <c r="H47" s="18">
        <v>10737.41265</v>
      </c>
    </row>
    <row r="48" spans="1:8">
      <c r="A48" s="17">
        <v>92656</v>
      </c>
      <c r="B48" s="17" t="s">
        <v>235</v>
      </c>
      <c r="C48" t="s">
        <v>236</v>
      </c>
      <c r="D48" s="18">
        <v>92322.98</v>
      </c>
      <c r="E48" s="18">
        <v>0</v>
      </c>
      <c r="F48" s="18">
        <v>830.67</v>
      </c>
      <c r="G48" s="18">
        <v>0</v>
      </c>
      <c r="H48" s="18">
        <v>13973.048099999998</v>
      </c>
    </row>
    <row r="49" spans="1:8">
      <c r="A49" s="17">
        <v>91758</v>
      </c>
      <c r="B49" s="17" t="s">
        <v>238</v>
      </c>
      <c r="C49" t="s">
        <v>239</v>
      </c>
      <c r="D49" s="18">
        <v>102288.66</v>
      </c>
      <c r="E49" s="18">
        <v>0</v>
      </c>
      <c r="F49" s="18">
        <v>978.09</v>
      </c>
      <c r="G49" s="18">
        <v>0</v>
      </c>
      <c r="H49" s="18">
        <v>15490.0134</v>
      </c>
    </row>
    <row r="50" spans="1:8">
      <c r="A50" s="17">
        <v>90857</v>
      </c>
      <c r="B50" s="17" t="s">
        <v>241</v>
      </c>
      <c r="C50" t="s">
        <v>242</v>
      </c>
      <c r="D50" s="18">
        <v>129987.42</v>
      </c>
      <c r="E50" s="18">
        <v>0</v>
      </c>
      <c r="F50" s="18">
        <v>918.56</v>
      </c>
      <c r="G50" s="18">
        <v>0</v>
      </c>
      <c r="H50" s="18">
        <v>19635.897150000001</v>
      </c>
    </row>
    <row r="51" spans="1:8">
      <c r="A51" s="17">
        <v>1001937</v>
      </c>
      <c r="B51" s="17" t="s">
        <v>244</v>
      </c>
      <c r="C51" t="s">
        <v>245</v>
      </c>
      <c r="D51" s="18">
        <v>36307.160000000003</v>
      </c>
      <c r="E51" s="18">
        <v>0</v>
      </c>
      <c r="F51" s="18">
        <v>1420.74</v>
      </c>
      <c r="G51" s="18">
        <v>0</v>
      </c>
      <c r="H51" s="18">
        <v>5659.1851499999993</v>
      </c>
    </row>
    <row r="52" spans="1:8">
      <c r="A52" s="17">
        <v>90915</v>
      </c>
      <c r="B52" s="17" t="s">
        <v>247</v>
      </c>
      <c r="C52" t="s">
        <v>245</v>
      </c>
      <c r="D52" s="18">
        <v>113039.85</v>
      </c>
      <c r="E52" s="18">
        <v>0</v>
      </c>
      <c r="F52" s="18">
        <v>693.63</v>
      </c>
      <c r="G52" s="18">
        <v>0</v>
      </c>
      <c r="H52" s="18">
        <v>17060.021550000001</v>
      </c>
    </row>
    <row r="53" spans="1:8">
      <c r="A53" s="17">
        <v>90916</v>
      </c>
      <c r="B53" s="17" t="s">
        <v>248</v>
      </c>
      <c r="C53" t="s">
        <v>249</v>
      </c>
      <c r="D53" s="18">
        <v>91842.3</v>
      </c>
      <c r="E53" s="18">
        <v>0</v>
      </c>
      <c r="F53" s="18">
        <v>886.49</v>
      </c>
      <c r="G53" s="18">
        <v>0</v>
      </c>
      <c r="H53" s="18">
        <v>13909.318649999999</v>
      </c>
    </row>
    <row r="54" spans="1:8">
      <c r="A54" s="17">
        <v>89486</v>
      </c>
      <c r="B54" s="17" t="s">
        <v>251</v>
      </c>
      <c r="C54" t="s">
        <v>252</v>
      </c>
      <c r="D54" s="18">
        <v>70502.61</v>
      </c>
      <c r="E54" s="18">
        <v>0</v>
      </c>
      <c r="F54" s="18">
        <v>0</v>
      </c>
      <c r="G54" s="18">
        <v>0</v>
      </c>
      <c r="H54" s="18">
        <v>10575.39105</v>
      </c>
    </row>
    <row r="55" spans="1:8">
      <c r="A55" s="17">
        <v>134379</v>
      </c>
      <c r="B55" s="17" t="s">
        <v>254</v>
      </c>
      <c r="C55" t="s">
        <v>255</v>
      </c>
      <c r="D55" s="18">
        <v>22393.89</v>
      </c>
      <c r="E55" s="18">
        <v>0</v>
      </c>
      <c r="F55" s="18">
        <v>0</v>
      </c>
      <c r="G55" s="18">
        <v>0</v>
      </c>
      <c r="H55" s="18">
        <v>3359.0834999999997</v>
      </c>
    </row>
    <row r="56" spans="1:8">
      <c r="A56" s="17">
        <v>4331</v>
      </c>
      <c r="B56" s="17" t="s">
        <v>260</v>
      </c>
      <c r="C56" t="s">
        <v>259</v>
      </c>
      <c r="D56" s="18">
        <v>38643.599999999999</v>
      </c>
      <c r="E56" s="18">
        <v>0</v>
      </c>
      <c r="F56" s="18">
        <v>0</v>
      </c>
      <c r="G56" s="18">
        <v>0</v>
      </c>
      <c r="H56" s="18">
        <v>5796.5395500000004</v>
      </c>
    </row>
    <row r="57" spans="1:8">
      <c r="A57" s="17">
        <v>91131</v>
      </c>
      <c r="B57" s="17" t="s">
        <v>261</v>
      </c>
      <c r="C57" t="s">
        <v>259</v>
      </c>
      <c r="D57" s="18">
        <v>42955.57</v>
      </c>
      <c r="E57" s="18">
        <v>0</v>
      </c>
      <c r="F57" s="18">
        <v>0</v>
      </c>
      <c r="G57" s="18">
        <v>0</v>
      </c>
      <c r="H57" s="18">
        <v>6443.3353500000003</v>
      </c>
    </row>
    <row r="58" spans="1:8">
      <c r="A58" s="17">
        <v>90779</v>
      </c>
      <c r="B58" s="17" t="s">
        <v>258</v>
      </c>
      <c r="C58" t="s">
        <v>259</v>
      </c>
      <c r="D58" s="18">
        <v>48408.05</v>
      </c>
      <c r="E58" s="18">
        <v>0</v>
      </c>
      <c r="F58" s="18">
        <v>0</v>
      </c>
      <c r="G58" s="18">
        <v>0</v>
      </c>
      <c r="H58" s="18">
        <v>7261.2071999999998</v>
      </c>
    </row>
    <row r="59" spans="1:8">
      <c r="A59" s="17">
        <v>85816</v>
      </c>
      <c r="B59" s="17" t="s">
        <v>262</v>
      </c>
      <c r="C59" t="s">
        <v>259</v>
      </c>
      <c r="D59" s="18">
        <v>61300.36</v>
      </c>
      <c r="E59" s="18">
        <v>0</v>
      </c>
      <c r="F59" s="18">
        <v>0</v>
      </c>
      <c r="G59" s="18">
        <v>0</v>
      </c>
      <c r="H59" s="18">
        <v>9195.0538499999984</v>
      </c>
    </row>
    <row r="60" spans="1:8">
      <c r="A60" s="17">
        <v>91958</v>
      </c>
      <c r="B60" s="17" t="s">
        <v>263</v>
      </c>
      <c r="C60" t="s">
        <v>264</v>
      </c>
      <c r="D60" s="18">
        <v>134175.59</v>
      </c>
      <c r="E60" s="18">
        <v>0</v>
      </c>
      <c r="F60" s="18">
        <v>4292.1899999999996</v>
      </c>
      <c r="G60" s="18">
        <v>0</v>
      </c>
      <c r="H60" s="18">
        <v>20770.167149999997</v>
      </c>
    </row>
    <row r="61" spans="1:8">
      <c r="A61" s="17">
        <v>4346</v>
      </c>
      <c r="B61" s="17" t="s">
        <v>266</v>
      </c>
      <c r="C61" t="s">
        <v>2344</v>
      </c>
      <c r="D61" s="18">
        <v>18607.97</v>
      </c>
      <c r="E61" s="18">
        <v>0</v>
      </c>
      <c r="F61" s="18">
        <v>0</v>
      </c>
      <c r="G61" s="18">
        <v>0</v>
      </c>
      <c r="H61" s="18">
        <v>2791.1952000000001</v>
      </c>
    </row>
    <row r="62" spans="1:8">
      <c r="A62" s="17">
        <v>1002079</v>
      </c>
      <c r="B62" s="17" t="s">
        <v>270</v>
      </c>
      <c r="C62" t="s">
        <v>271</v>
      </c>
      <c r="D62" s="18">
        <v>12683.08</v>
      </c>
      <c r="E62" s="18">
        <v>0</v>
      </c>
      <c r="F62" s="18">
        <v>255.15</v>
      </c>
      <c r="G62" s="18">
        <v>0</v>
      </c>
      <c r="H62" s="18">
        <v>1940.7343499999997</v>
      </c>
    </row>
    <row r="63" spans="1:8">
      <c r="A63" s="17">
        <v>79947</v>
      </c>
      <c r="B63" s="17" t="s">
        <v>272</v>
      </c>
      <c r="C63" t="s">
        <v>273</v>
      </c>
      <c r="D63" s="18">
        <v>318346.23999999999</v>
      </c>
      <c r="E63" s="18">
        <v>0</v>
      </c>
      <c r="F63" s="18">
        <v>2246.2199999999998</v>
      </c>
      <c r="G63" s="18">
        <v>0</v>
      </c>
      <c r="H63" s="18">
        <v>48088.868399999992</v>
      </c>
    </row>
    <row r="64" spans="1:8">
      <c r="A64" s="17">
        <v>87407</v>
      </c>
      <c r="B64" s="17" t="s">
        <v>276</v>
      </c>
      <c r="C64" t="s">
        <v>277</v>
      </c>
      <c r="D64" s="18">
        <v>344666.09</v>
      </c>
      <c r="E64" s="18">
        <v>0</v>
      </c>
      <c r="F64" s="18">
        <v>2120.4499999999998</v>
      </c>
      <c r="G64" s="18">
        <v>0</v>
      </c>
      <c r="H64" s="18">
        <v>52017.981299999999</v>
      </c>
    </row>
    <row r="65" spans="1:8">
      <c r="A65" s="17">
        <v>8336</v>
      </c>
      <c r="B65" s="17" t="s">
        <v>280</v>
      </c>
      <c r="C65" t="s">
        <v>281</v>
      </c>
      <c r="D65" s="18">
        <v>73969.279999999999</v>
      </c>
      <c r="E65" s="18">
        <v>0</v>
      </c>
      <c r="F65" s="18">
        <v>0</v>
      </c>
      <c r="G65" s="18">
        <v>0</v>
      </c>
      <c r="H65" s="18">
        <v>11095.39215</v>
      </c>
    </row>
    <row r="66" spans="1:8">
      <c r="A66" s="17">
        <v>8326</v>
      </c>
      <c r="B66" s="17" t="s">
        <v>342</v>
      </c>
      <c r="C66" t="s">
        <v>2345</v>
      </c>
      <c r="D66" s="18">
        <v>79730.86</v>
      </c>
      <c r="E66" s="18">
        <v>0</v>
      </c>
      <c r="F66" s="18">
        <v>0</v>
      </c>
      <c r="G66" s="18">
        <v>0</v>
      </c>
      <c r="H66" s="18">
        <v>11959.6284</v>
      </c>
    </row>
    <row r="67" spans="1:8">
      <c r="A67" s="17">
        <v>90758</v>
      </c>
      <c r="B67" s="17" t="s">
        <v>286</v>
      </c>
      <c r="C67" t="s">
        <v>287</v>
      </c>
      <c r="D67" s="18">
        <v>154246.43</v>
      </c>
      <c r="E67" s="18">
        <v>0</v>
      </c>
      <c r="F67" s="18">
        <v>761.96</v>
      </c>
      <c r="G67" s="18">
        <v>0</v>
      </c>
      <c r="H67" s="18">
        <v>23251.257900000004</v>
      </c>
    </row>
    <row r="68" spans="1:8">
      <c r="A68" s="17">
        <v>1001949</v>
      </c>
      <c r="B68" s="17" t="s">
        <v>289</v>
      </c>
      <c r="C68" t="s">
        <v>290</v>
      </c>
      <c r="D68" s="18">
        <v>1679.51</v>
      </c>
      <c r="E68" s="18">
        <v>0</v>
      </c>
      <c r="F68" s="18">
        <v>0</v>
      </c>
      <c r="G68" s="18">
        <v>0</v>
      </c>
      <c r="H68" s="18">
        <v>251.92619999999999</v>
      </c>
    </row>
    <row r="69" spans="1:8">
      <c r="A69" s="17">
        <v>92566</v>
      </c>
      <c r="B69" s="17" t="s">
        <v>291</v>
      </c>
      <c r="C69" t="s">
        <v>292</v>
      </c>
      <c r="D69" s="18">
        <v>11054.62</v>
      </c>
      <c r="E69" s="18">
        <v>0</v>
      </c>
      <c r="F69" s="18">
        <v>51.67</v>
      </c>
      <c r="G69" s="18">
        <v>0</v>
      </c>
      <c r="H69" s="18">
        <v>1665.9431999999999</v>
      </c>
    </row>
    <row r="70" spans="1:8">
      <c r="A70" s="17">
        <v>4345</v>
      </c>
      <c r="B70" s="17" t="s">
        <v>297</v>
      </c>
      <c r="C70" t="s">
        <v>298</v>
      </c>
      <c r="D70" s="18">
        <v>102055.54</v>
      </c>
      <c r="E70" s="18">
        <v>0</v>
      </c>
      <c r="F70" s="18">
        <v>0</v>
      </c>
      <c r="G70" s="18">
        <v>0</v>
      </c>
      <c r="H70" s="18">
        <v>15308.330399999999</v>
      </c>
    </row>
    <row r="71" spans="1:8">
      <c r="A71" s="17">
        <v>6393</v>
      </c>
      <c r="B71" s="17" t="s">
        <v>301</v>
      </c>
      <c r="C71" t="s">
        <v>2346</v>
      </c>
      <c r="D71" s="18">
        <v>177622.61</v>
      </c>
      <c r="E71" s="18">
        <v>0</v>
      </c>
      <c r="F71" s="18">
        <v>16106.31</v>
      </c>
      <c r="G71" s="18">
        <v>0</v>
      </c>
      <c r="H71" s="18">
        <v>29059.33725</v>
      </c>
    </row>
    <row r="72" spans="1:8">
      <c r="A72" s="17">
        <v>4274</v>
      </c>
      <c r="B72" s="17" t="s">
        <v>305</v>
      </c>
      <c r="C72" t="s">
        <v>306</v>
      </c>
      <c r="D72" s="18">
        <v>46769.01</v>
      </c>
      <c r="E72" s="18">
        <v>0</v>
      </c>
      <c r="F72" s="18">
        <v>527.82000000000005</v>
      </c>
      <c r="G72" s="18">
        <v>0</v>
      </c>
      <c r="H72" s="18">
        <v>7094.5253999999995</v>
      </c>
    </row>
    <row r="73" spans="1:8">
      <c r="A73" s="17">
        <v>4187</v>
      </c>
      <c r="B73" s="17" t="s">
        <v>309</v>
      </c>
      <c r="C73" t="s">
        <v>310</v>
      </c>
      <c r="D73" s="18">
        <v>9340.5</v>
      </c>
      <c r="E73" s="18">
        <v>0</v>
      </c>
      <c r="F73" s="18">
        <v>294.70999999999998</v>
      </c>
      <c r="G73" s="18">
        <v>0</v>
      </c>
      <c r="H73" s="18">
        <v>1445.2802999999999</v>
      </c>
    </row>
    <row r="74" spans="1:8">
      <c r="A74" s="17">
        <v>4471</v>
      </c>
      <c r="B74" s="17" t="s">
        <v>313</v>
      </c>
      <c r="C74" t="s">
        <v>314</v>
      </c>
      <c r="D74" s="18">
        <v>53816.84</v>
      </c>
      <c r="E74" s="20">
        <v>0</v>
      </c>
      <c r="F74" s="18">
        <v>715.12</v>
      </c>
      <c r="G74" s="18">
        <v>0</v>
      </c>
      <c r="H74" s="18">
        <v>8179.7944500000003</v>
      </c>
    </row>
    <row r="75" spans="1:8">
      <c r="A75" s="17">
        <v>92716</v>
      </c>
      <c r="B75" s="17" t="s">
        <v>325</v>
      </c>
      <c r="C75" t="s">
        <v>319</v>
      </c>
      <c r="D75" s="18">
        <v>13766.87</v>
      </c>
      <c r="E75" s="18">
        <v>0</v>
      </c>
      <c r="F75" s="18">
        <v>662.24</v>
      </c>
      <c r="G75" s="18">
        <v>0</v>
      </c>
      <c r="H75" s="18">
        <v>2164.3658999999998</v>
      </c>
    </row>
    <row r="76" spans="1:8">
      <c r="A76" s="17">
        <v>90273</v>
      </c>
      <c r="B76" s="17" t="s">
        <v>326</v>
      </c>
      <c r="C76" t="s">
        <v>319</v>
      </c>
      <c r="D76" s="18">
        <v>17263.48</v>
      </c>
      <c r="E76" s="18">
        <v>0</v>
      </c>
      <c r="F76" s="18">
        <v>0</v>
      </c>
      <c r="G76" s="18">
        <v>0</v>
      </c>
      <c r="H76" s="18">
        <v>2589.5213999999996</v>
      </c>
    </row>
    <row r="77" spans="1:8">
      <c r="A77" s="17">
        <v>346763</v>
      </c>
      <c r="B77" s="17" t="s">
        <v>323</v>
      </c>
      <c r="C77" t="s">
        <v>319</v>
      </c>
      <c r="D77" s="18">
        <v>33415.120000000003</v>
      </c>
      <c r="E77" s="18">
        <v>0</v>
      </c>
      <c r="F77" s="18">
        <v>0</v>
      </c>
      <c r="G77" s="18">
        <v>0</v>
      </c>
      <c r="H77" s="18">
        <v>5012.2678500000011</v>
      </c>
    </row>
    <row r="78" spans="1:8">
      <c r="A78" s="17">
        <v>92327</v>
      </c>
      <c r="B78" s="17" t="s">
        <v>324</v>
      </c>
      <c r="C78" t="s">
        <v>319</v>
      </c>
      <c r="D78" s="18">
        <v>40391.199999999997</v>
      </c>
      <c r="E78" s="18">
        <v>0</v>
      </c>
      <c r="F78" s="18">
        <v>0</v>
      </c>
      <c r="G78" s="18">
        <v>0</v>
      </c>
      <c r="H78" s="18">
        <v>6058.6798499999995</v>
      </c>
    </row>
    <row r="79" spans="1:8">
      <c r="A79" s="17">
        <v>91303</v>
      </c>
      <c r="B79" s="17" t="s">
        <v>327</v>
      </c>
      <c r="C79" t="s">
        <v>319</v>
      </c>
      <c r="D79" s="18">
        <v>49888.51</v>
      </c>
      <c r="E79" s="18">
        <v>0</v>
      </c>
      <c r="F79" s="18">
        <v>0</v>
      </c>
      <c r="G79" s="18">
        <v>0</v>
      </c>
      <c r="H79" s="18">
        <v>7483.2767999999996</v>
      </c>
    </row>
    <row r="80" spans="1:8">
      <c r="A80" s="17">
        <v>92325</v>
      </c>
      <c r="B80" s="17" t="s">
        <v>328</v>
      </c>
      <c r="C80" t="s">
        <v>319</v>
      </c>
      <c r="D80" s="18">
        <v>60946.25</v>
      </c>
      <c r="E80" s="18">
        <v>0</v>
      </c>
      <c r="F80" s="18">
        <v>0</v>
      </c>
      <c r="G80" s="18">
        <v>0</v>
      </c>
      <c r="H80" s="18">
        <v>9141.9380999999994</v>
      </c>
    </row>
    <row r="81" spans="1:8">
      <c r="A81" s="17">
        <v>91305</v>
      </c>
      <c r="B81" s="17" t="s">
        <v>329</v>
      </c>
      <c r="C81" t="s">
        <v>319</v>
      </c>
      <c r="D81" s="18">
        <v>53459.61</v>
      </c>
      <c r="E81" s="18">
        <v>0</v>
      </c>
      <c r="F81" s="18">
        <v>0</v>
      </c>
      <c r="G81" s="18">
        <v>0</v>
      </c>
      <c r="H81" s="18">
        <v>8018.9419499999995</v>
      </c>
    </row>
    <row r="82" spans="1:8">
      <c r="A82" s="17">
        <v>91307</v>
      </c>
      <c r="B82" s="17" t="s">
        <v>330</v>
      </c>
      <c r="C82" t="s">
        <v>319</v>
      </c>
      <c r="D82" s="18">
        <v>60106.36</v>
      </c>
      <c r="E82" s="18">
        <v>0</v>
      </c>
      <c r="F82" s="18">
        <v>425.54</v>
      </c>
      <c r="G82" s="18">
        <v>0</v>
      </c>
      <c r="H82" s="18">
        <v>9079.7840999999989</v>
      </c>
    </row>
    <row r="83" spans="1:8">
      <c r="A83" s="17">
        <v>89949</v>
      </c>
      <c r="B83" s="17" t="s">
        <v>331</v>
      </c>
      <c r="C83" t="s">
        <v>319</v>
      </c>
      <c r="D83" s="18">
        <v>74607.48</v>
      </c>
      <c r="E83" s="18">
        <v>0</v>
      </c>
      <c r="F83" s="18">
        <v>627.65</v>
      </c>
      <c r="G83" s="18">
        <v>0</v>
      </c>
      <c r="H83" s="18">
        <v>11285.269649999998</v>
      </c>
    </row>
    <row r="84" spans="1:8">
      <c r="A84" s="17">
        <v>92987</v>
      </c>
      <c r="B84" s="17" t="s">
        <v>317</v>
      </c>
      <c r="C84" t="s">
        <v>318</v>
      </c>
      <c r="D84" s="18">
        <v>27684.74</v>
      </c>
      <c r="E84" s="18">
        <v>0</v>
      </c>
      <c r="F84" s="18">
        <v>0</v>
      </c>
      <c r="G84" s="18">
        <v>0</v>
      </c>
      <c r="H84" s="18">
        <v>4152.7106999999996</v>
      </c>
    </row>
    <row r="85" spans="1:8">
      <c r="A85" s="17">
        <v>522074</v>
      </c>
      <c r="B85" s="17" t="s">
        <v>321</v>
      </c>
      <c r="C85" t="s">
        <v>322</v>
      </c>
      <c r="D85" s="18">
        <v>401069.62</v>
      </c>
      <c r="E85" s="18">
        <v>0</v>
      </c>
      <c r="F85" s="18">
        <v>3107.57</v>
      </c>
      <c r="G85" s="18">
        <v>0</v>
      </c>
      <c r="H85" s="18">
        <v>60626.577599999997</v>
      </c>
    </row>
    <row r="86" spans="1:8">
      <c r="A86" s="17">
        <v>4272</v>
      </c>
      <c r="B86" s="17" t="s">
        <v>332</v>
      </c>
      <c r="C86" t="s">
        <v>333</v>
      </c>
      <c r="D86" s="18">
        <v>1062382.67</v>
      </c>
      <c r="E86" s="18">
        <v>64025.104729315623</v>
      </c>
      <c r="F86" s="18">
        <v>12975.8</v>
      </c>
      <c r="G86" s="18">
        <v>744.5131147540983</v>
      </c>
      <c r="H86" s="18">
        <v>161303.77125000002</v>
      </c>
    </row>
    <row r="87" spans="1:8">
      <c r="A87" s="17">
        <v>79929</v>
      </c>
      <c r="B87" s="17" t="s">
        <v>336</v>
      </c>
      <c r="C87" t="s">
        <v>337</v>
      </c>
      <c r="D87" s="18">
        <v>8130.08</v>
      </c>
      <c r="E87" s="18">
        <v>0</v>
      </c>
      <c r="F87" s="18">
        <v>0</v>
      </c>
      <c r="G87" s="18">
        <v>0</v>
      </c>
      <c r="H87" s="18">
        <v>1219.5117</v>
      </c>
    </row>
    <row r="88" spans="1:8">
      <c r="A88" s="17">
        <v>89869</v>
      </c>
      <c r="B88" s="17" t="s">
        <v>339</v>
      </c>
      <c r="C88" t="s">
        <v>340</v>
      </c>
      <c r="D88" s="18">
        <v>35266.92</v>
      </c>
      <c r="E88" s="18">
        <v>0</v>
      </c>
      <c r="F88" s="18">
        <v>0</v>
      </c>
      <c r="G88" s="18">
        <v>0</v>
      </c>
      <c r="H88" s="18">
        <v>5290.03845</v>
      </c>
    </row>
    <row r="89" spans="1:8">
      <c r="A89" s="17">
        <v>4412</v>
      </c>
      <c r="B89" s="17" t="s">
        <v>346</v>
      </c>
      <c r="C89" t="s">
        <v>347</v>
      </c>
      <c r="D89" s="18">
        <v>262489.01</v>
      </c>
      <c r="E89" s="18">
        <v>4891.0995652173915</v>
      </c>
      <c r="F89" s="18">
        <v>12646.79</v>
      </c>
      <c r="G89" s="18">
        <v>843.11933333333343</v>
      </c>
      <c r="H89" s="18">
        <v>41270.370750000009</v>
      </c>
    </row>
    <row r="90" spans="1:8">
      <c r="A90" s="17">
        <v>4468</v>
      </c>
      <c r="B90" s="17" t="s">
        <v>350</v>
      </c>
      <c r="C90" t="s">
        <v>351</v>
      </c>
      <c r="D90" s="18">
        <v>86549.36</v>
      </c>
      <c r="E90" s="18">
        <v>0</v>
      </c>
      <c r="F90" s="18">
        <v>3127.46</v>
      </c>
      <c r="G90" s="18">
        <v>0</v>
      </c>
      <c r="H90" s="18">
        <v>13451.521499999999</v>
      </c>
    </row>
    <row r="91" spans="1:8">
      <c r="A91" s="17">
        <v>79204</v>
      </c>
      <c r="B91" s="17" t="s">
        <v>354</v>
      </c>
      <c r="C91" t="s">
        <v>355</v>
      </c>
      <c r="D91" s="18">
        <v>75741.84</v>
      </c>
      <c r="E91" s="18">
        <v>0</v>
      </c>
      <c r="F91" s="18">
        <v>598.71</v>
      </c>
      <c r="G91" s="18">
        <v>0</v>
      </c>
      <c r="H91" s="18">
        <v>11451.082050000001</v>
      </c>
    </row>
    <row r="92" spans="1:8">
      <c r="A92" s="17">
        <v>4294</v>
      </c>
      <c r="B92" s="17" t="s">
        <v>358</v>
      </c>
      <c r="C92" t="s">
        <v>359</v>
      </c>
      <c r="D92" s="18">
        <v>99284.55</v>
      </c>
      <c r="E92" s="18">
        <v>0</v>
      </c>
      <c r="F92" s="18">
        <v>1049.8399999999999</v>
      </c>
      <c r="G92" s="18">
        <v>0</v>
      </c>
      <c r="H92" s="18">
        <v>15050.159099999999</v>
      </c>
    </row>
    <row r="93" spans="1:8">
      <c r="A93" s="17">
        <v>90885</v>
      </c>
      <c r="B93" s="17" t="s">
        <v>361</v>
      </c>
      <c r="C93" t="s">
        <v>362</v>
      </c>
      <c r="D93" s="18">
        <v>52528.55</v>
      </c>
      <c r="E93" s="18">
        <v>0</v>
      </c>
      <c r="F93" s="18">
        <v>917.61</v>
      </c>
      <c r="G93" s="18">
        <v>0</v>
      </c>
      <c r="H93" s="18">
        <v>8016.9237000000003</v>
      </c>
    </row>
    <row r="94" spans="1:8">
      <c r="A94" s="17">
        <v>4268</v>
      </c>
      <c r="B94" s="17" t="s">
        <v>365</v>
      </c>
      <c r="C94" t="s">
        <v>366</v>
      </c>
      <c r="D94" s="18">
        <v>518499.28</v>
      </c>
      <c r="E94" s="18">
        <v>19263.131145510837</v>
      </c>
      <c r="F94" s="18">
        <v>15278.61</v>
      </c>
      <c r="G94" s="18">
        <v>0</v>
      </c>
      <c r="H94" s="18">
        <v>80066.6829</v>
      </c>
    </row>
    <row r="95" spans="1:8">
      <c r="A95" s="17">
        <v>92734</v>
      </c>
      <c r="B95" s="17" t="s">
        <v>377</v>
      </c>
      <c r="C95" t="s">
        <v>370</v>
      </c>
      <c r="D95" s="18">
        <v>34128.71</v>
      </c>
      <c r="E95" s="18">
        <v>0</v>
      </c>
      <c r="F95" s="18">
        <v>0</v>
      </c>
      <c r="G95" s="18">
        <v>0</v>
      </c>
      <c r="H95" s="18">
        <v>5119.3066500000004</v>
      </c>
    </row>
    <row r="96" spans="1:8">
      <c r="A96" s="17">
        <v>92349</v>
      </c>
      <c r="B96" s="17" t="s">
        <v>378</v>
      </c>
      <c r="C96" t="s">
        <v>370</v>
      </c>
      <c r="D96" s="18">
        <v>52982.82</v>
      </c>
      <c r="E96" s="18">
        <v>0</v>
      </c>
      <c r="F96" s="18">
        <v>831.83</v>
      </c>
      <c r="G96" s="18">
        <v>0</v>
      </c>
      <c r="H96" s="18">
        <v>8072.1981000000014</v>
      </c>
    </row>
    <row r="97" spans="1:8">
      <c r="A97" s="17">
        <v>783027</v>
      </c>
      <c r="B97" s="17" t="s">
        <v>379</v>
      </c>
      <c r="C97" t="s">
        <v>370</v>
      </c>
      <c r="D97" s="18">
        <v>52933.85</v>
      </c>
      <c r="E97" s="18">
        <v>0</v>
      </c>
      <c r="F97" s="18">
        <v>937.31</v>
      </c>
      <c r="G97" s="18">
        <v>0</v>
      </c>
      <c r="H97" s="18">
        <v>8080.6733999999997</v>
      </c>
    </row>
    <row r="98" spans="1:8">
      <c r="A98" s="17">
        <v>549803</v>
      </c>
      <c r="B98" s="17" t="s">
        <v>380</v>
      </c>
      <c r="C98" t="s">
        <v>370</v>
      </c>
      <c r="D98" s="18">
        <v>75188.210000000006</v>
      </c>
      <c r="E98" s="18">
        <v>0</v>
      </c>
      <c r="F98" s="18">
        <v>1651.2</v>
      </c>
      <c r="G98" s="18">
        <v>0</v>
      </c>
      <c r="H98" s="18">
        <v>11525.912549999999</v>
      </c>
    </row>
    <row r="99" spans="1:8">
      <c r="A99" s="17">
        <v>92865</v>
      </c>
      <c r="B99" s="17" t="s">
        <v>381</v>
      </c>
      <c r="C99" t="s">
        <v>370</v>
      </c>
      <c r="D99" s="18">
        <v>59239.32</v>
      </c>
      <c r="E99" s="18">
        <v>0</v>
      </c>
      <c r="F99" s="18">
        <v>479.74</v>
      </c>
      <c r="G99" s="18">
        <v>0</v>
      </c>
      <c r="H99" s="18">
        <v>8957.8588500000005</v>
      </c>
    </row>
    <row r="100" spans="1:8">
      <c r="A100" s="17">
        <v>92863</v>
      </c>
      <c r="B100" s="17" t="s">
        <v>382</v>
      </c>
      <c r="C100" t="s">
        <v>370</v>
      </c>
      <c r="D100" s="18">
        <v>67336.02</v>
      </c>
      <c r="E100" s="18">
        <v>0</v>
      </c>
      <c r="F100" s="18">
        <v>474.37</v>
      </c>
      <c r="G100" s="18">
        <v>0</v>
      </c>
      <c r="H100" s="18">
        <v>10171.558800000001</v>
      </c>
    </row>
    <row r="101" spans="1:8">
      <c r="A101" s="17">
        <v>90508</v>
      </c>
      <c r="B101" s="17" t="s">
        <v>383</v>
      </c>
      <c r="C101" t="s">
        <v>370</v>
      </c>
      <c r="D101" s="18">
        <v>73803.14</v>
      </c>
      <c r="E101" s="18">
        <v>0</v>
      </c>
      <c r="F101" s="18">
        <v>0</v>
      </c>
      <c r="G101" s="18">
        <v>0</v>
      </c>
      <c r="H101" s="18">
        <v>11070.471149999999</v>
      </c>
    </row>
    <row r="102" spans="1:8">
      <c r="A102" s="17">
        <v>92320</v>
      </c>
      <c r="B102" s="17" t="s">
        <v>374</v>
      </c>
      <c r="C102" t="s">
        <v>370</v>
      </c>
      <c r="D102" s="18">
        <v>71765.600000000006</v>
      </c>
      <c r="E102" s="18">
        <v>0</v>
      </c>
      <c r="F102" s="18">
        <v>563.91</v>
      </c>
      <c r="G102" s="18">
        <v>0</v>
      </c>
      <c r="H102" s="18">
        <v>10849.4262</v>
      </c>
    </row>
    <row r="103" spans="1:8">
      <c r="A103" s="17">
        <v>934316</v>
      </c>
      <c r="B103" s="17" t="s">
        <v>384</v>
      </c>
      <c r="C103" t="s">
        <v>370</v>
      </c>
      <c r="D103" s="18">
        <v>79045.8</v>
      </c>
      <c r="E103" s="18">
        <v>0</v>
      </c>
      <c r="F103" s="18">
        <v>1242.1300000000001</v>
      </c>
      <c r="G103" s="18">
        <v>0</v>
      </c>
      <c r="H103" s="18">
        <v>12043.189350000001</v>
      </c>
    </row>
    <row r="104" spans="1:8">
      <c r="A104" s="17">
        <v>92997</v>
      </c>
      <c r="B104" s="17" t="s">
        <v>385</v>
      </c>
      <c r="C104" t="s">
        <v>370</v>
      </c>
      <c r="D104" s="18">
        <v>75558.55</v>
      </c>
      <c r="E104" s="18">
        <v>0</v>
      </c>
      <c r="F104" s="18">
        <v>545.6</v>
      </c>
      <c r="G104" s="18">
        <v>0</v>
      </c>
      <c r="H104" s="18">
        <v>11415.6216</v>
      </c>
    </row>
    <row r="105" spans="1:8">
      <c r="A105" s="17">
        <v>92318</v>
      </c>
      <c r="B105" s="17" t="s">
        <v>375</v>
      </c>
      <c r="C105" t="s">
        <v>370</v>
      </c>
      <c r="D105" s="18">
        <v>80526.490000000005</v>
      </c>
      <c r="E105" s="18">
        <v>0</v>
      </c>
      <c r="F105" s="18">
        <v>2489.48</v>
      </c>
      <c r="G105" s="18">
        <v>0</v>
      </c>
      <c r="H105" s="18">
        <v>12452.395950000002</v>
      </c>
    </row>
    <row r="106" spans="1:8">
      <c r="A106" s="17">
        <v>273398</v>
      </c>
      <c r="B106" s="17" t="s">
        <v>386</v>
      </c>
      <c r="C106" t="s">
        <v>370</v>
      </c>
      <c r="D106" s="18">
        <v>80432.47</v>
      </c>
      <c r="E106" s="18">
        <v>0</v>
      </c>
      <c r="F106" s="18">
        <v>572.96</v>
      </c>
      <c r="G106" s="18">
        <v>0</v>
      </c>
      <c r="H106" s="18">
        <v>12150.814050000001</v>
      </c>
    </row>
    <row r="107" spans="1:8">
      <c r="A107" s="17">
        <v>92736</v>
      </c>
      <c r="B107" s="17" t="s">
        <v>387</v>
      </c>
      <c r="C107" t="s">
        <v>370</v>
      </c>
      <c r="D107" s="18">
        <v>84628.14</v>
      </c>
      <c r="E107" s="18">
        <v>0</v>
      </c>
      <c r="F107" s="18">
        <v>1305.22</v>
      </c>
      <c r="G107" s="18">
        <v>0</v>
      </c>
      <c r="H107" s="18">
        <v>12890.003850000001</v>
      </c>
    </row>
    <row r="108" spans="1:8">
      <c r="A108" s="17">
        <v>91339</v>
      </c>
      <c r="B108" s="17" t="s">
        <v>388</v>
      </c>
      <c r="C108" t="s">
        <v>370</v>
      </c>
      <c r="D108" s="18">
        <v>80302.62</v>
      </c>
      <c r="E108" s="18">
        <v>0</v>
      </c>
      <c r="F108" s="18">
        <v>0</v>
      </c>
      <c r="G108" s="18">
        <v>0</v>
      </c>
      <c r="H108" s="18">
        <v>12045.392550000002</v>
      </c>
    </row>
    <row r="109" spans="1:8">
      <c r="A109" s="17">
        <v>90862</v>
      </c>
      <c r="B109" s="17" t="s">
        <v>389</v>
      </c>
      <c r="C109" t="s">
        <v>370</v>
      </c>
      <c r="D109" s="18">
        <v>91620.67</v>
      </c>
      <c r="E109" s="18">
        <v>0</v>
      </c>
      <c r="F109" s="18">
        <v>769.82</v>
      </c>
      <c r="G109" s="18">
        <v>0</v>
      </c>
      <c r="H109" s="18">
        <v>13858.5735</v>
      </c>
    </row>
    <row r="110" spans="1:8">
      <c r="A110" s="17">
        <v>91309</v>
      </c>
      <c r="B110" s="17" t="s">
        <v>390</v>
      </c>
      <c r="C110" t="s">
        <v>370</v>
      </c>
      <c r="D110" s="18">
        <v>92806.39</v>
      </c>
      <c r="E110" s="18">
        <v>0</v>
      </c>
      <c r="F110" s="18">
        <v>0</v>
      </c>
      <c r="G110" s="18">
        <v>0</v>
      </c>
      <c r="H110" s="18">
        <v>13920.958350000001</v>
      </c>
    </row>
    <row r="111" spans="1:8">
      <c r="A111" s="17">
        <v>6361</v>
      </c>
      <c r="B111" s="17" t="s">
        <v>391</v>
      </c>
      <c r="C111" t="s">
        <v>370</v>
      </c>
      <c r="D111" s="18">
        <v>92710.88</v>
      </c>
      <c r="E111" s="18">
        <v>0</v>
      </c>
      <c r="F111" s="18">
        <v>1768.54</v>
      </c>
      <c r="G111" s="18">
        <v>0</v>
      </c>
      <c r="H111" s="18">
        <v>14171.912549999997</v>
      </c>
    </row>
    <row r="112" spans="1:8">
      <c r="A112" s="17">
        <v>91949</v>
      </c>
      <c r="B112" s="17" t="s">
        <v>392</v>
      </c>
      <c r="C112" t="s">
        <v>370</v>
      </c>
      <c r="D112" s="18">
        <v>97593.62</v>
      </c>
      <c r="E112" s="18">
        <v>0</v>
      </c>
      <c r="F112" s="18">
        <v>634.57000000000005</v>
      </c>
      <c r="G112" s="18">
        <v>0</v>
      </c>
      <c r="H112" s="18">
        <v>14734.22805</v>
      </c>
    </row>
    <row r="113" spans="1:8">
      <c r="A113" s="17">
        <v>91280</v>
      </c>
      <c r="B113" s="17" t="s">
        <v>393</v>
      </c>
      <c r="C113" t="s">
        <v>370</v>
      </c>
      <c r="D113" s="18">
        <v>102969.92</v>
      </c>
      <c r="E113" s="18">
        <v>0</v>
      </c>
      <c r="F113" s="18">
        <v>0</v>
      </c>
      <c r="G113" s="18">
        <v>0</v>
      </c>
      <c r="H113" s="18">
        <v>15445.4877</v>
      </c>
    </row>
    <row r="114" spans="1:8">
      <c r="A114" s="17">
        <v>90841</v>
      </c>
      <c r="B114" s="17" t="s">
        <v>369</v>
      </c>
      <c r="C114" t="s">
        <v>370</v>
      </c>
      <c r="D114" s="18">
        <v>113018.18</v>
      </c>
      <c r="E114" s="18">
        <v>0</v>
      </c>
      <c r="F114" s="18">
        <v>0</v>
      </c>
      <c r="G114" s="18">
        <v>0</v>
      </c>
      <c r="H114" s="18">
        <v>16952.727599999998</v>
      </c>
    </row>
    <row r="115" spans="1:8">
      <c r="A115" s="17">
        <v>81078</v>
      </c>
      <c r="B115" s="17" t="s">
        <v>373</v>
      </c>
      <c r="C115" t="s">
        <v>370</v>
      </c>
      <c r="D115" s="18">
        <v>114430.8</v>
      </c>
      <c r="E115" s="18">
        <v>0</v>
      </c>
      <c r="F115" s="18">
        <v>0</v>
      </c>
      <c r="G115" s="18">
        <v>0</v>
      </c>
      <c r="H115" s="18">
        <v>17164.619549999999</v>
      </c>
    </row>
    <row r="116" spans="1:8">
      <c r="A116" s="17">
        <v>90842</v>
      </c>
      <c r="B116" s="17" t="s">
        <v>376</v>
      </c>
      <c r="C116" t="s">
        <v>370</v>
      </c>
      <c r="D116" s="18">
        <v>132402.84</v>
      </c>
      <c r="E116" s="18">
        <v>0</v>
      </c>
      <c r="F116" s="18">
        <v>0</v>
      </c>
      <c r="G116" s="18">
        <v>0</v>
      </c>
      <c r="H116" s="18">
        <v>19860.426449999999</v>
      </c>
    </row>
    <row r="117" spans="1:8">
      <c r="A117" s="17">
        <v>4481</v>
      </c>
      <c r="B117" s="17" t="s">
        <v>394</v>
      </c>
      <c r="C117" t="s">
        <v>395</v>
      </c>
      <c r="D117" s="18">
        <v>85375.31</v>
      </c>
      <c r="E117" s="18">
        <v>0</v>
      </c>
      <c r="F117" s="18">
        <v>662.33</v>
      </c>
      <c r="G117" s="18">
        <v>0</v>
      </c>
      <c r="H117" s="18">
        <v>12905.644949999998</v>
      </c>
    </row>
    <row r="118" spans="1:8">
      <c r="A118" s="17">
        <v>79983</v>
      </c>
      <c r="B118" s="17" t="s">
        <v>398</v>
      </c>
      <c r="C118" t="s">
        <v>399</v>
      </c>
      <c r="D118" s="18">
        <v>58974.8</v>
      </c>
      <c r="E118" s="18">
        <v>0</v>
      </c>
      <c r="F118" s="18">
        <v>2073.77</v>
      </c>
      <c r="G118" s="18">
        <v>0</v>
      </c>
      <c r="H118" s="18">
        <v>9157.2849000000006</v>
      </c>
    </row>
    <row r="119" spans="1:8">
      <c r="A119" s="17">
        <v>10972</v>
      </c>
      <c r="B119" s="17" t="s">
        <v>402</v>
      </c>
      <c r="C119" t="s">
        <v>403</v>
      </c>
      <c r="D119" s="18">
        <v>53613.05</v>
      </c>
      <c r="E119" s="18">
        <v>0</v>
      </c>
      <c r="F119" s="18">
        <v>853.17</v>
      </c>
      <c r="G119" s="18">
        <v>0</v>
      </c>
      <c r="H119" s="18">
        <v>8169.9340499999998</v>
      </c>
    </row>
    <row r="120" spans="1:8">
      <c r="A120" s="17">
        <v>4355</v>
      </c>
      <c r="B120" s="17" t="s">
        <v>406</v>
      </c>
      <c r="C120" t="s">
        <v>407</v>
      </c>
      <c r="D120" s="18">
        <v>376268.06</v>
      </c>
      <c r="E120" s="18">
        <v>0</v>
      </c>
      <c r="F120" s="18">
        <v>2904.38</v>
      </c>
      <c r="G120" s="18">
        <v>0</v>
      </c>
      <c r="H120" s="18">
        <v>56875.865850000002</v>
      </c>
    </row>
    <row r="121" spans="1:8">
      <c r="A121" s="17">
        <v>79226</v>
      </c>
      <c r="B121" s="17" t="s">
        <v>410</v>
      </c>
      <c r="C121" t="s">
        <v>411</v>
      </c>
      <c r="D121" s="18">
        <v>253664.87</v>
      </c>
      <c r="E121" s="18">
        <v>2113.8739166666664</v>
      </c>
      <c r="F121" s="18">
        <v>4130.9399999999996</v>
      </c>
      <c r="G121" s="18">
        <v>152.99777777777774</v>
      </c>
      <c r="H121" s="18">
        <v>38669.371649999994</v>
      </c>
    </row>
    <row r="122" spans="1:8">
      <c r="A122" s="17">
        <v>4515</v>
      </c>
      <c r="B122" s="17" t="s">
        <v>414</v>
      </c>
      <c r="C122" t="s">
        <v>415</v>
      </c>
      <c r="D122" s="18">
        <v>30610.75</v>
      </c>
      <c r="E122" s="18">
        <v>0</v>
      </c>
      <c r="F122" s="18">
        <v>0</v>
      </c>
      <c r="G122" s="18">
        <v>0</v>
      </c>
      <c r="H122" s="18">
        <v>4591.6118999999999</v>
      </c>
    </row>
    <row r="123" spans="1:8">
      <c r="A123" s="17">
        <v>4169</v>
      </c>
      <c r="B123" s="17" t="s">
        <v>418</v>
      </c>
      <c r="C123" t="s">
        <v>419</v>
      </c>
      <c r="D123" s="18">
        <v>116656.03</v>
      </c>
      <c r="E123" s="18">
        <v>2083.1433928571428</v>
      </c>
      <c r="F123" s="18">
        <v>1061.43</v>
      </c>
      <c r="G123" s="18">
        <v>0</v>
      </c>
      <c r="H123" s="18">
        <v>17657.619299999998</v>
      </c>
    </row>
    <row r="124" spans="1:8">
      <c r="A124" s="17">
        <v>89871</v>
      </c>
      <c r="B124" s="17" t="s">
        <v>422</v>
      </c>
      <c r="C124" t="s">
        <v>423</v>
      </c>
      <c r="D124" s="18">
        <v>11332.71</v>
      </c>
      <c r="E124" s="18">
        <v>0</v>
      </c>
      <c r="F124" s="18">
        <v>0</v>
      </c>
      <c r="G124" s="18">
        <v>0</v>
      </c>
      <c r="H124" s="18">
        <v>1699.9064999999998</v>
      </c>
    </row>
    <row r="125" spans="1:8">
      <c r="A125" s="17">
        <v>4397</v>
      </c>
      <c r="B125" s="17" t="s">
        <v>425</v>
      </c>
      <c r="C125" t="s">
        <v>426</v>
      </c>
      <c r="D125" s="18">
        <v>390936.69</v>
      </c>
      <c r="E125" s="18">
        <v>3521.952162162162</v>
      </c>
      <c r="F125" s="18">
        <v>9695.4</v>
      </c>
      <c r="G125" s="18">
        <v>346.26428571428568</v>
      </c>
      <c r="H125" s="18">
        <v>60094.813949999996</v>
      </c>
    </row>
    <row r="126" spans="1:8">
      <c r="A126" s="17">
        <v>81041</v>
      </c>
      <c r="B126" s="17" t="s">
        <v>429</v>
      </c>
      <c r="C126" t="s">
        <v>430</v>
      </c>
      <c r="D126" s="18">
        <v>84709.759999999995</v>
      </c>
      <c r="E126" s="18">
        <v>0</v>
      </c>
      <c r="F126" s="18">
        <v>0</v>
      </c>
      <c r="G126" s="18">
        <v>0</v>
      </c>
      <c r="H126" s="18">
        <v>12706.464600000001</v>
      </c>
    </row>
    <row r="127" spans="1:8">
      <c r="A127" s="17">
        <v>4224</v>
      </c>
      <c r="B127" s="17" t="s">
        <v>433</v>
      </c>
      <c r="C127" t="s">
        <v>434</v>
      </c>
      <c r="D127" s="18">
        <v>15008.71</v>
      </c>
      <c r="E127" s="18">
        <v>0</v>
      </c>
      <c r="F127" s="18">
        <v>379.57</v>
      </c>
      <c r="G127" s="18">
        <v>0</v>
      </c>
      <c r="H127" s="18">
        <v>2308.2408</v>
      </c>
    </row>
    <row r="128" spans="1:8">
      <c r="A128" s="17">
        <v>4513</v>
      </c>
      <c r="B128" s="17" t="s">
        <v>437</v>
      </c>
      <c r="C128" t="s">
        <v>438</v>
      </c>
      <c r="D128" s="18">
        <v>8459.61</v>
      </c>
      <c r="E128" s="18">
        <v>0</v>
      </c>
      <c r="F128" s="18">
        <v>344.94</v>
      </c>
      <c r="G128" s="18">
        <v>0</v>
      </c>
      <c r="H128" s="18">
        <v>1320.6833999999997</v>
      </c>
    </row>
    <row r="129" spans="1:8">
      <c r="A129" s="17">
        <v>4171</v>
      </c>
      <c r="B129" s="17" t="s">
        <v>441</v>
      </c>
      <c r="C129" t="s">
        <v>442</v>
      </c>
      <c r="D129" s="18">
        <v>19306.13</v>
      </c>
      <c r="E129" s="18">
        <v>0</v>
      </c>
      <c r="F129" s="18">
        <v>359.51</v>
      </c>
      <c r="G129" s="18">
        <v>0</v>
      </c>
      <c r="H129" s="18">
        <v>2949.8445000000002</v>
      </c>
    </row>
    <row r="130" spans="1:8">
      <c r="A130" s="17">
        <v>4269</v>
      </c>
      <c r="B130" s="17" t="s">
        <v>444</v>
      </c>
      <c r="C130" t="s">
        <v>445</v>
      </c>
      <c r="D130" s="18">
        <v>881926.65</v>
      </c>
      <c r="E130" s="18">
        <v>16878.978947368421</v>
      </c>
      <c r="F130" s="18">
        <v>8151.62</v>
      </c>
      <c r="G130" s="18">
        <v>0</v>
      </c>
      <c r="H130" s="18">
        <v>133511.74109999998</v>
      </c>
    </row>
    <row r="131" spans="1:8">
      <c r="A131" s="17">
        <v>4284</v>
      </c>
      <c r="B131" s="17" t="s">
        <v>448</v>
      </c>
      <c r="C131" t="s">
        <v>449</v>
      </c>
      <c r="D131" s="18">
        <v>828806.54</v>
      </c>
      <c r="E131" s="18">
        <v>0</v>
      </c>
      <c r="F131" s="18">
        <v>0</v>
      </c>
      <c r="G131" s="18">
        <v>0</v>
      </c>
      <c r="H131" s="18">
        <v>124320.9816</v>
      </c>
    </row>
    <row r="132" spans="1:8">
      <c r="A132" s="17">
        <v>4378</v>
      </c>
      <c r="B132" s="17" t="s">
        <v>451</v>
      </c>
      <c r="C132" t="s">
        <v>452</v>
      </c>
      <c r="D132" s="18">
        <v>515016.42</v>
      </c>
      <c r="E132" s="18">
        <v>1619.5484905660378</v>
      </c>
      <c r="F132" s="18">
        <v>9872.86</v>
      </c>
      <c r="G132" s="18">
        <v>0</v>
      </c>
      <c r="H132" s="18">
        <v>78733.39185</v>
      </c>
    </row>
    <row r="133" spans="1:8">
      <c r="A133" s="17">
        <v>90327</v>
      </c>
      <c r="B133" s="17" t="s">
        <v>455</v>
      </c>
      <c r="C133" t="s">
        <v>456</v>
      </c>
      <c r="D133" s="18">
        <v>99145.57</v>
      </c>
      <c r="E133" s="18">
        <v>0</v>
      </c>
      <c r="F133" s="18">
        <v>874.67</v>
      </c>
      <c r="G133" s="18">
        <v>0</v>
      </c>
      <c r="H133" s="18">
        <v>15003.036</v>
      </c>
    </row>
    <row r="134" spans="1:8">
      <c r="A134" s="17">
        <v>79971</v>
      </c>
      <c r="B134" s="17" t="s">
        <v>459</v>
      </c>
      <c r="C134" t="s">
        <v>460</v>
      </c>
      <c r="D134" s="18">
        <v>29414.43</v>
      </c>
      <c r="E134" s="18">
        <v>0</v>
      </c>
      <c r="F134" s="18">
        <v>714.56</v>
      </c>
      <c r="G134" s="18">
        <v>0</v>
      </c>
      <c r="H134" s="18">
        <v>4519.3477499999999</v>
      </c>
    </row>
    <row r="135" spans="1:8">
      <c r="A135" s="17">
        <v>79055</v>
      </c>
      <c r="B135" s="17" t="s">
        <v>461</v>
      </c>
      <c r="C135" t="s">
        <v>462</v>
      </c>
      <c r="D135" s="18">
        <v>80389.31</v>
      </c>
      <c r="E135" s="18">
        <v>0</v>
      </c>
      <c r="F135" s="18">
        <v>986.05</v>
      </c>
      <c r="G135" s="18">
        <v>0</v>
      </c>
      <c r="H135" s="18">
        <v>12206.304450000001</v>
      </c>
    </row>
    <row r="136" spans="1:8">
      <c r="A136" s="17">
        <v>78888</v>
      </c>
      <c r="B136" s="17" t="s">
        <v>465</v>
      </c>
      <c r="C136" t="s">
        <v>466</v>
      </c>
      <c r="D136" s="18">
        <v>26180.69</v>
      </c>
      <c r="E136" s="18">
        <v>0</v>
      </c>
      <c r="F136" s="18">
        <v>210.61</v>
      </c>
      <c r="G136" s="18">
        <v>0</v>
      </c>
      <c r="H136" s="18">
        <v>3958.6954499999997</v>
      </c>
    </row>
    <row r="137" spans="1:8">
      <c r="A137" s="17">
        <v>79905</v>
      </c>
      <c r="B137" s="17" t="s">
        <v>469</v>
      </c>
      <c r="C137" t="s">
        <v>470</v>
      </c>
      <c r="D137" s="18">
        <v>90746.49</v>
      </c>
      <c r="E137" s="18">
        <v>0</v>
      </c>
      <c r="F137" s="18">
        <v>747.42</v>
      </c>
      <c r="G137" s="18">
        <v>0</v>
      </c>
      <c r="H137" s="18">
        <v>13724.086499999998</v>
      </c>
    </row>
    <row r="138" spans="1:8">
      <c r="A138" s="17">
        <v>4470</v>
      </c>
      <c r="B138" s="17" t="s">
        <v>473</v>
      </c>
      <c r="C138" t="s">
        <v>474</v>
      </c>
      <c r="D138" s="18">
        <v>335923.67</v>
      </c>
      <c r="E138" s="18">
        <v>8127.1855645161286</v>
      </c>
      <c r="F138" s="18">
        <v>14554.07</v>
      </c>
      <c r="G138" s="18">
        <v>0</v>
      </c>
      <c r="H138" s="18">
        <v>52571.66085</v>
      </c>
    </row>
    <row r="139" spans="1:8">
      <c r="A139" s="17">
        <v>1001161</v>
      </c>
      <c r="B139" s="17" t="s">
        <v>477</v>
      </c>
      <c r="C139" t="s">
        <v>478</v>
      </c>
      <c r="D139" s="18">
        <v>42888.160000000003</v>
      </c>
      <c r="E139" s="18">
        <v>0</v>
      </c>
      <c r="F139" s="18">
        <v>196.72</v>
      </c>
      <c r="G139" s="18">
        <v>0</v>
      </c>
      <c r="H139" s="18">
        <v>6462.7321499999998</v>
      </c>
    </row>
    <row r="140" spans="1:8">
      <c r="A140" s="17">
        <v>89758</v>
      </c>
      <c r="B140" s="17" t="s">
        <v>481</v>
      </c>
      <c r="C140" t="s">
        <v>478</v>
      </c>
      <c r="D140" s="18">
        <v>70030.12</v>
      </c>
      <c r="E140" s="18">
        <v>0</v>
      </c>
      <c r="F140" s="18">
        <v>586.70000000000005</v>
      </c>
      <c r="G140" s="18">
        <v>0</v>
      </c>
      <c r="H140" s="18">
        <v>10592.522550000002</v>
      </c>
    </row>
    <row r="141" spans="1:8">
      <c r="A141" s="17">
        <v>4484</v>
      </c>
      <c r="B141" s="17" t="s">
        <v>482</v>
      </c>
      <c r="C141" t="s">
        <v>483</v>
      </c>
      <c r="D141" s="18">
        <v>46301.89</v>
      </c>
      <c r="E141" s="18">
        <v>0</v>
      </c>
      <c r="F141" s="18">
        <v>1372.17</v>
      </c>
      <c r="G141" s="18">
        <v>0</v>
      </c>
      <c r="H141" s="18">
        <v>7151.1079499999996</v>
      </c>
    </row>
    <row r="142" spans="1:8">
      <c r="A142" s="17">
        <v>78858</v>
      </c>
      <c r="B142" s="17" t="s">
        <v>486</v>
      </c>
      <c r="C142" t="s">
        <v>487</v>
      </c>
      <c r="D142" s="18">
        <v>9722.57</v>
      </c>
      <c r="E142" s="18">
        <v>0</v>
      </c>
      <c r="F142" s="18">
        <v>277.8</v>
      </c>
      <c r="G142" s="18">
        <v>0</v>
      </c>
      <c r="H142" s="18">
        <v>1500.0552</v>
      </c>
    </row>
    <row r="143" spans="1:8">
      <c r="A143" s="17">
        <v>4400</v>
      </c>
      <c r="B143" s="17" t="s">
        <v>490</v>
      </c>
      <c r="C143" t="s">
        <v>491</v>
      </c>
      <c r="D143" s="18">
        <v>18869.400000000001</v>
      </c>
      <c r="E143" s="18">
        <v>0</v>
      </c>
      <c r="F143" s="18">
        <v>0</v>
      </c>
      <c r="G143" s="18">
        <v>0</v>
      </c>
      <c r="H143" s="18">
        <v>2830.4100000000003</v>
      </c>
    </row>
    <row r="144" spans="1:8">
      <c r="A144" s="17">
        <v>79047</v>
      </c>
      <c r="B144" s="17" t="s">
        <v>494</v>
      </c>
      <c r="C144" t="s">
        <v>495</v>
      </c>
      <c r="D144" s="18">
        <v>160955.6</v>
      </c>
      <c r="E144" s="18">
        <v>0</v>
      </c>
      <c r="F144" s="18">
        <v>1523.76</v>
      </c>
      <c r="G144" s="18">
        <v>0</v>
      </c>
      <c r="H144" s="18">
        <v>24371.905049999998</v>
      </c>
    </row>
    <row r="145" spans="1:8">
      <c r="A145" s="17">
        <v>80001</v>
      </c>
      <c r="B145" s="17" t="s">
        <v>498</v>
      </c>
      <c r="C145" t="s">
        <v>499</v>
      </c>
      <c r="D145" s="18">
        <v>27757.7</v>
      </c>
      <c r="E145" s="18">
        <v>0</v>
      </c>
      <c r="F145" s="18">
        <v>0</v>
      </c>
      <c r="G145" s="18">
        <v>0</v>
      </c>
      <c r="H145" s="18">
        <v>4163.6551499999996</v>
      </c>
    </row>
    <row r="146" spans="1:8">
      <c r="A146" s="17">
        <v>4282</v>
      </c>
      <c r="B146" s="17" t="s">
        <v>501</v>
      </c>
      <c r="C146" t="s">
        <v>502</v>
      </c>
      <c r="D146" s="18">
        <v>3064690.88</v>
      </c>
      <c r="E146" s="18">
        <v>39801.180259740264</v>
      </c>
      <c r="F146" s="18">
        <v>91663.99</v>
      </c>
      <c r="G146" s="18">
        <v>767.06267782426778</v>
      </c>
      <c r="H146" s="18">
        <v>473453.23095</v>
      </c>
    </row>
    <row r="147" spans="1:8">
      <c r="A147" s="17">
        <v>91934</v>
      </c>
      <c r="B147" s="17" t="s">
        <v>505</v>
      </c>
      <c r="C147" t="s">
        <v>506</v>
      </c>
      <c r="D147" s="18">
        <v>46647.92</v>
      </c>
      <c r="E147" s="18">
        <v>0</v>
      </c>
      <c r="F147" s="18">
        <v>492.26</v>
      </c>
      <c r="G147" s="18">
        <v>0</v>
      </c>
      <c r="H147" s="18">
        <v>7071.0259499999993</v>
      </c>
    </row>
    <row r="148" spans="1:8">
      <c r="A148" s="17">
        <v>4446</v>
      </c>
      <c r="B148" s="17" t="s">
        <v>508</v>
      </c>
      <c r="C148" t="s">
        <v>509</v>
      </c>
      <c r="D148" s="18">
        <v>1310730.3700000001</v>
      </c>
      <c r="E148" s="18">
        <v>17156.156675392671</v>
      </c>
      <c r="F148" s="18">
        <v>27243.25</v>
      </c>
      <c r="G148" s="18">
        <v>0</v>
      </c>
      <c r="H148" s="18">
        <v>200696.04360000003</v>
      </c>
    </row>
    <row r="149" spans="1:8">
      <c r="A149" s="17">
        <v>4453</v>
      </c>
      <c r="B149" s="17" t="s">
        <v>512</v>
      </c>
      <c r="C149" t="s">
        <v>513</v>
      </c>
      <c r="D149" s="18">
        <v>700322.45</v>
      </c>
      <c r="E149" s="18">
        <v>0</v>
      </c>
      <c r="F149" s="18">
        <v>0</v>
      </c>
      <c r="G149" s="18">
        <v>0</v>
      </c>
      <c r="H149" s="18">
        <v>105048.36810000001</v>
      </c>
    </row>
    <row r="150" spans="1:8">
      <c r="A150" s="17">
        <v>4410</v>
      </c>
      <c r="B150" s="17" t="s">
        <v>515</v>
      </c>
      <c r="C150" t="s">
        <v>516</v>
      </c>
      <c r="D150" s="18">
        <v>860683.85</v>
      </c>
      <c r="E150" s="18">
        <v>9780.4982954545449</v>
      </c>
      <c r="F150" s="18">
        <v>12071.41</v>
      </c>
      <c r="G150" s="18">
        <v>232.14250000000001</v>
      </c>
      <c r="H150" s="18">
        <v>130913.28945</v>
      </c>
    </row>
    <row r="151" spans="1:8">
      <c r="A151" s="17">
        <v>85749</v>
      </c>
      <c r="B151" s="17" t="s">
        <v>519</v>
      </c>
      <c r="C151" t="s">
        <v>520</v>
      </c>
      <c r="D151" s="18">
        <v>35536.82</v>
      </c>
      <c r="E151" s="18">
        <v>0</v>
      </c>
      <c r="F151" s="18">
        <v>419.14</v>
      </c>
      <c r="G151" s="18">
        <v>0</v>
      </c>
      <c r="H151" s="18">
        <v>5393.3931000000002</v>
      </c>
    </row>
    <row r="152" spans="1:8">
      <c r="A152" s="17">
        <v>4244</v>
      </c>
      <c r="B152" s="17" t="s">
        <v>523</v>
      </c>
      <c r="C152" t="s">
        <v>524</v>
      </c>
      <c r="D152" s="18">
        <v>831693.02</v>
      </c>
      <c r="E152" s="18">
        <v>4935.8636201780419</v>
      </c>
      <c r="F152" s="18">
        <v>20044.3</v>
      </c>
      <c r="G152" s="18">
        <v>0</v>
      </c>
      <c r="H152" s="18">
        <v>127760.59664999999</v>
      </c>
    </row>
    <row r="153" spans="1:8">
      <c r="A153" s="17">
        <v>4395</v>
      </c>
      <c r="B153" s="17" t="s">
        <v>527</v>
      </c>
      <c r="C153" t="s">
        <v>528</v>
      </c>
      <c r="D153" s="18">
        <v>41022.550000000003</v>
      </c>
      <c r="E153" s="18">
        <v>0</v>
      </c>
      <c r="F153" s="18">
        <v>2880.33</v>
      </c>
      <c r="G153" s="18">
        <v>0</v>
      </c>
      <c r="H153" s="18">
        <v>6585.4322999999995</v>
      </c>
    </row>
    <row r="154" spans="1:8">
      <c r="A154" s="17">
        <v>4191</v>
      </c>
      <c r="B154" s="17" t="s">
        <v>531</v>
      </c>
      <c r="C154" t="s">
        <v>532</v>
      </c>
      <c r="D154" s="18">
        <v>188366.49</v>
      </c>
      <c r="E154" s="18">
        <v>0</v>
      </c>
      <c r="F154" s="18">
        <v>1068.71</v>
      </c>
      <c r="G154" s="18">
        <v>0</v>
      </c>
      <c r="H154" s="18">
        <v>28415.27925</v>
      </c>
    </row>
    <row r="155" spans="1:8">
      <c r="A155" s="17">
        <v>6362</v>
      </c>
      <c r="B155" s="17" t="s">
        <v>535</v>
      </c>
      <c r="C155" t="s">
        <v>536</v>
      </c>
      <c r="D155" s="18">
        <v>61028.26</v>
      </c>
      <c r="E155" s="18">
        <v>0</v>
      </c>
      <c r="F155" s="18">
        <v>1488.16</v>
      </c>
      <c r="G155" s="18">
        <v>0</v>
      </c>
      <c r="H155" s="18">
        <v>9377.4631499999996</v>
      </c>
    </row>
    <row r="156" spans="1:8">
      <c r="A156" s="17">
        <v>79886</v>
      </c>
      <c r="B156" s="17" t="s">
        <v>539</v>
      </c>
      <c r="C156" t="s">
        <v>540</v>
      </c>
      <c r="D156" s="18">
        <v>36785.75</v>
      </c>
      <c r="E156" s="18">
        <v>0</v>
      </c>
      <c r="F156" s="18">
        <v>443.16</v>
      </c>
      <c r="G156" s="18">
        <v>0</v>
      </c>
      <c r="H156" s="18">
        <v>5584.3357500000011</v>
      </c>
    </row>
    <row r="157" spans="1:8">
      <c r="A157" s="17">
        <v>88299</v>
      </c>
      <c r="B157" s="17" t="s">
        <v>542</v>
      </c>
      <c r="C157" t="s">
        <v>543</v>
      </c>
      <c r="D157" s="18">
        <v>86655.79</v>
      </c>
      <c r="E157" s="18">
        <v>0</v>
      </c>
      <c r="F157" s="18">
        <v>0</v>
      </c>
      <c r="G157" s="18">
        <v>0</v>
      </c>
      <c r="H157" s="18">
        <v>12998.368350000001</v>
      </c>
    </row>
    <row r="158" spans="1:8">
      <c r="A158" s="17">
        <v>4242</v>
      </c>
      <c r="B158" s="17" t="s">
        <v>545</v>
      </c>
      <c r="C158" t="s">
        <v>546</v>
      </c>
      <c r="D158" s="18">
        <v>6759332.4000000004</v>
      </c>
      <c r="E158" s="18">
        <v>70543.317267552193</v>
      </c>
      <c r="F158" s="18">
        <v>129390.93</v>
      </c>
      <c r="G158" s="18">
        <v>223.08781034482757</v>
      </c>
      <c r="H158" s="18">
        <v>1033308.4990499999</v>
      </c>
    </row>
    <row r="159" spans="1:8">
      <c r="A159" s="17">
        <v>4158</v>
      </c>
      <c r="B159" s="17" t="s">
        <v>549</v>
      </c>
      <c r="C159" t="s">
        <v>550</v>
      </c>
      <c r="D159" s="18">
        <v>674453.67</v>
      </c>
      <c r="E159" s="18">
        <v>0</v>
      </c>
      <c r="F159" s="18">
        <v>6178.15</v>
      </c>
      <c r="G159" s="18">
        <v>0</v>
      </c>
      <c r="H159" s="18">
        <v>102094.77329999999</v>
      </c>
    </row>
    <row r="160" spans="1:8">
      <c r="A160" s="17">
        <v>4474</v>
      </c>
      <c r="B160" s="17" t="s">
        <v>553</v>
      </c>
      <c r="C160" t="s">
        <v>554</v>
      </c>
      <c r="D160" s="18">
        <v>528305.27</v>
      </c>
      <c r="E160" s="18">
        <v>3430.5537012987015</v>
      </c>
      <c r="F160" s="18">
        <v>20515.73</v>
      </c>
      <c r="G160" s="18">
        <v>809.83144736842098</v>
      </c>
      <c r="H160" s="18">
        <v>82323.148499999996</v>
      </c>
    </row>
    <row r="161" spans="1:8">
      <c r="A161" s="17">
        <v>90138</v>
      </c>
      <c r="B161" s="17" t="s">
        <v>557</v>
      </c>
      <c r="C161" t="s">
        <v>558</v>
      </c>
      <c r="D161" s="18">
        <v>82061.539999999994</v>
      </c>
      <c r="E161" s="18">
        <v>0</v>
      </c>
      <c r="F161" s="18">
        <v>1524.45</v>
      </c>
      <c r="G161" s="18">
        <v>0</v>
      </c>
      <c r="H161" s="18">
        <v>12537.898200000001</v>
      </c>
    </row>
    <row r="162" spans="1:8">
      <c r="A162" s="17">
        <v>5186</v>
      </c>
      <c r="B162" s="17" t="s">
        <v>561</v>
      </c>
      <c r="C162" t="s">
        <v>562</v>
      </c>
      <c r="D162" s="18">
        <v>95484.96</v>
      </c>
      <c r="E162" s="18">
        <v>0</v>
      </c>
      <c r="F162" s="18">
        <v>953.2</v>
      </c>
      <c r="G162" s="18">
        <v>0</v>
      </c>
      <c r="H162" s="18">
        <v>14465.723849999997</v>
      </c>
    </row>
    <row r="163" spans="1:8">
      <c r="A163" s="17">
        <v>92316</v>
      </c>
      <c r="B163" s="17" t="s">
        <v>564</v>
      </c>
      <c r="C163" t="s">
        <v>565</v>
      </c>
      <c r="D163" s="18">
        <v>62356.51</v>
      </c>
      <c r="E163" s="18">
        <v>0</v>
      </c>
      <c r="F163" s="18">
        <v>0</v>
      </c>
      <c r="G163" s="18">
        <v>0</v>
      </c>
      <c r="H163" s="18">
        <v>9353.476349999999</v>
      </c>
    </row>
    <row r="164" spans="1:8">
      <c r="A164" s="17">
        <v>85448</v>
      </c>
      <c r="B164" s="17" t="s">
        <v>567</v>
      </c>
      <c r="C164" t="s">
        <v>568</v>
      </c>
      <c r="D164" s="18">
        <v>43442.77</v>
      </c>
      <c r="E164" s="18">
        <v>0</v>
      </c>
      <c r="F164" s="18">
        <v>0</v>
      </c>
      <c r="G164" s="18">
        <v>0</v>
      </c>
      <c r="H164" s="18">
        <v>6516.4148999999989</v>
      </c>
    </row>
    <row r="165" spans="1:8">
      <c r="A165" s="17">
        <v>4486</v>
      </c>
      <c r="B165" s="17" t="s">
        <v>570</v>
      </c>
      <c r="C165" t="s">
        <v>571</v>
      </c>
      <c r="D165" s="18">
        <v>80639.520000000004</v>
      </c>
      <c r="E165" s="18">
        <v>0</v>
      </c>
      <c r="F165" s="18">
        <v>1584.14</v>
      </c>
      <c r="G165" s="18">
        <v>0</v>
      </c>
      <c r="H165" s="18">
        <v>12333.55005</v>
      </c>
    </row>
    <row r="166" spans="1:8">
      <c r="A166" s="17">
        <v>81027</v>
      </c>
      <c r="B166" s="17" t="s">
        <v>574</v>
      </c>
      <c r="C166" t="s">
        <v>575</v>
      </c>
      <c r="D166" s="18">
        <v>55837.48</v>
      </c>
      <c r="E166" s="18">
        <v>0</v>
      </c>
      <c r="F166" s="18">
        <v>515.66</v>
      </c>
      <c r="G166" s="18">
        <v>0</v>
      </c>
      <c r="H166" s="18">
        <v>8452.9709999999995</v>
      </c>
    </row>
    <row r="167" spans="1:8">
      <c r="A167" s="17">
        <v>1001687</v>
      </c>
      <c r="B167" s="17" t="s">
        <v>578</v>
      </c>
      <c r="C167" t="s">
        <v>579</v>
      </c>
      <c r="D167" s="18">
        <v>53416.11</v>
      </c>
      <c r="E167" s="18">
        <v>0</v>
      </c>
      <c r="F167" s="18">
        <v>0</v>
      </c>
      <c r="G167" s="18">
        <v>0</v>
      </c>
      <c r="H167" s="18">
        <v>8012.4160499999998</v>
      </c>
    </row>
    <row r="168" spans="1:8">
      <c r="A168" s="17">
        <v>79546</v>
      </c>
      <c r="B168" s="17" t="s">
        <v>582</v>
      </c>
      <c r="C168" t="s">
        <v>583</v>
      </c>
      <c r="D168" s="18">
        <v>395.8</v>
      </c>
      <c r="E168" s="18">
        <v>0</v>
      </c>
      <c r="F168" s="18">
        <v>0</v>
      </c>
      <c r="G168" s="18">
        <v>0</v>
      </c>
      <c r="H168" s="18">
        <v>59.370299999999993</v>
      </c>
    </row>
    <row r="169" spans="1:8">
      <c r="A169" s="17">
        <v>4177</v>
      </c>
      <c r="B169" s="17" t="s">
        <v>586</v>
      </c>
      <c r="C169" t="s">
        <v>587</v>
      </c>
      <c r="D169" s="18">
        <v>16186.09</v>
      </c>
      <c r="E169" s="18">
        <v>0</v>
      </c>
      <c r="F169" s="18">
        <v>350.12</v>
      </c>
      <c r="G169" s="18">
        <v>0</v>
      </c>
      <c r="H169" s="18">
        <v>2480.4306000000001</v>
      </c>
    </row>
    <row r="170" spans="1:8">
      <c r="A170" s="17">
        <v>10386</v>
      </c>
      <c r="B170" s="17" t="s">
        <v>590</v>
      </c>
      <c r="C170" t="s">
        <v>591</v>
      </c>
      <c r="D170" s="18">
        <v>17016.38</v>
      </c>
      <c r="E170" s="18">
        <v>0</v>
      </c>
      <c r="F170" s="18">
        <v>0</v>
      </c>
      <c r="G170" s="18">
        <v>0</v>
      </c>
      <c r="H170" s="18">
        <v>2552.4571500000002</v>
      </c>
    </row>
    <row r="171" spans="1:8">
      <c r="A171" s="17">
        <v>1001669</v>
      </c>
      <c r="B171" s="17" t="s">
        <v>593</v>
      </c>
      <c r="C171" t="s">
        <v>594</v>
      </c>
      <c r="D171" s="18">
        <v>28712.86</v>
      </c>
      <c r="E171" s="18">
        <v>0</v>
      </c>
      <c r="F171" s="18">
        <v>127.79</v>
      </c>
      <c r="G171" s="18">
        <v>0</v>
      </c>
      <c r="H171" s="18">
        <v>4326.0979500000003</v>
      </c>
    </row>
    <row r="172" spans="1:8">
      <c r="A172" s="17">
        <v>4370</v>
      </c>
      <c r="B172" s="17" t="s">
        <v>596</v>
      </c>
      <c r="C172" t="s">
        <v>597</v>
      </c>
      <c r="D172" s="18">
        <v>179122.61</v>
      </c>
      <c r="E172" s="18">
        <v>14742.601646090534</v>
      </c>
      <c r="F172" s="18">
        <v>15880.35</v>
      </c>
      <c r="G172" s="18">
        <v>0</v>
      </c>
      <c r="H172" s="18">
        <v>29250.44325</v>
      </c>
    </row>
    <row r="173" spans="1:8">
      <c r="A173" s="17">
        <v>4381</v>
      </c>
      <c r="B173" s="17" t="s">
        <v>600</v>
      </c>
      <c r="C173" t="s">
        <v>601</v>
      </c>
      <c r="D173" s="18">
        <v>353898.66</v>
      </c>
      <c r="E173" s="18">
        <v>0</v>
      </c>
      <c r="F173" s="18">
        <v>0</v>
      </c>
      <c r="G173" s="18">
        <v>0</v>
      </c>
      <c r="H173" s="18">
        <v>53084.79855</v>
      </c>
    </row>
    <row r="174" spans="1:8">
      <c r="A174" s="17">
        <v>79467</v>
      </c>
      <c r="B174" s="17" t="s">
        <v>604</v>
      </c>
      <c r="C174" t="s">
        <v>605</v>
      </c>
      <c r="D174" s="18">
        <v>77287.19</v>
      </c>
      <c r="E174" s="18">
        <v>0</v>
      </c>
      <c r="F174" s="18">
        <v>0</v>
      </c>
      <c r="G174" s="18">
        <v>0</v>
      </c>
      <c r="H174" s="18">
        <v>11593.077749999999</v>
      </c>
    </row>
    <row r="175" spans="1:8">
      <c r="A175" s="17">
        <v>90533</v>
      </c>
      <c r="B175" s="17" t="s">
        <v>607</v>
      </c>
      <c r="C175" t="s">
        <v>608</v>
      </c>
      <c r="D175" s="18">
        <v>23756.94</v>
      </c>
      <c r="E175" s="18">
        <v>0</v>
      </c>
      <c r="F175" s="18">
        <v>0</v>
      </c>
      <c r="G175" s="18">
        <v>0</v>
      </c>
      <c r="H175" s="18">
        <v>3563.5409999999997</v>
      </c>
    </row>
    <row r="176" spans="1:8">
      <c r="A176" s="17">
        <v>4160</v>
      </c>
      <c r="B176" s="17" t="s">
        <v>610</v>
      </c>
      <c r="C176" t="s">
        <v>611</v>
      </c>
      <c r="D176" s="18">
        <v>48685.86</v>
      </c>
      <c r="E176" s="18">
        <v>0</v>
      </c>
      <c r="F176" s="18">
        <v>805.94</v>
      </c>
      <c r="G176" s="18">
        <v>0</v>
      </c>
      <c r="H176" s="18">
        <v>7423.7701499999994</v>
      </c>
    </row>
    <row r="177" spans="1:8">
      <c r="A177" s="17">
        <v>89556</v>
      </c>
      <c r="B177" s="17" t="s">
        <v>614</v>
      </c>
      <c r="C177" t="s">
        <v>615</v>
      </c>
      <c r="D177" s="18">
        <v>15551.11</v>
      </c>
      <c r="E177" s="18">
        <v>0</v>
      </c>
      <c r="F177" s="18">
        <v>323.63</v>
      </c>
      <c r="G177" s="18">
        <v>0</v>
      </c>
      <c r="H177" s="18">
        <v>2381.2109999999998</v>
      </c>
    </row>
    <row r="178" spans="1:8">
      <c r="A178" s="17">
        <v>4479</v>
      </c>
      <c r="B178" s="17" t="s">
        <v>618</v>
      </c>
      <c r="C178" t="s">
        <v>619</v>
      </c>
      <c r="D178" s="18">
        <v>33224.910000000003</v>
      </c>
      <c r="E178" s="18">
        <v>0</v>
      </c>
      <c r="F178" s="18">
        <v>435.55</v>
      </c>
      <c r="G178" s="18">
        <v>0</v>
      </c>
      <c r="H178" s="18">
        <v>5049.0688500000006</v>
      </c>
    </row>
    <row r="179" spans="1:8">
      <c r="A179" s="17">
        <v>4416</v>
      </c>
      <c r="B179" s="17" t="s">
        <v>622</v>
      </c>
      <c r="C179" t="s">
        <v>623</v>
      </c>
      <c r="D179" s="18">
        <v>144429.92000000001</v>
      </c>
      <c r="E179" s="18">
        <v>3320.2280459770118</v>
      </c>
      <c r="F179" s="18">
        <v>3033.44</v>
      </c>
      <c r="G179" s="18">
        <v>0</v>
      </c>
      <c r="H179" s="18">
        <v>22119.504299999997</v>
      </c>
    </row>
    <row r="180" spans="1:8">
      <c r="A180" s="17">
        <v>4442</v>
      </c>
      <c r="B180" s="17" t="s">
        <v>626</v>
      </c>
      <c r="C180" t="s">
        <v>627</v>
      </c>
      <c r="D180" s="18">
        <v>539008.79</v>
      </c>
      <c r="E180" s="18">
        <v>0</v>
      </c>
      <c r="F180" s="18">
        <v>15069.33</v>
      </c>
      <c r="G180" s="18">
        <v>0</v>
      </c>
      <c r="H180" s="18">
        <v>83111.717250000002</v>
      </c>
    </row>
    <row r="181" spans="1:8">
      <c r="A181" s="17">
        <v>1001671</v>
      </c>
      <c r="B181" s="17" t="s">
        <v>630</v>
      </c>
      <c r="C181" t="s">
        <v>631</v>
      </c>
      <c r="D181" s="18">
        <v>0</v>
      </c>
      <c r="E181" s="18">
        <v>0</v>
      </c>
      <c r="F181" s="18">
        <v>0</v>
      </c>
      <c r="G181" s="18">
        <v>0</v>
      </c>
      <c r="H181" s="18">
        <v>0</v>
      </c>
    </row>
    <row r="182" spans="1:8">
      <c r="A182" s="17">
        <v>79077</v>
      </c>
      <c r="B182" s="17" t="s">
        <v>633</v>
      </c>
      <c r="C182" t="s">
        <v>634</v>
      </c>
      <c r="D182" s="18">
        <v>25096.71</v>
      </c>
      <c r="E182" s="18">
        <v>0</v>
      </c>
      <c r="F182" s="18">
        <v>0</v>
      </c>
      <c r="G182" s="18">
        <v>0</v>
      </c>
      <c r="H182" s="18">
        <v>3764.5060499999995</v>
      </c>
    </row>
    <row r="183" spans="1:8">
      <c r="A183" s="17">
        <v>79988</v>
      </c>
      <c r="B183" s="17" t="s">
        <v>637</v>
      </c>
      <c r="C183" t="s">
        <v>638</v>
      </c>
      <c r="D183" s="18">
        <v>45273.41</v>
      </c>
      <c r="E183" s="18">
        <v>0</v>
      </c>
      <c r="F183" s="18">
        <v>0</v>
      </c>
      <c r="G183" s="18">
        <v>0</v>
      </c>
      <c r="H183" s="18">
        <v>6791.0116499999995</v>
      </c>
    </row>
    <row r="184" spans="1:8">
      <c r="A184" s="17">
        <v>4487</v>
      </c>
      <c r="B184" s="17" t="s">
        <v>641</v>
      </c>
      <c r="C184" t="s">
        <v>642</v>
      </c>
      <c r="D184" s="18">
        <v>379073.22</v>
      </c>
      <c r="E184" s="18">
        <v>22611.385052631576</v>
      </c>
      <c r="F184" s="18">
        <v>13053.63</v>
      </c>
      <c r="G184" s="18">
        <v>621.60142857142853</v>
      </c>
      <c r="H184" s="18">
        <v>58819.027499999997</v>
      </c>
    </row>
    <row r="185" spans="1:8">
      <c r="A185" s="17">
        <v>79074</v>
      </c>
      <c r="B185" s="17" t="s">
        <v>645</v>
      </c>
      <c r="C185" t="s">
        <v>646</v>
      </c>
      <c r="D185" s="18">
        <v>46341.5</v>
      </c>
      <c r="E185" s="18">
        <v>0</v>
      </c>
      <c r="F185" s="18">
        <v>319.26</v>
      </c>
      <c r="G185" s="18">
        <v>0</v>
      </c>
      <c r="H185" s="18">
        <v>6999.1141499999994</v>
      </c>
    </row>
    <row r="186" spans="1:8">
      <c r="A186" s="17">
        <v>4300</v>
      </c>
      <c r="B186" s="17" t="s">
        <v>654</v>
      </c>
      <c r="C186" t="s">
        <v>650</v>
      </c>
      <c r="D186" s="18">
        <v>17811.36</v>
      </c>
      <c r="E186" s="18">
        <v>0</v>
      </c>
      <c r="F186" s="18">
        <v>0</v>
      </c>
      <c r="G186" s="18">
        <v>0</v>
      </c>
      <c r="H186" s="18">
        <v>2671.7040000000002</v>
      </c>
    </row>
    <row r="187" spans="1:8">
      <c r="A187" s="17">
        <v>90331</v>
      </c>
      <c r="B187" s="17" t="s">
        <v>648</v>
      </c>
      <c r="C187" t="s">
        <v>649</v>
      </c>
      <c r="D187" s="18">
        <v>16134.71</v>
      </c>
      <c r="E187" s="18">
        <v>0</v>
      </c>
      <c r="F187" s="18">
        <v>0</v>
      </c>
      <c r="G187" s="18">
        <v>0</v>
      </c>
      <c r="H187" s="18">
        <v>2420.2057500000001</v>
      </c>
    </row>
    <row r="188" spans="1:8">
      <c r="A188" s="17">
        <v>80032</v>
      </c>
      <c r="B188" s="17" t="s">
        <v>652</v>
      </c>
      <c r="C188" t="s">
        <v>653</v>
      </c>
      <c r="D188" s="18">
        <v>21260.33</v>
      </c>
      <c r="E188" s="18">
        <v>0</v>
      </c>
      <c r="F188" s="18">
        <v>0</v>
      </c>
      <c r="G188" s="18">
        <v>0</v>
      </c>
      <c r="H188" s="18">
        <v>3189.0496500000004</v>
      </c>
    </row>
    <row r="189" spans="1:8">
      <c r="A189" s="17">
        <v>4501</v>
      </c>
      <c r="B189" s="17" t="s">
        <v>655</v>
      </c>
      <c r="C189" t="s">
        <v>656</v>
      </c>
      <c r="D189" s="18">
        <v>1156894.21</v>
      </c>
      <c r="E189" s="18">
        <v>0</v>
      </c>
      <c r="F189" s="18">
        <v>20387.12</v>
      </c>
      <c r="G189" s="18">
        <v>0</v>
      </c>
      <c r="H189" s="18">
        <v>176592.1986</v>
      </c>
    </row>
    <row r="190" spans="1:8">
      <c r="A190" s="17">
        <v>4263</v>
      </c>
      <c r="B190" s="17" t="s">
        <v>659</v>
      </c>
      <c r="C190" t="s">
        <v>660</v>
      </c>
      <c r="D190" s="18">
        <v>1258671.3</v>
      </c>
      <c r="E190" s="18">
        <v>79138.015868263465</v>
      </c>
      <c r="F190" s="18">
        <v>53407.21</v>
      </c>
      <c r="G190" s="18">
        <v>513.53086538461537</v>
      </c>
      <c r="H190" s="18">
        <v>196811.77635</v>
      </c>
    </row>
    <row r="191" spans="1:8">
      <c r="A191" s="17">
        <v>79443</v>
      </c>
      <c r="B191" s="17" t="s">
        <v>663</v>
      </c>
      <c r="C191" t="s">
        <v>664</v>
      </c>
      <c r="D191" s="18">
        <v>42037.85</v>
      </c>
      <c r="E191" s="18">
        <v>0</v>
      </c>
      <c r="F191" s="18">
        <v>969.99</v>
      </c>
      <c r="G191" s="18">
        <v>0</v>
      </c>
      <c r="H191" s="18">
        <v>6451.1761500000011</v>
      </c>
    </row>
    <row r="192" spans="1:8">
      <c r="A192" s="17">
        <v>4483</v>
      </c>
      <c r="B192" s="17" t="s">
        <v>667</v>
      </c>
      <c r="C192" t="s">
        <v>668</v>
      </c>
      <c r="D192" s="18">
        <v>1788.03</v>
      </c>
      <c r="E192" s="18">
        <v>0</v>
      </c>
      <c r="F192" s="18">
        <v>0</v>
      </c>
      <c r="G192" s="18">
        <v>0</v>
      </c>
      <c r="H192" s="18">
        <v>268.2045</v>
      </c>
    </row>
    <row r="193" spans="1:8">
      <c r="A193" s="17">
        <v>89917</v>
      </c>
      <c r="B193" s="17" t="s">
        <v>671</v>
      </c>
      <c r="C193" t="s">
        <v>672</v>
      </c>
      <c r="D193" s="18">
        <v>75062.33</v>
      </c>
      <c r="E193" s="18">
        <v>0</v>
      </c>
      <c r="F193" s="18">
        <v>1143.47</v>
      </c>
      <c r="G193" s="18">
        <v>0</v>
      </c>
      <c r="H193" s="18">
        <v>11430.869849999999</v>
      </c>
    </row>
    <row r="194" spans="1:8">
      <c r="A194" s="17">
        <v>79049</v>
      </c>
      <c r="B194" s="17" t="s">
        <v>681</v>
      </c>
      <c r="C194" t="s">
        <v>682</v>
      </c>
      <c r="D194" s="18">
        <v>112087.21</v>
      </c>
      <c r="E194" s="18">
        <v>0</v>
      </c>
      <c r="F194" s="18">
        <v>828.79</v>
      </c>
      <c r="G194" s="18">
        <v>0</v>
      </c>
      <c r="H194" s="18">
        <v>16937.399700000002</v>
      </c>
    </row>
    <row r="195" spans="1:8">
      <c r="A195" s="17">
        <v>89914</v>
      </c>
      <c r="B195" s="17" t="s">
        <v>674</v>
      </c>
      <c r="C195" t="s">
        <v>675</v>
      </c>
      <c r="D195" s="18">
        <v>61494.48</v>
      </c>
      <c r="E195" s="18">
        <v>0</v>
      </c>
      <c r="F195" s="18">
        <v>570.04999999999995</v>
      </c>
      <c r="G195" s="18">
        <v>0</v>
      </c>
      <c r="H195" s="18">
        <v>9309.6796499999982</v>
      </c>
    </row>
    <row r="196" spans="1:8">
      <c r="A196" s="17">
        <v>89915</v>
      </c>
      <c r="B196" s="17" t="s">
        <v>677</v>
      </c>
      <c r="C196" t="s">
        <v>678</v>
      </c>
      <c r="D196" s="18">
        <v>69131.12</v>
      </c>
      <c r="E196" s="18">
        <v>0</v>
      </c>
      <c r="F196" s="18">
        <v>628.16</v>
      </c>
      <c r="G196" s="18">
        <v>0</v>
      </c>
      <c r="H196" s="18">
        <v>10463.891850000002</v>
      </c>
    </row>
    <row r="197" spans="1:8">
      <c r="A197" s="17">
        <v>90284</v>
      </c>
      <c r="B197" s="17" t="s">
        <v>685</v>
      </c>
      <c r="C197" t="s">
        <v>686</v>
      </c>
      <c r="D197" s="18">
        <v>30578.5</v>
      </c>
      <c r="E197" s="18">
        <v>0</v>
      </c>
      <c r="F197" s="18">
        <v>0</v>
      </c>
      <c r="G197" s="18">
        <v>0</v>
      </c>
      <c r="H197" s="18">
        <v>4586.7748499999998</v>
      </c>
    </row>
    <row r="198" spans="1:8">
      <c r="A198" s="17">
        <v>90541</v>
      </c>
      <c r="B198" s="17" t="s">
        <v>689</v>
      </c>
      <c r="C198" t="s">
        <v>690</v>
      </c>
      <c r="D198" s="18">
        <v>33471.949999999997</v>
      </c>
      <c r="E198" s="18">
        <v>0</v>
      </c>
      <c r="F198" s="18">
        <v>360.05</v>
      </c>
      <c r="G198" s="18">
        <v>0</v>
      </c>
      <c r="H198" s="18">
        <v>5074.7998500000003</v>
      </c>
    </row>
    <row r="199" spans="1:8">
      <c r="A199" s="17">
        <v>79496</v>
      </c>
      <c r="B199" s="17" t="s">
        <v>693</v>
      </c>
      <c r="C199" t="s">
        <v>694</v>
      </c>
      <c r="D199" s="18">
        <v>5733.76</v>
      </c>
      <c r="E199" s="18">
        <v>0</v>
      </c>
      <c r="F199" s="18">
        <v>0</v>
      </c>
      <c r="G199" s="18">
        <v>0</v>
      </c>
      <c r="H199" s="18">
        <v>860.0634</v>
      </c>
    </row>
    <row r="200" spans="1:8">
      <c r="A200" s="17">
        <v>4246</v>
      </c>
      <c r="B200" s="17" t="s">
        <v>697</v>
      </c>
      <c r="C200" t="s">
        <v>698</v>
      </c>
      <c r="D200" s="18">
        <v>5806442.3899999997</v>
      </c>
      <c r="E200" s="18">
        <v>50660.23561744966</v>
      </c>
      <c r="F200" s="18">
        <v>152941.85999999999</v>
      </c>
      <c r="G200" s="18">
        <v>464.16345978755686</v>
      </c>
      <c r="H200" s="18">
        <v>893907.6381000001</v>
      </c>
    </row>
    <row r="201" spans="1:8">
      <c r="A201" s="17">
        <v>81099</v>
      </c>
      <c r="B201" s="17" t="s">
        <v>701</v>
      </c>
      <c r="C201" t="s">
        <v>702</v>
      </c>
      <c r="D201" s="18">
        <v>128522.61</v>
      </c>
      <c r="E201" s="18">
        <v>0</v>
      </c>
      <c r="F201" s="18">
        <v>792.14</v>
      </c>
      <c r="G201" s="18">
        <v>0</v>
      </c>
      <c r="H201" s="18">
        <v>19397.213100000001</v>
      </c>
    </row>
    <row r="202" spans="1:8">
      <c r="A202" s="17">
        <v>1001917</v>
      </c>
      <c r="B202" s="17" t="s">
        <v>704</v>
      </c>
      <c r="C202" t="s">
        <v>705</v>
      </c>
      <c r="D202" s="18">
        <v>5135.13</v>
      </c>
      <c r="E202" s="18">
        <v>0</v>
      </c>
      <c r="F202" s="18">
        <v>0</v>
      </c>
      <c r="G202" s="18">
        <v>0</v>
      </c>
      <c r="H202" s="18">
        <v>770.26949999999999</v>
      </c>
    </row>
    <row r="203" spans="1:8">
      <c r="A203" s="17">
        <v>88308</v>
      </c>
      <c r="B203" s="17" t="s">
        <v>706</v>
      </c>
      <c r="C203" t="s">
        <v>707</v>
      </c>
      <c r="D203" s="18">
        <v>5975.86</v>
      </c>
      <c r="E203" s="18">
        <v>0</v>
      </c>
      <c r="F203" s="18">
        <v>329.22</v>
      </c>
      <c r="G203" s="18">
        <v>0</v>
      </c>
      <c r="H203" s="18">
        <v>945.76140000000009</v>
      </c>
    </row>
    <row r="204" spans="1:8">
      <c r="A204" s="17">
        <v>92302</v>
      </c>
      <c r="B204" s="17" t="s">
        <v>710</v>
      </c>
      <c r="C204" t="s">
        <v>711</v>
      </c>
      <c r="D204" s="18">
        <v>68212.69</v>
      </c>
      <c r="E204" s="18">
        <v>0</v>
      </c>
      <c r="F204" s="18">
        <v>820.67</v>
      </c>
      <c r="G204" s="18">
        <v>0</v>
      </c>
      <c r="H204" s="18">
        <v>10355.004900000002</v>
      </c>
    </row>
    <row r="205" spans="1:8">
      <c r="A205" s="17">
        <v>88321</v>
      </c>
      <c r="B205" s="17" t="s">
        <v>714</v>
      </c>
      <c r="C205" t="s">
        <v>715</v>
      </c>
      <c r="D205" s="18">
        <v>18915.689999999999</v>
      </c>
      <c r="E205" s="18">
        <v>0</v>
      </c>
      <c r="F205" s="18">
        <v>482.06</v>
      </c>
      <c r="G205" s="18">
        <v>0</v>
      </c>
      <c r="H205" s="18">
        <v>2909.6617500000002</v>
      </c>
    </row>
    <row r="206" spans="1:8">
      <c r="A206" s="17">
        <v>6258</v>
      </c>
      <c r="B206" s="17" t="s">
        <v>718</v>
      </c>
      <c r="C206" t="s">
        <v>719</v>
      </c>
      <c r="D206" s="18">
        <v>59327.23</v>
      </c>
      <c r="E206" s="18">
        <v>0</v>
      </c>
      <c r="F206" s="18">
        <v>1164.1099999999999</v>
      </c>
      <c r="G206" s="18">
        <v>0</v>
      </c>
      <c r="H206" s="18">
        <v>9073.7010000000009</v>
      </c>
    </row>
    <row r="207" spans="1:8">
      <c r="A207" s="17">
        <v>6357</v>
      </c>
      <c r="B207" s="17" t="s">
        <v>722</v>
      </c>
      <c r="C207" t="s">
        <v>723</v>
      </c>
      <c r="D207" s="18">
        <v>15866.6</v>
      </c>
      <c r="E207" s="18">
        <v>0</v>
      </c>
      <c r="F207" s="18">
        <v>412.28</v>
      </c>
      <c r="G207" s="18">
        <v>0</v>
      </c>
      <c r="H207" s="18">
        <v>2441.83275</v>
      </c>
    </row>
    <row r="208" spans="1:8">
      <c r="A208" s="17">
        <v>4179</v>
      </c>
      <c r="B208" s="17" t="s">
        <v>726</v>
      </c>
      <c r="C208" t="s">
        <v>727</v>
      </c>
      <c r="D208" s="18">
        <v>10140.25</v>
      </c>
      <c r="E208" s="18">
        <v>0</v>
      </c>
      <c r="F208" s="18">
        <v>116.87</v>
      </c>
      <c r="G208" s="18">
        <v>0</v>
      </c>
      <c r="H208" s="18">
        <v>1538.568</v>
      </c>
    </row>
    <row r="209" spans="1:8">
      <c r="A209" s="17">
        <v>4174</v>
      </c>
      <c r="B209" s="17" t="s">
        <v>730</v>
      </c>
      <c r="C209" t="s">
        <v>731</v>
      </c>
      <c r="D209" s="18">
        <v>775292.9</v>
      </c>
      <c r="E209" s="18">
        <v>16647.393558282209</v>
      </c>
      <c r="F209" s="18">
        <v>7890.1</v>
      </c>
      <c r="G209" s="18">
        <v>246.56562500000001</v>
      </c>
      <c r="H209" s="18">
        <v>117477.44954999999</v>
      </c>
    </row>
    <row r="210" spans="1:8">
      <c r="A210" s="17">
        <v>4228</v>
      </c>
      <c r="B210" s="17" t="s">
        <v>734</v>
      </c>
      <c r="C210" t="s">
        <v>735</v>
      </c>
      <c r="D210" s="18">
        <v>83153.78</v>
      </c>
      <c r="E210" s="18">
        <v>4684.72</v>
      </c>
      <c r="F210" s="18">
        <v>1203.9100000000001</v>
      </c>
      <c r="G210" s="18">
        <v>0</v>
      </c>
      <c r="H210" s="18">
        <v>12653.65395</v>
      </c>
    </row>
    <row r="211" spans="1:8">
      <c r="A211" s="17">
        <v>4243</v>
      </c>
      <c r="B211" s="17" t="s">
        <v>738</v>
      </c>
      <c r="C211" t="s">
        <v>739</v>
      </c>
      <c r="D211" s="18">
        <v>3586428.26</v>
      </c>
      <c r="E211" s="18">
        <v>36797.04490097829</v>
      </c>
      <c r="F211" s="18">
        <v>49221.93</v>
      </c>
      <c r="G211" s="18">
        <v>87.583505338078282</v>
      </c>
      <c r="H211" s="18">
        <v>545347.52819999994</v>
      </c>
    </row>
    <row r="212" spans="1:8">
      <c r="A212" s="17">
        <v>91170</v>
      </c>
      <c r="B212" s="17" t="s">
        <v>742</v>
      </c>
      <c r="C212" t="s">
        <v>743</v>
      </c>
      <c r="D212" s="18">
        <v>0</v>
      </c>
      <c r="E212" s="18">
        <v>0</v>
      </c>
      <c r="F212" s="18">
        <v>0</v>
      </c>
      <c r="G212" s="18">
        <v>0</v>
      </c>
      <c r="H212" s="18">
        <v>0</v>
      </c>
    </row>
    <row r="213" spans="1:8">
      <c r="A213" s="17">
        <v>91938</v>
      </c>
      <c r="B213" s="17" t="s">
        <v>745</v>
      </c>
      <c r="C213" t="s">
        <v>746</v>
      </c>
      <c r="D213" s="18">
        <v>61327.94</v>
      </c>
      <c r="E213" s="18">
        <v>0</v>
      </c>
      <c r="F213" s="18">
        <v>586.30999999999995</v>
      </c>
      <c r="G213" s="18">
        <v>0</v>
      </c>
      <c r="H213" s="18">
        <v>9287.1359999999986</v>
      </c>
    </row>
    <row r="214" spans="1:8">
      <c r="A214" s="17">
        <v>91939</v>
      </c>
      <c r="B214" s="17" t="s">
        <v>748</v>
      </c>
      <c r="C214" t="s">
        <v>749</v>
      </c>
      <c r="D214" s="18">
        <v>28644.240000000002</v>
      </c>
      <c r="E214" s="18">
        <v>0</v>
      </c>
      <c r="F214" s="18">
        <v>510.74</v>
      </c>
      <c r="G214" s="18">
        <v>0</v>
      </c>
      <c r="H214" s="18">
        <v>4373.2467000000006</v>
      </c>
    </row>
    <row r="215" spans="1:8">
      <c r="A215" s="17">
        <v>89850</v>
      </c>
      <c r="B215" s="17" t="s">
        <v>752</v>
      </c>
      <c r="C215" t="s">
        <v>753</v>
      </c>
      <c r="D215" s="18">
        <v>65256.02</v>
      </c>
      <c r="E215" s="18">
        <v>0</v>
      </c>
      <c r="F215" s="18">
        <v>1319.38</v>
      </c>
      <c r="G215" s="18">
        <v>0</v>
      </c>
      <c r="H215" s="18">
        <v>9986.3104500000009</v>
      </c>
    </row>
    <row r="216" spans="1:8">
      <c r="A216" s="17">
        <v>87401</v>
      </c>
      <c r="B216" s="17" t="s">
        <v>755</v>
      </c>
      <c r="C216" t="s">
        <v>756</v>
      </c>
      <c r="D216" s="18">
        <v>101781.56</v>
      </c>
      <c r="E216" s="18">
        <v>0</v>
      </c>
      <c r="F216" s="18">
        <v>2609.4899999999998</v>
      </c>
      <c r="G216" s="18">
        <v>0</v>
      </c>
      <c r="H216" s="18">
        <v>15658.656749999998</v>
      </c>
    </row>
    <row r="217" spans="1:8">
      <c r="A217" s="17">
        <v>90506</v>
      </c>
      <c r="B217" s="17" t="s">
        <v>759</v>
      </c>
      <c r="C217" t="s">
        <v>760</v>
      </c>
      <c r="D217" s="18">
        <v>4986.71</v>
      </c>
      <c r="E217" s="18">
        <v>0</v>
      </c>
      <c r="F217" s="18">
        <v>307.27</v>
      </c>
      <c r="G217" s="18">
        <v>0</v>
      </c>
      <c r="H217" s="18">
        <v>794.09700000000009</v>
      </c>
    </row>
    <row r="218" spans="1:8">
      <c r="A218" s="17">
        <v>4421</v>
      </c>
      <c r="B218" s="17" t="s">
        <v>763</v>
      </c>
      <c r="C218" t="s">
        <v>764</v>
      </c>
      <c r="D218" s="18">
        <v>25887.05</v>
      </c>
      <c r="E218" s="18">
        <v>0</v>
      </c>
      <c r="F218" s="18">
        <v>0</v>
      </c>
      <c r="G218" s="18">
        <v>0</v>
      </c>
      <c r="H218" s="18">
        <v>3883.0576499999997</v>
      </c>
    </row>
    <row r="219" spans="1:8">
      <c r="A219" s="17">
        <v>743644</v>
      </c>
      <c r="B219" s="17" t="s">
        <v>767</v>
      </c>
      <c r="C219" t="s">
        <v>768</v>
      </c>
      <c r="D219" s="18">
        <v>40251.01</v>
      </c>
      <c r="E219" s="18">
        <v>0</v>
      </c>
      <c r="F219" s="18">
        <v>640.85</v>
      </c>
      <c r="G219" s="18">
        <v>0</v>
      </c>
      <c r="H219" s="18">
        <v>6133.77765</v>
      </c>
    </row>
    <row r="220" spans="1:8">
      <c r="A220" s="17">
        <v>6365</v>
      </c>
      <c r="B220" s="17" t="s">
        <v>770</v>
      </c>
      <c r="C220" t="s">
        <v>2347</v>
      </c>
      <c r="D220" s="18">
        <v>51303.5</v>
      </c>
      <c r="E220" s="18">
        <v>0</v>
      </c>
      <c r="F220" s="18">
        <v>821.26</v>
      </c>
      <c r="G220" s="18">
        <v>0</v>
      </c>
      <c r="H220" s="18">
        <v>7818.7139999999999</v>
      </c>
    </row>
    <row r="221" spans="1:8">
      <c r="A221" s="17">
        <v>79981</v>
      </c>
      <c r="B221" s="17" t="s">
        <v>774</v>
      </c>
      <c r="C221" t="s">
        <v>775</v>
      </c>
      <c r="D221" s="18">
        <v>48046.7</v>
      </c>
      <c r="E221" s="18">
        <v>0</v>
      </c>
      <c r="F221" s="18">
        <v>0</v>
      </c>
      <c r="G221" s="18">
        <v>0</v>
      </c>
      <c r="H221" s="18">
        <v>7207.0047000000004</v>
      </c>
    </row>
    <row r="222" spans="1:8">
      <c r="A222" s="17">
        <v>81045</v>
      </c>
      <c r="B222" s="17" t="s">
        <v>778</v>
      </c>
      <c r="C222" t="s">
        <v>779</v>
      </c>
      <c r="D222" s="18">
        <v>127128.64</v>
      </c>
      <c r="E222" s="18">
        <v>0</v>
      </c>
      <c r="F222" s="18">
        <v>911.01</v>
      </c>
      <c r="G222" s="18">
        <v>0</v>
      </c>
      <c r="H222" s="18">
        <v>19205.946449999999</v>
      </c>
    </row>
    <row r="223" spans="1:8">
      <c r="A223" s="17">
        <v>81043</v>
      </c>
      <c r="B223" s="17" t="s">
        <v>782</v>
      </c>
      <c r="C223" t="s">
        <v>783</v>
      </c>
      <c r="D223" s="18">
        <v>31405.55</v>
      </c>
      <c r="E223" s="18">
        <v>0</v>
      </c>
      <c r="F223" s="18">
        <v>406.52</v>
      </c>
      <c r="G223" s="18">
        <v>0</v>
      </c>
      <c r="H223" s="18">
        <v>4771.8099000000002</v>
      </c>
    </row>
    <row r="224" spans="1:8">
      <c r="A224" s="17">
        <v>6446</v>
      </c>
      <c r="B224" s="17" t="s">
        <v>785</v>
      </c>
      <c r="C224" t="s">
        <v>786</v>
      </c>
      <c r="D224" s="18">
        <v>131721.03</v>
      </c>
      <c r="E224" s="18">
        <v>0</v>
      </c>
      <c r="F224" s="18">
        <v>1097.24</v>
      </c>
      <c r="G224" s="18">
        <v>0</v>
      </c>
      <c r="H224" s="18">
        <v>19922.741100000003</v>
      </c>
    </row>
    <row r="225" spans="1:8">
      <c r="A225" s="17">
        <v>4329</v>
      </c>
      <c r="B225" s="17" t="s">
        <v>788</v>
      </c>
      <c r="C225" t="s">
        <v>789</v>
      </c>
      <c r="D225" s="18">
        <v>469060.27</v>
      </c>
      <c r="E225" s="18">
        <v>0</v>
      </c>
      <c r="F225" s="18">
        <v>2631.33</v>
      </c>
      <c r="G225" s="18">
        <v>0</v>
      </c>
      <c r="H225" s="18">
        <v>70753.740300000005</v>
      </c>
    </row>
    <row r="226" spans="1:8">
      <c r="A226" s="17">
        <v>92226</v>
      </c>
      <c r="B226" s="17" t="s">
        <v>791</v>
      </c>
      <c r="C226" t="s">
        <v>792</v>
      </c>
      <c r="D226" s="18">
        <v>119143.57</v>
      </c>
      <c r="E226" s="18">
        <v>0</v>
      </c>
      <c r="F226" s="18">
        <v>803.3</v>
      </c>
      <c r="G226" s="18">
        <v>0</v>
      </c>
      <c r="H226" s="18">
        <v>17992.029149999998</v>
      </c>
    </row>
    <row r="227" spans="1:8">
      <c r="A227" s="17">
        <v>81052</v>
      </c>
      <c r="B227" s="17" t="s">
        <v>795</v>
      </c>
      <c r="C227" t="s">
        <v>796</v>
      </c>
      <c r="D227" s="18">
        <v>16250.31</v>
      </c>
      <c r="E227" s="18">
        <v>0</v>
      </c>
      <c r="F227" s="18">
        <v>341.58</v>
      </c>
      <c r="G227" s="18">
        <v>0</v>
      </c>
      <c r="H227" s="18">
        <v>2488.7830500000005</v>
      </c>
    </row>
    <row r="228" spans="1:8">
      <c r="A228" s="17">
        <v>81050</v>
      </c>
      <c r="B228" s="17" t="s">
        <v>799</v>
      </c>
      <c r="C228" t="s">
        <v>800</v>
      </c>
      <c r="D228" s="18">
        <v>24038.92</v>
      </c>
      <c r="E228" s="18">
        <v>0</v>
      </c>
      <c r="F228" s="18">
        <v>1773.42</v>
      </c>
      <c r="G228" s="18">
        <v>0</v>
      </c>
      <c r="H228" s="18">
        <v>3871.8512999999998</v>
      </c>
    </row>
    <row r="229" spans="1:8">
      <c r="A229" s="17">
        <v>79211</v>
      </c>
      <c r="B229" s="17" t="s">
        <v>802</v>
      </c>
      <c r="C229" t="s">
        <v>803</v>
      </c>
      <c r="D229" s="18">
        <v>70229.03</v>
      </c>
      <c r="E229" s="18">
        <v>0</v>
      </c>
      <c r="F229" s="18">
        <v>594.32000000000005</v>
      </c>
      <c r="G229" s="18">
        <v>0</v>
      </c>
      <c r="H229" s="18">
        <v>10623.501000000002</v>
      </c>
    </row>
    <row r="230" spans="1:8">
      <c r="A230" s="17">
        <v>81123</v>
      </c>
      <c r="B230" s="17" t="s">
        <v>806</v>
      </c>
      <c r="C230" t="s">
        <v>807</v>
      </c>
      <c r="D230" s="18">
        <v>22723.47</v>
      </c>
      <c r="E230" s="18">
        <v>0</v>
      </c>
      <c r="F230" s="18">
        <v>373.25</v>
      </c>
      <c r="G230" s="18">
        <v>0</v>
      </c>
      <c r="H230" s="18">
        <v>3464.5077000000001</v>
      </c>
    </row>
    <row r="231" spans="1:8">
      <c r="A231" s="17">
        <v>90201</v>
      </c>
      <c r="B231" s="17" t="s">
        <v>809</v>
      </c>
      <c r="C231" t="s">
        <v>810</v>
      </c>
      <c r="D231" s="18">
        <v>73247.14</v>
      </c>
      <c r="E231" s="18">
        <v>0</v>
      </c>
      <c r="F231" s="18">
        <v>0</v>
      </c>
      <c r="G231" s="18">
        <v>0</v>
      </c>
      <c r="H231" s="18">
        <v>10987.070850000002</v>
      </c>
    </row>
    <row r="232" spans="1:8">
      <c r="A232" s="17">
        <v>79059</v>
      </c>
      <c r="B232" s="17" t="s">
        <v>2116</v>
      </c>
      <c r="C232" t="s">
        <v>2348</v>
      </c>
      <c r="D232" s="18">
        <v>98190.05</v>
      </c>
      <c r="E232" s="18">
        <v>0</v>
      </c>
      <c r="F232" s="18">
        <v>0</v>
      </c>
      <c r="G232" s="18">
        <v>0</v>
      </c>
      <c r="H232" s="18">
        <v>14728.506749999999</v>
      </c>
    </row>
    <row r="233" spans="1:8">
      <c r="A233" s="17">
        <v>4185</v>
      </c>
      <c r="B233" s="17" t="s">
        <v>813</v>
      </c>
      <c r="C233" t="s">
        <v>814</v>
      </c>
      <c r="D233" s="18">
        <v>25523.21</v>
      </c>
      <c r="E233" s="18">
        <v>0</v>
      </c>
      <c r="F233" s="18">
        <v>495.95</v>
      </c>
      <c r="G233" s="18">
        <v>0</v>
      </c>
      <c r="H233" s="18">
        <v>3902.8742999999999</v>
      </c>
    </row>
    <row r="234" spans="1:8">
      <c r="A234" s="17">
        <v>4448</v>
      </c>
      <c r="B234" s="17" t="s">
        <v>817</v>
      </c>
      <c r="C234" t="s">
        <v>818</v>
      </c>
      <c r="D234" s="18">
        <v>178408.68</v>
      </c>
      <c r="E234" s="18">
        <v>0</v>
      </c>
      <c r="F234" s="18">
        <v>3097.49</v>
      </c>
      <c r="G234" s="18">
        <v>0</v>
      </c>
      <c r="H234" s="18">
        <v>27225.92655</v>
      </c>
    </row>
    <row r="235" spans="1:8">
      <c r="A235" s="17">
        <v>91277</v>
      </c>
      <c r="B235" s="17" t="s">
        <v>821</v>
      </c>
      <c r="C235" t="s">
        <v>822</v>
      </c>
      <c r="D235" s="18">
        <v>163797.01999999999</v>
      </c>
      <c r="E235" s="18">
        <v>0</v>
      </c>
      <c r="F235" s="18">
        <v>1125.22</v>
      </c>
      <c r="G235" s="18">
        <v>0</v>
      </c>
      <c r="H235" s="18">
        <v>24738.33555</v>
      </c>
    </row>
    <row r="236" spans="1:8">
      <c r="A236" s="17">
        <v>4335</v>
      </c>
      <c r="B236" s="17" t="s">
        <v>824</v>
      </c>
      <c r="C236" t="s">
        <v>825</v>
      </c>
      <c r="D236" s="18">
        <v>50709.279999999999</v>
      </c>
      <c r="E236" s="18">
        <v>0</v>
      </c>
      <c r="F236" s="18">
        <v>0</v>
      </c>
      <c r="G236" s="18">
        <v>0</v>
      </c>
      <c r="H236" s="18">
        <v>7606.3913999999995</v>
      </c>
    </row>
    <row r="237" spans="1:8">
      <c r="A237" s="17">
        <v>92250</v>
      </c>
      <c r="B237" s="17" t="s">
        <v>828</v>
      </c>
      <c r="C237" t="s">
        <v>825</v>
      </c>
      <c r="D237" s="18">
        <v>65864.3</v>
      </c>
      <c r="E237" s="18">
        <v>0</v>
      </c>
      <c r="F237" s="18">
        <v>470.95</v>
      </c>
      <c r="G237" s="18">
        <v>0</v>
      </c>
      <c r="H237" s="18">
        <v>9950.2884000000013</v>
      </c>
    </row>
    <row r="238" spans="1:8">
      <c r="A238" s="17">
        <v>92902</v>
      </c>
      <c r="B238" s="17" t="s">
        <v>829</v>
      </c>
      <c r="C238" t="s">
        <v>830</v>
      </c>
      <c r="D238" s="18">
        <v>11074.24</v>
      </c>
      <c r="E238" s="18">
        <v>0</v>
      </c>
      <c r="F238" s="18">
        <v>0</v>
      </c>
      <c r="G238" s="18">
        <v>0</v>
      </c>
      <c r="H238" s="18">
        <v>1661.1358499999999</v>
      </c>
    </row>
    <row r="239" spans="1:8">
      <c r="A239" s="17">
        <v>92988</v>
      </c>
      <c r="B239" s="17" t="s">
        <v>832</v>
      </c>
      <c r="C239" t="s">
        <v>833</v>
      </c>
      <c r="D239" s="18">
        <v>47089.120000000003</v>
      </c>
      <c r="E239" s="18">
        <v>0</v>
      </c>
      <c r="F239" s="18">
        <v>0</v>
      </c>
      <c r="G239" s="18">
        <v>0</v>
      </c>
      <c r="H239" s="18">
        <v>7063.3674000000001</v>
      </c>
    </row>
    <row r="240" spans="1:8">
      <c r="A240" s="17">
        <v>92379</v>
      </c>
      <c r="B240" s="17" t="s">
        <v>835</v>
      </c>
      <c r="C240" t="s">
        <v>836</v>
      </c>
      <c r="D240" s="18">
        <v>54876.74</v>
      </c>
      <c r="E240" s="18">
        <v>0</v>
      </c>
      <c r="F240" s="18">
        <v>528.99</v>
      </c>
      <c r="G240" s="18">
        <v>0</v>
      </c>
      <c r="H240" s="18">
        <v>8310.8592000000008</v>
      </c>
    </row>
    <row r="241" spans="1:8">
      <c r="A241" s="17">
        <v>79214</v>
      </c>
      <c r="B241" s="17" t="s">
        <v>839</v>
      </c>
      <c r="C241" t="s">
        <v>840</v>
      </c>
      <c r="D241" s="18">
        <v>56515.72</v>
      </c>
      <c r="E241" s="18">
        <v>0</v>
      </c>
      <c r="F241" s="18">
        <v>1066.18</v>
      </c>
      <c r="G241" s="18">
        <v>0</v>
      </c>
      <c r="H241" s="18">
        <v>8637.2837999999992</v>
      </c>
    </row>
    <row r="242" spans="1:8">
      <c r="A242" s="17">
        <v>78783</v>
      </c>
      <c r="B242" s="17" t="s">
        <v>842</v>
      </c>
      <c r="C242" t="s">
        <v>843</v>
      </c>
      <c r="D242" s="18">
        <v>201467.71</v>
      </c>
      <c r="E242" s="18">
        <v>0</v>
      </c>
      <c r="F242" s="18">
        <v>1737.6</v>
      </c>
      <c r="G242" s="18">
        <v>0</v>
      </c>
      <c r="H242" s="18">
        <v>30480.7968</v>
      </c>
    </row>
    <row r="243" spans="1:8">
      <c r="A243" s="17">
        <v>4202</v>
      </c>
      <c r="B243" s="17" t="s">
        <v>846</v>
      </c>
      <c r="C243" t="s">
        <v>847</v>
      </c>
      <c r="D243" s="18">
        <v>40524.43</v>
      </c>
      <c r="E243" s="18">
        <v>0</v>
      </c>
      <c r="F243" s="18">
        <v>0</v>
      </c>
      <c r="G243" s="18">
        <v>0</v>
      </c>
      <c r="H243" s="18">
        <v>6078.6638999999996</v>
      </c>
    </row>
    <row r="244" spans="1:8">
      <c r="A244" s="17">
        <v>4207</v>
      </c>
      <c r="B244" s="17" t="s">
        <v>850</v>
      </c>
      <c r="C244" t="s">
        <v>851</v>
      </c>
      <c r="D244" s="18">
        <v>49011.1</v>
      </c>
      <c r="E244" s="18">
        <v>0</v>
      </c>
      <c r="F244" s="18">
        <v>1086.1099999999999</v>
      </c>
      <c r="G244" s="18">
        <v>0</v>
      </c>
      <c r="H244" s="18">
        <v>7514.5819499999989</v>
      </c>
    </row>
    <row r="245" spans="1:8">
      <c r="A245" s="17">
        <v>4205</v>
      </c>
      <c r="B245" s="17" t="s">
        <v>854</v>
      </c>
      <c r="C245" t="s">
        <v>856</v>
      </c>
      <c r="D245" s="18">
        <v>23114.23</v>
      </c>
      <c r="E245" s="18">
        <v>0</v>
      </c>
      <c r="F245" s="18">
        <v>419.48</v>
      </c>
      <c r="G245" s="18">
        <v>0</v>
      </c>
      <c r="H245" s="18">
        <v>3530.0569499999997</v>
      </c>
    </row>
    <row r="246" spans="1:8">
      <c r="A246" s="17">
        <v>4192</v>
      </c>
      <c r="B246" s="17" t="s">
        <v>858</v>
      </c>
      <c r="C246" t="s">
        <v>859</v>
      </c>
      <c r="D246" s="18">
        <v>2042320.1</v>
      </c>
      <c r="E246" s="18">
        <v>16855.461623108666</v>
      </c>
      <c r="F246" s="18">
        <v>56826.05</v>
      </c>
      <c r="G246" s="18">
        <v>369.00032467532469</v>
      </c>
      <c r="H246" s="18">
        <v>314871.92235000001</v>
      </c>
    </row>
    <row r="247" spans="1:8">
      <c r="A247" s="17">
        <v>4437</v>
      </c>
      <c r="B247" s="17" t="s">
        <v>862</v>
      </c>
      <c r="C247" t="s">
        <v>863</v>
      </c>
      <c r="D247" s="18">
        <v>1370236.83</v>
      </c>
      <c r="E247" s="18">
        <v>11902.165732899024</v>
      </c>
      <c r="F247" s="18">
        <v>17845.810000000001</v>
      </c>
      <c r="G247" s="18">
        <v>125.67471830985917</v>
      </c>
      <c r="H247" s="18">
        <v>208212.39674999999</v>
      </c>
    </row>
    <row r="248" spans="1:8">
      <c r="A248" s="17">
        <v>4405</v>
      </c>
      <c r="B248" s="17" t="s">
        <v>866</v>
      </c>
      <c r="C248" t="s">
        <v>867</v>
      </c>
      <c r="D248" s="18">
        <v>1052301.1299999999</v>
      </c>
      <c r="E248" s="18">
        <v>6068.6339677047281</v>
      </c>
      <c r="F248" s="18">
        <v>23777.66</v>
      </c>
      <c r="G248" s="18">
        <v>233.11431372549018</v>
      </c>
      <c r="H248" s="18">
        <v>161411.81849999999</v>
      </c>
    </row>
    <row r="249" spans="1:8">
      <c r="A249" s="17">
        <v>4167</v>
      </c>
      <c r="B249" s="17" t="s">
        <v>870</v>
      </c>
      <c r="C249" t="s">
        <v>871</v>
      </c>
      <c r="D249" s="18">
        <v>148986.41</v>
      </c>
      <c r="E249" s="18">
        <v>0</v>
      </c>
      <c r="F249" s="18">
        <v>7982.3</v>
      </c>
      <c r="G249" s="18">
        <v>0</v>
      </c>
      <c r="H249" s="18">
        <v>23545.305450000003</v>
      </c>
    </row>
    <row r="250" spans="1:8">
      <c r="A250" s="17">
        <v>4221</v>
      </c>
      <c r="B250" s="17" t="s">
        <v>874</v>
      </c>
      <c r="C250" t="s">
        <v>875</v>
      </c>
      <c r="D250" s="18">
        <v>133822.69</v>
      </c>
      <c r="E250" s="18">
        <v>0</v>
      </c>
      <c r="F250" s="18">
        <v>2974.76</v>
      </c>
      <c r="G250" s="18">
        <v>0</v>
      </c>
      <c r="H250" s="18">
        <v>20519.61795</v>
      </c>
    </row>
    <row r="251" spans="1:8">
      <c r="A251" s="17">
        <v>4247</v>
      </c>
      <c r="B251" s="17" t="s">
        <v>878</v>
      </c>
      <c r="C251" t="s">
        <v>879</v>
      </c>
      <c r="D251" s="18">
        <v>247591.73</v>
      </c>
      <c r="E251" s="18">
        <v>4149.5820670391058</v>
      </c>
      <c r="F251" s="18">
        <v>6379.03</v>
      </c>
      <c r="G251" s="18">
        <v>0</v>
      </c>
      <c r="H251" s="18">
        <v>38095.613550000002</v>
      </c>
    </row>
    <row r="252" spans="1:8">
      <c r="A252" s="17">
        <v>4273</v>
      </c>
      <c r="B252" s="17" t="s">
        <v>882</v>
      </c>
      <c r="C252" t="s">
        <v>883</v>
      </c>
      <c r="D252" s="18">
        <v>672418.84</v>
      </c>
      <c r="E252" s="18">
        <v>0</v>
      </c>
      <c r="F252" s="18">
        <v>21422.959999999999</v>
      </c>
      <c r="G252" s="18">
        <v>0</v>
      </c>
      <c r="H252" s="18">
        <v>104076.26955</v>
      </c>
    </row>
    <row r="253" spans="1:8">
      <c r="A253" s="17">
        <v>92596</v>
      </c>
      <c r="B253" s="17" t="s">
        <v>886</v>
      </c>
      <c r="C253" t="s">
        <v>887</v>
      </c>
      <c r="D253" s="18">
        <v>13666.61</v>
      </c>
      <c r="E253" s="18">
        <v>0</v>
      </c>
      <c r="F253" s="18">
        <v>1027.8900000000001</v>
      </c>
      <c r="G253" s="18">
        <v>0</v>
      </c>
      <c r="H253" s="18">
        <v>2204.1747</v>
      </c>
    </row>
    <row r="254" spans="1:8">
      <c r="A254" s="17">
        <v>4495</v>
      </c>
      <c r="B254" s="17" t="s">
        <v>890</v>
      </c>
      <c r="C254" t="s">
        <v>887</v>
      </c>
      <c r="D254" s="18">
        <v>71940.02</v>
      </c>
      <c r="E254" s="18">
        <v>0</v>
      </c>
      <c r="F254" s="18">
        <v>1212.75</v>
      </c>
      <c r="G254" s="18">
        <v>0</v>
      </c>
      <c r="H254" s="18">
        <v>10972.9161</v>
      </c>
    </row>
    <row r="255" spans="1:8">
      <c r="A255" s="17">
        <v>4195</v>
      </c>
      <c r="B255" s="17" t="s">
        <v>892</v>
      </c>
      <c r="C255" t="s">
        <v>893</v>
      </c>
      <c r="D255" s="18">
        <v>42070.69</v>
      </c>
      <c r="E255" s="18">
        <v>2003.3661904761905</v>
      </c>
      <c r="F255" s="18">
        <v>1046.78</v>
      </c>
      <c r="G255" s="18">
        <v>0</v>
      </c>
      <c r="H255" s="18">
        <v>6467.6205</v>
      </c>
    </row>
    <row r="256" spans="1:8">
      <c r="A256" s="17">
        <v>89506</v>
      </c>
      <c r="B256" s="17" t="s">
        <v>896</v>
      </c>
      <c r="C256" t="s">
        <v>897</v>
      </c>
      <c r="D256" s="18">
        <v>43810.66</v>
      </c>
      <c r="E256" s="18">
        <v>0</v>
      </c>
      <c r="F256" s="18">
        <v>571.76</v>
      </c>
      <c r="G256" s="18">
        <v>0</v>
      </c>
      <c r="H256" s="18">
        <v>6657.3629999999994</v>
      </c>
    </row>
    <row r="257" spans="1:8">
      <c r="A257" s="17">
        <v>1000979</v>
      </c>
      <c r="B257" s="17" t="s">
        <v>900</v>
      </c>
      <c r="C257" t="s">
        <v>901</v>
      </c>
      <c r="D257" s="18">
        <v>26467.279999999999</v>
      </c>
      <c r="E257" s="18">
        <v>0</v>
      </c>
      <c r="F257" s="18">
        <v>0</v>
      </c>
      <c r="G257" s="18">
        <v>0</v>
      </c>
      <c r="H257" s="18">
        <v>3970.0921499999995</v>
      </c>
    </row>
    <row r="258" spans="1:8">
      <c r="A258" s="17">
        <v>4303</v>
      </c>
      <c r="B258" s="17" t="s">
        <v>904</v>
      </c>
      <c r="C258" t="s">
        <v>905</v>
      </c>
      <c r="D258" s="18">
        <v>52318.62</v>
      </c>
      <c r="E258" s="18">
        <v>0</v>
      </c>
      <c r="F258" s="18">
        <v>648.86</v>
      </c>
      <c r="G258" s="18">
        <v>0</v>
      </c>
      <c r="H258" s="18">
        <v>7945.1226000000006</v>
      </c>
    </row>
    <row r="259" spans="1:8">
      <c r="A259" s="17">
        <v>4505</v>
      </c>
      <c r="B259" s="17" t="s">
        <v>908</v>
      </c>
      <c r="C259" t="s">
        <v>909</v>
      </c>
      <c r="D259" s="18">
        <v>875345.28</v>
      </c>
      <c r="E259" s="18">
        <v>1320.2794570135748</v>
      </c>
      <c r="F259" s="18">
        <v>15879.34</v>
      </c>
      <c r="G259" s="18">
        <v>0</v>
      </c>
      <c r="H259" s="18">
        <v>133683.69330000001</v>
      </c>
    </row>
    <row r="260" spans="1:8">
      <c r="A260" s="17">
        <v>4157</v>
      </c>
      <c r="B260" s="17" t="s">
        <v>912</v>
      </c>
      <c r="C260" t="s">
        <v>913</v>
      </c>
      <c r="D260" s="18">
        <v>250483.55</v>
      </c>
      <c r="E260" s="18">
        <v>0</v>
      </c>
      <c r="F260" s="18">
        <v>6488.98</v>
      </c>
      <c r="G260" s="18">
        <v>0</v>
      </c>
      <c r="H260" s="18">
        <v>38545.880399999995</v>
      </c>
    </row>
    <row r="261" spans="1:8">
      <c r="A261" s="17">
        <v>6372</v>
      </c>
      <c r="B261" s="17" t="s">
        <v>916</v>
      </c>
      <c r="C261" t="s">
        <v>917</v>
      </c>
      <c r="D261" s="18">
        <v>0</v>
      </c>
      <c r="E261" s="18">
        <v>0</v>
      </c>
      <c r="F261" s="18">
        <v>0</v>
      </c>
      <c r="G261" s="18">
        <v>0</v>
      </c>
      <c r="H261" s="18">
        <v>0</v>
      </c>
    </row>
    <row r="262" spans="1:8">
      <c r="A262" s="17">
        <v>4332</v>
      </c>
      <c r="B262" s="17" t="s">
        <v>920</v>
      </c>
      <c r="C262" t="s">
        <v>921</v>
      </c>
      <c r="D262" s="18">
        <v>13231.78</v>
      </c>
      <c r="E262" s="18">
        <v>0</v>
      </c>
      <c r="F262" s="18">
        <v>0</v>
      </c>
      <c r="G262" s="18">
        <v>0</v>
      </c>
      <c r="H262" s="18">
        <v>1984.7672999999998</v>
      </c>
    </row>
    <row r="263" spans="1:8">
      <c r="A263" s="17">
        <v>90884</v>
      </c>
      <c r="B263" s="17" t="s">
        <v>923</v>
      </c>
      <c r="C263" t="s">
        <v>924</v>
      </c>
      <c r="D263" s="18">
        <v>28296.13</v>
      </c>
      <c r="E263" s="18">
        <v>0</v>
      </c>
      <c r="F263" s="18">
        <v>335.68</v>
      </c>
      <c r="G263" s="18">
        <v>0</v>
      </c>
      <c r="H263" s="18">
        <v>4294.7712000000001</v>
      </c>
    </row>
    <row r="264" spans="1:8">
      <c r="A264" s="17">
        <v>4238</v>
      </c>
      <c r="B264" s="17" t="s">
        <v>927</v>
      </c>
      <c r="C264" t="s">
        <v>928</v>
      </c>
      <c r="D264" s="18">
        <v>103085.14</v>
      </c>
      <c r="E264" s="18">
        <v>0</v>
      </c>
      <c r="F264" s="18">
        <v>562.78</v>
      </c>
      <c r="G264" s="18">
        <v>0</v>
      </c>
      <c r="H264" s="18">
        <v>15547.187249999999</v>
      </c>
    </row>
    <row r="265" spans="1:8">
      <c r="A265" s="17">
        <v>87600</v>
      </c>
      <c r="B265" s="17" t="s">
        <v>931</v>
      </c>
      <c r="C265" t="s">
        <v>932</v>
      </c>
      <c r="D265" s="18">
        <v>5734.38</v>
      </c>
      <c r="E265" s="18">
        <v>0</v>
      </c>
      <c r="F265" s="18">
        <v>0</v>
      </c>
      <c r="G265" s="18">
        <v>0</v>
      </c>
      <c r="H265" s="18">
        <v>860.15654999999992</v>
      </c>
    </row>
    <row r="266" spans="1:8">
      <c r="A266" s="17">
        <v>79544</v>
      </c>
      <c r="B266" s="17" t="s">
        <v>935</v>
      </c>
      <c r="C266" t="s">
        <v>936</v>
      </c>
      <c r="D266" s="18">
        <v>6728.7</v>
      </c>
      <c r="E266" s="18">
        <v>0</v>
      </c>
      <c r="F266" s="18">
        <v>0</v>
      </c>
      <c r="G266" s="18">
        <v>0</v>
      </c>
      <c r="H266" s="18">
        <v>1009.3045499999999</v>
      </c>
    </row>
    <row r="267" spans="1:8">
      <c r="A267" s="17">
        <v>4239</v>
      </c>
      <c r="B267" s="17" t="s">
        <v>938</v>
      </c>
      <c r="C267" t="s">
        <v>939</v>
      </c>
      <c r="D267" s="18">
        <v>5678869.96</v>
      </c>
      <c r="E267" s="18">
        <v>126882.96408212559</v>
      </c>
      <c r="F267" s="18">
        <v>154983.35999999999</v>
      </c>
      <c r="G267" s="18">
        <v>1179.4776255707761</v>
      </c>
      <c r="H267" s="18">
        <v>875077.99739999988</v>
      </c>
    </row>
    <row r="268" spans="1:8">
      <c r="A268" s="17">
        <v>1001519</v>
      </c>
      <c r="B268" s="17" t="s">
        <v>942</v>
      </c>
      <c r="C268" t="s">
        <v>943</v>
      </c>
      <c r="D268" s="18">
        <v>35523.46</v>
      </c>
      <c r="E268" s="18">
        <v>0</v>
      </c>
      <c r="F268" s="18">
        <v>809.19</v>
      </c>
      <c r="G268" s="18">
        <v>0</v>
      </c>
      <c r="H268" s="18">
        <v>5449.8973500000002</v>
      </c>
    </row>
    <row r="269" spans="1:8">
      <c r="A269" s="17">
        <v>4271</v>
      </c>
      <c r="B269" s="17" t="s">
        <v>945</v>
      </c>
      <c r="C269" t="s">
        <v>946</v>
      </c>
      <c r="D269" s="18">
        <v>2068521.08</v>
      </c>
      <c r="E269" s="18">
        <v>42822.668622862286</v>
      </c>
      <c r="F269" s="18">
        <v>67460.63</v>
      </c>
      <c r="G269" s="18">
        <v>4497.3753333333334</v>
      </c>
      <c r="H269" s="18">
        <v>320397.25769999996</v>
      </c>
    </row>
    <row r="270" spans="1:8">
      <c r="A270" s="17">
        <v>89829</v>
      </c>
      <c r="B270" s="17" t="s">
        <v>949</v>
      </c>
      <c r="C270" t="s">
        <v>950</v>
      </c>
      <c r="D270" s="18">
        <v>71645.789999999994</v>
      </c>
      <c r="E270" s="18">
        <v>0</v>
      </c>
      <c r="F270" s="18">
        <v>0</v>
      </c>
      <c r="G270" s="18">
        <v>0</v>
      </c>
      <c r="H270" s="18">
        <v>10746.868049999999</v>
      </c>
    </row>
    <row r="271" spans="1:8">
      <c r="A271" s="17">
        <v>4285</v>
      </c>
      <c r="B271" s="17" t="s">
        <v>952</v>
      </c>
      <c r="C271" t="s">
        <v>953</v>
      </c>
      <c r="D271" s="18">
        <v>2975257.17</v>
      </c>
      <c r="E271" s="18">
        <v>18422.645015479877</v>
      </c>
      <c r="F271" s="18">
        <v>342.49</v>
      </c>
      <c r="G271" s="18">
        <v>0</v>
      </c>
      <c r="H271" s="18">
        <v>446339.94839999999</v>
      </c>
    </row>
    <row r="272" spans="1:8">
      <c r="A272" s="17">
        <v>4208</v>
      </c>
      <c r="B272" s="17" t="s">
        <v>955</v>
      </c>
      <c r="C272" t="s">
        <v>956</v>
      </c>
      <c r="D272" s="18">
        <v>363926.73</v>
      </c>
      <c r="E272" s="18">
        <v>1692.682465116279</v>
      </c>
      <c r="F272" s="18">
        <v>8775.94</v>
      </c>
      <c r="G272" s="18">
        <v>0</v>
      </c>
      <c r="H272" s="18">
        <v>55905.399449999997</v>
      </c>
    </row>
    <row r="273" spans="1:8">
      <c r="A273" s="17">
        <v>79543</v>
      </c>
      <c r="B273" s="17" t="s">
        <v>959</v>
      </c>
      <c r="C273" t="s">
        <v>960</v>
      </c>
      <c r="D273" s="18">
        <v>886.79</v>
      </c>
      <c r="E273" s="18">
        <v>0</v>
      </c>
      <c r="F273" s="18">
        <v>0</v>
      </c>
      <c r="G273" s="18">
        <v>0</v>
      </c>
      <c r="H273" s="18">
        <v>133.01820000000001</v>
      </c>
    </row>
    <row r="274" spans="1:8">
      <c r="A274" s="17">
        <v>4194</v>
      </c>
      <c r="B274" s="17" t="s">
        <v>963</v>
      </c>
      <c r="C274" t="s">
        <v>964</v>
      </c>
      <c r="D274" s="18">
        <v>51750.66</v>
      </c>
      <c r="E274" s="18">
        <v>0</v>
      </c>
      <c r="F274" s="18">
        <v>1108.75</v>
      </c>
      <c r="G274" s="18">
        <v>0</v>
      </c>
      <c r="H274" s="18">
        <v>7928.9104500000003</v>
      </c>
    </row>
    <row r="275" spans="1:8">
      <c r="A275" s="17">
        <v>10974</v>
      </c>
      <c r="B275" s="17" t="s">
        <v>967</v>
      </c>
      <c r="C275" t="s">
        <v>968</v>
      </c>
      <c r="D275" s="18">
        <v>34037.19</v>
      </c>
      <c r="E275" s="18">
        <v>0</v>
      </c>
      <c r="F275" s="18">
        <v>446.36</v>
      </c>
      <c r="G275" s="18">
        <v>0</v>
      </c>
      <c r="H275" s="18">
        <v>5172.5331000000006</v>
      </c>
    </row>
    <row r="276" spans="1:8">
      <c r="A276" s="17">
        <v>79500</v>
      </c>
      <c r="B276" s="17" t="s">
        <v>971</v>
      </c>
      <c r="C276" t="s">
        <v>972</v>
      </c>
      <c r="D276" s="18">
        <v>22885.19</v>
      </c>
      <c r="E276" s="18">
        <v>0</v>
      </c>
      <c r="F276" s="18">
        <v>415.26</v>
      </c>
      <c r="G276" s="18">
        <v>0</v>
      </c>
      <c r="H276" s="18">
        <v>3495.06765</v>
      </c>
    </row>
    <row r="277" spans="1:8">
      <c r="A277" s="17">
        <v>6369</v>
      </c>
      <c r="B277" s="17" t="s">
        <v>975</v>
      </c>
      <c r="C277" t="s">
        <v>976</v>
      </c>
      <c r="D277" s="18">
        <v>19588.39</v>
      </c>
      <c r="E277" s="18">
        <v>0</v>
      </c>
      <c r="F277" s="18">
        <v>0</v>
      </c>
      <c r="G277" s="18">
        <v>0</v>
      </c>
      <c r="H277" s="18">
        <v>2938.2588000000001</v>
      </c>
    </row>
    <row r="278" spans="1:8">
      <c r="A278" s="17">
        <v>4371</v>
      </c>
      <c r="B278" s="17" t="s">
        <v>979</v>
      </c>
      <c r="C278" t="s">
        <v>980</v>
      </c>
      <c r="D278" s="18">
        <v>13165.72</v>
      </c>
      <c r="E278" s="18">
        <v>0</v>
      </c>
      <c r="F278" s="18">
        <v>322.97000000000003</v>
      </c>
      <c r="G278" s="18">
        <v>0</v>
      </c>
      <c r="H278" s="18">
        <v>2023.30305</v>
      </c>
    </row>
    <row r="279" spans="1:8">
      <c r="A279" s="17">
        <v>90906</v>
      </c>
      <c r="B279" s="17" t="s">
        <v>983</v>
      </c>
      <c r="C279" t="s">
        <v>984</v>
      </c>
      <c r="D279" s="18">
        <v>60636.47</v>
      </c>
      <c r="E279" s="18">
        <v>0</v>
      </c>
      <c r="F279" s="18">
        <v>363.24</v>
      </c>
      <c r="G279" s="18">
        <v>0</v>
      </c>
      <c r="H279" s="18">
        <v>9149.9557499999992</v>
      </c>
    </row>
    <row r="280" spans="1:8">
      <c r="A280" s="17">
        <v>79081</v>
      </c>
      <c r="B280" s="17" t="s">
        <v>986</v>
      </c>
      <c r="C280" t="s">
        <v>987</v>
      </c>
      <c r="D280" s="18">
        <v>83147</v>
      </c>
      <c r="E280" s="18">
        <v>0</v>
      </c>
      <c r="F280" s="18">
        <v>1455.38</v>
      </c>
      <c r="G280" s="18">
        <v>0</v>
      </c>
      <c r="H280" s="18">
        <v>12690.357749999999</v>
      </c>
    </row>
    <row r="281" spans="1:8">
      <c r="A281" s="17">
        <v>79501</v>
      </c>
      <c r="B281" s="17" t="s">
        <v>989</v>
      </c>
      <c r="C281" t="s">
        <v>990</v>
      </c>
      <c r="D281" s="18">
        <v>254962.8</v>
      </c>
      <c r="E281" s="18">
        <v>0</v>
      </c>
      <c r="F281" s="18">
        <v>1738.81</v>
      </c>
      <c r="G281" s="18">
        <v>0</v>
      </c>
      <c r="H281" s="18">
        <v>38505.241350000004</v>
      </c>
    </row>
    <row r="282" spans="1:8">
      <c r="A282" s="17">
        <v>89951</v>
      </c>
      <c r="B282" s="17" t="s">
        <v>993</v>
      </c>
      <c r="C282" t="s">
        <v>994</v>
      </c>
      <c r="D282" s="18">
        <v>10238.81</v>
      </c>
      <c r="E282" s="18">
        <v>0</v>
      </c>
      <c r="F282" s="18">
        <v>421.2</v>
      </c>
      <c r="G282" s="18">
        <v>0</v>
      </c>
      <c r="H282" s="18">
        <v>1599.0021000000002</v>
      </c>
    </row>
    <row r="283" spans="1:8">
      <c r="A283" s="17">
        <v>4212</v>
      </c>
      <c r="B283" s="17" t="s">
        <v>996</v>
      </c>
      <c r="C283" t="s">
        <v>997</v>
      </c>
      <c r="D283" s="18">
        <v>64929.22</v>
      </c>
      <c r="E283" s="18">
        <v>0</v>
      </c>
      <c r="F283" s="18">
        <v>842.34</v>
      </c>
      <c r="G283" s="18">
        <v>0</v>
      </c>
      <c r="H283" s="18">
        <v>9865.7338500000005</v>
      </c>
    </row>
    <row r="284" spans="1:8">
      <c r="A284" s="17">
        <v>1002010</v>
      </c>
      <c r="B284" s="17" t="s">
        <v>1000</v>
      </c>
      <c r="C284" t="s">
        <v>1001</v>
      </c>
      <c r="D284" s="18">
        <v>21424.03</v>
      </c>
      <c r="E284" s="18">
        <v>0</v>
      </c>
      <c r="F284" s="18">
        <v>92.05</v>
      </c>
      <c r="G284" s="18">
        <v>0</v>
      </c>
      <c r="H284" s="18">
        <v>3227.4125999999997</v>
      </c>
    </row>
    <row r="285" spans="1:8">
      <c r="A285" s="17">
        <v>4392</v>
      </c>
      <c r="B285" s="17" t="s">
        <v>1004</v>
      </c>
      <c r="C285" t="s">
        <v>1005</v>
      </c>
      <c r="D285" s="18">
        <v>101295.76</v>
      </c>
      <c r="E285" s="18">
        <v>0</v>
      </c>
      <c r="F285" s="18">
        <v>2638.95</v>
      </c>
      <c r="G285" s="18">
        <v>0</v>
      </c>
      <c r="H285" s="18">
        <v>15590.206349999997</v>
      </c>
    </row>
    <row r="286" spans="1:8">
      <c r="A286" s="17">
        <v>92519</v>
      </c>
      <c r="B286" s="17" t="s">
        <v>1008</v>
      </c>
      <c r="C286" t="s">
        <v>1009</v>
      </c>
      <c r="D286" s="18">
        <v>158029.04</v>
      </c>
      <c r="E286" s="18">
        <v>0</v>
      </c>
      <c r="F286" s="18">
        <v>883.94</v>
      </c>
      <c r="G286" s="18">
        <v>0</v>
      </c>
      <c r="H286" s="18">
        <v>23836.945949999998</v>
      </c>
    </row>
    <row r="287" spans="1:8">
      <c r="A287" s="17">
        <v>92520</v>
      </c>
      <c r="B287" s="17" t="s">
        <v>1012</v>
      </c>
      <c r="C287" t="s">
        <v>1013</v>
      </c>
      <c r="D287" s="18">
        <v>78357.740000000005</v>
      </c>
      <c r="E287" s="18">
        <v>0</v>
      </c>
      <c r="F287" s="18">
        <v>0</v>
      </c>
      <c r="G287" s="18">
        <v>0</v>
      </c>
      <c r="H287" s="18">
        <v>11753.661600000001</v>
      </c>
    </row>
    <row r="288" spans="1:8">
      <c r="A288" s="17">
        <v>1002080</v>
      </c>
      <c r="B288" s="17" t="s">
        <v>2349</v>
      </c>
      <c r="C288" t="s">
        <v>2350</v>
      </c>
      <c r="D288" s="18">
        <v>109071.84</v>
      </c>
      <c r="E288" s="18">
        <v>0</v>
      </c>
      <c r="F288" s="18">
        <v>0</v>
      </c>
      <c r="G288" s="18">
        <v>0</v>
      </c>
      <c r="H288" s="18">
        <v>16360.775549999998</v>
      </c>
    </row>
    <row r="289" spans="1:8">
      <c r="A289" s="17">
        <v>1002101</v>
      </c>
      <c r="B289" s="17" t="s">
        <v>2351</v>
      </c>
      <c r="C289" t="s">
        <v>2352</v>
      </c>
      <c r="D289" s="18">
        <v>21716.23</v>
      </c>
      <c r="E289" s="18">
        <v>0</v>
      </c>
      <c r="F289" s="18">
        <v>0</v>
      </c>
      <c r="G289" s="18">
        <v>0</v>
      </c>
      <c r="H289" s="18">
        <v>3257.4338999999995</v>
      </c>
    </row>
    <row r="290" spans="1:8">
      <c r="A290" s="17">
        <v>4336</v>
      </c>
      <c r="B290" s="17" t="s">
        <v>1015</v>
      </c>
      <c r="C290" t="s">
        <v>1016</v>
      </c>
      <c r="D290" s="18">
        <v>194231.33</v>
      </c>
      <c r="E290" s="18">
        <v>0</v>
      </c>
      <c r="F290" s="18">
        <v>0</v>
      </c>
      <c r="G290" s="18">
        <v>0</v>
      </c>
      <c r="H290" s="18">
        <v>29134.699649999999</v>
      </c>
    </row>
    <row r="291" spans="1:8">
      <c r="A291" s="17">
        <v>81076</v>
      </c>
      <c r="B291" s="17" t="s">
        <v>1018</v>
      </c>
      <c r="C291" t="s">
        <v>1019</v>
      </c>
      <c r="D291" s="18">
        <v>130940.69</v>
      </c>
      <c r="E291" s="18">
        <v>0</v>
      </c>
      <c r="F291" s="18">
        <v>913.39</v>
      </c>
      <c r="G291" s="18">
        <v>0</v>
      </c>
      <c r="H291" s="18">
        <v>19778.1129</v>
      </c>
    </row>
    <row r="292" spans="1:8">
      <c r="A292" s="17">
        <v>4426</v>
      </c>
      <c r="B292" s="17" t="s">
        <v>1022</v>
      </c>
      <c r="C292" t="s">
        <v>1023</v>
      </c>
      <c r="D292" s="18">
        <v>32656.11</v>
      </c>
      <c r="E292" s="18">
        <v>0</v>
      </c>
      <c r="F292" s="18">
        <v>741.24</v>
      </c>
      <c r="G292" s="18">
        <v>0</v>
      </c>
      <c r="H292" s="18">
        <v>5009.6029500000004</v>
      </c>
    </row>
    <row r="293" spans="1:8">
      <c r="A293" s="17">
        <v>79061</v>
      </c>
      <c r="B293" s="17" t="s">
        <v>1026</v>
      </c>
      <c r="C293" t="s">
        <v>1027</v>
      </c>
      <c r="D293" s="18">
        <v>6511.93</v>
      </c>
      <c r="E293" s="18">
        <v>0</v>
      </c>
      <c r="F293" s="18">
        <v>320.41000000000003</v>
      </c>
      <c r="G293" s="18">
        <v>0</v>
      </c>
      <c r="H293" s="18">
        <v>1024.85115</v>
      </c>
    </row>
    <row r="294" spans="1:8">
      <c r="A294" s="17">
        <v>92982</v>
      </c>
      <c r="B294" s="17" t="s">
        <v>1030</v>
      </c>
      <c r="C294" t="s">
        <v>1031</v>
      </c>
      <c r="D294" s="18">
        <v>75033.67</v>
      </c>
      <c r="E294" s="18">
        <v>0</v>
      </c>
      <c r="F294" s="18">
        <v>0</v>
      </c>
      <c r="G294" s="18">
        <v>0</v>
      </c>
      <c r="H294" s="18">
        <v>11255.049900000002</v>
      </c>
    </row>
    <row r="295" spans="1:8">
      <c r="A295" s="17">
        <v>4248</v>
      </c>
      <c r="B295" s="17" t="s">
        <v>1033</v>
      </c>
      <c r="C295" t="s">
        <v>1034</v>
      </c>
      <c r="D295" s="18">
        <v>2003835.01</v>
      </c>
      <c r="E295" s="20">
        <v>96096.71982561308</v>
      </c>
      <c r="F295" s="18">
        <v>26878.59</v>
      </c>
      <c r="G295" s="18">
        <v>359.98111607142857</v>
      </c>
      <c r="H295" s="18">
        <v>304607.03939999995</v>
      </c>
    </row>
    <row r="296" spans="1:8">
      <c r="A296" s="17">
        <v>4482</v>
      </c>
      <c r="B296" s="17" t="s">
        <v>1036</v>
      </c>
      <c r="C296" t="s">
        <v>1037</v>
      </c>
      <c r="D296" s="18">
        <v>3006.11</v>
      </c>
      <c r="E296" s="18">
        <v>0</v>
      </c>
      <c r="F296" s="18">
        <v>186.9</v>
      </c>
      <c r="G296" s="18">
        <v>0</v>
      </c>
      <c r="H296" s="18">
        <v>478.95164999999997</v>
      </c>
    </row>
    <row r="297" spans="1:8">
      <c r="A297" s="17">
        <v>91275</v>
      </c>
      <c r="B297" s="17" t="s">
        <v>1040</v>
      </c>
      <c r="C297" t="s">
        <v>1041</v>
      </c>
      <c r="D297" s="18">
        <v>29101.55</v>
      </c>
      <c r="E297" s="18">
        <v>0</v>
      </c>
      <c r="F297" s="18">
        <v>744.49</v>
      </c>
      <c r="G297" s="18">
        <v>0</v>
      </c>
      <c r="H297" s="18">
        <v>4476.9064500000004</v>
      </c>
    </row>
    <row r="298" spans="1:8">
      <c r="A298" s="17">
        <v>4389</v>
      </c>
      <c r="B298" s="17" t="s">
        <v>1044</v>
      </c>
      <c r="C298" t="s">
        <v>1045</v>
      </c>
      <c r="D298" s="18">
        <v>379604.4</v>
      </c>
      <c r="E298" s="18">
        <v>1615.3378723404257</v>
      </c>
      <c r="F298" s="18">
        <v>12339.34</v>
      </c>
      <c r="G298" s="18">
        <v>0</v>
      </c>
      <c r="H298" s="18">
        <v>58791.561750000001</v>
      </c>
    </row>
    <row r="299" spans="1:8">
      <c r="A299" s="17">
        <v>79264</v>
      </c>
      <c r="B299" s="17" t="s">
        <v>1048</v>
      </c>
      <c r="C299" t="s">
        <v>1049</v>
      </c>
      <c r="D299" s="18">
        <v>106582.21</v>
      </c>
      <c r="E299" s="18">
        <v>0</v>
      </c>
      <c r="F299" s="18">
        <v>0</v>
      </c>
      <c r="G299" s="18">
        <v>0</v>
      </c>
      <c r="H299" s="18">
        <v>15987.3318</v>
      </c>
    </row>
    <row r="300" spans="1:8">
      <c r="A300" s="17">
        <v>92620</v>
      </c>
      <c r="B300" s="17" t="s">
        <v>1052</v>
      </c>
      <c r="C300" t="s">
        <v>1049</v>
      </c>
      <c r="D300" s="18">
        <v>118516.45</v>
      </c>
      <c r="E300" s="18">
        <v>0</v>
      </c>
      <c r="F300" s="18">
        <v>898.68</v>
      </c>
      <c r="G300" s="18">
        <v>0</v>
      </c>
      <c r="H300" s="18">
        <v>17912.26845</v>
      </c>
    </row>
    <row r="301" spans="1:8">
      <c r="A301" s="17">
        <v>4469</v>
      </c>
      <c r="B301" s="17" t="s">
        <v>1053</v>
      </c>
      <c r="C301" t="s">
        <v>1054</v>
      </c>
      <c r="D301" s="18">
        <v>1146923.8999999999</v>
      </c>
      <c r="E301" s="18">
        <v>10175.497211660329</v>
      </c>
      <c r="F301" s="18">
        <v>29805.42</v>
      </c>
      <c r="G301" s="18">
        <v>313.74126315789471</v>
      </c>
      <c r="H301" s="18">
        <v>176509.39769999994</v>
      </c>
    </row>
    <row r="302" spans="1:8">
      <c r="A302" s="17">
        <v>4502</v>
      </c>
      <c r="B302" s="17" t="s">
        <v>1057</v>
      </c>
      <c r="C302" t="s">
        <v>1058</v>
      </c>
      <c r="D302" s="18">
        <v>20299.09</v>
      </c>
      <c r="E302" s="18">
        <v>0</v>
      </c>
      <c r="F302" s="18">
        <v>890.34</v>
      </c>
      <c r="G302" s="18">
        <v>0</v>
      </c>
      <c r="H302" s="18">
        <v>3178.4143500000005</v>
      </c>
    </row>
    <row r="303" spans="1:8">
      <c r="A303" s="17">
        <v>89784</v>
      </c>
      <c r="B303" s="17" t="s">
        <v>1061</v>
      </c>
      <c r="C303" t="s">
        <v>1062</v>
      </c>
      <c r="D303" s="18">
        <v>66424.45</v>
      </c>
      <c r="E303" s="18">
        <v>0</v>
      </c>
      <c r="F303" s="18">
        <v>1033.57</v>
      </c>
      <c r="G303" s="18">
        <v>0</v>
      </c>
      <c r="H303" s="18">
        <v>10118.702250000002</v>
      </c>
    </row>
    <row r="304" spans="1:8">
      <c r="A304" s="17">
        <v>90162</v>
      </c>
      <c r="B304" s="17" t="s">
        <v>1065</v>
      </c>
      <c r="C304" t="s">
        <v>1066</v>
      </c>
      <c r="D304" s="18">
        <v>31431.13</v>
      </c>
      <c r="E304" s="18">
        <v>0</v>
      </c>
      <c r="F304" s="18">
        <v>0</v>
      </c>
      <c r="G304" s="18">
        <v>0</v>
      </c>
      <c r="H304" s="18">
        <v>4714.6698000000006</v>
      </c>
    </row>
    <row r="305" spans="1:8">
      <c r="A305" s="17">
        <v>89561</v>
      </c>
      <c r="B305" s="17" t="s">
        <v>1069</v>
      </c>
      <c r="C305" t="s">
        <v>1070</v>
      </c>
      <c r="D305" s="18">
        <v>26922.06</v>
      </c>
      <c r="E305" s="18">
        <v>0</v>
      </c>
      <c r="F305" s="18">
        <v>0</v>
      </c>
      <c r="G305" s="18">
        <v>0</v>
      </c>
      <c r="H305" s="18">
        <v>4038.3090000000002</v>
      </c>
    </row>
    <row r="306" spans="1:8">
      <c r="A306" s="17">
        <v>88365</v>
      </c>
      <c r="B306" s="17" t="s">
        <v>1073</v>
      </c>
      <c r="C306" t="s">
        <v>1074</v>
      </c>
      <c r="D306" s="18">
        <v>57379.3</v>
      </c>
      <c r="E306" s="18">
        <v>0</v>
      </c>
      <c r="F306" s="18">
        <v>541.91</v>
      </c>
      <c r="G306" s="18">
        <v>0</v>
      </c>
      <c r="H306" s="18">
        <v>8688.1815000000006</v>
      </c>
    </row>
    <row r="307" spans="1:8">
      <c r="A307" s="17">
        <v>88367</v>
      </c>
      <c r="B307" s="17" t="s">
        <v>1077</v>
      </c>
      <c r="C307" t="s">
        <v>1078</v>
      </c>
      <c r="D307" s="18">
        <v>112744.94</v>
      </c>
      <c r="E307" s="18">
        <v>0</v>
      </c>
      <c r="F307" s="18">
        <v>1931.17</v>
      </c>
      <c r="G307" s="18">
        <v>0</v>
      </c>
      <c r="H307" s="18">
        <v>17201.415149999997</v>
      </c>
    </row>
    <row r="308" spans="1:8">
      <c r="A308" s="17">
        <v>89786</v>
      </c>
      <c r="B308" s="17" t="s">
        <v>1081</v>
      </c>
      <c r="C308" t="s">
        <v>1082</v>
      </c>
      <c r="D308" s="18">
        <v>104575.59</v>
      </c>
      <c r="E308" s="18">
        <v>0</v>
      </c>
      <c r="F308" s="18">
        <v>750.83</v>
      </c>
      <c r="G308" s="18">
        <v>0</v>
      </c>
      <c r="H308" s="18">
        <v>15798.963600000001</v>
      </c>
    </row>
    <row r="309" spans="1:8">
      <c r="A309" s="17">
        <v>89563</v>
      </c>
      <c r="B309" s="17" t="s">
        <v>1085</v>
      </c>
      <c r="C309" t="s">
        <v>1086</v>
      </c>
      <c r="D309" s="18">
        <v>70986.47</v>
      </c>
      <c r="E309" s="18">
        <v>0</v>
      </c>
      <c r="F309" s="18">
        <v>0</v>
      </c>
      <c r="G309" s="18">
        <v>0</v>
      </c>
      <c r="H309" s="18">
        <v>10647.969750000002</v>
      </c>
    </row>
    <row r="310" spans="1:8">
      <c r="A310" s="17">
        <v>88369</v>
      </c>
      <c r="B310" s="17" t="s">
        <v>1089</v>
      </c>
      <c r="C310" t="s">
        <v>1090</v>
      </c>
      <c r="D310" s="18">
        <v>17743.97</v>
      </c>
      <c r="E310" s="18">
        <v>0</v>
      </c>
      <c r="F310" s="18">
        <v>0</v>
      </c>
      <c r="G310" s="18">
        <v>0</v>
      </c>
      <c r="H310" s="18">
        <v>2661.5952000000002</v>
      </c>
    </row>
    <row r="311" spans="1:8">
      <c r="A311" s="17">
        <v>88372</v>
      </c>
      <c r="B311" s="17" t="s">
        <v>1093</v>
      </c>
      <c r="C311" t="s">
        <v>1094</v>
      </c>
      <c r="D311" s="18">
        <v>33827.78</v>
      </c>
      <c r="E311" s="18">
        <v>0</v>
      </c>
      <c r="F311" s="18">
        <v>0</v>
      </c>
      <c r="G311" s="18">
        <v>0</v>
      </c>
      <c r="H311" s="18">
        <v>5074.1666999999998</v>
      </c>
    </row>
    <row r="312" spans="1:8">
      <c r="A312" s="17">
        <v>90034</v>
      </c>
      <c r="B312" s="17" t="s">
        <v>1097</v>
      </c>
      <c r="C312" t="s">
        <v>1098</v>
      </c>
      <c r="D312" s="18">
        <v>78368.36</v>
      </c>
      <c r="E312" s="18">
        <v>0</v>
      </c>
      <c r="F312" s="18">
        <v>0</v>
      </c>
      <c r="G312" s="18">
        <v>0</v>
      </c>
      <c r="H312" s="18">
        <v>11755.25325</v>
      </c>
    </row>
    <row r="313" spans="1:8">
      <c r="A313" s="17">
        <v>89788</v>
      </c>
      <c r="B313" s="17" t="s">
        <v>1101</v>
      </c>
      <c r="C313" t="s">
        <v>1102</v>
      </c>
      <c r="D313" s="18">
        <v>42776.05</v>
      </c>
      <c r="E313" s="18">
        <v>0</v>
      </c>
      <c r="F313" s="18">
        <v>0</v>
      </c>
      <c r="G313" s="18">
        <v>0</v>
      </c>
      <c r="H313" s="18">
        <v>6416.4069</v>
      </c>
    </row>
    <row r="314" spans="1:8">
      <c r="A314" s="17">
        <v>89790</v>
      </c>
      <c r="B314" s="17" t="s">
        <v>1105</v>
      </c>
      <c r="C314" t="s">
        <v>1106</v>
      </c>
      <c r="D314" s="18">
        <v>41005.019999999997</v>
      </c>
      <c r="E314" s="18">
        <v>0</v>
      </c>
      <c r="F314" s="18">
        <v>0</v>
      </c>
      <c r="G314" s="18">
        <v>0</v>
      </c>
      <c r="H314" s="18">
        <v>6150.7525500000002</v>
      </c>
    </row>
    <row r="315" spans="1:8">
      <c r="A315" s="17">
        <v>90160</v>
      </c>
      <c r="B315" s="17" t="s">
        <v>1109</v>
      </c>
      <c r="C315" t="s">
        <v>1110</v>
      </c>
      <c r="D315" s="18">
        <v>23910.65</v>
      </c>
      <c r="E315" s="18">
        <v>0</v>
      </c>
      <c r="F315" s="18">
        <v>0</v>
      </c>
      <c r="G315" s="18">
        <v>0</v>
      </c>
      <c r="H315" s="18">
        <v>3586.5976500000002</v>
      </c>
    </row>
    <row r="316" spans="1:8">
      <c r="A316" s="17">
        <v>91326</v>
      </c>
      <c r="B316" s="17" t="s">
        <v>1113</v>
      </c>
      <c r="C316" t="s">
        <v>1114</v>
      </c>
      <c r="D316" s="18">
        <v>35116.1</v>
      </c>
      <c r="E316" s="18">
        <v>0</v>
      </c>
      <c r="F316" s="18">
        <v>1031.51</v>
      </c>
      <c r="G316" s="18">
        <v>0</v>
      </c>
      <c r="H316" s="18">
        <v>5422.1413500000008</v>
      </c>
    </row>
    <row r="317" spans="1:8">
      <c r="A317" s="17">
        <v>90876</v>
      </c>
      <c r="B317" s="17" t="s">
        <v>1116</v>
      </c>
      <c r="C317" t="s">
        <v>1117</v>
      </c>
      <c r="D317" s="18">
        <v>0</v>
      </c>
      <c r="E317" s="18">
        <v>0</v>
      </c>
      <c r="F317" s="18">
        <v>0</v>
      </c>
      <c r="G317" s="18">
        <v>0</v>
      </c>
      <c r="H317" s="18">
        <v>0</v>
      </c>
    </row>
    <row r="318" spans="1:8">
      <c r="A318" s="17">
        <v>4352</v>
      </c>
      <c r="B318" s="17" t="s">
        <v>1120</v>
      </c>
      <c r="C318" t="s">
        <v>1121</v>
      </c>
      <c r="D318" s="18">
        <v>16322.81</v>
      </c>
      <c r="E318" s="18">
        <v>0</v>
      </c>
      <c r="F318" s="18">
        <v>0</v>
      </c>
      <c r="G318" s="18">
        <v>0</v>
      </c>
      <c r="H318" s="18">
        <v>2448.4207499999998</v>
      </c>
    </row>
    <row r="319" spans="1:8">
      <c r="A319" s="17">
        <v>4259</v>
      </c>
      <c r="B319" s="17" t="s">
        <v>1124</v>
      </c>
      <c r="C319" t="s">
        <v>1125</v>
      </c>
      <c r="D319" s="18">
        <v>1049960.72</v>
      </c>
      <c r="E319" s="18">
        <v>0</v>
      </c>
      <c r="F319" s="18">
        <v>52157.02</v>
      </c>
      <c r="G319" s="18">
        <v>0</v>
      </c>
      <c r="H319" s="18">
        <v>165317.66010000001</v>
      </c>
    </row>
    <row r="320" spans="1:8">
      <c r="A320" s="17">
        <v>4445</v>
      </c>
      <c r="B320" s="17" t="s">
        <v>1128</v>
      </c>
      <c r="C320" t="s">
        <v>1129</v>
      </c>
      <c r="D320" s="18">
        <v>661432.01</v>
      </c>
      <c r="E320" s="18">
        <v>0</v>
      </c>
      <c r="F320" s="18">
        <v>5039.3</v>
      </c>
      <c r="G320" s="18">
        <v>0</v>
      </c>
      <c r="H320" s="18">
        <v>99970.695449999985</v>
      </c>
    </row>
    <row r="321" spans="1:8">
      <c r="A321" s="17">
        <v>79063</v>
      </c>
      <c r="B321" s="17" t="s">
        <v>1132</v>
      </c>
      <c r="C321" t="s">
        <v>1133</v>
      </c>
      <c r="D321" s="18">
        <v>19361.91</v>
      </c>
      <c r="E321" s="18">
        <v>0</v>
      </c>
      <c r="F321" s="18">
        <v>0</v>
      </c>
      <c r="G321" s="18">
        <v>0</v>
      </c>
      <c r="H321" s="18">
        <v>2904.2860499999997</v>
      </c>
    </row>
    <row r="322" spans="1:8">
      <c r="A322" s="17">
        <v>79475</v>
      </c>
      <c r="B322" s="17" t="s">
        <v>1136</v>
      </c>
      <c r="C322" t="s">
        <v>1137</v>
      </c>
      <c r="D322" s="18">
        <v>6249.08</v>
      </c>
      <c r="E322" s="18">
        <v>0</v>
      </c>
      <c r="F322" s="18">
        <v>0</v>
      </c>
      <c r="G322" s="18">
        <v>0</v>
      </c>
      <c r="H322" s="18">
        <v>937.36170000000004</v>
      </c>
    </row>
    <row r="323" spans="1:8">
      <c r="A323" s="17">
        <v>4388</v>
      </c>
      <c r="B323" s="17" t="s">
        <v>1139</v>
      </c>
      <c r="C323" t="s">
        <v>1140</v>
      </c>
      <c r="D323" s="18">
        <v>109171</v>
      </c>
      <c r="E323" s="18">
        <v>0</v>
      </c>
      <c r="F323" s="18">
        <v>5289.48</v>
      </c>
      <c r="G323" s="18">
        <v>0</v>
      </c>
      <c r="H323" s="18">
        <v>17169.071849999997</v>
      </c>
    </row>
    <row r="324" spans="1:8">
      <c r="A324" s="17">
        <v>79064</v>
      </c>
      <c r="B324" s="17" t="s">
        <v>1143</v>
      </c>
      <c r="C324" t="s">
        <v>1144</v>
      </c>
      <c r="D324" s="18">
        <v>157530.47</v>
      </c>
      <c r="E324" s="18">
        <v>0</v>
      </c>
      <c r="F324" s="18">
        <v>5014.8900000000003</v>
      </c>
      <c r="G324" s="18">
        <v>0</v>
      </c>
      <c r="H324" s="18">
        <v>24381.804599999999</v>
      </c>
    </row>
    <row r="325" spans="1:8">
      <c r="A325" s="17">
        <v>91329</v>
      </c>
      <c r="B325" s="17" t="s">
        <v>1146</v>
      </c>
      <c r="C325" t="s">
        <v>1147</v>
      </c>
      <c r="D325" s="18">
        <v>13017.76</v>
      </c>
      <c r="E325" s="18">
        <v>0</v>
      </c>
      <c r="F325" s="18">
        <v>372.18</v>
      </c>
      <c r="G325" s="18">
        <v>0</v>
      </c>
      <c r="H325" s="18">
        <v>2008.4908499999999</v>
      </c>
    </row>
    <row r="326" spans="1:8">
      <c r="A326" s="17">
        <v>92989</v>
      </c>
      <c r="B326" s="17" t="s">
        <v>1150</v>
      </c>
      <c r="C326" t="s">
        <v>1151</v>
      </c>
      <c r="D326" s="18">
        <v>42934.12</v>
      </c>
      <c r="E326" s="18">
        <v>0</v>
      </c>
      <c r="F326" s="18">
        <v>496.04</v>
      </c>
      <c r="G326" s="18">
        <v>0</v>
      </c>
      <c r="H326" s="18">
        <v>6514.5235500000008</v>
      </c>
    </row>
    <row r="327" spans="1:8">
      <c r="A327" s="17">
        <v>91328</v>
      </c>
      <c r="B327" s="17" t="s">
        <v>1153</v>
      </c>
      <c r="C327" t="s">
        <v>1154</v>
      </c>
      <c r="D327" s="18">
        <v>24102.42</v>
      </c>
      <c r="E327" s="18">
        <v>0</v>
      </c>
      <c r="F327" s="18">
        <v>556.72</v>
      </c>
      <c r="G327" s="18">
        <v>0</v>
      </c>
      <c r="H327" s="18">
        <v>3698.8717500000002</v>
      </c>
    </row>
    <row r="328" spans="1:8">
      <c r="A328" s="17">
        <v>4342</v>
      </c>
      <c r="B328" s="17" t="s">
        <v>1156</v>
      </c>
      <c r="C328" t="s">
        <v>1157</v>
      </c>
      <c r="D328" s="18">
        <v>112922.32</v>
      </c>
      <c r="E328" s="18">
        <v>0</v>
      </c>
      <c r="F328" s="18">
        <v>0</v>
      </c>
      <c r="G328" s="18">
        <v>0</v>
      </c>
      <c r="H328" s="18">
        <v>16938.347399999999</v>
      </c>
    </row>
    <row r="329" spans="1:8">
      <c r="A329" s="17">
        <v>90333</v>
      </c>
      <c r="B329" s="17" t="s">
        <v>1159</v>
      </c>
      <c r="C329" t="s">
        <v>1160</v>
      </c>
      <c r="D329" s="18">
        <v>25486.61</v>
      </c>
      <c r="E329" s="18">
        <v>0</v>
      </c>
      <c r="F329" s="18">
        <v>329.51</v>
      </c>
      <c r="G329" s="18">
        <v>0</v>
      </c>
      <c r="H329" s="18">
        <v>3872.4183000000003</v>
      </c>
    </row>
    <row r="330" spans="1:8">
      <c r="A330" s="17">
        <v>90535</v>
      </c>
      <c r="B330" s="17" t="s">
        <v>1162</v>
      </c>
      <c r="C330" t="s">
        <v>1163</v>
      </c>
      <c r="D330" s="18">
        <v>35689.440000000002</v>
      </c>
      <c r="E330" s="18">
        <v>0</v>
      </c>
      <c r="F330" s="18">
        <v>1399.95</v>
      </c>
      <c r="G330" s="18">
        <v>0</v>
      </c>
      <c r="H330" s="18">
        <v>5563.4080499999991</v>
      </c>
    </row>
    <row r="331" spans="1:8">
      <c r="A331" s="17">
        <v>90334</v>
      </c>
      <c r="B331" s="17" t="s">
        <v>1165</v>
      </c>
      <c r="C331" t="s">
        <v>1166</v>
      </c>
      <c r="D331" s="18">
        <v>51641.41</v>
      </c>
      <c r="E331" s="18">
        <v>0</v>
      </c>
      <c r="F331" s="18">
        <v>734.36</v>
      </c>
      <c r="G331" s="18">
        <v>0</v>
      </c>
      <c r="H331" s="18">
        <v>7856.3641499999994</v>
      </c>
    </row>
    <row r="332" spans="1:8">
      <c r="A332" s="17">
        <v>79882</v>
      </c>
      <c r="B332" s="17" t="s">
        <v>1168</v>
      </c>
      <c r="C332" t="s">
        <v>1169</v>
      </c>
      <c r="D332" s="18">
        <v>83315.509999999995</v>
      </c>
      <c r="E332" s="18">
        <v>0</v>
      </c>
      <c r="F332" s="18">
        <v>0</v>
      </c>
      <c r="G332" s="18">
        <v>0</v>
      </c>
      <c r="H332" s="18">
        <v>12497.326649999999</v>
      </c>
    </row>
    <row r="333" spans="1:8">
      <c r="A333" s="17">
        <v>90548</v>
      </c>
      <c r="B333" s="17" t="s">
        <v>1171</v>
      </c>
      <c r="C333" t="s">
        <v>1172</v>
      </c>
      <c r="D333" s="18">
        <v>92464.48</v>
      </c>
      <c r="E333" s="18">
        <v>0</v>
      </c>
      <c r="F333" s="18">
        <v>0</v>
      </c>
      <c r="G333" s="18">
        <v>0</v>
      </c>
      <c r="H333" s="18">
        <v>13869.671850000001</v>
      </c>
    </row>
    <row r="334" spans="1:8">
      <c r="A334" s="17">
        <v>79880</v>
      </c>
      <c r="B334" s="17" t="s">
        <v>1175</v>
      </c>
      <c r="C334" t="s">
        <v>1176</v>
      </c>
      <c r="D334" s="18">
        <v>45631.15</v>
      </c>
      <c r="E334" s="18">
        <v>0</v>
      </c>
      <c r="F334" s="18">
        <v>0</v>
      </c>
      <c r="G334" s="18">
        <v>0</v>
      </c>
      <c r="H334" s="18">
        <v>6844.6728000000003</v>
      </c>
    </row>
    <row r="335" spans="1:8">
      <c r="A335" s="17">
        <v>79233</v>
      </c>
      <c r="B335" s="17" t="s">
        <v>1178</v>
      </c>
      <c r="C335" t="s">
        <v>1179</v>
      </c>
      <c r="D335" s="18">
        <v>47741.45</v>
      </c>
      <c r="E335" s="18">
        <v>0</v>
      </c>
      <c r="F335" s="18">
        <v>528.48</v>
      </c>
      <c r="G335" s="18">
        <v>0</v>
      </c>
      <c r="H335" s="18">
        <v>7240.4901</v>
      </c>
    </row>
    <row r="336" spans="1:8">
      <c r="A336" s="17">
        <v>78965</v>
      </c>
      <c r="B336" s="17" t="s">
        <v>1181</v>
      </c>
      <c r="C336" t="s">
        <v>1182</v>
      </c>
      <c r="D336" s="18">
        <v>23754</v>
      </c>
      <c r="E336" s="18">
        <v>0</v>
      </c>
      <c r="F336" s="18">
        <v>0</v>
      </c>
      <c r="G336" s="18">
        <v>0</v>
      </c>
      <c r="H336" s="18">
        <v>3563.0995500000004</v>
      </c>
    </row>
    <row r="337" spans="1:8">
      <c r="A337" s="17">
        <v>79876</v>
      </c>
      <c r="B337" s="17" t="s">
        <v>1184</v>
      </c>
      <c r="C337" t="s">
        <v>1185</v>
      </c>
      <c r="D337" s="18">
        <v>30900.45</v>
      </c>
      <c r="E337" s="18">
        <v>0</v>
      </c>
      <c r="F337" s="18">
        <v>0</v>
      </c>
      <c r="G337" s="18">
        <v>0</v>
      </c>
      <c r="H337" s="18">
        <v>4635.0670500000006</v>
      </c>
    </row>
    <row r="338" spans="1:8">
      <c r="A338" s="17">
        <v>79878</v>
      </c>
      <c r="B338" s="17" t="s">
        <v>1188</v>
      </c>
      <c r="C338" t="s">
        <v>1189</v>
      </c>
      <c r="D338" s="18">
        <v>26913.96</v>
      </c>
      <c r="E338" s="18">
        <v>0</v>
      </c>
      <c r="F338" s="18">
        <v>0</v>
      </c>
      <c r="G338" s="18">
        <v>0</v>
      </c>
      <c r="H338" s="18">
        <v>4037.0940000000001</v>
      </c>
    </row>
    <row r="339" spans="1:8">
      <c r="A339" s="17">
        <v>90330</v>
      </c>
      <c r="B339" s="17" t="s">
        <v>1191</v>
      </c>
      <c r="C339" t="s">
        <v>1192</v>
      </c>
      <c r="D339" s="18">
        <v>17199.05</v>
      </c>
      <c r="E339" s="18">
        <v>0</v>
      </c>
      <c r="F339" s="18">
        <v>374.76</v>
      </c>
      <c r="G339" s="18">
        <v>0</v>
      </c>
      <c r="H339" s="18">
        <v>2636.0720999999999</v>
      </c>
    </row>
    <row r="340" spans="1:8">
      <c r="A340" s="17">
        <v>79871</v>
      </c>
      <c r="B340" s="17" t="s">
        <v>1195</v>
      </c>
      <c r="C340" t="s">
        <v>2353</v>
      </c>
      <c r="D340" s="18">
        <v>5805.97</v>
      </c>
      <c r="E340" s="18">
        <v>0</v>
      </c>
      <c r="F340" s="18">
        <v>0</v>
      </c>
      <c r="G340" s="18">
        <v>0</v>
      </c>
      <c r="H340" s="18">
        <v>870.89579999999989</v>
      </c>
    </row>
    <row r="341" spans="1:8">
      <c r="A341" s="17">
        <v>1000164</v>
      </c>
      <c r="B341" s="17" t="s">
        <v>1199</v>
      </c>
      <c r="C341" t="s">
        <v>1200</v>
      </c>
      <c r="D341" s="18">
        <v>41884.879999999997</v>
      </c>
      <c r="E341" s="18">
        <v>0</v>
      </c>
      <c r="F341" s="18">
        <v>1152.9000000000001</v>
      </c>
      <c r="G341" s="18">
        <v>0</v>
      </c>
      <c r="H341" s="18">
        <v>6455.6676000000007</v>
      </c>
    </row>
    <row r="342" spans="1:8">
      <c r="A342" s="17">
        <v>4396</v>
      </c>
      <c r="B342" s="17" t="s">
        <v>1203</v>
      </c>
      <c r="C342" t="s">
        <v>1204</v>
      </c>
      <c r="D342" s="18">
        <v>332269.81</v>
      </c>
      <c r="E342" s="18">
        <v>0</v>
      </c>
      <c r="F342" s="18">
        <v>3480.1</v>
      </c>
      <c r="G342" s="18">
        <v>0</v>
      </c>
      <c r="H342" s="18">
        <v>50362.487099999998</v>
      </c>
    </row>
    <row r="343" spans="1:8">
      <c r="A343" s="17">
        <v>79065</v>
      </c>
      <c r="B343" s="17" t="s">
        <v>1207</v>
      </c>
      <c r="C343" t="s">
        <v>1208</v>
      </c>
      <c r="D343" s="18">
        <v>8954.1</v>
      </c>
      <c r="E343" s="18">
        <v>0</v>
      </c>
      <c r="F343" s="18">
        <v>0</v>
      </c>
      <c r="G343" s="18">
        <v>0</v>
      </c>
      <c r="H343" s="18">
        <v>1343.115</v>
      </c>
    </row>
    <row r="344" spans="1:8">
      <c r="A344" s="17">
        <v>10878</v>
      </c>
      <c r="B344" s="17" t="s">
        <v>1211</v>
      </c>
      <c r="C344" t="s">
        <v>1212</v>
      </c>
      <c r="D344" s="18">
        <v>21038.29</v>
      </c>
      <c r="E344" s="18">
        <v>0</v>
      </c>
      <c r="F344" s="18">
        <v>0</v>
      </c>
      <c r="G344" s="18">
        <v>0</v>
      </c>
      <c r="H344" s="18">
        <v>3155.7438000000002</v>
      </c>
    </row>
    <row r="345" spans="1:8">
      <c r="A345" s="17">
        <v>79420</v>
      </c>
      <c r="B345" s="17" t="s">
        <v>1215</v>
      </c>
      <c r="C345" t="s">
        <v>1216</v>
      </c>
      <c r="D345" s="18">
        <v>36944.050000000003</v>
      </c>
      <c r="E345" s="18">
        <v>0</v>
      </c>
      <c r="F345" s="18">
        <v>697.64</v>
      </c>
      <c r="G345" s="18">
        <v>0</v>
      </c>
      <c r="H345" s="18">
        <v>5646.2534999999998</v>
      </c>
    </row>
    <row r="346" spans="1:8">
      <c r="A346" s="17">
        <v>4360</v>
      </c>
      <c r="B346" s="17" t="s">
        <v>1218</v>
      </c>
      <c r="C346" t="s">
        <v>1219</v>
      </c>
      <c r="D346" s="18">
        <v>13638.45</v>
      </c>
      <c r="E346" s="18">
        <v>0</v>
      </c>
      <c r="F346" s="18">
        <v>382.65</v>
      </c>
      <c r="G346" s="18">
        <v>0</v>
      </c>
      <c r="H346" s="18">
        <v>2103.165</v>
      </c>
    </row>
    <row r="347" spans="1:8">
      <c r="A347" s="17">
        <v>4383</v>
      </c>
      <c r="B347" s="17" t="s">
        <v>1222</v>
      </c>
      <c r="C347" t="s">
        <v>1223</v>
      </c>
      <c r="D347" s="18">
        <v>236222</v>
      </c>
      <c r="E347" s="18">
        <v>0</v>
      </c>
      <c r="F347" s="18">
        <v>1786.66</v>
      </c>
      <c r="G347" s="18">
        <v>0</v>
      </c>
      <c r="H347" s="18">
        <v>35701.299450000006</v>
      </c>
    </row>
    <row r="348" spans="1:8">
      <c r="A348" s="17">
        <v>79598</v>
      </c>
      <c r="B348" s="17" t="s">
        <v>1226</v>
      </c>
      <c r="C348" t="s">
        <v>1227</v>
      </c>
      <c r="D348" s="18">
        <v>1519633.75</v>
      </c>
      <c r="E348" s="18">
        <v>12025.878597122302</v>
      </c>
      <c r="F348" s="18">
        <v>28983.42</v>
      </c>
      <c r="G348" s="18">
        <v>213.11338235294116</v>
      </c>
      <c r="H348" s="18">
        <v>232292.57489999998</v>
      </c>
    </row>
    <row r="349" spans="1:8">
      <c r="A349" s="17">
        <v>4480</v>
      </c>
      <c r="B349" s="17" t="s">
        <v>1230</v>
      </c>
      <c r="C349" t="s">
        <v>1231</v>
      </c>
      <c r="D349" s="18">
        <v>22229.31</v>
      </c>
      <c r="E349" s="18">
        <v>0</v>
      </c>
      <c r="F349" s="18">
        <v>568.54999999999995</v>
      </c>
      <c r="G349" s="18">
        <v>0</v>
      </c>
      <c r="H349" s="18">
        <v>3419.6782499999999</v>
      </c>
    </row>
    <row r="350" spans="1:8">
      <c r="A350" s="17">
        <v>4267</v>
      </c>
      <c r="B350" s="17" t="s">
        <v>1234</v>
      </c>
      <c r="C350" t="s">
        <v>1235</v>
      </c>
      <c r="D350" s="18">
        <v>2579858.7799999998</v>
      </c>
      <c r="E350" s="18">
        <v>70091.492116301233</v>
      </c>
      <c r="F350" s="18">
        <v>107934.07</v>
      </c>
      <c r="G350" s="18">
        <v>963.69705357142857</v>
      </c>
      <c r="H350" s="18">
        <v>403168.92749999999</v>
      </c>
    </row>
    <row r="351" spans="1:8">
      <c r="A351" s="17">
        <v>79541</v>
      </c>
      <c r="B351" s="17" t="s">
        <v>1238</v>
      </c>
      <c r="C351" t="s">
        <v>1239</v>
      </c>
      <c r="D351" s="18">
        <v>871.52</v>
      </c>
      <c r="E351" s="18">
        <v>0</v>
      </c>
      <c r="F351" s="18">
        <v>0</v>
      </c>
      <c r="G351" s="18">
        <v>0</v>
      </c>
      <c r="H351" s="18">
        <v>130.7286</v>
      </c>
    </row>
    <row r="352" spans="1:8">
      <c r="A352" s="17">
        <v>90900</v>
      </c>
      <c r="B352" s="17" t="s">
        <v>1241</v>
      </c>
      <c r="C352" t="s">
        <v>1242</v>
      </c>
      <c r="D352" s="18">
        <v>16232.69</v>
      </c>
      <c r="E352" s="18">
        <v>0</v>
      </c>
      <c r="F352" s="18">
        <v>273.89</v>
      </c>
      <c r="G352" s="18">
        <v>0</v>
      </c>
      <c r="H352" s="18">
        <v>2475.9864000000002</v>
      </c>
    </row>
    <row r="353" spans="1:8">
      <c r="A353" s="17">
        <v>4368</v>
      </c>
      <c r="B353" s="17" t="s">
        <v>1245</v>
      </c>
      <c r="C353" t="s">
        <v>1246</v>
      </c>
      <c r="D353" s="18">
        <v>1032429.2</v>
      </c>
      <c r="E353" s="18">
        <v>6420.5796019900499</v>
      </c>
      <c r="F353" s="18">
        <v>22499.599999999999</v>
      </c>
      <c r="G353" s="18">
        <v>0</v>
      </c>
      <c r="H353" s="18">
        <v>158239.31985</v>
      </c>
    </row>
    <row r="354" spans="1:8">
      <c r="A354" s="17">
        <v>4276</v>
      </c>
      <c r="B354" s="17" t="s">
        <v>1249</v>
      </c>
      <c r="C354" t="s">
        <v>1250</v>
      </c>
      <c r="D354" s="18">
        <v>1218341.42</v>
      </c>
      <c r="E354" s="18">
        <v>2126.2502966841184</v>
      </c>
      <c r="F354" s="18">
        <v>19215.310000000001</v>
      </c>
      <c r="G354" s="18">
        <v>86.947104072398204</v>
      </c>
      <c r="H354" s="18">
        <v>185633.50905000002</v>
      </c>
    </row>
    <row r="355" spans="1:8">
      <c r="A355" s="17">
        <v>79967</v>
      </c>
      <c r="B355" s="17" t="s">
        <v>1253</v>
      </c>
      <c r="C355" t="s">
        <v>1254</v>
      </c>
      <c r="D355" s="18">
        <v>137633.54</v>
      </c>
      <c r="E355" s="18">
        <v>0</v>
      </c>
      <c r="F355" s="18">
        <v>979.72</v>
      </c>
      <c r="G355" s="18">
        <v>0</v>
      </c>
      <c r="H355" s="18">
        <v>20791.988550000002</v>
      </c>
    </row>
    <row r="356" spans="1:8">
      <c r="A356" s="17">
        <v>90637</v>
      </c>
      <c r="B356" s="17" t="s">
        <v>1256</v>
      </c>
      <c r="C356" t="s">
        <v>1257</v>
      </c>
      <c r="D356" s="18">
        <v>110381.24</v>
      </c>
      <c r="E356" s="18">
        <v>0</v>
      </c>
      <c r="F356" s="18">
        <v>721.77</v>
      </c>
      <c r="G356" s="18">
        <v>0</v>
      </c>
      <c r="H356" s="18">
        <v>16665.451650000003</v>
      </c>
    </row>
    <row r="357" spans="1:8">
      <c r="A357" s="17">
        <v>91174</v>
      </c>
      <c r="B357" s="17" t="s">
        <v>1259</v>
      </c>
      <c r="C357" t="s">
        <v>2354</v>
      </c>
      <c r="D357" s="18">
        <v>52601.51</v>
      </c>
      <c r="E357" s="18">
        <v>0</v>
      </c>
      <c r="F357" s="18">
        <v>430.64</v>
      </c>
      <c r="G357" s="18">
        <v>0</v>
      </c>
      <c r="H357" s="18">
        <v>7954.8223500000004</v>
      </c>
    </row>
    <row r="358" spans="1:8">
      <c r="A358" s="17">
        <v>87349</v>
      </c>
      <c r="B358" s="17" t="s">
        <v>1262</v>
      </c>
      <c r="C358" t="s">
        <v>1263</v>
      </c>
      <c r="D358" s="18">
        <v>23384.67</v>
      </c>
      <c r="E358" s="18">
        <v>0</v>
      </c>
      <c r="F358" s="18">
        <v>0</v>
      </c>
      <c r="G358" s="18">
        <v>0</v>
      </c>
      <c r="H358" s="18">
        <v>3507.7009500000004</v>
      </c>
    </row>
    <row r="359" spans="1:8">
      <c r="A359" s="17">
        <v>91135</v>
      </c>
      <c r="B359" s="17" t="s">
        <v>1265</v>
      </c>
      <c r="C359" t="s">
        <v>1266</v>
      </c>
      <c r="D359" s="18">
        <v>178356.83</v>
      </c>
      <c r="E359" s="18">
        <v>0</v>
      </c>
      <c r="F359" s="18">
        <v>1098.79</v>
      </c>
      <c r="G359" s="18">
        <v>0</v>
      </c>
      <c r="H359" s="18">
        <v>26918.342549999998</v>
      </c>
    </row>
    <row r="360" spans="1:8">
      <c r="A360" s="17">
        <v>92199</v>
      </c>
      <c r="B360" s="17" t="s">
        <v>1269</v>
      </c>
      <c r="C360" t="s">
        <v>1270</v>
      </c>
      <c r="D360" s="18">
        <v>216408.63</v>
      </c>
      <c r="E360" s="18">
        <v>0</v>
      </c>
      <c r="F360" s="18">
        <v>1758.04</v>
      </c>
      <c r="G360" s="18">
        <v>0</v>
      </c>
      <c r="H360" s="18">
        <v>32725.000349999998</v>
      </c>
    </row>
    <row r="361" spans="1:8">
      <c r="A361" s="17">
        <v>91133</v>
      </c>
      <c r="B361" s="17" t="s">
        <v>1272</v>
      </c>
      <c r="C361" t="s">
        <v>1273</v>
      </c>
      <c r="D361" s="18">
        <v>137193.22</v>
      </c>
      <c r="E361" s="18">
        <v>0</v>
      </c>
      <c r="F361" s="18">
        <v>909.66</v>
      </c>
      <c r="G361" s="18">
        <v>0</v>
      </c>
      <c r="H361" s="18">
        <v>20715.431400000001</v>
      </c>
    </row>
    <row r="362" spans="1:8">
      <c r="A362" s="17">
        <v>1001398</v>
      </c>
      <c r="B362" s="17" t="s">
        <v>1276</v>
      </c>
      <c r="C362" t="s">
        <v>1277</v>
      </c>
      <c r="D362" s="18">
        <v>68763.199999999997</v>
      </c>
      <c r="E362" s="18">
        <v>0</v>
      </c>
      <c r="F362" s="18">
        <v>498.88</v>
      </c>
      <c r="G362" s="18">
        <v>0</v>
      </c>
      <c r="H362" s="18">
        <v>10389.312449999999</v>
      </c>
    </row>
    <row r="363" spans="1:8">
      <c r="A363" s="17">
        <v>834265</v>
      </c>
      <c r="B363" s="17" t="s">
        <v>1279</v>
      </c>
      <c r="C363" t="s">
        <v>1280</v>
      </c>
      <c r="D363" s="18">
        <v>146734.18</v>
      </c>
      <c r="E363" s="18">
        <v>0</v>
      </c>
      <c r="F363" s="18">
        <v>1211.26</v>
      </c>
      <c r="G363" s="18">
        <v>0</v>
      </c>
      <c r="H363" s="18">
        <v>22191.815699999999</v>
      </c>
    </row>
    <row r="364" spans="1:8">
      <c r="A364" s="17">
        <v>1001399</v>
      </c>
      <c r="B364" s="17" t="s">
        <v>1282</v>
      </c>
      <c r="C364" t="s">
        <v>1283</v>
      </c>
      <c r="D364" s="18">
        <v>68245.27</v>
      </c>
      <c r="E364" s="18">
        <v>0</v>
      </c>
      <c r="F364" s="18">
        <v>2492.2800000000002</v>
      </c>
      <c r="G364" s="18">
        <v>0</v>
      </c>
      <c r="H364" s="18">
        <v>10610.632799999999</v>
      </c>
    </row>
    <row r="365" spans="1:8">
      <c r="A365" s="17">
        <v>92047</v>
      </c>
      <c r="B365" s="17" t="s">
        <v>1285</v>
      </c>
      <c r="C365" t="s">
        <v>1286</v>
      </c>
      <c r="D365" s="18">
        <v>136755.89000000001</v>
      </c>
      <c r="E365" s="18">
        <v>0</v>
      </c>
      <c r="F365" s="18">
        <v>872.65</v>
      </c>
      <c r="G365" s="18">
        <v>0</v>
      </c>
      <c r="H365" s="18">
        <v>20644.280999999999</v>
      </c>
    </row>
    <row r="366" spans="1:8">
      <c r="A366" s="17">
        <v>850100</v>
      </c>
      <c r="B366" s="17" t="s">
        <v>1288</v>
      </c>
      <c r="C366" t="s">
        <v>1289</v>
      </c>
      <c r="D366" s="18">
        <v>182718.86</v>
      </c>
      <c r="E366" s="18">
        <v>0</v>
      </c>
      <c r="F366" s="18">
        <v>1825.77</v>
      </c>
      <c r="G366" s="18">
        <v>0</v>
      </c>
      <c r="H366" s="18">
        <v>27681.693299999999</v>
      </c>
    </row>
    <row r="367" spans="1:8">
      <c r="A367" s="17">
        <v>1000283</v>
      </c>
      <c r="B367" s="17" t="s">
        <v>1291</v>
      </c>
      <c r="C367" t="s">
        <v>1292</v>
      </c>
      <c r="D367" s="18">
        <v>82968.570000000007</v>
      </c>
      <c r="E367" s="18">
        <v>0</v>
      </c>
      <c r="F367" s="18">
        <v>700.07</v>
      </c>
      <c r="G367" s="18">
        <v>0</v>
      </c>
      <c r="H367" s="18">
        <v>12550.295250000001</v>
      </c>
    </row>
    <row r="368" spans="1:8">
      <c r="A368" s="17">
        <v>91763</v>
      </c>
      <c r="B368" s="17" t="s">
        <v>1294</v>
      </c>
      <c r="C368" t="s">
        <v>2355</v>
      </c>
      <c r="D368" s="18">
        <v>153179.35999999999</v>
      </c>
      <c r="E368" s="18">
        <v>0</v>
      </c>
      <c r="F368" s="18">
        <v>1280.8399999999999</v>
      </c>
      <c r="G368" s="18">
        <v>0</v>
      </c>
      <c r="H368" s="18">
        <v>23169.030750000002</v>
      </c>
    </row>
    <row r="369" spans="1:8">
      <c r="A369" s="17">
        <v>88360</v>
      </c>
      <c r="B369" s="17" t="s">
        <v>1298</v>
      </c>
      <c r="C369" t="s">
        <v>1299</v>
      </c>
      <c r="D369" s="18">
        <v>169046.18</v>
      </c>
      <c r="E369" s="18">
        <v>0</v>
      </c>
      <c r="F369" s="18">
        <v>1474.02</v>
      </c>
      <c r="G369" s="18">
        <v>0</v>
      </c>
      <c r="H369" s="18">
        <v>25578.030149999999</v>
      </c>
    </row>
    <row r="370" spans="1:8">
      <c r="A370" s="17">
        <v>1001397</v>
      </c>
      <c r="B370" s="17" t="s">
        <v>1301</v>
      </c>
      <c r="C370" t="s">
        <v>1302</v>
      </c>
      <c r="D370" s="18">
        <v>70506.42</v>
      </c>
      <c r="E370" s="18">
        <v>0</v>
      </c>
      <c r="F370" s="18">
        <v>2032.12</v>
      </c>
      <c r="G370" s="18">
        <v>0</v>
      </c>
      <c r="H370" s="18">
        <v>10880.781300000002</v>
      </c>
    </row>
    <row r="371" spans="1:8">
      <c r="A371" s="17">
        <v>850101</v>
      </c>
      <c r="B371" s="17" t="s">
        <v>1304</v>
      </c>
      <c r="C371" t="s">
        <v>1305</v>
      </c>
      <c r="D371" s="18">
        <v>127604.84</v>
      </c>
      <c r="E371" s="18">
        <v>0</v>
      </c>
      <c r="F371" s="18">
        <v>783.19</v>
      </c>
      <c r="G371" s="18">
        <v>0</v>
      </c>
      <c r="H371" s="18">
        <v>19258.204949999999</v>
      </c>
    </row>
    <row r="372" spans="1:8">
      <c r="A372" s="17">
        <v>1000568</v>
      </c>
      <c r="B372" s="17" t="s">
        <v>1307</v>
      </c>
      <c r="C372" t="s">
        <v>1308</v>
      </c>
      <c r="D372" s="18">
        <v>83286.570000000007</v>
      </c>
      <c r="E372" s="18">
        <v>0</v>
      </c>
      <c r="F372" s="18">
        <v>0</v>
      </c>
      <c r="G372" s="18">
        <v>0</v>
      </c>
      <c r="H372" s="18">
        <v>12492.985050000001</v>
      </c>
    </row>
    <row r="373" spans="1:8">
      <c r="A373" s="17">
        <v>91137</v>
      </c>
      <c r="B373" s="17" t="s">
        <v>1310</v>
      </c>
      <c r="C373" t="s">
        <v>1311</v>
      </c>
      <c r="D373" s="18">
        <v>178974.34</v>
      </c>
      <c r="E373" s="18">
        <v>0</v>
      </c>
      <c r="F373" s="18">
        <v>1210.8599999999999</v>
      </c>
      <c r="G373" s="18">
        <v>0</v>
      </c>
      <c r="H373" s="18">
        <v>27027.780299999999</v>
      </c>
    </row>
    <row r="374" spans="1:8">
      <c r="A374" s="17">
        <v>850099</v>
      </c>
      <c r="B374" s="17" t="s">
        <v>1314</v>
      </c>
      <c r="C374" t="s">
        <v>1315</v>
      </c>
      <c r="D374" s="18">
        <v>90382.91</v>
      </c>
      <c r="E374" s="18">
        <v>0</v>
      </c>
      <c r="F374" s="18">
        <v>1036.25</v>
      </c>
      <c r="G374" s="18">
        <v>0</v>
      </c>
      <c r="H374" s="18">
        <v>13712.8734</v>
      </c>
    </row>
    <row r="375" spans="1:8">
      <c r="A375" s="17">
        <v>873957</v>
      </c>
      <c r="B375" s="17" t="s">
        <v>1317</v>
      </c>
      <c r="C375" t="s">
        <v>1318</v>
      </c>
      <c r="D375" s="18">
        <v>196850.77</v>
      </c>
      <c r="E375" s="18">
        <v>0</v>
      </c>
      <c r="F375" s="18">
        <v>2749.33</v>
      </c>
      <c r="G375" s="18">
        <v>0</v>
      </c>
      <c r="H375" s="18">
        <v>29940.015149999999</v>
      </c>
    </row>
    <row r="376" spans="1:8">
      <c r="A376" s="17">
        <v>92610</v>
      </c>
      <c r="B376" s="17" t="s">
        <v>1321</v>
      </c>
      <c r="C376" t="s">
        <v>1322</v>
      </c>
      <c r="D376" s="18">
        <v>141917.01999999999</v>
      </c>
      <c r="E376" s="18">
        <v>0</v>
      </c>
      <c r="F376" s="18">
        <v>750.65</v>
      </c>
      <c r="G376" s="18">
        <v>0</v>
      </c>
      <c r="H376" s="18">
        <v>21400.151399999999</v>
      </c>
    </row>
    <row r="377" spans="1:8">
      <c r="A377" s="17">
        <v>92879</v>
      </c>
      <c r="B377" s="17" t="s">
        <v>1324</v>
      </c>
      <c r="C377" t="s">
        <v>1325</v>
      </c>
      <c r="D377" s="18">
        <v>290832.76</v>
      </c>
      <c r="E377" s="18">
        <v>0</v>
      </c>
      <c r="F377" s="18">
        <v>2319.81</v>
      </c>
      <c r="G377" s="18">
        <v>0</v>
      </c>
      <c r="H377" s="18">
        <v>43972.885800000004</v>
      </c>
    </row>
    <row r="378" spans="1:8">
      <c r="A378" s="17">
        <v>1000560</v>
      </c>
      <c r="B378" s="17" t="s">
        <v>1327</v>
      </c>
      <c r="C378" t="s">
        <v>1328</v>
      </c>
      <c r="D378" s="18">
        <v>152272.63</v>
      </c>
      <c r="E378" s="18">
        <v>0</v>
      </c>
      <c r="F378" s="18">
        <v>1475.02</v>
      </c>
      <c r="G378" s="18">
        <v>0</v>
      </c>
      <c r="H378" s="18">
        <v>23062.147200000003</v>
      </c>
    </row>
    <row r="379" spans="1:8">
      <c r="A379" s="17">
        <v>1001927</v>
      </c>
      <c r="B379" s="17" t="s">
        <v>1330</v>
      </c>
      <c r="C379" t="s">
        <v>2356</v>
      </c>
      <c r="D379" s="18">
        <v>77904.27</v>
      </c>
      <c r="E379" s="18">
        <v>0</v>
      </c>
      <c r="F379" s="18">
        <v>693.96</v>
      </c>
      <c r="G379" s="18">
        <v>0</v>
      </c>
      <c r="H379" s="18">
        <v>11789.73495</v>
      </c>
    </row>
    <row r="380" spans="1:8">
      <c r="A380" s="17">
        <v>92730</v>
      </c>
      <c r="B380" s="17" t="s">
        <v>1334</v>
      </c>
      <c r="C380" t="s">
        <v>1335</v>
      </c>
      <c r="D380" s="18">
        <v>723210.16</v>
      </c>
      <c r="E380" s="18">
        <v>0</v>
      </c>
      <c r="F380" s="18">
        <v>12077.55</v>
      </c>
      <c r="G380" s="18">
        <v>0</v>
      </c>
      <c r="H380" s="18">
        <v>110293.1559</v>
      </c>
    </row>
    <row r="381" spans="1:8">
      <c r="A381" s="17">
        <v>4266</v>
      </c>
      <c r="B381" s="17" t="s">
        <v>1338</v>
      </c>
      <c r="C381" t="s">
        <v>1339</v>
      </c>
      <c r="D381" s="18">
        <v>720000.11</v>
      </c>
      <c r="E381" s="18">
        <v>0</v>
      </c>
      <c r="F381" s="18">
        <v>14228.92</v>
      </c>
      <c r="G381" s="18">
        <v>0</v>
      </c>
      <c r="H381" s="18">
        <v>110134.35404999999</v>
      </c>
    </row>
    <row r="382" spans="1:8">
      <c r="A382" s="17">
        <v>4216</v>
      </c>
      <c r="B382" s="17" t="s">
        <v>1342</v>
      </c>
      <c r="C382" t="s">
        <v>1343</v>
      </c>
      <c r="D382" s="18">
        <v>11572.07</v>
      </c>
      <c r="E382" s="18">
        <v>0</v>
      </c>
      <c r="F382" s="18">
        <v>0</v>
      </c>
      <c r="G382" s="18">
        <v>0</v>
      </c>
      <c r="H382" s="18">
        <v>1735.8097500000001</v>
      </c>
    </row>
    <row r="383" spans="1:8">
      <c r="A383" s="17">
        <v>1001520</v>
      </c>
      <c r="B383" s="17" t="s">
        <v>1346</v>
      </c>
      <c r="C383" t="s">
        <v>1347</v>
      </c>
      <c r="D383" s="18">
        <v>8009.16</v>
      </c>
      <c r="E383" s="18">
        <v>0</v>
      </c>
      <c r="F383" s="18">
        <v>36.56</v>
      </c>
      <c r="G383" s="18">
        <v>0</v>
      </c>
      <c r="H383" s="18">
        <v>1206.8581499999998</v>
      </c>
    </row>
    <row r="384" spans="1:8">
      <c r="A384" s="17">
        <v>10968</v>
      </c>
      <c r="B384" s="17" t="s">
        <v>1349</v>
      </c>
      <c r="C384" t="s">
        <v>1350</v>
      </c>
      <c r="D384" s="18">
        <v>93187.41</v>
      </c>
      <c r="E384" s="18">
        <v>0</v>
      </c>
      <c r="F384" s="18">
        <v>1338.97</v>
      </c>
      <c r="G384" s="18">
        <v>0</v>
      </c>
      <c r="H384" s="18">
        <v>14178.956850000002</v>
      </c>
    </row>
    <row r="385" spans="1:8">
      <c r="A385" s="17">
        <v>92657</v>
      </c>
      <c r="B385" s="17" t="s">
        <v>1353</v>
      </c>
      <c r="C385" t="s">
        <v>1354</v>
      </c>
      <c r="D385" s="18">
        <v>67336.61</v>
      </c>
      <c r="E385" s="18">
        <v>0</v>
      </c>
      <c r="F385" s="18">
        <v>0</v>
      </c>
      <c r="G385" s="18">
        <v>0</v>
      </c>
      <c r="H385" s="18">
        <v>10100.492099999999</v>
      </c>
    </row>
    <row r="386" spans="1:8">
      <c r="A386" s="17">
        <v>4281</v>
      </c>
      <c r="B386" s="17" t="s">
        <v>1356</v>
      </c>
      <c r="C386" t="s">
        <v>1357</v>
      </c>
      <c r="D386" s="18">
        <v>1705382.94</v>
      </c>
      <c r="E386" s="18">
        <v>13934.618617221871</v>
      </c>
      <c r="F386" s="18">
        <v>35931.199999999997</v>
      </c>
      <c r="G386" s="18">
        <v>304.50169491525423</v>
      </c>
      <c r="H386" s="18">
        <v>261197.12114999996</v>
      </c>
    </row>
    <row r="387" spans="1:8">
      <c r="A387" s="17">
        <v>79050</v>
      </c>
      <c r="B387" s="17" t="s">
        <v>1360</v>
      </c>
      <c r="C387" t="s">
        <v>1361</v>
      </c>
      <c r="D387" s="18">
        <v>15885.54</v>
      </c>
      <c r="E387" s="18">
        <v>0</v>
      </c>
      <c r="F387" s="18">
        <v>385.88</v>
      </c>
      <c r="G387" s="18">
        <v>0</v>
      </c>
      <c r="H387" s="18">
        <v>2440.7135999999996</v>
      </c>
    </row>
    <row r="388" spans="1:8">
      <c r="A388" s="17">
        <v>4374</v>
      </c>
      <c r="B388" s="17" t="s">
        <v>1363</v>
      </c>
      <c r="C388" t="s">
        <v>1364</v>
      </c>
      <c r="D388" s="18">
        <v>72823.28</v>
      </c>
      <c r="E388" s="18">
        <v>0</v>
      </c>
      <c r="F388" s="18">
        <v>570.63</v>
      </c>
      <c r="G388" s="18">
        <v>0</v>
      </c>
      <c r="H388" s="18">
        <v>11009.085300000001</v>
      </c>
    </row>
    <row r="389" spans="1:8">
      <c r="A389" s="17">
        <v>4278</v>
      </c>
      <c r="B389" s="17" t="s">
        <v>1367</v>
      </c>
      <c r="C389" t="s">
        <v>1368</v>
      </c>
      <c r="D389" s="18">
        <v>948206.5</v>
      </c>
      <c r="E389" s="18">
        <v>6638.5519253208868</v>
      </c>
      <c r="F389" s="18">
        <v>10852.26</v>
      </c>
      <c r="G389" s="18">
        <v>0</v>
      </c>
      <c r="H389" s="18">
        <v>143858.81475000002</v>
      </c>
    </row>
    <row r="390" spans="1:8">
      <c r="A390" s="17">
        <v>4270</v>
      </c>
      <c r="B390" s="17" t="s">
        <v>1371</v>
      </c>
      <c r="C390" t="s">
        <v>1372</v>
      </c>
      <c r="D390" s="18">
        <v>1104325.49</v>
      </c>
      <c r="E390" s="18">
        <v>23847.560415282391</v>
      </c>
      <c r="F390" s="18">
        <v>25519.74</v>
      </c>
      <c r="G390" s="18">
        <v>0</v>
      </c>
      <c r="H390" s="18">
        <v>169476.78465000002</v>
      </c>
    </row>
    <row r="391" spans="1:8">
      <c r="A391" s="17">
        <v>91935</v>
      </c>
      <c r="B391" s="17" t="s">
        <v>1378</v>
      </c>
      <c r="C391" t="s">
        <v>1379</v>
      </c>
      <c r="D391" s="18">
        <v>69091.61</v>
      </c>
      <c r="E391" s="18">
        <v>0</v>
      </c>
      <c r="F391" s="18">
        <v>0</v>
      </c>
      <c r="G391" s="18">
        <v>0</v>
      </c>
      <c r="H391" s="18">
        <v>10363.742099999999</v>
      </c>
    </row>
    <row r="392" spans="1:8">
      <c r="A392" s="17">
        <v>1001521</v>
      </c>
      <c r="B392" s="17" t="s">
        <v>1375</v>
      </c>
      <c r="C392" t="s">
        <v>1376</v>
      </c>
      <c r="D392" s="18">
        <v>41286.42</v>
      </c>
      <c r="E392" s="18">
        <v>0</v>
      </c>
      <c r="F392" s="18">
        <v>0</v>
      </c>
      <c r="G392" s="18">
        <v>0</v>
      </c>
      <c r="H392" s="18">
        <v>6192.9630000000006</v>
      </c>
    </row>
    <row r="393" spans="1:8">
      <c r="A393" s="17">
        <v>4199</v>
      </c>
      <c r="B393" s="17" t="s">
        <v>1380</v>
      </c>
      <c r="C393" t="s">
        <v>1381</v>
      </c>
      <c r="D393" s="18">
        <v>27000.55</v>
      </c>
      <c r="E393" s="18">
        <v>1038.4826923076923</v>
      </c>
      <c r="F393" s="18">
        <v>1557.35</v>
      </c>
      <c r="G393" s="18">
        <v>0</v>
      </c>
      <c r="H393" s="18">
        <v>4283.6850000000004</v>
      </c>
    </row>
    <row r="394" spans="1:8">
      <c r="A394" s="17">
        <v>4439</v>
      </c>
      <c r="B394" s="17" t="s">
        <v>1384</v>
      </c>
      <c r="C394" t="s">
        <v>1385</v>
      </c>
      <c r="D394" s="18">
        <v>151140.25</v>
      </c>
      <c r="E394" s="18">
        <v>0</v>
      </c>
      <c r="F394" s="18">
        <v>10637.46</v>
      </c>
      <c r="G394" s="18">
        <v>0</v>
      </c>
      <c r="H394" s="18">
        <v>24266.656349999994</v>
      </c>
    </row>
    <row r="395" spans="1:8">
      <c r="A395" s="17">
        <v>4404</v>
      </c>
      <c r="B395" s="17" t="s">
        <v>1388</v>
      </c>
      <c r="C395" t="s">
        <v>1389</v>
      </c>
      <c r="D395" s="18">
        <v>2419710.62</v>
      </c>
      <c r="E395" s="18">
        <v>26242.186978309648</v>
      </c>
      <c r="F395" s="18">
        <v>47580.26</v>
      </c>
      <c r="G395" s="18">
        <v>316.1479069767442</v>
      </c>
      <c r="H395" s="18">
        <v>370093.63050000003</v>
      </c>
    </row>
    <row r="396" spans="1:8">
      <c r="A396" s="17">
        <v>4314</v>
      </c>
      <c r="B396" s="17" t="s">
        <v>1392</v>
      </c>
      <c r="C396" t="s">
        <v>2357</v>
      </c>
      <c r="D396" s="18">
        <v>52747.37</v>
      </c>
      <c r="E396" s="18">
        <v>0</v>
      </c>
      <c r="F396" s="18">
        <v>0</v>
      </c>
      <c r="G396" s="18">
        <v>0</v>
      </c>
      <c r="H396" s="18">
        <v>7912.1056500000004</v>
      </c>
    </row>
    <row r="397" spans="1:8">
      <c r="A397" s="17">
        <v>1000313</v>
      </c>
      <c r="B397" s="17" t="s">
        <v>1396</v>
      </c>
      <c r="C397" t="s">
        <v>1397</v>
      </c>
      <c r="D397" s="18">
        <v>23872.45</v>
      </c>
      <c r="E397" s="18">
        <v>0</v>
      </c>
      <c r="F397" s="18">
        <v>0</v>
      </c>
      <c r="G397" s="18">
        <v>0</v>
      </c>
      <c r="H397" s="18">
        <v>3580.8669</v>
      </c>
    </row>
    <row r="398" spans="1:8">
      <c r="A398" s="17">
        <v>4234</v>
      </c>
      <c r="B398" s="17" t="s">
        <v>1400</v>
      </c>
      <c r="C398" t="s">
        <v>1401</v>
      </c>
      <c r="D398" s="18">
        <v>100089.60000000001</v>
      </c>
      <c r="E398" s="18">
        <v>0</v>
      </c>
      <c r="F398" s="18">
        <v>0</v>
      </c>
      <c r="G398" s="18">
        <v>0</v>
      </c>
      <c r="H398" s="18">
        <v>15013.44045</v>
      </c>
    </row>
    <row r="399" spans="1:8">
      <c r="A399" s="17">
        <v>79540</v>
      </c>
      <c r="B399" s="17" t="s">
        <v>1403</v>
      </c>
      <c r="C399" t="s">
        <v>1404</v>
      </c>
      <c r="D399" s="18">
        <v>25457.81</v>
      </c>
      <c r="E399" s="18">
        <v>0</v>
      </c>
      <c r="F399" s="18">
        <v>0</v>
      </c>
      <c r="G399" s="18">
        <v>0</v>
      </c>
      <c r="H399" s="18">
        <v>3818.6720999999998</v>
      </c>
    </row>
    <row r="400" spans="1:8">
      <c r="A400" s="17">
        <v>4441</v>
      </c>
      <c r="B400" s="17" t="s">
        <v>1407</v>
      </c>
      <c r="C400" t="s">
        <v>1408</v>
      </c>
      <c r="D400" s="18">
        <v>1277529.8</v>
      </c>
      <c r="E400" s="18">
        <v>3885.4312652068129</v>
      </c>
      <c r="F400" s="18">
        <v>13316.36</v>
      </c>
      <c r="G400" s="18">
        <v>0</v>
      </c>
      <c r="H400" s="18">
        <v>193626.9252</v>
      </c>
    </row>
    <row r="401" spans="1:8">
      <c r="A401" s="17">
        <v>4435</v>
      </c>
      <c r="B401" s="17" t="s">
        <v>1411</v>
      </c>
      <c r="C401" t="s">
        <v>1412</v>
      </c>
      <c r="D401" s="18">
        <v>41355.58</v>
      </c>
      <c r="E401" s="18">
        <v>0</v>
      </c>
      <c r="F401" s="18">
        <v>962.23</v>
      </c>
      <c r="G401" s="18">
        <v>0</v>
      </c>
      <c r="H401" s="18">
        <v>6347.6703000000007</v>
      </c>
    </row>
    <row r="402" spans="1:8">
      <c r="A402" s="17">
        <v>10965</v>
      </c>
      <c r="B402" s="17" t="s">
        <v>1414</v>
      </c>
      <c r="C402" t="s">
        <v>2358</v>
      </c>
      <c r="D402" s="18">
        <v>30659.55</v>
      </c>
      <c r="E402" s="18">
        <v>0</v>
      </c>
      <c r="F402" s="18">
        <v>0</v>
      </c>
      <c r="G402" s="18">
        <v>0</v>
      </c>
      <c r="H402" s="18">
        <v>4598.9329499999994</v>
      </c>
    </row>
    <row r="403" spans="1:8">
      <c r="A403" s="17">
        <v>90861</v>
      </c>
      <c r="B403" s="17" t="s">
        <v>1418</v>
      </c>
      <c r="C403" t="s">
        <v>1419</v>
      </c>
      <c r="D403" s="18">
        <v>150429.59</v>
      </c>
      <c r="E403" s="18">
        <v>0</v>
      </c>
      <c r="F403" s="18">
        <v>1152.23</v>
      </c>
      <c r="G403" s="18">
        <v>0</v>
      </c>
      <c r="H403" s="18">
        <v>22737.272399999998</v>
      </c>
    </row>
    <row r="404" spans="1:8">
      <c r="A404" s="17">
        <v>79499</v>
      </c>
      <c r="B404" s="17" t="s">
        <v>1421</v>
      </c>
      <c r="C404" t="s">
        <v>1422</v>
      </c>
      <c r="D404" s="18">
        <v>79590.75</v>
      </c>
      <c r="E404" s="18">
        <v>0</v>
      </c>
      <c r="F404" s="18">
        <v>979.89</v>
      </c>
      <c r="G404" s="18">
        <v>0</v>
      </c>
      <c r="H404" s="18">
        <v>12085.596899999999</v>
      </c>
    </row>
    <row r="405" spans="1:8">
      <c r="A405" s="17">
        <v>89852</v>
      </c>
      <c r="B405" s="17" t="s">
        <v>1425</v>
      </c>
      <c r="C405" t="s">
        <v>1426</v>
      </c>
      <c r="D405" s="18">
        <v>105310.45</v>
      </c>
      <c r="E405" s="18">
        <v>0</v>
      </c>
      <c r="F405" s="18">
        <v>784.18</v>
      </c>
      <c r="G405" s="18">
        <v>0</v>
      </c>
      <c r="H405" s="18">
        <v>15914.194200000002</v>
      </c>
    </row>
    <row r="406" spans="1:8">
      <c r="A406" s="17">
        <v>4473</v>
      </c>
      <c r="B406" s="17" t="s">
        <v>1428</v>
      </c>
      <c r="C406" t="s">
        <v>1429</v>
      </c>
      <c r="D406" s="18">
        <v>131794.48000000001</v>
      </c>
      <c r="E406" s="18">
        <v>0</v>
      </c>
      <c r="F406" s="18">
        <v>4084.61</v>
      </c>
      <c r="G406" s="18">
        <v>0</v>
      </c>
      <c r="H406" s="18">
        <v>20381.863949999999</v>
      </c>
    </row>
    <row r="407" spans="1:8">
      <c r="A407" s="17">
        <v>81174</v>
      </c>
      <c r="B407" s="17" t="s">
        <v>1432</v>
      </c>
      <c r="C407" t="s">
        <v>1433</v>
      </c>
      <c r="D407" s="18">
        <v>35775.199999999997</v>
      </c>
      <c r="E407" s="18">
        <v>0</v>
      </c>
      <c r="F407" s="18">
        <v>0</v>
      </c>
      <c r="G407" s="18">
        <v>0</v>
      </c>
      <c r="H407" s="18">
        <v>5366.2797</v>
      </c>
    </row>
    <row r="408" spans="1:8">
      <c r="A408" s="17">
        <v>4163</v>
      </c>
      <c r="B408" s="17" t="s">
        <v>1436</v>
      </c>
      <c r="C408" t="s">
        <v>1437</v>
      </c>
      <c r="D408" s="18">
        <v>38615.949999999997</v>
      </c>
      <c r="E408" s="18">
        <v>0</v>
      </c>
      <c r="F408" s="18">
        <v>432.03</v>
      </c>
      <c r="G408" s="18">
        <v>0</v>
      </c>
      <c r="H408" s="18">
        <v>5857.1963999999998</v>
      </c>
    </row>
    <row r="409" spans="1:8">
      <c r="A409" s="17">
        <v>4181</v>
      </c>
      <c r="B409" s="17" t="s">
        <v>1440</v>
      </c>
      <c r="C409" t="s">
        <v>1441</v>
      </c>
      <c r="D409" s="18">
        <v>14472.54</v>
      </c>
      <c r="E409" s="19">
        <v>0</v>
      </c>
      <c r="F409" s="18">
        <v>493.18</v>
      </c>
      <c r="G409" s="18">
        <v>0</v>
      </c>
      <c r="H409" s="18">
        <v>2244.8583000000003</v>
      </c>
    </row>
    <row r="410" spans="1:8">
      <c r="A410" s="17">
        <v>4235</v>
      </c>
      <c r="B410" s="17" t="s">
        <v>1444</v>
      </c>
      <c r="C410" t="s">
        <v>1445</v>
      </c>
      <c r="D410" s="18">
        <v>10827215.289999999</v>
      </c>
      <c r="E410" s="18">
        <v>23435.530930735928</v>
      </c>
      <c r="F410" s="18">
        <v>295028.06</v>
      </c>
      <c r="G410" s="18">
        <v>495.84547899159668</v>
      </c>
      <c r="H410" s="18">
        <v>1668336.5016000001</v>
      </c>
    </row>
    <row r="411" spans="1:8">
      <c r="A411" s="17">
        <v>5181</v>
      </c>
      <c r="B411" s="17" t="s">
        <v>1448</v>
      </c>
      <c r="C411" t="s">
        <v>1449</v>
      </c>
      <c r="D411" s="18">
        <v>28887.29</v>
      </c>
      <c r="E411" s="18">
        <v>0</v>
      </c>
      <c r="F411" s="18">
        <v>0</v>
      </c>
      <c r="G411" s="18">
        <v>0</v>
      </c>
      <c r="H411" s="18">
        <v>4333.0936499999998</v>
      </c>
    </row>
    <row r="412" spans="1:8">
      <c r="A412" s="17">
        <v>4463</v>
      </c>
      <c r="B412" s="17" t="s">
        <v>1452</v>
      </c>
      <c r="C412" t="s">
        <v>1453</v>
      </c>
      <c r="D412" s="18">
        <v>32010.98</v>
      </c>
      <c r="E412" s="18">
        <v>0</v>
      </c>
      <c r="F412" s="18">
        <v>487.31</v>
      </c>
      <c r="G412" s="18">
        <v>0</v>
      </c>
      <c r="H412" s="18">
        <v>4874.7433499999997</v>
      </c>
    </row>
    <row r="413" spans="1:8">
      <c r="A413" s="17">
        <v>4211</v>
      </c>
      <c r="B413" s="17" t="s">
        <v>1456</v>
      </c>
      <c r="C413" t="s">
        <v>1457</v>
      </c>
      <c r="D413" s="18">
        <v>215877.84</v>
      </c>
      <c r="E413" s="19">
        <v>1635.4381818181819</v>
      </c>
      <c r="F413" s="18">
        <v>16452.82</v>
      </c>
      <c r="G413" s="18">
        <v>0</v>
      </c>
      <c r="H413" s="18">
        <v>34849.599299999994</v>
      </c>
    </row>
    <row r="414" spans="1:8">
      <c r="A414" s="17">
        <v>79994</v>
      </c>
      <c r="B414" s="17" t="s">
        <v>1460</v>
      </c>
      <c r="C414" t="s">
        <v>1461</v>
      </c>
      <c r="D414" s="18">
        <v>17133.66</v>
      </c>
      <c r="E414" s="18">
        <v>0</v>
      </c>
      <c r="F414" s="18">
        <v>661.06</v>
      </c>
      <c r="G414" s="18">
        <v>0</v>
      </c>
      <c r="H414" s="18">
        <v>2669.2078500000007</v>
      </c>
    </row>
    <row r="415" spans="1:8">
      <c r="A415" s="17">
        <v>79207</v>
      </c>
      <c r="B415" s="17" t="s">
        <v>1464</v>
      </c>
      <c r="C415" t="s">
        <v>1465</v>
      </c>
      <c r="D415" s="18">
        <v>26988.97</v>
      </c>
      <c r="E415" s="18">
        <v>0</v>
      </c>
      <c r="F415" s="18">
        <v>467.59</v>
      </c>
      <c r="G415" s="18">
        <v>0</v>
      </c>
      <c r="H415" s="18">
        <v>4118.4827999999998</v>
      </c>
    </row>
    <row r="416" spans="1:8">
      <c r="A416" s="17">
        <v>4493</v>
      </c>
      <c r="B416" s="17" t="s">
        <v>1467</v>
      </c>
      <c r="C416" t="s">
        <v>1468</v>
      </c>
      <c r="D416" s="18">
        <v>29257.05</v>
      </c>
      <c r="E416" s="18">
        <v>0</v>
      </c>
      <c r="F416" s="18">
        <v>398.89</v>
      </c>
      <c r="G416" s="18">
        <v>0</v>
      </c>
      <c r="H416" s="18">
        <v>4448.3904000000002</v>
      </c>
    </row>
    <row r="417" spans="1:8">
      <c r="A417" s="17">
        <v>4488</v>
      </c>
      <c r="B417" s="17" t="s">
        <v>1470</v>
      </c>
      <c r="C417" t="s">
        <v>1471</v>
      </c>
      <c r="D417" s="18">
        <v>203783.06</v>
      </c>
      <c r="E417" s="18">
        <v>2470.0976969696972</v>
      </c>
      <c r="F417" s="18">
        <v>0</v>
      </c>
      <c r="G417" s="18">
        <v>0</v>
      </c>
      <c r="H417" s="18">
        <v>30567.458699999996</v>
      </c>
    </row>
    <row r="418" spans="1:8">
      <c r="A418" s="17">
        <v>4253</v>
      </c>
      <c r="B418" s="17" t="s">
        <v>1473</v>
      </c>
      <c r="C418" t="s">
        <v>1474</v>
      </c>
      <c r="D418" s="18">
        <v>6187.04</v>
      </c>
      <c r="E418" s="18">
        <v>0</v>
      </c>
      <c r="F418" s="18">
        <v>333.62</v>
      </c>
      <c r="G418" s="18">
        <v>0</v>
      </c>
      <c r="H418" s="18">
        <v>978.09929999999997</v>
      </c>
    </row>
    <row r="419" spans="1:8">
      <c r="A419" s="17">
        <v>85516</v>
      </c>
      <c r="B419" s="17" t="s">
        <v>1477</v>
      </c>
      <c r="C419" t="s">
        <v>1478</v>
      </c>
      <c r="D419" s="18">
        <v>78605.53</v>
      </c>
      <c r="E419" s="18">
        <v>0</v>
      </c>
      <c r="F419" s="18">
        <v>625.12</v>
      </c>
      <c r="G419" s="18">
        <v>0</v>
      </c>
      <c r="H419" s="18">
        <v>11884.598099999999</v>
      </c>
    </row>
    <row r="420" spans="1:8">
      <c r="A420" s="17">
        <v>79498</v>
      </c>
      <c r="B420" s="17" t="s">
        <v>1481</v>
      </c>
      <c r="C420" t="s">
        <v>1482</v>
      </c>
      <c r="D420" s="18">
        <v>79945.37</v>
      </c>
      <c r="E420" s="18">
        <v>0</v>
      </c>
      <c r="F420" s="18">
        <v>0</v>
      </c>
      <c r="G420" s="18">
        <v>0</v>
      </c>
      <c r="H420" s="18">
        <v>11991.80565</v>
      </c>
    </row>
    <row r="421" spans="1:8">
      <c r="A421" s="17">
        <v>79589</v>
      </c>
      <c r="B421" s="17" t="s">
        <v>1485</v>
      </c>
      <c r="C421" t="s">
        <v>1486</v>
      </c>
      <c r="D421" s="18">
        <v>5541.27</v>
      </c>
      <c r="E421" s="18">
        <v>0</v>
      </c>
      <c r="F421" s="18">
        <v>0</v>
      </c>
      <c r="G421" s="18">
        <v>0</v>
      </c>
      <c r="H421" s="18">
        <v>831.19095000000004</v>
      </c>
    </row>
    <row r="422" spans="1:8">
      <c r="A422" s="17">
        <v>79522</v>
      </c>
      <c r="B422" s="17" t="s">
        <v>1489</v>
      </c>
      <c r="C422" t="s">
        <v>1490</v>
      </c>
      <c r="D422" s="18">
        <v>1017.64</v>
      </c>
      <c r="E422" s="18">
        <v>0</v>
      </c>
      <c r="F422" s="18">
        <v>0</v>
      </c>
      <c r="G422" s="18">
        <v>0</v>
      </c>
      <c r="H422" s="18">
        <v>152.64585</v>
      </c>
    </row>
    <row r="423" spans="1:8">
      <c r="A423" s="17">
        <v>4379</v>
      </c>
      <c r="B423" s="17" t="s">
        <v>1491</v>
      </c>
      <c r="C423" t="s">
        <v>1492</v>
      </c>
      <c r="D423" s="18">
        <v>285477.01</v>
      </c>
      <c r="E423" s="18">
        <v>0</v>
      </c>
      <c r="F423" s="18">
        <v>9440.06</v>
      </c>
      <c r="G423" s="18">
        <v>0</v>
      </c>
      <c r="H423" s="18">
        <v>44237.561399999999</v>
      </c>
    </row>
    <row r="424" spans="1:8">
      <c r="A424" s="17">
        <v>4503</v>
      </c>
      <c r="B424" s="17" t="s">
        <v>1495</v>
      </c>
      <c r="C424" t="s">
        <v>1496</v>
      </c>
      <c r="D424" s="18">
        <v>34218.300000000003</v>
      </c>
      <c r="E424" s="18">
        <v>2073.8363636363638</v>
      </c>
      <c r="F424" s="18">
        <v>1055.0999999999999</v>
      </c>
      <c r="G424" s="18">
        <v>0</v>
      </c>
      <c r="H424" s="18">
        <v>5291.0091000000011</v>
      </c>
    </row>
    <row r="425" spans="1:8">
      <c r="A425" s="17">
        <v>80011</v>
      </c>
      <c r="B425" s="17" t="s">
        <v>1499</v>
      </c>
      <c r="C425" t="s">
        <v>1500</v>
      </c>
      <c r="D425" s="18">
        <v>22634.76</v>
      </c>
      <c r="E425" s="18">
        <v>0</v>
      </c>
      <c r="F425" s="18">
        <v>378.68</v>
      </c>
      <c r="G425" s="18">
        <v>0</v>
      </c>
      <c r="H425" s="18">
        <v>3452.0161500000004</v>
      </c>
    </row>
    <row r="426" spans="1:8">
      <c r="A426" s="17">
        <v>4359</v>
      </c>
      <c r="B426" s="17" t="s">
        <v>1503</v>
      </c>
      <c r="C426" t="s">
        <v>1504</v>
      </c>
      <c r="D426" s="18">
        <v>26307.86</v>
      </c>
      <c r="E426" s="18">
        <v>0</v>
      </c>
      <c r="F426" s="18">
        <v>421.68</v>
      </c>
      <c r="G426" s="18">
        <v>0</v>
      </c>
      <c r="H426" s="18">
        <v>4009.4297999999999</v>
      </c>
    </row>
    <row r="427" spans="1:8">
      <c r="A427" s="17">
        <v>4363</v>
      </c>
      <c r="B427" s="17" t="s">
        <v>1507</v>
      </c>
      <c r="C427" t="s">
        <v>1508</v>
      </c>
      <c r="D427" s="18">
        <v>60334.28</v>
      </c>
      <c r="E427" s="18">
        <v>0</v>
      </c>
      <c r="F427" s="18">
        <v>1057.3900000000001</v>
      </c>
      <c r="G427" s="18">
        <v>0</v>
      </c>
      <c r="H427" s="18">
        <v>9208.7509499999996</v>
      </c>
    </row>
    <row r="428" spans="1:8">
      <c r="A428" s="17">
        <v>4230</v>
      </c>
      <c r="B428" s="17" t="s">
        <v>1511</v>
      </c>
      <c r="C428" t="s">
        <v>1512</v>
      </c>
      <c r="D428" s="18">
        <v>243152.77</v>
      </c>
      <c r="E428" s="18">
        <v>0</v>
      </c>
      <c r="F428" s="18">
        <v>4413.2</v>
      </c>
      <c r="G428" s="18">
        <v>0</v>
      </c>
      <c r="H428" s="18">
        <v>37134.89415</v>
      </c>
    </row>
    <row r="429" spans="1:8">
      <c r="A429" s="17">
        <v>1001157</v>
      </c>
      <c r="B429" s="17" t="s">
        <v>1515</v>
      </c>
      <c r="C429" t="s">
        <v>1516</v>
      </c>
      <c r="D429" s="18">
        <v>57954.81</v>
      </c>
      <c r="E429" s="18">
        <v>0</v>
      </c>
      <c r="F429" s="18">
        <v>316.97000000000003</v>
      </c>
      <c r="G429" s="18">
        <v>0</v>
      </c>
      <c r="H429" s="18">
        <v>8740.7667000000001</v>
      </c>
    </row>
    <row r="430" spans="1:8">
      <c r="A430" s="17">
        <v>90192</v>
      </c>
      <c r="B430" s="17" t="s">
        <v>1519</v>
      </c>
      <c r="C430" t="s">
        <v>1516</v>
      </c>
      <c r="D430" s="18">
        <v>83426.05</v>
      </c>
      <c r="E430" s="18">
        <v>0</v>
      </c>
      <c r="F430" s="18">
        <v>537.01</v>
      </c>
      <c r="G430" s="18">
        <v>0</v>
      </c>
      <c r="H430" s="18">
        <v>12594.459150000001</v>
      </c>
    </row>
    <row r="431" spans="1:8">
      <c r="A431" s="17">
        <v>4251</v>
      </c>
      <c r="B431" s="17" t="s">
        <v>1522</v>
      </c>
      <c r="C431" t="s">
        <v>1523</v>
      </c>
      <c r="D431" s="18">
        <v>41675.279999999999</v>
      </c>
      <c r="E431" s="18">
        <v>1344.3638709677418</v>
      </c>
      <c r="F431" s="18">
        <v>2930.82</v>
      </c>
      <c r="G431" s="18">
        <v>976.94</v>
      </c>
      <c r="H431" s="18">
        <v>6690.9159</v>
      </c>
    </row>
    <row r="432" spans="1:8">
      <c r="A432" s="17">
        <v>78873</v>
      </c>
      <c r="B432" s="17" t="s">
        <v>1526</v>
      </c>
      <c r="C432" t="s">
        <v>1527</v>
      </c>
      <c r="D432" s="18">
        <v>12768.21</v>
      </c>
      <c r="E432" s="18">
        <v>0</v>
      </c>
      <c r="F432" s="18">
        <v>672.02</v>
      </c>
      <c r="G432" s="18">
        <v>0</v>
      </c>
      <c r="H432" s="18">
        <v>2016.0346499999998</v>
      </c>
    </row>
    <row r="433" spans="1:8">
      <c r="A433" s="17">
        <v>4203</v>
      </c>
      <c r="B433" s="17" t="s">
        <v>1530</v>
      </c>
      <c r="C433" t="s">
        <v>1531</v>
      </c>
      <c r="D433" s="18">
        <v>25457</v>
      </c>
      <c r="E433" s="18">
        <v>0</v>
      </c>
      <c r="F433" s="18">
        <v>674.39</v>
      </c>
      <c r="G433" s="18">
        <v>0</v>
      </c>
      <c r="H433" s="18">
        <v>3919.7087999999999</v>
      </c>
    </row>
    <row r="434" spans="1:8">
      <c r="A434" s="17">
        <v>4265</v>
      </c>
      <c r="B434" s="17" t="s">
        <v>1533</v>
      </c>
      <c r="C434" t="s">
        <v>1534</v>
      </c>
      <c r="D434" s="18">
        <v>333486.44</v>
      </c>
      <c r="E434" s="18">
        <v>0</v>
      </c>
      <c r="F434" s="18">
        <v>12097.54</v>
      </c>
      <c r="G434" s="18">
        <v>0</v>
      </c>
      <c r="H434" s="18">
        <v>51837.596999999994</v>
      </c>
    </row>
    <row r="435" spans="1:8">
      <c r="A435" s="17">
        <v>4176</v>
      </c>
      <c r="B435" s="17" t="s">
        <v>1537</v>
      </c>
      <c r="C435" t="s">
        <v>1538</v>
      </c>
      <c r="D435" s="18">
        <v>70095.289999999994</v>
      </c>
      <c r="E435" s="18">
        <v>0</v>
      </c>
      <c r="F435" s="18">
        <v>379.09</v>
      </c>
      <c r="G435" s="18">
        <v>0</v>
      </c>
      <c r="H435" s="18">
        <v>10571.157450000002</v>
      </c>
    </row>
    <row r="436" spans="1:8">
      <c r="A436" s="17">
        <v>4252</v>
      </c>
      <c r="B436" s="17" t="s">
        <v>2359</v>
      </c>
      <c r="C436" t="s">
        <v>1542</v>
      </c>
      <c r="D436" s="18">
        <v>228307.37</v>
      </c>
      <c r="E436" s="18">
        <v>755.98466887417214</v>
      </c>
      <c r="F436" s="18">
        <v>8028.95</v>
      </c>
      <c r="G436" s="18">
        <v>0</v>
      </c>
      <c r="H436" s="18">
        <v>35450.447850000004</v>
      </c>
    </row>
    <row r="437" spans="1:8">
      <c r="A437" s="17">
        <v>4386</v>
      </c>
      <c r="B437" s="17" t="s">
        <v>1545</v>
      </c>
      <c r="C437" t="s">
        <v>1546</v>
      </c>
      <c r="D437" s="18">
        <v>2658.06</v>
      </c>
      <c r="E437" s="18">
        <v>0</v>
      </c>
      <c r="F437" s="18">
        <v>0</v>
      </c>
      <c r="G437" s="18">
        <v>0</v>
      </c>
      <c r="H437" s="18">
        <v>398.709</v>
      </c>
    </row>
    <row r="438" spans="1:8">
      <c r="A438" s="17">
        <v>79520</v>
      </c>
      <c r="B438" s="17" t="s">
        <v>1549</v>
      </c>
      <c r="C438" t="s">
        <v>2360</v>
      </c>
      <c r="D438" s="18">
        <v>2884.61</v>
      </c>
      <c r="E438" s="18">
        <v>0</v>
      </c>
      <c r="F438" s="18">
        <v>0</v>
      </c>
      <c r="G438" s="18">
        <v>0</v>
      </c>
      <c r="H438" s="18">
        <v>432.69120000000004</v>
      </c>
    </row>
    <row r="439" spans="1:8">
      <c r="A439" s="17">
        <v>4366</v>
      </c>
      <c r="B439" s="17" t="s">
        <v>1553</v>
      </c>
      <c r="C439" t="s">
        <v>1554</v>
      </c>
      <c r="D439" s="18">
        <v>25517.01</v>
      </c>
      <c r="E439" s="18">
        <v>0</v>
      </c>
      <c r="F439" s="18">
        <v>399.44</v>
      </c>
      <c r="G439" s="18">
        <v>0</v>
      </c>
      <c r="H439" s="18">
        <v>3887.4667499999996</v>
      </c>
    </row>
    <row r="440" spans="1:8">
      <c r="A440" s="17">
        <v>320470</v>
      </c>
      <c r="B440" s="17" t="s">
        <v>1556</v>
      </c>
      <c r="C440" t="s">
        <v>1557</v>
      </c>
      <c r="D440" s="18">
        <v>19416.62</v>
      </c>
      <c r="E440" s="18">
        <v>0</v>
      </c>
      <c r="F440" s="18">
        <v>1268.47</v>
      </c>
      <c r="G440" s="18">
        <v>0</v>
      </c>
      <c r="H440" s="18">
        <v>3102.7630500000005</v>
      </c>
    </row>
    <row r="441" spans="1:8">
      <c r="A441" s="17">
        <v>4316</v>
      </c>
      <c r="B441" s="17" t="s">
        <v>1564</v>
      </c>
      <c r="C441" t="s">
        <v>1565</v>
      </c>
      <c r="D441" s="18">
        <v>29072.17</v>
      </c>
      <c r="E441" s="18">
        <v>0</v>
      </c>
      <c r="F441" s="18">
        <v>0</v>
      </c>
      <c r="G441" s="18">
        <v>0</v>
      </c>
      <c r="H441" s="18">
        <v>4360.8253500000001</v>
      </c>
    </row>
    <row r="442" spans="1:8">
      <c r="A442" s="17">
        <v>80985</v>
      </c>
      <c r="B442" s="17" t="s">
        <v>1560</v>
      </c>
      <c r="C442" t="s">
        <v>1561</v>
      </c>
      <c r="D442" s="18">
        <v>13104.05</v>
      </c>
      <c r="E442" s="18">
        <v>0</v>
      </c>
      <c r="F442" s="18">
        <v>0</v>
      </c>
      <c r="G442" s="18">
        <v>0</v>
      </c>
      <c r="H442" s="18">
        <v>1965.6080999999999</v>
      </c>
    </row>
    <row r="443" spans="1:8">
      <c r="A443" s="17">
        <v>78882</v>
      </c>
      <c r="B443" s="17" t="s">
        <v>1568</v>
      </c>
      <c r="C443" t="s">
        <v>1569</v>
      </c>
      <c r="D443" s="18">
        <v>23910.91</v>
      </c>
      <c r="E443" s="18">
        <v>0</v>
      </c>
      <c r="F443" s="18">
        <v>379.78</v>
      </c>
      <c r="G443" s="18">
        <v>0</v>
      </c>
      <c r="H443" s="18">
        <v>3643.6041</v>
      </c>
    </row>
    <row r="444" spans="1:8">
      <c r="A444" s="17">
        <v>10760</v>
      </c>
      <c r="B444" s="17" t="s">
        <v>1571</v>
      </c>
      <c r="C444" t="s">
        <v>1572</v>
      </c>
      <c r="D444" s="18">
        <v>99451.57</v>
      </c>
      <c r="E444" s="18">
        <v>0</v>
      </c>
      <c r="F444" s="18">
        <v>1624.05</v>
      </c>
      <c r="G444" s="18">
        <v>0</v>
      </c>
      <c r="H444" s="18">
        <v>15161.342400000001</v>
      </c>
    </row>
    <row r="445" spans="1:8">
      <c r="A445" s="17">
        <v>92374</v>
      </c>
      <c r="B445" s="17" t="s">
        <v>1575</v>
      </c>
      <c r="C445" t="s">
        <v>1576</v>
      </c>
      <c r="D445" s="18">
        <v>48651.69</v>
      </c>
      <c r="E445" s="18">
        <v>0</v>
      </c>
      <c r="F445" s="18">
        <v>582.19000000000005</v>
      </c>
      <c r="G445" s="18">
        <v>0</v>
      </c>
      <c r="H445" s="18">
        <v>7385.0818499999996</v>
      </c>
    </row>
    <row r="446" spans="1:8">
      <c r="A446" s="17">
        <v>4457</v>
      </c>
      <c r="B446" s="17" t="s">
        <v>1578</v>
      </c>
      <c r="C446" t="s">
        <v>1579</v>
      </c>
      <c r="D446" s="18">
        <v>1129160.3400000001</v>
      </c>
      <c r="E446" s="18">
        <v>30762.38105769231</v>
      </c>
      <c r="F446" s="18">
        <v>25741.29</v>
      </c>
      <c r="G446" s="18">
        <v>0</v>
      </c>
      <c r="H446" s="18">
        <v>173235.24405000001</v>
      </c>
    </row>
    <row r="447" spans="1:8">
      <c r="A447" s="17">
        <v>90879</v>
      </c>
      <c r="B447" s="17" t="s">
        <v>1582</v>
      </c>
      <c r="C447" t="s">
        <v>1583</v>
      </c>
      <c r="D447" s="18">
        <v>65052.86</v>
      </c>
      <c r="E447" s="18">
        <v>0</v>
      </c>
      <c r="F447" s="18">
        <v>0</v>
      </c>
      <c r="G447" s="18">
        <v>0</v>
      </c>
      <c r="H447" s="18">
        <v>9757.928249999999</v>
      </c>
    </row>
    <row r="448" spans="1:8">
      <c r="A448" s="17">
        <v>79701</v>
      </c>
      <c r="B448" s="17" t="s">
        <v>1585</v>
      </c>
      <c r="C448" t="s">
        <v>1586</v>
      </c>
      <c r="D448" s="18">
        <v>135173.07999999999</v>
      </c>
      <c r="E448" s="18">
        <v>0</v>
      </c>
      <c r="F448" s="18">
        <v>0</v>
      </c>
      <c r="G448" s="18">
        <v>0</v>
      </c>
      <c r="H448" s="18">
        <v>20275.96185</v>
      </c>
    </row>
    <row r="449" spans="1:8">
      <c r="A449" s="17">
        <v>4204</v>
      </c>
      <c r="B449" s="17" t="s">
        <v>1589</v>
      </c>
      <c r="C449" t="s">
        <v>1590</v>
      </c>
      <c r="D449" s="18">
        <v>79935.17</v>
      </c>
      <c r="E449" s="18">
        <v>0</v>
      </c>
      <c r="F449" s="18">
        <v>0</v>
      </c>
      <c r="G449" s="18">
        <v>0</v>
      </c>
      <c r="H449" s="18">
        <v>11990.27475</v>
      </c>
    </row>
    <row r="450" spans="1:8">
      <c r="A450" s="17">
        <v>79881</v>
      </c>
      <c r="B450" s="17" t="s">
        <v>1592</v>
      </c>
      <c r="C450" t="s">
        <v>1593</v>
      </c>
      <c r="D450" s="18">
        <v>49974.49</v>
      </c>
      <c r="E450" s="18">
        <v>0</v>
      </c>
      <c r="F450" s="18">
        <v>506.47</v>
      </c>
      <c r="G450" s="18">
        <v>0</v>
      </c>
      <c r="H450" s="18">
        <v>7572.1432500000001</v>
      </c>
    </row>
    <row r="451" spans="1:8">
      <c r="A451" s="17">
        <v>79503</v>
      </c>
      <c r="B451" s="17" t="s">
        <v>1595</v>
      </c>
      <c r="C451" t="s">
        <v>1596</v>
      </c>
      <c r="D451" s="18">
        <v>49482.94</v>
      </c>
      <c r="E451" s="18">
        <v>0</v>
      </c>
      <c r="F451" s="18">
        <v>316.63</v>
      </c>
      <c r="G451" s="18">
        <v>0</v>
      </c>
      <c r="H451" s="18">
        <v>7469.9347500000003</v>
      </c>
    </row>
    <row r="452" spans="1:8">
      <c r="A452" s="17">
        <v>1001719</v>
      </c>
      <c r="B452" s="17" t="s">
        <v>1598</v>
      </c>
      <c r="C452" t="s">
        <v>1599</v>
      </c>
      <c r="D452" s="18">
        <v>6213.67</v>
      </c>
      <c r="E452" s="18">
        <v>0</v>
      </c>
      <c r="F452" s="18">
        <v>0</v>
      </c>
      <c r="G452" s="18">
        <v>0</v>
      </c>
      <c r="H452" s="18">
        <v>932.05079999999998</v>
      </c>
    </row>
    <row r="453" spans="1:8">
      <c r="A453" s="17">
        <v>4444</v>
      </c>
      <c r="B453" s="17" t="s">
        <v>1601</v>
      </c>
      <c r="C453" t="s">
        <v>1602</v>
      </c>
      <c r="D453" s="18">
        <v>127078.74</v>
      </c>
      <c r="E453" s="18">
        <v>0</v>
      </c>
      <c r="F453" s="18">
        <v>7275.81</v>
      </c>
      <c r="G453" s="18">
        <v>0</v>
      </c>
      <c r="H453" s="18">
        <v>20153.182049999999</v>
      </c>
    </row>
    <row r="454" spans="1:8">
      <c r="A454" s="17">
        <v>4262</v>
      </c>
      <c r="B454" s="17" t="s">
        <v>1605</v>
      </c>
      <c r="C454" t="s">
        <v>1606</v>
      </c>
      <c r="D454" s="18">
        <v>701912.31</v>
      </c>
      <c r="E454" s="18">
        <v>89890.677302452328</v>
      </c>
      <c r="F454" s="18">
        <v>20095.759999999998</v>
      </c>
      <c r="G454" s="18">
        <v>1205.7456</v>
      </c>
      <c r="H454" s="18">
        <v>108301.21064999999</v>
      </c>
    </row>
    <row r="455" spans="1:8">
      <c r="A455" s="17">
        <v>4373</v>
      </c>
      <c r="B455" s="17" t="s">
        <v>1609</v>
      </c>
      <c r="C455" t="s">
        <v>1610</v>
      </c>
      <c r="D455" s="18">
        <v>6752.7</v>
      </c>
      <c r="E455" s="18">
        <v>0</v>
      </c>
      <c r="F455" s="18">
        <v>447.01</v>
      </c>
      <c r="G455" s="18">
        <v>0</v>
      </c>
      <c r="H455" s="18">
        <v>1079.9567999999999</v>
      </c>
    </row>
    <row r="456" spans="1:8">
      <c r="A456" s="17">
        <v>6235</v>
      </c>
      <c r="B456" s="17" t="s">
        <v>1613</v>
      </c>
      <c r="C456" t="s">
        <v>1614</v>
      </c>
      <c r="D456" s="18">
        <v>127361.3</v>
      </c>
      <c r="E456" s="18">
        <v>0</v>
      </c>
      <c r="F456" s="18">
        <v>675.26</v>
      </c>
      <c r="G456" s="18">
        <v>0</v>
      </c>
      <c r="H456" s="18">
        <v>19205.483399999997</v>
      </c>
    </row>
    <row r="457" spans="1:8">
      <c r="A457" s="17">
        <v>79068</v>
      </c>
      <c r="B457" s="17" t="s">
        <v>1616</v>
      </c>
      <c r="C457" t="s">
        <v>1617</v>
      </c>
      <c r="D457" s="18">
        <v>13944.15</v>
      </c>
      <c r="E457" s="18">
        <v>0</v>
      </c>
      <c r="F457" s="18">
        <v>0</v>
      </c>
      <c r="G457" s="18">
        <v>0</v>
      </c>
      <c r="H457" s="18">
        <v>2091.6224999999999</v>
      </c>
    </row>
    <row r="458" spans="1:8">
      <c r="A458" s="17">
        <v>4196</v>
      </c>
      <c r="B458" s="17" t="s">
        <v>1620</v>
      </c>
      <c r="C458" t="s">
        <v>2361</v>
      </c>
      <c r="D458" s="18">
        <v>579057.36</v>
      </c>
      <c r="E458" s="18">
        <v>1447.6433999999999</v>
      </c>
      <c r="F458" s="18">
        <v>14527.63</v>
      </c>
      <c r="G458" s="18">
        <v>0</v>
      </c>
      <c r="H458" s="18">
        <v>89037.748799999987</v>
      </c>
    </row>
    <row r="459" spans="1:8">
      <c r="A459" s="17">
        <v>79086</v>
      </c>
      <c r="B459" s="17" t="s">
        <v>1623</v>
      </c>
      <c r="C459" t="s">
        <v>1624</v>
      </c>
      <c r="D459" s="18">
        <v>17774.27</v>
      </c>
      <c r="E459" s="18">
        <v>0</v>
      </c>
      <c r="F459" s="18">
        <v>1002.83</v>
      </c>
      <c r="G459" s="18">
        <v>0</v>
      </c>
      <c r="H459" s="18">
        <v>2816.5657499999998</v>
      </c>
    </row>
    <row r="460" spans="1:8">
      <c r="A460" s="17">
        <v>10967</v>
      </c>
      <c r="B460" s="17" t="s">
        <v>1626</v>
      </c>
      <c r="C460" t="s">
        <v>1627</v>
      </c>
      <c r="D460" s="18">
        <v>12188.66</v>
      </c>
      <c r="E460" s="18">
        <v>0</v>
      </c>
      <c r="F460" s="18">
        <v>626.85</v>
      </c>
      <c r="G460" s="18">
        <v>0</v>
      </c>
      <c r="H460" s="18">
        <v>1922.3270999999997</v>
      </c>
    </row>
    <row r="461" spans="1:8">
      <c r="A461" s="17">
        <v>4275</v>
      </c>
      <c r="B461" s="17" t="s">
        <v>1629</v>
      </c>
      <c r="C461" t="s">
        <v>1630</v>
      </c>
      <c r="D461" s="18">
        <v>76269.98</v>
      </c>
      <c r="E461" s="18">
        <v>0</v>
      </c>
      <c r="F461" s="18">
        <v>648.77</v>
      </c>
      <c r="G461" s="18">
        <v>0</v>
      </c>
      <c r="H461" s="18">
        <v>11537.811449999999</v>
      </c>
    </row>
    <row r="462" spans="1:8">
      <c r="A462" s="17">
        <v>4255</v>
      </c>
      <c r="B462" s="17" t="s">
        <v>1633</v>
      </c>
      <c r="C462" t="s">
        <v>1634</v>
      </c>
      <c r="D462" s="18">
        <v>20085.099999999999</v>
      </c>
      <c r="E462" s="18">
        <v>0</v>
      </c>
      <c r="F462" s="18">
        <v>193.68</v>
      </c>
      <c r="G462" s="18">
        <v>0</v>
      </c>
      <c r="H462" s="18">
        <v>3041.8172999999997</v>
      </c>
    </row>
    <row r="463" spans="1:8">
      <c r="A463" s="17">
        <v>4180</v>
      </c>
      <c r="B463" s="17" t="s">
        <v>1637</v>
      </c>
      <c r="C463" t="s">
        <v>1638</v>
      </c>
      <c r="D463" s="18">
        <v>224728.46</v>
      </c>
      <c r="E463" s="18">
        <v>0</v>
      </c>
      <c r="F463" s="18">
        <v>5429.19</v>
      </c>
      <c r="G463" s="18">
        <v>0</v>
      </c>
      <c r="H463" s="18">
        <v>34523.647199999999</v>
      </c>
    </row>
    <row r="464" spans="1:8">
      <c r="A464" s="17">
        <v>79578</v>
      </c>
      <c r="B464" s="17" t="s">
        <v>1640</v>
      </c>
      <c r="C464" t="s">
        <v>1641</v>
      </c>
      <c r="D464" s="18">
        <v>176930.43</v>
      </c>
      <c r="E464" s="18">
        <v>0</v>
      </c>
      <c r="F464" s="18">
        <v>1279.24</v>
      </c>
      <c r="G464" s="18">
        <v>0</v>
      </c>
      <c r="H464" s="18">
        <v>26731.451249999998</v>
      </c>
    </row>
    <row r="465" spans="1:8">
      <c r="A465" s="17">
        <v>4241</v>
      </c>
      <c r="B465" s="17" t="s">
        <v>1644</v>
      </c>
      <c r="C465" t="s">
        <v>1645</v>
      </c>
      <c r="D465" s="18">
        <v>5335146.8499999996</v>
      </c>
      <c r="E465" s="18">
        <v>215091.12404405652</v>
      </c>
      <c r="F465" s="18">
        <v>113138.53</v>
      </c>
      <c r="G465" s="18">
        <v>781.61333333333334</v>
      </c>
      <c r="H465" s="18">
        <v>817242.80670000007</v>
      </c>
    </row>
    <row r="466" spans="1:8">
      <c r="A466" s="17">
        <v>5180</v>
      </c>
      <c r="B466" s="17" t="s">
        <v>1648</v>
      </c>
      <c r="C466" t="s">
        <v>1649</v>
      </c>
      <c r="D466" s="18">
        <v>366328.72</v>
      </c>
      <c r="E466" s="18">
        <v>0</v>
      </c>
      <c r="F466" s="18">
        <v>2922.58</v>
      </c>
      <c r="G466" s="18">
        <v>0</v>
      </c>
      <c r="H466" s="18">
        <v>55387.6947</v>
      </c>
    </row>
    <row r="467" spans="1:8">
      <c r="A467" s="17">
        <v>4510</v>
      </c>
      <c r="B467" s="17" t="s">
        <v>1652</v>
      </c>
      <c r="C467" t="s">
        <v>1653</v>
      </c>
      <c r="D467" s="18">
        <v>391834.78</v>
      </c>
      <c r="E467" s="18">
        <v>1843.9283764705883</v>
      </c>
      <c r="F467" s="18">
        <v>18663.02</v>
      </c>
      <c r="G467" s="18">
        <v>0</v>
      </c>
      <c r="H467" s="18">
        <v>61574.670449999998</v>
      </c>
    </row>
    <row r="468" spans="1:8">
      <c r="A468" s="17">
        <v>79953</v>
      </c>
      <c r="B468" s="17" t="s">
        <v>1656</v>
      </c>
      <c r="C468" t="s">
        <v>1657</v>
      </c>
      <c r="D468" s="18">
        <v>21439.599999999999</v>
      </c>
      <c r="E468" s="18">
        <v>0</v>
      </c>
      <c r="F468" s="18">
        <v>0</v>
      </c>
      <c r="G468" s="18">
        <v>0</v>
      </c>
      <c r="H468" s="18">
        <v>3215.9402999999998</v>
      </c>
    </row>
    <row r="469" spans="1:8">
      <c r="A469" s="17">
        <v>4460</v>
      </c>
      <c r="B469" s="17" t="s">
        <v>1660</v>
      </c>
      <c r="C469" t="s">
        <v>1661</v>
      </c>
      <c r="D469" s="18">
        <v>24721.279999999999</v>
      </c>
      <c r="E469" s="18">
        <v>0</v>
      </c>
      <c r="F469" s="18">
        <v>382.48</v>
      </c>
      <c r="G469" s="18">
        <v>0</v>
      </c>
      <c r="H469" s="18">
        <v>3765.5644499999999</v>
      </c>
    </row>
    <row r="470" spans="1:8">
      <c r="A470" s="17">
        <v>79069</v>
      </c>
      <c r="B470" s="17" t="s">
        <v>1664</v>
      </c>
      <c r="C470" t="s">
        <v>1665</v>
      </c>
      <c r="D470" s="18">
        <v>4486.28</v>
      </c>
      <c r="E470" s="18">
        <v>0</v>
      </c>
      <c r="F470" s="18">
        <v>323.14</v>
      </c>
      <c r="G470" s="18">
        <v>0</v>
      </c>
      <c r="H470" s="18">
        <v>721.41165000000012</v>
      </c>
    </row>
    <row r="471" spans="1:8">
      <c r="A471" s="17">
        <v>4462</v>
      </c>
      <c r="B471" s="17" t="s">
        <v>1668</v>
      </c>
      <c r="C471" t="s">
        <v>1669</v>
      </c>
      <c r="D471" s="18">
        <v>13261.28</v>
      </c>
      <c r="E471" s="18">
        <v>0</v>
      </c>
      <c r="F471" s="18">
        <v>0</v>
      </c>
      <c r="G471" s="18">
        <v>0</v>
      </c>
      <c r="H471" s="18">
        <v>1989.1912499999999</v>
      </c>
    </row>
    <row r="472" spans="1:8">
      <c r="A472" s="17">
        <v>79024</v>
      </c>
      <c r="B472" s="17" t="s">
        <v>1671</v>
      </c>
      <c r="C472" t="s">
        <v>1672</v>
      </c>
      <c r="D472" s="18">
        <v>90192.39</v>
      </c>
      <c r="E472" s="18">
        <v>0</v>
      </c>
      <c r="F472" s="18">
        <v>1914.35</v>
      </c>
      <c r="G472" s="18">
        <v>0</v>
      </c>
      <c r="H472" s="18">
        <v>13816.010700000001</v>
      </c>
    </row>
    <row r="473" spans="1:8">
      <c r="A473" s="17">
        <v>92983</v>
      </c>
      <c r="B473" s="17" t="s">
        <v>1674</v>
      </c>
      <c r="C473" t="s">
        <v>1675</v>
      </c>
      <c r="D473" s="18">
        <v>23928.59</v>
      </c>
      <c r="E473" s="18">
        <v>0</v>
      </c>
      <c r="F473" s="18">
        <v>0</v>
      </c>
      <c r="G473" s="18">
        <v>0</v>
      </c>
      <c r="H473" s="18">
        <v>3589.2882</v>
      </c>
    </row>
    <row r="474" spans="1:8">
      <c r="A474" s="17">
        <v>1002013</v>
      </c>
      <c r="B474" s="17" t="s">
        <v>1678</v>
      </c>
      <c r="C474" t="s">
        <v>1679</v>
      </c>
      <c r="D474" s="18">
        <v>7031.05</v>
      </c>
      <c r="E474" s="18">
        <v>0</v>
      </c>
      <c r="F474" s="18">
        <v>0</v>
      </c>
      <c r="G474" s="18">
        <v>0</v>
      </c>
      <c r="H474" s="18">
        <v>1054.6578</v>
      </c>
    </row>
    <row r="475" spans="1:8">
      <c r="A475" s="17">
        <v>4209</v>
      </c>
      <c r="B475" s="17" t="s">
        <v>1680</v>
      </c>
      <c r="C475" t="s">
        <v>1681</v>
      </c>
      <c r="D475" s="18">
        <v>481748.47999999998</v>
      </c>
      <c r="E475" s="18">
        <v>3813.3125065963063</v>
      </c>
      <c r="F475" s="18">
        <v>13031.58</v>
      </c>
      <c r="G475" s="18">
        <v>0</v>
      </c>
      <c r="H475" s="18">
        <v>74217.008699999991</v>
      </c>
    </row>
    <row r="476" spans="1:8">
      <c r="A476" s="17">
        <v>4369</v>
      </c>
      <c r="B476" s="17" t="s">
        <v>1684</v>
      </c>
      <c r="C476" t="s">
        <v>1685</v>
      </c>
      <c r="D476" s="18">
        <v>51196.05</v>
      </c>
      <c r="E476" s="18">
        <v>0</v>
      </c>
      <c r="F476" s="18">
        <v>471.01</v>
      </c>
      <c r="G476" s="18">
        <v>0</v>
      </c>
      <c r="H476" s="18">
        <v>7750.0583999999999</v>
      </c>
    </row>
    <row r="477" spans="1:8">
      <c r="A477" s="17">
        <v>4186</v>
      </c>
      <c r="B477" s="17" t="s">
        <v>1688</v>
      </c>
      <c r="C477" t="s">
        <v>1689</v>
      </c>
      <c r="D477" s="18">
        <v>29024.84</v>
      </c>
      <c r="E477" s="18">
        <v>0</v>
      </c>
      <c r="F477" s="18">
        <v>722.46</v>
      </c>
      <c r="G477" s="18">
        <v>0</v>
      </c>
      <c r="H477" s="18">
        <v>4462.0942499999992</v>
      </c>
    </row>
    <row r="478" spans="1:8">
      <c r="A478" s="17">
        <v>4283</v>
      </c>
      <c r="B478" s="17" t="s">
        <v>1692</v>
      </c>
      <c r="C478" t="s">
        <v>1693</v>
      </c>
      <c r="D478" s="18">
        <v>1604825.23</v>
      </c>
      <c r="E478" s="18">
        <v>0</v>
      </c>
      <c r="F478" s="18">
        <v>61709.25</v>
      </c>
      <c r="G478" s="18">
        <v>0</v>
      </c>
      <c r="H478" s="18">
        <v>249980.17095</v>
      </c>
    </row>
    <row r="479" spans="1:8">
      <c r="A479" s="17">
        <v>92972</v>
      </c>
      <c r="B479" s="17" t="s">
        <v>1696</v>
      </c>
      <c r="C479" t="s">
        <v>1697</v>
      </c>
      <c r="D479" s="18">
        <v>34265.17</v>
      </c>
      <c r="E479" s="18">
        <v>0</v>
      </c>
      <c r="F479" s="18">
        <v>0</v>
      </c>
      <c r="G479" s="18">
        <v>0</v>
      </c>
      <c r="H479" s="18">
        <v>5139.7753499999999</v>
      </c>
    </row>
    <row r="480" spans="1:8">
      <c r="A480" s="17">
        <v>4237</v>
      </c>
      <c r="B480" s="17" t="s">
        <v>1699</v>
      </c>
      <c r="C480" t="s">
        <v>1700</v>
      </c>
      <c r="D480" s="18">
        <v>6458447.0099999998</v>
      </c>
      <c r="E480" s="19">
        <v>22050.843357359634</v>
      </c>
      <c r="F480" s="18">
        <v>143854.64000000001</v>
      </c>
      <c r="G480" s="19">
        <v>710.9784514003295</v>
      </c>
      <c r="H480" s="18">
        <v>990345.24719999998</v>
      </c>
    </row>
    <row r="481" spans="1:8">
      <c r="A481" s="17">
        <v>4340</v>
      </c>
      <c r="B481" s="17" t="s">
        <v>1703</v>
      </c>
      <c r="C481" t="s">
        <v>1704</v>
      </c>
      <c r="D481" s="18">
        <v>68056.7</v>
      </c>
      <c r="E481" s="18">
        <v>0</v>
      </c>
      <c r="F481" s="18">
        <v>304.8</v>
      </c>
      <c r="G481" s="18">
        <v>0</v>
      </c>
      <c r="H481" s="18">
        <v>10254.226049999999</v>
      </c>
    </row>
    <row r="482" spans="1:8">
      <c r="A482" s="17">
        <v>4256</v>
      </c>
      <c r="B482" s="17" t="s">
        <v>1707</v>
      </c>
      <c r="C482" t="s">
        <v>1708</v>
      </c>
      <c r="D482" s="18">
        <v>1197081.18</v>
      </c>
      <c r="E482" s="18">
        <v>3248.5242333785613</v>
      </c>
      <c r="F482" s="18">
        <v>54010.91</v>
      </c>
      <c r="G482" s="18">
        <v>0</v>
      </c>
      <c r="H482" s="18">
        <v>187663.8132</v>
      </c>
    </row>
    <row r="483" spans="1:8">
      <c r="A483" s="17">
        <v>903484</v>
      </c>
      <c r="B483" s="17" t="s">
        <v>1711</v>
      </c>
      <c r="C483" t="s">
        <v>1712</v>
      </c>
      <c r="D483" s="18">
        <v>25462.09</v>
      </c>
      <c r="E483" s="18">
        <v>0</v>
      </c>
      <c r="F483" s="18">
        <v>105.83</v>
      </c>
      <c r="G483" s="18">
        <v>0</v>
      </c>
      <c r="H483" s="18">
        <v>3835.1879999999996</v>
      </c>
    </row>
    <row r="484" spans="1:8">
      <c r="A484" s="17">
        <v>6379</v>
      </c>
      <c r="B484" s="17" t="s">
        <v>1714</v>
      </c>
      <c r="C484" t="s">
        <v>1715</v>
      </c>
      <c r="D484" s="18">
        <v>20454.04</v>
      </c>
      <c r="E484" s="18">
        <v>0</v>
      </c>
      <c r="F484" s="18">
        <v>0</v>
      </c>
      <c r="G484" s="18">
        <v>0</v>
      </c>
      <c r="H484" s="18">
        <v>3068.1058499999999</v>
      </c>
    </row>
    <row r="485" spans="1:8">
      <c r="A485" s="17">
        <v>4286</v>
      </c>
      <c r="B485" s="17" t="s">
        <v>1718</v>
      </c>
      <c r="C485" t="s">
        <v>1719</v>
      </c>
      <c r="D485" s="18">
        <v>5874518.9199999999</v>
      </c>
      <c r="E485" s="18">
        <v>372157.2080757845</v>
      </c>
      <c r="F485" s="18">
        <v>0</v>
      </c>
      <c r="G485" s="18">
        <v>0</v>
      </c>
      <c r="H485" s="18">
        <v>881177.83739999996</v>
      </c>
    </row>
    <row r="486" spans="1:8">
      <c r="A486" s="17">
        <v>4452</v>
      </c>
      <c r="B486" s="17" t="s">
        <v>1722</v>
      </c>
      <c r="C486" t="s">
        <v>1723</v>
      </c>
      <c r="D486" s="18">
        <v>35537.300000000003</v>
      </c>
      <c r="E486" s="18">
        <v>0</v>
      </c>
      <c r="F486" s="18">
        <v>905.15</v>
      </c>
      <c r="G486" s="18">
        <v>0</v>
      </c>
      <c r="H486" s="18">
        <v>5466.3673499999995</v>
      </c>
    </row>
    <row r="487" spans="1:8">
      <c r="A487" s="17">
        <v>87334</v>
      </c>
      <c r="B487" s="17" t="s">
        <v>1726</v>
      </c>
      <c r="C487" t="s">
        <v>1727</v>
      </c>
      <c r="D487" s="18">
        <v>2575.66</v>
      </c>
      <c r="E487" s="18">
        <v>0</v>
      </c>
      <c r="F487" s="18">
        <v>0</v>
      </c>
      <c r="G487" s="18">
        <v>0</v>
      </c>
      <c r="H487" s="18">
        <v>386.34840000000003</v>
      </c>
    </row>
    <row r="488" spans="1:8">
      <c r="A488" s="17">
        <v>4420</v>
      </c>
      <c r="B488" s="17" t="s">
        <v>1734</v>
      </c>
      <c r="C488" t="s">
        <v>1735</v>
      </c>
      <c r="D488" s="18">
        <v>13119.25</v>
      </c>
      <c r="E488" s="18">
        <v>0</v>
      </c>
      <c r="F488" s="18">
        <v>0</v>
      </c>
      <c r="G488" s="18">
        <v>0</v>
      </c>
      <c r="H488" s="18">
        <v>1967.8869</v>
      </c>
    </row>
    <row r="489" spans="1:8">
      <c r="A489" s="17">
        <v>4401</v>
      </c>
      <c r="B489" s="17" t="s">
        <v>1730</v>
      </c>
      <c r="C489" t="s">
        <v>1731</v>
      </c>
      <c r="D489" s="18">
        <v>118022.07</v>
      </c>
      <c r="E489" s="18">
        <v>0</v>
      </c>
      <c r="F489" s="18">
        <v>0</v>
      </c>
      <c r="G489" s="18">
        <v>0</v>
      </c>
      <c r="H489" s="18">
        <v>17703.31005</v>
      </c>
    </row>
    <row r="490" spans="1:8">
      <c r="A490" s="17">
        <v>90536</v>
      </c>
      <c r="B490" s="17" t="s">
        <v>1743</v>
      </c>
      <c r="C490" t="s">
        <v>1744</v>
      </c>
      <c r="D490" s="18">
        <v>22442.799999999999</v>
      </c>
      <c r="E490" s="18">
        <v>0</v>
      </c>
      <c r="F490" s="18">
        <v>0</v>
      </c>
      <c r="G490" s="18">
        <v>0</v>
      </c>
      <c r="H490" s="18">
        <v>3366.4193999999998</v>
      </c>
    </row>
    <row r="491" spans="1:8">
      <c r="A491" s="17">
        <v>89864</v>
      </c>
      <c r="B491" s="17" t="s">
        <v>1737</v>
      </c>
      <c r="C491" t="s">
        <v>1738</v>
      </c>
      <c r="D491" s="18">
        <v>9135.1299999999992</v>
      </c>
      <c r="E491" s="18">
        <v>0</v>
      </c>
      <c r="F491" s="18">
        <v>0</v>
      </c>
      <c r="G491" s="18">
        <v>0</v>
      </c>
      <c r="H491" s="18">
        <v>1370.2689</v>
      </c>
    </row>
    <row r="492" spans="1:8">
      <c r="A492" s="17">
        <v>79959</v>
      </c>
      <c r="B492" s="17" t="s">
        <v>1741</v>
      </c>
      <c r="C492" t="s">
        <v>1742</v>
      </c>
      <c r="D492" s="18">
        <v>21230.18</v>
      </c>
      <c r="E492" s="18">
        <v>0</v>
      </c>
      <c r="F492" s="18">
        <v>0</v>
      </c>
      <c r="G492" s="18">
        <v>0</v>
      </c>
      <c r="H492" s="18">
        <v>3184.5271499999999</v>
      </c>
    </row>
    <row r="493" spans="1:8">
      <c r="A493" s="17">
        <v>4220</v>
      </c>
      <c r="B493" s="17" t="s">
        <v>1745</v>
      </c>
      <c r="C493" t="s">
        <v>1746</v>
      </c>
      <c r="D493" s="18">
        <v>175560.43</v>
      </c>
      <c r="E493" s="18">
        <v>0</v>
      </c>
      <c r="F493" s="18">
        <v>6280.33</v>
      </c>
      <c r="G493" s="18">
        <v>0</v>
      </c>
      <c r="H493" s="18">
        <v>27276.112799999999</v>
      </c>
    </row>
    <row r="494" spans="1:8">
      <c r="A494" s="17">
        <v>79516</v>
      </c>
      <c r="B494" s="17" t="s">
        <v>1749</v>
      </c>
      <c r="C494" t="s">
        <v>2362</v>
      </c>
      <c r="D494" s="18">
        <v>12006.59</v>
      </c>
      <c r="E494" s="18">
        <v>0</v>
      </c>
      <c r="F494" s="18">
        <v>0</v>
      </c>
      <c r="G494" s="18">
        <v>0</v>
      </c>
      <c r="H494" s="18">
        <v>1800.9877499999998</v>
      </c>
    </row>
    <row r="495" spans="1:8">
      <c r="A495" s="17">
        <v>4201</v>
      </c>
      <c r="B495" s="17" t="s">
        <v>1751</v>
      </c>
      <c r="C495" t="s">
        <v>1752</v>
      </c>
      <c r="D495" s="18">
        <v>39220.89</v>
      </c>
      <c r="E495" s="18">
        <v>0</v>
      </c>
      <c r="F495" s="18">
        <v>747.46</v>
      </c>
      <c r="G495" s="18">
        <v>0</v>
      </c>
      <c r="H495" s="18">
        <v>5995.2527999999993</v>
      </c>
    </row>
    <row r="496" spans="1:8">
      <c r="A496" s="17">
        <v>4214</v>
      </c>
      <c r="B496" s="17" t="s">
        <v>1755</v>
      </c>
      <c r="C496" t="s">
        <v>1756</v>
      </c>
      <c r="D496" s="18">
        <v>33449.51</v>
      </c>
      <c r="E496" s="18">
        <v>0</v>
      </c>
      <c r="F496" s="18">
        <v>1957.17</v>
      </c>
      <c r="G496" s="18">
        <v>0</v>
      </c>
      <c r="H496" s="18">
        <v>5311.0012500000003</v>
      </c>
    </row>
    <row r="497" spans="1:8">
      <c r="A497" s="17">
        <v>4390</v>
      </c>
      <c r="B497" s="17" t="s">
        <v>1759</v>
      </c>
      <c r="C497" t="s">
        <v>1760</v>
      </c>
      <c r="D497" s="18">
        <v>233073.3</v>
      </c>
      <c r="E497" s="18">
        <v>0</v>
      </c>
      <c r="F497" s="18">
        <v>9208.31</v>
      </c>
      <c r="G497" s="18">
        <v>0</v>
      </c>
      <c r="H497" s="18">
        <v>36342.240299999998</v>
      </c>
    </row>
    <row r="498" spans="1:8">
      <c r="A498" s="17">
        <v>90140</v>
      </c>
      <c r="B498" s="17" t="s">
        <v>1763</v>
      </c>
      <c r="C498" t="s">
        <v>1764</v>
      </c>
      <c r="D498" s="18">
        <v>65096.08</v>
      </c>
      <c r="E498" s="18">
        <v>0</v>
      </c>
      <c r="F498" s="18">
        <v>1220.3599999999999</v>
      </c>
      <c r="G498" s="18">
        <v>0</v>
      </c>
      <c r="H498" s="18">
        <v>9947.4668999999994</v>
      </c>
    </row>
    <row r="499" spans="1:8">
      <c r="A499" s="17">
        <v>79455</v>
      </c>
      <c r="B499" s="17" t="s">
        <v>1766</v>
      </c>
      <c r="C499" t="s">
        <v>1767</v>
      </c>
      <c r="D499" s="18">
        <v>0</v>
      </c>
      <c r="E499" s="18">
        <v>0</v>
      </c>
      <c r="F499" s="18">
        <v>0</v>
      </c>
      <c r="G499" s="18">
        <v>0</v>
      </c>
      <c r="H499" s="18">
        <v>0</v>
      </c>
    </row>
    <row r="500" spans="1:8">
      <c r="A500" s="17">
        <v>4188</v>
      </c>
      <c r="B500" s="17" t="s">
        <v>1770</v>
      </c>
      <c r="C500" t="s">
        <v>1771</v>
      </c>
      <c r="D500" s="18">
        <v>21132.66</v>
      </c>
      <c r="E500" s="18">
        <v>0</v>
      </c>
      <c r="F500" s="18">
        <v>312.23</v>
      </c>
      <c r="G500" s="18">
        <v>0</v>
      </c>
      <c r="H500" s="18">
        <v>3216.7327499999997</v>
      </c>
    </row>
    <row r="501" spans="1:8">
      <c r="A501" s="17">
        <v>4431</v>
      </c>
      <c r="B501" s="17" t="s">
        <v>1774</v>
      </c>
      <c r="C501" t="s">
        <v>1775</v>
      </c>
      <c r="D501" s="18">
        <v>127159.87</v>
      </c>
      <c r="E501" s="18">
        <v>0</v>
      </c>
      <c r="F501" s="18">
        <v>0</v>
      </c>
      <c r="G501" s="18">
        <v>0</v>
      </c>
      <c r="H501" s="18">
        <v>19073.979899999998</v>
      </c>
    </row>
    <row r="502" spans="1:8">
      <c r="A502" s="17">
        <v>87405</v>
      </c>
      <c r="B502" s="17" t="s">
        <v>1778</v>
      </c>
      <c r="C502" t="s">
        <v>1775</v>
      </c>
      <c r="D502" s="18">
        <v>804107.91</v>
      </c>
      <c r="E502" s="18">
        <v>0</v>
      </c>
      <c r="F502" s="18">
        <v>5671.94</v>
      </c>
      <c r="G502" s="18">
        <v>0</v>
      </c>
      <c r="H502" s="18">
        <v>121466.97765</v>
      </c>
    </row>
    <row r="503" spans="1:8">
      <c r="A503" s="17">
        <v>79569</v>
      </c>
      <c r="B503" s="17" t="s">
        <v>1780</v>
      </c>
      <c r="C503" t="s">
        <v>1781</v>
      </c>
      <c r="D503" s="18">
        <v>30231.59</v>
      </c>
      <c r="E503" s="18">
        <v>0</v>
      </c>
      <c r="F503" s="18">
        <v>0</v>
      </c>
      <c r="G503" s="18">
        <v>0</v>
      </c>
      <c r="H503" s="18">
        <v>4534.7377500000002</v>
      </c>
    </row>
    <row r="504" spans="1:8">
      <c r="A504" s="17">
        <v>1002029</v>
      </c>
      <c r="B504" s="17" t="s">
        <v>1784</v>
      </c>
      <c r="C504" t="s">
        <v>1785</v>
      </c>
      <c r="D504" s="18">
        <v>16906.91</v>
      </c>
      <c r="E504" s="18">
        <v>0</v>
      </c>
      <c r="F504" s="18">
        <v>0</v>
      </c>
      <c r="G504" s="18">
        <v>0</v>
      </c>
      <c r="H504" s="18">
        <v>2536.0357500000005</v>
      </c>
    </row>
    <row r="505" spans="1:8">
      <c r="A505" s="17">
        <v>4466</v>
      </c>
      <c r="B505" s="17" t="s">
        <v>1787</v>
      </c>
      <c r="C505" t="s">
        <v>1788</v>
      </c>
      <c r="D505" s="18">
        <v>873248.37</v>
      </c>
      <c r="E505" s="18">
        <v>23465.407255278311</v>
      </c>
      <c r="F505" s="18">
        <v>13789.76</v>
      </c>
      <c r="G505" s="18">
        <v>586.79829787234041</v>
      </c>
      <c r="H505" s="18">
        <v>133055.71919999999</v>
      </c>
    </row>
    <row r="506" spans="1:8">
      <c r="A506" s="17">
        <v>88317</v>
      </c>
      <c r="B506" s="17" t="s">
        <v>1791</v>
      </c>
      <c r="C506" t="s">
        <v>1792</v>
      </c>
      <c r="D506" s="18">
        <v>73512.38</v>
      </c>
      <c r="E506" s="18">
        <v>0</v>
      </c>
      <c r="F506" s="18">
        <v>540.4</v>
      </c>
      <c r="G506" s="18">
        <v>0</v>
      </c>
      <c r="H506" s="18">
        <v>11107.916099999999</v>
      </c>
    </row>
    <row r="507" spans="1:8">
      <c r="A507" s="17">
        <v>4425</v>
      </c>
      <c r="B507" s="17" t="s">
        <v>1794</v>
      </c>
      <c r="C507" t="s">
        <v>1795</v>
      </c>
      <c r="D507" s="18">
        <v>74686.539999999994</v>
      </c>
      <c r="E507" s="18">
        <v>0</v>
      </c>
      <c r="F507" s="18">
        <v>511.86</v>
      </c>
      <c r="G507" s="18">
        <v>0</v>
      </c>
      <c r="H507" s="18">
        <v>11279.758949999999</v>
      </c>
    </row>
    <row r="508" spans="1:8">
      <c r="A508" s="17">
        <v>4511</v>
      </c>
      <c r="B508" s="17" t="s">
        <v>1797</v>
      </c>
      <c r="C508" t="s">
        <v>1798</v>
      </c>
      <c r="D508" s="18">
        <v>41980.08</v>
      </c>
      <c r="E508" s="18">
        <v>6996.68</v>
      </c>
      <c r="F508" s="18">
        <v>723.97</v>
      </c>
      <c r="G508" s="18">
        <v>0</v>
      </c>
      <c r="H508" s="18">
        <v>6405.6068999999989</v>
      </c>
    </row>
    <row r="509" spans="1:8">
      <c r="A509" s="17">
        <v>4245</v>
      </c>
      <c r="B509" s="17" t="s">
        <v>1801</v>
      </c>
      <c r="C509" t="s">
        <v>1802</v>
      </c>
      <c r="D509" s="18">
        <v>1819871.42</v>
      </c>
      <c r="E509" s="18">
        <v>89848.443775411419</v>
      </c>
      <c r="F509" s="18">
        <v>14881.72</v>
      </c>
      <c r="G509" s="18">
        <v>428.25093525179858</v>
      </c>
      <c r="H509" s="18">
        <v>275212.97100000002</v>
      </c>
    </row>
    <row r="510" spans="1:8">
      <c r="A510" s="17">
        <v>4438</v>
      </c>
      <c r="B510" s="17" t="s">
        <v>1805</v>
      </c>
      <c r="C510" t="s">
        <v>1806</v>
      </c>
      <c r="D510" s="18">
        <v>79088.94</v>
      </c>
      <c r="E510" s="18">
        <v>0</v>
      </c>
      <c r="F510" s="18">
        <v>1495.81</v>
      </c>
      <c r="G510" s="18">
        <v>0</v>
      </c>
      <c r="H510" s="18">
        <v>12087.71235</v>
      </c>
    </row>
    <row r="511" spans="1:8">
      <c r="A511" s="17">
        <v>4159</v>
      </c>
      <c r="B511" s="17" t="s">
        <v>1809</v>
      </c>
      <c r="C511" t="s">
        <v>1810</v>
      </c>
      <c r="D511" s="18">
        <v>124431.34</v>
      </c>
      <c r="E511" s="18">
        <v>0</v>
      </c>
      <c r="F511" s="18">
        <v>5670.71</v>
      </c>
      <c r="G511" s="18">
        <v>0</v>
      </c>
      <c r="H511" s="18">
        <v>19515.307049999999</v>
      </c>
    </row>
    <row r="512" spans="1:8">
      <c r="A512" s="17">
        <v>4447</v>
      </c>
      <c r="B512" s="17" t="s">
        <v>1813</v>
      </c>
      <c r="C512" t="s">
        <v>1814</v>
      </c>
      <c r="D512" s="18">
        <v>65495.12</v>
      </c>
      <c r="E512" s="18">
        <v>642.10901960784315</v>
      </c>
      <c r="F512" s="18">
        <v>1065.6500000000001</v>
      </c>
      <c r="G512" s="18">
        <v>0</v>
      </c>
      <c r="H512" s="18">
        <v>9984.1140000000014</v>
      </c>
    </row>
    <row r="513" spans="1:8">
      <c r="A513" s="17">
        <v>91317</v>
      </c>
      <c r="B513" s="17" t="s">
        <v>1817</v>
      </c>
      <c r="C513" t="s">
        <v>1818</v>
      </c>
      <c r="D513" s="18">
        <v>66719.34</v>
      </c>
      <c r="E513" s="18">
        <v>0</v>
      </c>
      <c r="F513" s="18">
        <v>593.92999999999995</v>
      </c>
      <c r="G513" s="18">
        <v>0</v>
      </c>
      <c r="H513" s="18">
        <v>10096.990200000002</v>
      </c>
    </row>
    <row r="514" spans="1:8">
      <c r="A514" s="17">
        <v>4306</v>
      </c>
      <c r="B514" s="17" t="s">
        <v>1821</v>
      </c>
      <c r="C514" t="s">
        <v>1822</v>
      </c>
      <c r="D514" s="18">
        <v>99911.97</v>
      </c>
      <c r="E514" s="18">
        <v>0</v>
      </c>
      <c r="F514" s="18">
        <v>1041.43</v>
      </c>
      <c r="G514" s="18">
        <v>0</v>
      </c>
      <c r="H514" s="18">
        <v>15143.009400000001</v>
      </c>
    </row>
    <row r="515" spans="1:8">
      <c r="A515" s="17">
        <v>90275</v>
      </c>
      <c r="B515" s="17" t="s">
        <v>1825</v>
      </c>
      <c r="C515" t="s">
        <v>1826</v>
      </c>
      <c r="D515" s="18">
        <v>15839.41</v>
      </c>
      <c r="E515" s="18">
        <v>0</v>
      </c>
      <c r="F515" s="18">
        <v>520.57000000000005</v>
      </c>
      <c r="G515" s="18">
        <v>0</v>
      </c>
      <c r="H515" s="18">
        <v>2453.9962500000001</v>
      </c>
    </row>
    <row r="516" spans="1:8">
      <c r="A516" s="17">
        <v>4301</v>
      </c>
      <c r="B516" s="17" t="s">
        <v>1829</v>
      </c>
      <c r="C516" t="s">
        <v>1830</v>
      </c>
      <c r="D516" s="18">
        <v>123051.14</v>
      </c>
      <c r="E516" s="18">
        <v>0</v>
      </c>
      <c r="F516" s="18">
        <v>910.15</v>
      </c>
      <c r="G516" s="18">
        <v>0</v>
      </c>
      <c r="H516" s="18">
        <v>18594.193949999997</v>
      </c>
    </row>
    <row r="517" spans="1:8">
      <c r="A517" s="17">
        <v>4257</v>
      </c>
      <c r="B517" s="17" t="s">
        <v>1832</v>
      </c>
      <c r="C517" t="s">
        <v>1833</v>
      </c>
      <c r="D517" s="18">
        <v>125820.27</v>
      </c>
      <c r="E517" s="18">
        <v>0</v>
      </c>
      <c r="F517" s="18">
        <v>2105.61</v>
      </c>
      <c r="G517" s="18">
        <v>0</v>
      </c>
      <c r="H517" s="18">
        <v>19188.882449999997</v>
      </c>
    </row>
    <row r="518" spans="1:8">
      <c r="A518" s="17">
        <v>4279</v>
      </c>
      <c r="B518" s="17" t="s">
        <v>1836</v>
      </c>
      <c r="C518" t="s">
        <v>1837</v>
      </c>
      <c r="D518" s="18">
        <v>1622673.71</v>
      </c>
      <c r="E518" s="18">
        <v>24985.566107784431</v>
      </c>
      <c r="F518" s="18">
        <v>34016.449999999997</v>
      </c>
      <c r="G518" s="18">
        <v>824.64121212121211</v>
      </c>
      <c r="H518" s="18">
        <v>248503.52474999998</v>
      </c>
    </row>
    <row r="519" spans="1:8">
      <c r="A519" s="17">
        <v>92704</v>
      </c>
      <c r="B519" s="17" t="s">
        <v>1840</v>
      </c>
      <c r="C519" t="s">
        <v>1841</v>
      </c>
      <c r="D519" s="18">
        <v>87738.13</v>
      </c>
      <c r="E519" s="18">
        <v>0</v>
      </c>
      <c r="F519" s="18">
        <v>730.11</v>
      </c>
      <c r="G519" s="18">
        <v>0</v>
      </c>
      <c r="H519" s="18">
        <v>13270.2354</v>
      </c>
    </row>
    <row r="520" spans="1:8">
      <c r="A520" s="17">
        <v>87399</v>
      </c>
      <c r="B520" s="17" t="s">
        <v>1843</v>
      </c>
      <c r="C520" t="s">
        <v>1844</v>
      </c>
      <c r="D520" s="18">
        <v>73942.09</v>
      </c>
      <c r="E520" s="18">
        <v>0</v>
      </c>
      <c r="F520" s="18">
        <v>979.39</v>
      </c>
      <c r="G520" s="18">
        <v>0</v>
      </c>
      <c r="H520" s="18">
        <v>11238.22215</v>
      </c>
    </row>
    <row r="521" spans="1:8">
      <c r="A521" s="17">
        <v>4155</v>
      </c>
      <c r="B521" s="17" t="s">
        <v>1847</v>
      </c>
      <c r="C521" t="s">
        <v>1848</v>
      </c>
      <c r="D521" s="18">
        <v>281116.98</v>
      </c>
      <c r="E521" s="18">
        <v>2498.8175999999999</v>
      </c>
      <c r="F521" s="18">
        <v>12602.93</v>
      </c>
      <c r="G521" s="18">
        <v>0</v>
      </c>
      <c r="H521" s="18">
        <v>44057.987100000006</v>
      </c>
    </row>
    <row r="522" spans="1:8">
      <c r="A522" s="17">
        <v>4449</v>
      </c>
      <c r="B522" s="17" t="s">
        <v>1851</v>
      </c>
      <c r="C522" t="s">
        <v>1852</v>
      </c>
      <c r="D522" s="18">
        <v>162488.29999999999</v>
      </c>
      <c r="E522" s="18">
        <v>6770.3458333333328</v>
      </c>
      <c r="F522" s="18">
        <v>7914.85</v>
      </c>
      <c r="G522" s="18">
        <v>0</v>
      </c>
      <c r="H522" s="18">
        <v>25560.473400000003</v>
      </c>
    </row>
    <row r="523" spans="1:8">
      <c r="A523" s="17">
        <v>4254</v>
      </c>
      <c r="B523" s="17" t="s">
        <v>1855</v>
      </c>
      <c r="C523" t="s">
        <v>1856</v>
      </c>
      <c r="D523" s="18">
        <v>476093.33</v>
      </c>
      <c r="E523" s="18">
        <v>0</v>
      </c>
      <c r="F523" s="18">
        <v>5118.3999999999996</v>
      </c>
      <c r="G523" s="18">
        <v>0</v>
      </c>
      <c r="H523" s="18">
        <v>72181.7595</v>
      </c>
    </row>
    <row r="524" spans="1:8">
      <c r="A524" s="17">
        <v>4218</v>
      </c>
      <c r="B524" s="17" t="s">
        <v>1858</v>
      </c>
      <c r="C524" t="s">
        <v>1859</v>
      </c>
      <c r="D524" s="18">
        <v>554361.79</v>
      </c>
      <c r="E524" s="18">
        <v>0</v>
      </c>
      <c r="F524" s="18">
        <v>18763.78</v>
      </c>
      <c r="G524" s="18">
        <v>0</v>
      </c>
      <c r="H524" s="18">
        <v>85968.834300000002</v>
      </c>
    </row>
    <row r="525" spans="1:8">
      <c r="A525" s="17">
        <v>89414</v>
      </c>
      <c r="B525" s="17" t="s">
        <v>1862</v>
      </c>
      <c r="C525" t="s">
        <v>1863</v>
      </c>
      <c r="D525" s="18">
        <v>21936.82</v>
      </c>
      <c r="E525" s="18">
        <v>0</v>
      </c>
      <c r="F525" s="18">
        <v>440</v>
      </c>
      <c r="G525" s="18">
        <v>0</v>
      </c>
      <c r="H525" s="18">
        <v>3356.5225500000001</v>
      </c>
    </row>
    <row r="526" spans="1:8">
      <c r="A526" s="17">
        <v>4411</v>
      </c>
      <c r="B526" s="17" t="s">
        <v>1866</v>
      </c>
      <c r="C526" t="s">
        <v>1867</v>
      </c>
      <c r="D526" s="18">
        <v>963770.82</v>
      </c>
      <c r="E526" s="18">
        <v>3132.5162080173345</v>
      </c>
      <c r="F526" s="18">
        <v>13176.35</v>
      </c>
      <c r="G526" s="18">
        <v>0</v>
      </c>
      <c r="H526" s="18">
        <v>146542.07610000001</v>
      </c>
    </row>
    <row r="527" spans="1:8">
      <c r="A527" s="17">
        <v>4514</v>
      </c>
      <c r="B527" s="17" t="s">
        <v>1870</v>
      </c>
      <c r="C527" t="s">
        <v>1871</v>
      </c>
      <c r="D527" s="18">
        <v>29983.62</v>
      </c>
      <c r="E527" s="18">
        <v>0</v>
      </c>
      <c r="F527" s="18">
        <v>3197.1</v>
      </c>
      <c r="G527" s="18">
        <v>0</v>
      </c>
      <c r="H527" s="18">
        <v>4977.1071000000002</v>
      </c>
    </row>
    <row r="528" spans="1:8">
      <c r="A528" s="17">
        <v>4320</v>
      </c>
      <c r="B528" s="17" t="s">
        <v>1874</v>
      </c>
      <c r="C528" t="s">
        <v>1875</v>
      </c>
      <c r="D528" s="18">
        <v>28938.560000000001</v>
      </c>
      <c r="E528" s="18">
        <v>0</v>
      </c>
      <c r="F528" s="18">
        <v>0</v>
      </c>
      <c r="G528" s="18">
        <v>0</v>
      </c>
      <c r="H528" s="18">
        <v>4340.7832499999995</v>
      </c>
    </row>
    <row r="529" spans="1:8">
      <c r="A529" s="17">
        <v>4210</v>
      </c>
      <c r="B529" s="17" t="s">
        <v>1878</v>
      </c>
      <c r="C529" t="s">
        <v>1879</v>
      </c>
      <c r="D529" s="18">
        <v>311341.96999999997</v>
      </c>
      <c r="E529" s="18">
        <v>0</v>
      </c>
      <c r="F529" s="18">
        <v>11042.52</v>
      </c>
      <c r="G529" s="18">
        <v>0</v>
      </c>
      <c r="H529" s="18">
        <v>48357.673650000004</v>
      </c>
    </row>
    <row r="530" spans="1:8">
      <c r="A530" s="17">
        <v>4414</v>
      </c>
      <c r="B530" s="17" t="s">
        <v>1882</v>
      </c>
      <c r="C530" t="s">
        <v>1883</v>
      </c>
      <c r="D530" s="18">
        <v>3501.84</v>
      </c>
      <c r="E530" s="18">
        <v>0</v>
      </c>
      <c r="F530" s="18">
        <v>10.74</v>
      </c>
      <c r="G530" s="18">
        <v>0</v>
      </c>
      <c r="H530" s="18">
        <v>526.88609999999994</v>
      </c>
    </row>
    <row r="531" spans="1:8">
      <c r="A531" s="17">
        <v>4172</v>
      </c>
      <c r="B531" s="17" t="s">
        <v>1886</v>
      </c>
      <c r="C531" t="s">
        <v>1887</v>
      </c>
      <c r="D531" s="18">
        <v>19559.46</v>
      </c>
      <c r="E531" s="18">
        <v>0</v>
      </c>
      <c r="F531" s="18">
        <v>382.42</v>
      </c>
      <c r="G531" s="18">
        <v>0</v>
      </c>
      <c r="H531" s="18">
        <v>2991.2813999999998</v>
      </c>
    </row>
    <row r="532" spans="1:8">
      <c r="A532" s="17">
        <v>89798</v>
      </c>
      <c r="B532" s="17" t="s">
        <v>1890</v>
      </c>
      <c r="C532" t="s">
        <v>1891</v>
      </c>
      <c r="D532" s="18">
        <v>104036.26</v>
      </c>
      <c r="E532" s="18">
        <v>0</v>
      </c>
      <c r="F532" s="18">
        <v>819.32</v>
      </c>
      <c r="G532" s="18">
        <v>0</v>
      </c>
      <c r="H532" s="18">
        <v>15728.336999999998</v>
      </c>
    </row>
    <row r="533" spans="1:8">
      <c r="A533" s="17">
        <v>4156</v>
      </c>
      <c r="B533" s="17" t="s">
        <v>1894</v>
      </c>
      <c r="C533" t="s">
        <v>1895</v>
      </c>
      <c r="D533" s="18">
        <v>156842.54999999999</v>
      </c>
      <c r="E533" s="18">
        <v>0</v>
      </c>
      <c r="F533" s="18">
        <v>4207.76</v>
      </c>
      <c r="G533" s="18">
        <v>0</v>
      </c>
      <c r="H533" s="18">
        <v>24157.54665</v>
      </c>
    </row>
    <row r="534" spans="1:8">
      <c r="A534" s="17">
        <v>79473</v>
      </c>
      <c r="B534" s="17" t="s">
        <v>1898</v>
      </c>
      <c r="C534" t="s">
        <v>1899</v>
      </c>
      <c r="D534" s="18">
        <v>390.17</v>
      </c>
      <c r="E534" s="18">
        <v>0</v>
      </c>
      <c r="F534" s="18">
        <v>0</v>
      </c>
      <c r="G534" s="18">
        <v>0</v>
      </c>
      <c r="H534" s="18">
        <v>58.525199999999998</v>
      </c>
    </row>
    <row r="535" spans="1:8">
      <c r="A535" s="17">
        <v>4459</v>
      </c>
      <c r="B535" s="17" t="s">
        <v>1902</v>
      </c>
      <c r="C535" t="s">
        <v>1903</v>
      </c>
      <c r="D535" s="18">
        <v>37870.61</v>
      </c>
      <c r="E535" s="18">
        <v>0</v>
      </c>
      <c r="F535" s="18">
        <v>712.74</v>
      </c>
      <c r="G535" s="18">
        <v>0</v>
      </c>
      <c r="H535" s="18">
        <v>5787.5026500000004</v>
      </c>
    </row>
    <row r="536" spans="1:8">
      <c r="A536" s="17">
        <v>79066</v>
      </c>
      <c r="B536" s="17" t="s">
        <v>1906</v>
      </c>
      <c r="C536" t="s">
        <v>1907</v>
      </c>
      <c r="D536" s="18">
        <v>12469.15</v>
      </c>
      <c r="E536" s="18">
        <v>0</v>
      </c>
      <c r="F536" s="18">
        <v>284.70999999999998</v>
      </c>
      <c r="G536" s="18">
        <v>0</v>
      </c>
      <c r="H536" s="18">
        <v>1913.07825</v>
      </c>
    </row>
    <row r="537" spans="1:8">
      <c r="A537" s="17">
        <v>4458</v>
      </c>
      <c r="B537" s="17" t="s">
        <v>1910</v>
      </c>
      <c r="C537" t="s">
        <v>1911</v>
      </c>
      <c r="D537" s="18">
        <v>622518.26</v>
      </c>
      <c r="E537" s="18">
        <v>0</v>
      </c>
      <c r="F537" s="18">
        <v>13297.55</v>
      </c>
      <c r="G537" s="18">
        <v>0</v>
      </c>
      <c r="H537" s="18">
        <v>95372.371350000001</v>
      </c>
    </row>
    <row r="538" spans="1:8">
      <c r="A538" s="17">
        <v>4454</v>
      </c>
      <c r="B538" s="17" t="s">
        <v>1914</v>
      </c>
      <c r="C538" t="s">
        <v>1915</v>
      </c>
      <c r="D538" s="18">
        <v>77753.72</v>
      </c>
      <c r="E538" s="18">
        <v>0</v>
      </c>
      <c r="F538" s="18">
        <v>0</v>
      </c>
      <c r="G538" s="18">
        <v>0</v>
      </c>
      <c r="H538" s="18">
        <v>11663.057700000001</v>
      </c>
    </row>
    <row r="539" spans="1:8">
      <c r="A539" s="17">
        <v>85454</v>
      </c>
      <c r="B539" s="17" t="s">
        <v>1917</v>
      </c>
      <c r="C539" t="s">
        <v>1918</v>
      </c>
      <c r="D539" s="18">
        <v>17787.400000000001</v>
      </c>
      <c r="E539" s="18">
        <v>0</v>
      </c>
      <c r="F539" s="18">
        <v>0</v>
      </c>
      <c r="G539" s="18">
        <v>0</v>
      </c>
      <c r="H539" s="18">
        <v>2668.1102999999998</v>
      </c>
    </row>
    <row r="540" spans="1:8">
      <c r="A540" s="17">
        <v>79951</v>
      </c>
      <c r="B540" s="17" t="s">
        <v>1921</v>
      </c>
      <c r="C540" t="s">
        <v>1922</v>
      </c>
      <c r="D540" s="18">
        <v>10545.78</v>
      </c>
      <c r="E540" s="18">
        <v>0</v>
      </c>
      <c r="F540" s="18">
        <v>0</v>
      </c>
      <c r="G540" s="18">
        <v>0</v>
      </c>
      <c r="H540" s="18">
        <v>1581.86655</v>
      </c>
    </row>
    <row r="541" spans="1:8">
      <c r="A541" s="17">
        <v>1000377</v>
      </c>
      <c r="B541" s="17" t="s">
        <v>1925</v>
      </c>
      <c r="C541" t="s">
        <v>1926</v>
      </c>
      <c r="D541" s="18">
        <v>43123.18</v>
      </c>
      <c r="E541" s="18">
        <v>0</v>
      </c>
      <c r="F541" s="18">
        <v>1638.95</v>
      </c>
      <c r="G541" s="18">
        <v>0</v>
      </c>
      <c r="H541" s="18">
        <v>6714.3194999999996</v>
      </c>
    </row>
    <row r="542" spans="1:8">
      <c r="A542" s="17">
        <v>1000050</v>
      </c>
      <c r="B542" s="17" t="s">
        <v>1928</v>
      </c>
      <c r="C542" t="s">
        <v>1929</v>
      </c>
      <c r="D542" s="18">
        <v>37289.29</v>
      </c>
      <c r="E542" s="18">
        <v>0</v>
      </c>
      <c r="F542" s="18">
        <v>854.45</v>
      </c>
      <c r="G542" s="18">
        <v>0</v>
      </c>
      <c r="H542" s="18">
        <v>5721.5605500000001</v>
      </c>
    </row>
    <row r="543" spans="1:8">
      <c r="A543" s="17">
        <v>91110</v>
      </c>
      <c r="B543" s="17" t="s">
        <v>1932</v>
      </c>
      <c r="C543" t="s">
        <v>1933</v>
      </c>
      <c r="D543" s="18">
        <v>17022.830000000002</v>
      </c>
      <c r="E543" s="18">
        <v>0</v>
      </c>
      <c r="F543" s="18">
        <v>61.61</v>
      </c>
      <c r="G543" s="18">
        <v>0</v>
      </c>
      <c r="H543" s="18">
        <v>2562.6658500000003</v>
      </c>
    </row>
    <row r="544" spans="1:8">
      <c r="A544" s="17">
        <v>89756</v>
      </c>
      <c r="B544" s="17" t="s">
        <v>1935</v>
      </c>
      <c r="C544" t="s">
        <v>1936</v>
      </c>
      <c r="D544" s="18">
        <v>103000.57</v>
      </c>
      <c r="E544" s="18">
        <v>0</v>
      </c>
      <c r="F544" s="18">
        <v>0</v>
      </c>
      <c r="G544" s="18">
        <v>0</v>
      </c>
      <c r="H544" s="18">
        <v>15450.085799999999</v>
      </c>
    </row>
    <row r="545" spans="1:8">
      <c r="A545" s="17">
        <v>4240</v>
      </c>
      <c r="B545" s="17" t="s">
        <v>1938</v>
      </c>
      <c r="C545" t="s">
        <v>1939</v>
      </c>
      <c r="D545" s="18">
        <v>3863082.44</v>
      </c>
      <c r="E545" s="18">
        <v>173584.88284866468</v>
      </c>
      <c r="F545" s="18">
        <v>83371.95</v>
      </c>
      <c r="G545" s="18">
        <v>3506.2969626168219</v>
      </c>
      <c r="H545" s="18">
        <v>591968.15820000006</v>
      </c>
    </row>
    <row r="546" spans="1:8">
      <c r="A546" s="17">
        <v>4492</v>
      </c>
      <c r="B546" s="17" t="s">
        <v>1942</v>
      </c>
      <c r="C546" t="s">
        <v>1943</v>
      </c>
      <c r="D546" s="18">
        <v>24077.119999999999</v>
      </c>
      <c r="E546" s="18">
        <v>0</v>
      </c>
      <c r="F546" s="18">
        <v>721.85</v>
      </c>
      <c r="G546" s="18">
        <v>0</v>
      </c>
      <c r="H546" s="18">
        <v>3719.8439999999996</v>
      </c>
    </row>
    <row r="547" spans="1:8">
      <c r="A547" s="17">
        <v>4467</v>
      </c>
      <c r="B547" s="17" t="s">
        <v>1946</v>
      </c>
      <c r="C547" t="s">
        <v>1947</v>
      </c>
      <c r="D547" s="18">
        <v>188194.1</v>
      </c>
      <c r="E547" s="18">
        <v>2578.0013698630137</v>
      </c>
      <c r="F547" s="18">
        <v>4630.38</v>
      </c>
      <c r="G547" s="18">
        <v>0</v>
      </c>
      <c r="H547" s="18">
        <v>28923.671699999999</v>
      </c>
    </row>
    <row r="548" spans="1:8">
      <c r="A548" s="17">
        <v>92381</v>
      </c>
      <c r="B548" s="17" t="s">
        <v>1950</v>
      </c>
      <c r="C548" t="s">
        <v>1951</v>
      </c>
      <c r="D548" s="18">
        <v>52307.7</v>
      </c>
      <c r="E548" s="18">
        <v>0</v>
      </c>
      <c r="F548" s="18">
        <v>433.58</v>
      </c>
      <c r="G548" s="18">
        <v>0</v>
      </c>
      <c r="H548" s="18">
        <v>7911.1916999999994</v>
      </c>
    </row>
    <row r="549" spans="1:8">
      <c r="A549" s="17">
        <v>4472</v>
      </c>
      <c r="B549" s="17" t="s">
        <v>1953</v>
      </c>
      <c r="C549" t="s">
        <v>1954</v>
      </c>
      <c r="D549" s="18">
        <v>39021.31</v>
      </c>
      <c r="E549" s="18">
        <v>0</v>
      </c>
      <c r="F549" s="18">
        <v>453.64</v>
      </c>
      <c r="G549" s="18">
        <v>0</v>
      </c>
      <c r="H549" s="18">
        <v>5921.2417500000001</v>
      </c>
    </row>
    <row r="550" spans="1:8">
      <c r="A550" s="17">
        <v>4250</v>
      </c>
      <c r="B550" s="17" t="s">
        <v>1957</v>
      </c>
      <c r="C550" t="s">
        <v>1958</v>
      </c>
      <c r="D550" s="18">
        <v>9825.2999999999993</v>
      </c>
      <c r="E550" s="18">
        <v>0</v>
      </c>
      <c r="F550" s="18">
        <v>443.27</v>
      </c>
      <c r="G550" s="18">
        <v>0</v>
      </c>
      <c r="H550" s="18">
        <v>1540.2852</v>
      </c>
    </row>
    <row r="551" spans="1:8">
      <c r="A551" s="17">
        <v>6353</v>
      </c>
      <c r="B551" s="17" t="s">
        <v>1961</v>
      </c>
      <c r="C551" t="s">
        <v>1962</v>
      </c>
      <c r="D551" s="18">
        <v>14348.45</v>
      </c>
      <c r="E551" s="18">
        <v>0</v>
      </c>
      <c r="F551" s="18">
        <v>0</v>
      </c>
      <c r="G551" s="18">
        <v>0</v>
      </c>
      <c r="H551" s="18">
        <v>2152.2671999999998</v>
      </c>
    </row>
    <row r="552" spans="1:8">
      <c r="A552" s="17">
        <v>4393</v>
      </c>
      <c r="B552" s="17" t="s">
        <v>1965</v>
      </c>
      <c r="C552" t="s">
        <v>2363</v>
      </c>
      <c r="D552" s="18">
        <v>478295.45</v>
      </c>
      <c r="E552" s="18">
        <v>6100.7072704081638</v>
      </c>
      <c r="F552" s="18">
        <v>8990.52</v>
      </c>
      <c r="G552" s="18">
        <v>0</v>
      </c>
      <c r="H552" s="18">
        <v>73092.896099999998</v>
      </c>
    </row>
    <row r="553" spans="1:8">
      <c r="A553" s="17">
        <v>4175</v>
      </c>
      <c r="B553" s="17" t="s">
        <v>1969</v>
      </c>
      <c r="C553" t="s">
        <v>1970</v>
      </c>
      <c r="D553" s="18">
        <v>1010742.22</v>
      </c>
      <c r="E553" s="20">
        <v>80730.209265175712</v>
      </c>
      <c r="F553" s="18">
        <v>27221.67</v>
      </c>
      <c r="G553" s="18">
        <v>0</v>
      </c>
      <c r="H553" s="18">
        <v>155694.58335</v>
      </c>
    </row>
    <row r="554" spans="1:8">
      <c r="A554" s="17">
        <v>4478</v>
      </c>
      <c r="B554" s="17" t="s">
        <v>1973</v>
      </c>
      <c r="C554" t="s">
        <v>1974</v>
      </c>
      <c r="D554" s="18">
        <v>8380.34</v>
      </c>
      <c r="E554" s="18">
        <v>0</v>
      </c>
      <c r="F554" s="18">
        <v>289.13</v>
      </c>
      <c r="G554" s="18">
        <v>0</v>
      </c>
      <c r="H554" s="18">
        <v>1300.4199000000001</v>
      </c>
    </row>
    <row r="555" spans="1:8">
      <c r="A555" s="17">
        <v>90329</v>
      </c>
      <c r="B555" s="17" t="s">
        <v>1977</v>
      </c>
      <c r="C555" t="s">
        <v>1978</v>
      </c>
      <c r="D555" s="18">
        <v>39558.629999999997</v>
      </c>
      <c r="E555" s="18">
        <v>0</v>
      </c>
      <c r="F555" s="18">
        <v>0</v>
      </c>
      <c r="G555" s="18">
        <v>0</v>
      </c>
      <c r="H555" s="18">
        <v>5933.7940499999995</v>
      </c>
    </row>
    <row r="556" spans="1:8">
      <c r="A556" s="17">
        <v>79084</v>
      </c>
      <c r="B556" s="17" t="s">
        <v>1980</v>
      </c>
      <c r="C556" t="s">
        <v>1981</v>
      </c>
      <c r="D556" s="18">
        <v>29660.1</v>
      </c>
      <c r="E556" s="18">
        <v>0</v>
      </c>
      <c r="F556" s="18">
        <v>0</v>
      </c>
      <c r="G556" s="18">
        <v>0</v>
      </c>
      <c r="H556" s="18">
        <v>4449.0154499999999</v>
      </c>
    </row>
    <row r="557" spans="1:8">
      <c r="A557" s="17">
        <v>4496</v>
      </c>
      <c r="B557" s="17" t="s">
        <v>1984</v>
      </c>
      <c r="C557" t="s">
        <v>1985</v>
      </c>
      <c r="D557" s="18">
        <v>31046.720000000001</v>
      </c>
      <c r="E557" s="18">
        <v>0</v>
      </c>
      <c r="F557" s="18">
        <v>438.82</v>
      </c>
      <c r="G557" s="18">
        <v>0</v>
      </c>
      <c r="H557" s="18">
        <v>4722.8305499999997</v>
      </c>
    </row>
    <row r="558" spans="1:8">
      <c r="A558" s="17">
        <v>1001859</v>
      </c>
      <c r="B558" s="17" t="s">
        <v>1988</v>
      </c>
      <c r="C558" t="s">
        <v>1989</v>
      </c>
      <c r="D558" s="18">
        <v>8845.16</v>
      </c>
      <c r="E558" s="18">
        <v>0</v>
      </c>
      <c r="F558" s="18">
        <v>31.65</v>
      </c>
      <c r="G558" s="18">
        <v>0</v>
      </c>
      <c r="H558" s="18">
        <v>1331.5212000000001</v>
      </c>
    </row>
    <row r="559" spans="1:8">
      <c r="A559" s="17">
        <v>4391</v>
      </c>
      <c r="B559" s="17" t="s">
        <v>1991</v>
      </c>
      <c r="C559" t="s">
        <v>1992</v>
      </c>
      <c r="D559" s="18">
        <v>537886.1</v>
      </c>
      <c r="E559" s="18">
        <v>0</v>
      </c>
      <c r="F559" s="18">
        <v>17008.05</v>
      </c>
      <c r="G559" s="18">
        <v>0</v>
      </c>
      <c r="H559" s="18">
        <v>83234.121750000006</v>
      </c>
    </row>
    <row r="560" spans="1:8">
      <c r="A560" s="17">
        <v>4222</v>
      </c>
      <c r="B560" s="17" t="s">
        <v>1995</v>
      </c>
      <c r="C560" t="s">
        <v>1996</v>
      </c>
      <c r="D560" s="18">
        <v>48995.69</v>
      </c>
      <c r="E560" s="18">
        <v>0</v>
      </c>
      <c r="F560" s="18">
        <v>1738.05</v>
      </c>
      <c r="G560" s="18">
        <v>0</v>
      </c>
      <c r="H560" s="18">
        <v>7610.0620500000005</v>
      </c>
    </row>
    <row r="561" spans="1:8">
      <c r="A561" s="17">
        <v>1000160</v>
      </c>
      <c r="B561" s="17" t="s">
        <v>1999</v>
      </c>
      <c r="C561" t="s">
        <v>2000</v>
      </c>
      <c r="D561" s="18">
        <v>23624.95</v>
      </c>
      <c r="E561" s="18">
        <v>0</v>
      </c>
      <c r="F561" s="18">
        <v>243.49</v>
      </c>
      <c r="G561" s="18">
        <v>0</v>
      </c>
      <c r="H561" s="18">
        <v>3580.2647999999999</v>
      </c>
    </row>
    <row r="562" spans="1:8">
      <c r="A562" s="17">
        <v>4500</v>
      </c>
      <c r="B562" s="17" t="s">
        <v>2003</v>
      </c>
      <c r="C562" t="s">
        <v>2004</v>
      </c>
      <c r="D562" s="18">
        <v>571801.68000000005</v>
      </c>
      <c r="E562" s="18">
        <v>1296.6024489795921</v>
      </c>
      <c r="F562" s="18">
        <v>26850.04</v>
      </c>
      <c r="G562" s="18">
        <v>0</v>
      </c>
      <c r="H562" s="18">
        <v>89797.758299999987</v>
      </c>
    </row>
    <row r="563" spans="1:8">
      <c r="A563" s="17">
        <v>4461</v>
      </c>
      <c r="B563" s="17" t="s">
        <v>2007</v>
      </c>
      <c r="C563" t="s">
        <v>2008</v>
      </c>
      <c r="D563" s="18">
        <v>28015.919999999998</v>
      </c>
      <c r="E563" s="18">
        <v>0</v>
      </c>
      <c r="F563" s="18">
        <v>1342.6</v>
      </c>
      <c r="G563" s="18">
        <v>0</v>
      </c>
      <c r="H563" s="18">
        <v>4403.778299999999</v>
      </c>
    </row>
    <row r="564" spans="1:8">
      <c r="A564" s="17">
        <v>91108</v>
      </c>
      <c r="B564" s="17" t="s">
        <v>2011</v>
      </c>
      <c r="C564" t="s">
        <v>2012</v>
      </c>
      <c r="D564" s="18">
        <v>49544.959999999999</v>
      </c>
      <c r="E564" s="18">
        <v>0</v>
      </c>
      <c r="F564" s="18">
        <v>526.07000000000005</v>
      </c>
      <c r="G564" s="18">
        <v>0</v>
      </c>
      <c r="H564" s="18">
        <v>7510.6547999999993</v>
      </c>
    </row>
    <row r="565" spans="1:8">
      <c r="A565" s="17">
        <v>90540</v>
      </c>
      <c r="B565" s="17" t="s">
        <v>2015</v>
      </c>
      <c r="C565" t="s">
        <v>2016</v>
      </c>
      <c r="D565" s="18">
        <v>32030.42</v>
      </c>
      <c r="E565" s="18">
        <v>0</v>
      </c>
      <c r="F565" s="18">
        <v>0</v>
      </c>
      <c r="G565" s="18">
        <v>0</v>
      </c>
      <c r="H565" s="18">
        <v>4804.5636000000004</v>
      </c>
    </row>
    <row r="566" spans="1:8">
      <c r="A566" s="17">
        <v>79085</v>
      </c>
      <c r="B566" s="17" t="s">
        <v>2018</v>
      </c>
      <c r="C566" t="s">
        <v>2019</v>
      </c>
      <c r="D566" s="18">
        <v>83728.66</v>
      </c>
      <c r="E566" s="18">
        <v>0</v>
      </c>
      <c r="F566" s="18">
        <v>935.02</v>
      </c>
      <c r="G566" s="18">
        <v>0</v>
      </c>
      <c r="H566" s="18">
        <v>12699.55125</v>
      </c>
    </row>
    <row r="567" spans="1:8">
      <c r="A567" s="17">
        <v>92043</v>
      </c>
      <c r="B567" s="17" t="s">
        <v>2022</v>
      </c>
      <c r="C567" t="s">
        <v>2023</v>
      </c>
      <c r="D567" s="18">
        <v>36256.959999999999</v>
      </c>
      <c r="E567" s="18">
        <v>0</v>
      </c>
      <c r="F567" s="18">
        <v>0</v>
      </c>
      <c r="G567" s="18">
        <v>0</v>
      </c>
      <c r="H567" s="18">
        <v>5438.54385</v>
      </c>
    </row>
    <row r="568" spans="1:8">
      <c r="A568" s="17">
        <v>4173</v>
      </c>
      <c r="B568" s="17" t="s">
        <v>2025</v>
      </c>
      <c r="C568" t="s">
        <v>2026</v>
      </c>
      <c r="D568" s="18">
        <v>99622.47</v>
      </c>
      <c r="E568" s="18">
        <v>0</v>
      </c>
      <c r="F568" s="18">
        <v>6189.92</v>
      </c>
      <c r="G568" s="18">
        <v>0</v>
      </c>
      <c r="H568" s="18">
        <v>15871.858200000001</v>
      </c>
    </row>
    <row r="569" spans="1:8">
      <c r="A569" s="17">
        <v>4153</v>
      </c>
      <c r="B569" s="17" t="s">
        <v>2029</v>
      </c>
      <c r="C569" t="s">
        <v>2030</v>
      </c>
      <c r="D569" s="18">
        <v>202857.60000000001</v>
      </c>
      <c r="E569" s="18">
        <v>3438.2644067796609</v>
      </c>
      <c r="F569" s="18">
        <v>8999.33</v>
      </c>
      <c r="G569" s="18">
        <v>0</v>
      </c>
      <c r="H569" s="18">
        <v>31778.538299999997</v>
      </c>
    </row>
    <row r="570" spans="1:8">
      <c r="A570" s="17">
        <v>4451</v>
      </c>
      <c r="B570" s="17" t="s">
        <v>2033</v>
      </c>
      <c r="C570" t="s">
        <v>2034</v>
      </c>
      <c r="D570" s="18">
        <v>112546.43</v>
      </c>
      <c r="E570" s="18">
        <v>6890.5977551020405</v>
      </c>
      <c r="F570" s="18">
        <v>1229.54</v>
      </c>
      <c r="G570" s="18">
        <v>307.38499999999999</v>
      </c>
      <c r="H570" s="18">
        <v>17066.396249999998</v>
      </c>
    </row>
    <row r="571" spans="1:8">
      <c r="A571" s="17">
        <v>4313</v>
      </c>
      <c r="B571" s="17" t="s">
        <v>2037</v>
      </c>
      <c r="C571" t="s">
        <v>2038</v>
      </c>
      <c r="D571" s="18">
        <v>36195.440000000002</v>
      </c>
      <c r="E571" s="18">
        <v>0</v>
      </c>
      <c r="F571" s="18">
        <v>980.27</v>
      </c>
      <c r="G571" s="18">
        <v>0</v>
      </c>
      <c r="H571" s="18">
        <v>5576.35725</v>
      </c>
    </row>
    <row r="572" spans="1:8">
      <c r="A572" s="17">
        <v>10966</v>
      </c>
      <c r="B572" s="17" t="s">
        <v>2041</v>
      </c>
      <c r="C572" t="s">
        <v>2042</v>
      </c>
      <c r="D572" s="18">
        <v>34229.94</v>
      </c>
      <c r="E572" s="18">
        <v>0</v>
      </c>
      <c r="F572" s="18">
        <v>379.97</v>
      </c>
      <c r="G572" s="18">
        <v>0</v>
      </c>
      <c r="H572" s="18">
        <v>5191.4870999999994</v>
      </c>
    </row>
    <row r="573" spans="1:8">
      <c r="A573" s="17">
        <v>91992</v>
      </c>
      <c r="B573" s="17" t="s">
        <v>2045</v>
      </c>
      <c r="C573" t="s">
        <v>2046</v>
      </c>
      <c r="D573" s="18">
        <v>9385.7900000000009</v>
      </c>
      <c r="E573" s="18">
        <v>0</v>
      </c>
      <c r="F573" s="18">
        <v>0</v>
      </c>
      <c r="G573" s="18">
        <v>0</v>
      </c>
      <c r="H573" s="18">
        <v>1407.8677499999999</v>
      </c>
    </row>
    <row r="574" spans="1:8">
      <c r="A574" s="17">
        <v>79453</v>
      </c>
      <c r="B574" s="17" t="s">
        <v>2049</v>
      </c>
      <c r="C574" t="s">
        <v>2050</v>
      </c>
      <c r="D574" s="18">
        <v>163024.43</v>
      </c>
      <c r="E574" s="18">
        <v>0</v>
      </c>
      <c r="F574" s="18">
        <v>1182.73</v>
      </c>
      <c r="G574" s="18">
        <v>0</v>
      </c>
      <c r="H574" s="18">
        <v>24631.072650000002</v>
      </c>
    </row>
    <row r="575" spans="1:8">
      <c r="A575" s="17">
        <v>4407</v>
      </c>
      <c r="B575" s="17" t="s">
        <v>2053</v>
      </c>
      <c r="C575" t="s">
        <v>2054</v>
      </c>
      <c r="D575" s="18">
        <v>3062731.85</v>
      </c>
      <c r="E575" s="18">
        <v>0</v>
      </c>
      <c r="F575" s="18">
        <v>79898.899999999994</v>
      </c>
      <c r="G575" s="18">
        <v>0</v>
      </c>
      <c r="H575" s="18">
        <v>471394.61190000002</v>
      </c>
    </row>
    <row r="576" spans="1:8">
      <c r="A576" s="17">
        <v>4440</v>
      </c>
      <c r="B576" s="17" t="s">
        <v>2057</v>
      </c>
      <c r="C576" t="s">
        <v>2058</v>
      </c>
      <c r="D576" s="18">
        <v>69053.490000000005</v>
      </c>
      <c r="E576" s="18">
        <v>0</v>
      </c>
      <c r="F576" s="18">
        <v>527.97</v>
      </c>
      <c r="G576" s="18">
        <v>0</v>
      </c>
      <c r="H576" s="18">
        <v>10437.218550000001</v>
      </c>
    </row>
    <row r="577" spans="1:8">
      <c r="A577" s="17">
        <v>92981</v>
      </c>
      <c r="B577" s="17" t="s">
        <v>2061</v>
      </c>
      <c r="C577" t="s">
        <v>2062</v>
      </c>
      <c r="D577" s="18">
        <v>95309.33</v>
      </c>
      <c r="E577" s="18">
        <v>0</v>
      </c>
      <c r="F577" s="18">
        <v>1233.83</v>
      </c>
      <c r="G577" s="18">
        <v>0</v>
      </c>
      <c r="H577" s="18">
        <v>14481.4743</v>
      </c>
    </row>
    <row r="578" spans="1:8">
      <c r="A578" s="17">
        <v>4408</v>
      </c>
      <c r="B578" s="17" t="s">
        <v>2065</v>
      </c>
      <c r="C578" t="s">
        <v>2066</v>
      </c>
      <c r="D578" s="18">
        <v>360126.69</v>
      </c>
      <c r="E578" s="18">
        <v>14341.328362831859</v>
      </c>
      <c r="F578" s="18">
        <v>6994.22</v>
      </c>
      <c r="G578" s="18">
        <v>0</v>
      </c>
      <c r="H578" s="18">
        <v>55068.136200000008</v>
      </c>
    </row>
    <row r="579" spans="1:8">
      <c r="A579" s="17">
        <v>79218</v>
      </c>
      <c r="B579" s="17" t="s">
        <v>2069</v>
      </c>
      <c r="C579" t="s">
        <v>2070</v>
      </c>
      <c r="D579" s="18">
        <v>52637.48</v>
      </c>
      <c r="E579" s="18">
        <v>0</v>
      </c>
      <c r="F579" s="18">
        <v>475.2</v>
      </c>
      <c r="G579" s="18">
        <v>0</v>
      </c>
      <c r="H579" s="18">
        <v>7966.902149999999</v>
      </c>
    </row>
    <row r="580" spans="1:8">
      <c r="A580" s="17">
        <v>4361</v>
      </c>
      <c r="B580" s="17" t="s">
        <v>2073</v>
      </c>
      <c r="C580" t="s">
        <v>2074</v>
      </c>
      <c r="D580" s="18">
        <v>52017.26</v>
      </c>
      <c r="E580" s="18">
        <v>0</v>
      </c>
      <c r="F580" s="18">
        <v>0</v>
      </c>
      <c r="G580" s="18">
        <v>0</v>
      </c>
      <c r="H580" s="18">
        <v>7802.5882499999989</v>
      </c>
    </row>
    <row r="581" spans="1:8">
      <c r="A581" s="17">
        <v>4258</v>
      </c>
      <c r="B581" s="17" t="s">
        <v>2076</v>
      </c>
      <c r="C581" t="s">
        <v>2077</v>
      </c>
      <c r="D581" s="18">
        <v>2226297.6800000002</v>
      </c>
      <c r="E581" s="18">
        <v>78760.53113207547</v>
      </c>
      <c r="F581" s="18">
        <v>93131.65</v>
      </c>
      <c r="G581" s="18">
        <v>614.73036303630363</v>
      </c>
      <c r="H581" s="18">
        <v>347914.3995</v>
      </c>
    </row>
    <row r="582" spans="1:8">
      <c r="A582" s="17">
        <v>4287</v>
      </c>
      <c r="B582" s="17" t="s">
        <v>2080</v>
      </c>
      <c r="C582" t="s">
        <v>2081</v>
      </c>
      <c r="D582" s="18">
        <v>2087011.06</v>
      </c>
      <c r="E582" s="20">
        <v>118165.48882597835</v>
      </c>
      <c r="F582" s="18">
        <v>0</v>
      </c>
      <c r="G582" s="18">
        <v>0</v>
      </c>
      <c r="H582" s="18">
        <v>313051.6593</v>
      </c>
    </row>
    <row r="583" spans="1:8">
      <c r="A583" s="17">
        <v>4219</v>
      </c>
      <c r="B583" s="17" t="s">
        <v>2086</v>
      </c>
      <c r="C583" t="s">
        <v>2087</v>
      </c>
      <c r="D583" s="18">
        <v>289269.32</v>
      </c>
      <c r="E583" s="18">
        <v>0</v>
      </c>
      <c r="F583" s="18">
        <v>6833.5</v>
      </c>
      <c r="G583" s="18">
        <v>0</v>
      </c>
      <c r="H583" s="18">
        <v>44415.423900000002</v>
      </c>
    </row>
    <row r="584" spans="1:8">
      <c r="A584" s="17">
        <v>4305</v>
      </c>
      <c r="B584" s="17" t="s">
        <v>2090</v>
      </c>
      <c r="C584" t="s">
        <v>2091</v>
      </c>
      <c r="D584" s="18">
        <v>40073.33</v>
      </c>
      <c r="E584" s="18">
        <v>0</v>
      </c>
      <c r="F584" s="18">
        <v>729.81</v>
      </c>
      <c r="G584" s="18">
        <v>0</v>
      </c>
      <c r="H584" s="18">
        <v>6120.4706999999999</v>
      </c>
    </row>
    <row r="585" spans="1:8">
      <c r="A585" s="17">
        <v>6355</v>
      </c>
      <c r="B585" s="17" t="s">
        <v>2094</v>
      </c>
      <c r="C585" t="s">
        <v>2095</v>
      </c>
      <c r="D585" s="18">
        <v>99409.91</v>
      </c>
      <c r="E585" s="18">
        <v>0</v>
      </c>
      <c r="F585" s="18">
        <v>1683.85</v>
      </c>
      <c r="G585" s="18">
        <v>0</v>
      </c>
      <c r="H585" s="18">
        <v>15164.064</v>
      </c>
    </row>
    <row r="586" spans="1:8">
      <c r="A586" s="17">
        <v>91340</v>
      </c>
      <c r="B586" s="17" t="s">
        <v>2098</v>
      </c>
      <c r="C586" t="s">
        <v>2099</v>
      </c>
      <c r="D586" s="18">
        <v>6219.2</v>
      </c>
      <c r="E586" s="18">
        <v>0</v>
      </c>
      <c r="F586" s="18">
        <v>0</v>
      </c>
      <c r="G586" s="18">
        <v>0</v>
      </c>
      <c r="H586" s="18">
        <v>932.87969999999996</v>
      </c>
    </row>
    <row r="587" spans="1:8">
      <c r="A587" s="17">
        <v>395879</v>
      </c>
      <c r="B587" s="17" t="s">
        <v>294</v>
      </c>
      <c r="C587" t="s">
        <v>2364</v>
      </c>
      <c r="D587" s="18">
        <v>6264.77</v>
      </c>
      <c r="E587" s="18">
        <v>0</v>
      </c>
      <c r="F587" s="18">
        <v>384.54</v>
      </c>
      <c r="G587" s="18">
        <v>0</v>
      </c>
      <c r="H587" s="18">
        <v>997.3975499999998</v>
      </c>
    </row>
    <row r="588" spans="1:8">
      <c r="A588" s="17">
        <v>92978</v>
      </c>
      <c r="B588" s="17" t="s">
        <v>2102</v>
      </c>
      <c r="C588" t="s">
        <v>2103</v>
      </c>
      <c r="D588" s="18">
        <v>121217.12</v>
      </c>
      <c r="E588" s="18">
        <v>0</v>
      </c>
      <c r="F588" s="18">
        <v>996.53</v>
      </c>
      <c r="G588" s="18">
        <v>0</v>
      </c>
      <c r="H588" s="18">
        <v>18332.04825</v>
      </c>
    </row>
    <row r="589" spans="1:8">
      <c r="A589" s="17">
        <v>90287</v>
      </c>
      <c r="B589" s="17" t="s">
        <v>2105</v>
      </c>
      <c r="C589" t="s">
        <v>2106</v>
      </c>
      <c r="D589" s="18">
        <v>397704.25</v>
      </c>
      <c r="E589" s="18">
        <v>0</v>
      </c>
      <c r="F589" s="18">
        <v>2499.42</v>
      </c>
      <c r="G589" s="18">
        <v>0</v>
      </c>
      <c r="H589" s="18">
        <v>60030.549899999998</v>
      </c>
    </row>
    <row r="590" spans="1:8">
      <c r="A590" s="17">
        <v>91250</v>
      </c>
      <c r="B590" s="17" t="s">
        <v>2109</v>
      </c>
      <c r="C590" t="s">
        <v>2110</v>
      </c>
      <c r="D590" s="18">
        <v>129059.28</v>
      </c>
      <c r="E590" s="18">
        <v>0</v>
      </c>
      <c r="F590" s="18">
        <v>765.73</v>
      </c>
      <c r="G590" s="18">
        <v>0</v>
      </c>
      <c r="H590" s="18">
        <v>19473.751350000002</v>
      </c>
    </row>
    <row r="591" spans="1:8">
      <c r="A591" s="17">
        <v>92976</v>
      </c>
      <c r="B591" s="17" t="s">
        <v>2113</v>
      </c>
      <c r="C591" t="s">
        <v>2114</v>
      </c>
      <c r="D591" s="18">
        <v>8341.2800000000007</v>
      </c>
      <c r="E591" s="18">
        <v>0</v>
      </c>
      <c r="F591" s="18">
        <v>0</v>
      </c>
      <c r="G591" s="18">
        <v>0</v>
      </c>
      <c r="H591" s="18">
        <v>1251.1921500000001</v>
      </c>
    </row>
    <row r="592" spans="1:8">
      <c r="A592" s="17">
        <v>4264</v>
      </c>
      <c r="B592" s="17" t="s">
        <v>2120</v>
      </c>
      <c r="C592" t="s">
        <v>2121</v>
      </c>
      <c r="D592" s="18">
        <v>491499.61</v>
      </c>
      <c r="E592" s="20">
        <v>1276.6223636363636</v>
      </c>
      <c r="F592" s="18">
        <v>8297.11</v>
      </c>
      <c r="G592" s="18">
        <v>0</v>
      </c>
      <c r="H592" s="18">
        <v>74969.508150000009</v>
      </c>
    </row>
    <row r="593" spans="1:8">
      <c r="A593" s="17">
        <v>4288</v>
      </c>
      <c r="B593" s="17" t="s">
        <v>2124</v>
      </c>
      <c r="C593" t="s">
        <v>2125</v>
      </c>
      <c r="D593" s="18">
        <v>2169885.7400000002</v>
      </c>
      <c r="E593" s="18">
        <v>0</v>
      </c>
      <c r="F593" s="18">
        <v>0</v>
      </c>
      <c r="G593" s="18">
        <v>0</v>
      </c>
      <c r="H593" s="18">
        <v>325482.86160000006</v>
      </c>
    </row>
    <row r="594" spans="1:8">
      <c r="A594" s="17">
        <v>4450</v>
      </c>
      <c r="B594" s="17" t="s">
        <v>2128</v>
      </c>
      <c r="C594" t="s">
        <v>2129</v>
      </c>
      <c r="D594" s="18">
        <v>227508.07</v>
      </c>
      <c r="E594" s="18">
        <v>0</v>
      </c>
      <c r="F594" s="18">
        <v>6465.53</v>
      </c>
      <c r="G594" s="18">
        <v>0</v>
      </c>
      <c r="H594" s="18">
        <v>35096.039099999995</v>
      </c>
    </row>
    <row r="595" spans="1:8">
      <c r="A595" s="17">
        <v>4168</v>
      </c>
      <c r="B595" s="17" t="s">
        <v>2131</v>
      </c>
      <c r="C595" t="s">
        <v>2132</v>
      </c>
      <c r="D595" s="18">
        <v>178332.95</v>
      </c>
      <c r="E595" s="18">
        <v>0</v>
      </c>
      <c r="F595" s="18">
        <v>5808.72</v>
      </c>
      <c r="G595" s="18">
        <v>0</v>
      </c>
      <c r="H595" s="18">
        <v>27621.249749999999</v>
      </c>
    </row>
    <row r="596" spans="1:8">
      <c r="A596" s="17">
        <v>4215</v>
      </c>
      <c r="B596" s="17" t="s">
        <v>2135</v>
      </c>
      <c r="C596" t="s">
        <v>2136</v>
      </c>
      <c r="D596" s="18">
        <v>23737.34</v>
      </c>
      <c r="E596" s="18">
        <v>0</v>
      </c>
      <c r="F596" s="18">
        <v>825.93</v>
      </c>
      <c r="G596" s="18">
        <v>0</v>
      </c>
      <c r="H596" s="18">
        <v>3684.4901999999997</v>
      </c>
    </row>
    <row r="597" spans="1:8">
      <c r="A597" s="17">
        <v>4376</v>
      </c>
      <c r="B597" s="17" t="s">
        <v>2139</v>
      </c>
      <c r="C597" t="s">
        <v>2140</v>
      </c>
      <c r="D597" s="18">
        <v>30747.17</v>
      </c>
      <c r="E597" s="18">
        <v>0</v>
      </c>
      <c r="F597" s="18">
        <v>1010.25</v>
      </c>
      <c r="G597" s="18">
        <v>0</v>
      </c>
      <c r="H597" s="18">
        <v>4763.6126999999997</v>
      </c>
    </row>
    <row r="598" spans="1:8">
      <c r="A598" s="17">
        <v>4225</v>
      </c>
      <c r="B598" s="17" t="s">
        <v>2143</v>
      </c>
      <c r="C598" t="s">
        <v>2144</v>
      </c>
      <c r="D598" s="18">
        <v>16175.7</v>
      </c>
      <c r="E598" s="18">
        <v>0</v>
      </c>
      <c r="F598" s="18">
        <v>1298.75</v>
      </c>
      <c r="G598" s="18">
        <v>0</v>
      </c>
      <c r="H598" s="18">
        <v>2621.1681000000003</v>
      </c>
    </row>
    <row r="599" spans="1:8">
      <c r="A599" s="17">
        <v>90859</v>
      </c>
      <c r="B599" s="17" t="s">
        <v>2147</v>
      </c>
      <c r="C599" t="s">
        <v>2148</v>
      </c>
      <c r="D599" s="18">
        <v>113265.94</v>
      </c>
      <c r="E599" s="18">
        <v>0</v>
      </c>
      <c r="F599" s="18">
        <v>0</v>
      </c>
      <c r="G599" s="18">
        <v>0</v>
      </c>
      <c r="H599" s="18">
        <v>16989.8904</v>
      </c>
    </row>
    <row r="600" spans="1:8">
      <c r="A600" s="17">
        <v>4197</v>
      </c>
      <c r="B600" s="17" t="s">
        <v>2150</v>
      </c>
      <c r="C600" t="s">
        <v>2151</v>
      </c>
      <c r="D600" s="18">
        <v>350336.39</v>
      </c>
      <c r="E600" s="18">
        <v>0</v>
      </c>
      <c r="F600" s="18">
        <v>7502.28</v>
      </c>
      <c r="G600" s="18">
        <v>0</v>
      </c>
      <c r="H600" s="18">
        <v>53675.801549999996</v>
      </c>
    </row>
    <row r="601" spans="1:8">
      <c r="A601" s="17">
        <v>79073</v>
      </c>
      <c r="B601" s="17" t="s">
        <v>2153</v>
      </c>
      <c r="C601" t="s">
        <v>2154</v>
      </c>
      <c r="D601" s="18">
        <v>67895.56</v>
      </c>
      <c r="E601" s="18">
        <v>0</v>
      </c>
      <c r="F601" s="18">
        <v>599.96</v>
      </c>
      <c r="G601" s="18">
        <v>0</v>
      </c>
      <c r="H601" s="18">
        <v>10274.327549999998</v>
      </c>
    </row>
    <row r="602" spans="1:8">
      <c r="A602" s="17">
        <v>79979</v>
      </c>
      <c r="B602" s="17" t="s">
        <v>2157</v>
      </c>
      <c r="C602" t="s">
        <v>2158</v>
      </c>
      <c r="D602" s="18">
        <v>60056.75</v>
      </c>
      <c r="E602" s="18">
        <v>0</v>
      </c>
      <c r="F602" s="18">
        <v>832.19</v>
      </c>
      <c r="G602" s="18">
        <v>0</v>
      </c>
      <c r="H602" s="18">
        <v>9133.3413</v>
      </c>
    </row>
    <row r="603" spans="1:8">
      <c r="A603" s="17">
        <v>6374</v>
      </c>
      <c r="B603" s="17" t="s">
        <v>2161</v>
      </c>
      <c r="C603" t="s">
        <v>2162</v>
      </c>
      <c r="D603" s="18">
        <v>21799.919999999998</v>
      </c>
      <c r="E603" s="18">
        <v>0</v>
      </c>
      <c r="F603" s="18">
        <v>0</v>
      </c>
      <c r="G603" s="18">
        <v>0</v>
      </c>
      <c r="H603" s="18">
        <v>3269.9875500000003</v>
      </c>
    </row>
    <row r="604" spans="1:8">
      <c r="A604" s="17">
        <v>4403</v>
      </c>
      <c r="B604" s="17" t="s">
        <v>2164</v>
      </c>
      <c r="C604" t="s">
        <v>2165</v>
      </c>
      <c r="D604" s="18">
        <v>9166232.5700000003</v>
      </c>
      <c r="E604" s="18">
        <v>270162.64416842104</v>
      </c>
      <c r="F604" s="18">
        <v>248462.58</v>
      </c>
      <c r="G604" s="18">
        <v>2451.9333552631574</v>
      </c>
      <c r="H604" s="18">
        <v>1412204.2726499997</v>
      </c>
    </row>
    <row r="605" spans="1:8">
      <c r="A605" s="17">
        <v>4422</v>
      </c>
      <c r="B605" s="17" t="s">
        <v>2168</v>
      </c>
      <c r="C605" t="s">
        <v>2169</v>
      </c>
      <c r="D605" s="18">
        <v>65860.100000000006</v>
      </c>
      <c r="E605" s="18">
        <v>0</v>
      </c>
      <c r="F605" s="18">
        <v>0</v>
      </c>
      <c r="G605" s="18">
        <v>0</v>
      </c>
      <c r="H605" s="18">
        <v>9879.0151499999993</v>
      </c>
    </row>
    <row r="606" spans="1:8">
      <c r="A606" s="17">
        <v>4310</v>
      </c>
      <c r="B606" s="17" t="s">
        <v>2172</v>
      </c>
      <c r="C606" t="s">
        <v>2173</v>
      </c>
      <c r="D606" s="18">
        <v>27961.77</v>
      </c>
      <c r="E606" s="18">
        <v>0</v>
      </c>
      <c r="F606" s="18">
        <v>386.27</v>
      </c>
      <c r="G606" s="18">
        <v>0</v>
      </c>
      <c r="H606" s="18">
        <v>4252.2056999999995</v>
      </c>
    </row>
    <row r="607" spans="1:8">
      <c r="A607" s="17">
        <v>4277</v>
      </c>
      <c r="B607" s="17" t="s">
        <v>2176</v>
      </c>
      <c r="C607" t="s">
        <v>2177</v>
      </c>
      <c r="D607" s="18">
        <v>256871.54</v>
      </c>
      <c r="E607" s="18">
        <v>0</v>
      </c>
      <c r="F607" s="18">
        <v>2039.63</v>
      </c>
      <c r="G607" s="18">
        <v>0</v>
      </c>
      <c r="H607" s="18">
        <v>38836.675799999997</v>
      </c>
    </row>
    <row r="608" spans="1:8">
      <c r="A608" s="17">
        <v>4413</v>
      </c>
      <c r="B608" s="17" t="s">
        <v>2180</v>
      </c>
      <c r="C608" t="s">
        <v>2181</v>
      </c>
      <c r="D608" s="18">
        <v>2116359.65</v>
      </c>
      <c r="E608" s="18">
        <v>10068.314224548049</v>
      </c>
      <c r="F608" s="18">
        <v>30202.49</v>
      </c>
      <c r="G608" s="18">
        <v>0</v>
      </c>
      <c r="H608" s="18">
        <v>321984.32039999997</v>
      </c>
    </row>
    <row r="609" spans="1:8">
      <c r="A609" s="17">
        <v>4380</v>
      </c>
      <c r="B609" s="17" t="s">
        <v>2184</v>
      </c>
      <c r="C609" t="s">
        <v>2185</v>
      </c>
      <c r="D609" s="18">
        <v>15431.63</v>
      </c>
      <c r="E609" s="18">
        <v>0</v>
      </c>
      <c r="F609" s="18">
        <v>298.94</v>
      </c>
      <c r="G609" s="18">
        <v>0</v>
      </c>
      <c r="H609" s="18">
        <v>2359.5853499999994</v>
      </c>
    </row>
    <row r="610" spans="1:8">
      <c r="A610" s="17">
        <v>79957</v>
      </c>
      <c r="B610" s="17" t="s">
        <v>2187</v>
      </c>
      <c r="C610" t="s">
        <v>2365</v>
      </c>
      <c r="D610" s="18">
        <v>38408.959999999999</v>
      </c>
      <c r="E610" s="18">
        <v>0</v>
      </c>
      <c r="F610" s="18">
        <v>1724.78</v>
      </c>
      <c r="G610" s="18">
        <v>0</v>
      </c>
      <c r="H610" s="18">
        <v>6020.0604000000003</v>
      </c>
    </row>
    <row r="611" spans="1:8">
      <c r="A611" s="17">
        <v>4190</v>
      </c>
      <c r="B611" s="17" t="s">
        <v>2191</v>
      </c>
      <c r="C611" t="s">
        <v>2192</v>
      </c>
      <c r="D611" s="18">
        <v>26176.37</v>
      </c>
      <c r="E611" s="18">
        <v>0</v>
      </c>
      <c r="F611" s="18">
        <v>0</v>
      </c>
      <c r="G611" s="18">
        <v>0</v>
      </c>
      <c r="H611" s="18">
        <v>3926.4547499999994</v>
      </c>
    </row>
    <row r="612" spans="1:8">
      <c r="A612" s="17">
        <v>1000291</v>
      </c>
      <c r="B612" s="17" t="s">
        <v>2195</v>
      </c>
      <c r="C612" t="s">
        <v>2196</v>
      </c>
      <c r="D612" s="18">
        <v>22399.53</v>
      </c>
      <c r="E612" s="18">
        <v>0</v>
      </c>
      <c r="F612" s="18">
        <v>0</v>
      </c>
      <c r="G612" s="18">
        <v>0</v>
      </c>
      <c r="H612" s="18">
        <v>3359.9299499999997</v>
      </c>
    </row>
    <row r="613" spans="1:8">
      <c r="A613" s="17">
        <v>90317</v>
      </c>
      <c r="B613" s="17" t="s">
        <v>2198</v>
      </c>
      <c r="C613" t="s">
        <v>2199</v>
      </c>
      <c r="D613" s="18">
        <v>33291.760000000002</v>
      </c>
      <c r="E613" s="18">
        <v>0</v>
      </c>
      <c r="F613" s="18">
        <v>369.45</v>
      </c>
      <c r="G613" s="18">
        <v>0</v>
      </c>
      <c r="H613" s="18">
        <v>5049.1808999999994</v>
      </c>
    </row>
    <row r="614" spans="1:8">
      <c r="A614" s="17">
        <v>80992</v>
      </c>
      <c r="B614" s="17" t="s">
        <v>2201</v>
      </c>
      <c r="C614" t="s">
        <v>2202</v>
      </c>
      <c r="D614" s="18">
        <v>96798.5</v>
      </c>
      <c r="E614" s="18">
        <v>0</v>
      </c>
      <c r="F614" s="18">
        <v>0</v>
      </c>
      <c r="G614" s="18">
        <v>0</v>
      </c>
      <c r="H614" s="18">
        <v>14519.775149999999</v>
      </c>
    </row>
    <row r="615" spans="1:8">
      <c r="A615" s="17">
        <v>4162</v>
      </c>
      <c r="B615" s="17" t="s">
        <v>2204</v>
      </c>
      <c r="C615" t="s">
        <v>2205</v>
      </c>
      <c r="D615" s="18">
        <v>34634.839999999997</v>
      </c>
      <c r="E615" s="18">
        <v>0</v>
      </c>
      <c r="F615" s="18">
        <v>693.34</v>
      </c>
      <c r="G615" s="18">
        <v>0</v>
      </c>
      <c r="H615" s="18">
        <v>5299.2278999999999</v>
      </c>
    </row>
    <row r="616" spans="1:8">
      <c r="A616" s="17">
        <v>92985</v>
      </c>
      <c r="B616" s="17" t="s">
        <v>2208</v>
      </c>
      <c r="C616" t="s">
        <v>2209</v>
      </c>
      <c r="D616" s="18">
        <v>57167.76</v>
      </c>
      <c r="E616" s="18">
        <v>0</v>
      </c>
      <c r="F616" s="18">
        <v>1276.1500000000001</v>
      </c>
      <c r="G616" s="18">
        <v>0</v>
      </c>
      <c r="H616" s="18">
        <v>8766.5854500000005</v>
      </c>
    </row>
    <row r="617" spans="1:8">
      <c r="A617" s="17">
        <v>4339</v>
      </c>
      <c r="B617" s="17" t="s">
        <v>2212</v>
      </c>
      <c r="C617" t="s">
        <v>2213</v>
      </c>
      <c r="D617" s="18">
        <v>74080.429999999993</v>
      </c>
      <c r="E617" s="18">
        <v>0</v>
      </c>
      <c r="F617" s="18">
        <v>596.78</v>
      </c>
      <c r="G617" s="18">
        <v>0</v>
      </c>
      <c r="H617" s="18">
        <v>11201.5818</v>
      </c>
    </row>
    <row r="618" spans="1:8">
      <c r="A618" s="17">
        <v>79907</v>
      </c>
      <c r="B618" s="17" t="s">
        <v>2216</v>
      </c>
      <c r="C618" t="s">
        <v>2217</v>
      </c>
      <c r="D618" s="18">
        <v>797.76</v>
      </c>
      <c r="E618" s="18">
        <v>0</v>
      </c>
      <c r="F618" s="18">
        <v>0</v>
      </c>
      <c r="G618" s="18">
        <v>0</v>
      </c>
      <c r="H618" s="18">
        <v>119.66399999999999</v>
      </c>
    </row>
    <row r="619" spans="1:8">
      <c r="A619" s="17">
        <v>91948</v>
      </c>
      <c r="B619" s="17" t="s">
        <v>2219</v>
      </c>
      <c r="C619" t="s">
        <v>2220</v>
      </c>
      <c r="D619" s="18">
        <v>272079.93</v>
      </c>
      <c r="E619" s="18">
        <v>0</v>
      </c>
      <c r="F619" s="18">
        <v>5494.73</v>
      </c>
      <c r="G619" s="18">
        <v>0</v>
      </c>
      <c r="H619" s="18">
        <v>41636.197800000002</v>
      </c>
    </row>
    <row r="620" spans="1:8">
      <c r="A620" s="17">
        <v>4260</v>
      </c>
      <c r="B620" s="17" t="s">
        <v>2223</v>
      </c>
      <c r="C620" t="s">
        <v>2224</v>
      </c>
      <c r="D620" s="18">
        <v>4583490.03</v>
      </c>
      <c r="E620" s="18">
        <v>46128.444949679782</v>
      </c>
      <c r="F620" s="18">
        <v>206389.74</v>
      </c>
      <c r="G620" s="18">
        <v>810.96165029469535</v>
      </c>
      <c r="H620" s="18">
        <v>718481.96505</v>
      </c>
    </row>
    <row r="621" spans="1:8">
      <c r="A621" s="17">
        <v>4504</v>
      </c>
      <c r="B621" s="17" t="s">
        <v>2227</v>
      </c>
      <c r="C621" t="s">
        <v>2228</v>
      </c>
      <c r="D621" s="18">
        <v>46449.23</v>
      </c>
      <c r="E621" s="18">
        <v>0</v>
      </c>
      <c r="F621" s="18">
        <v>1058.74</v>
      </c>
      <c r="G621" s="18">
        <v>0</v>
      </c>
      <c r="H621" s="18">
        <v>7126.1963999999998</v>
      </c>
    </row>
    <row r="622" spans="1:8">
      <c r="A622" s="17">
        <v>4512</v>
      </c>
      <c r="B622" s="17" t="s">
        <v>2231</v>
      </c>
      <c r="C622" t="s">
        <v>2232</v>
      </c>
      <c r="D622" s="18">
        <v>25706.02</v>
      </c>
      <c r="E622" s="18">
        <v>0</v>
      </c>
      <c r="F622" s="18">
        <v>2546.5700000000002</v>
      </c>
      <c r="G622" s="18">
        <v>0</v>
      </c>
      <c r="H622" s="18">
        <v>4237.8876</v>
      </c>
    </row>
    <row r="623" spans="1:8">
      <c r="A623" s="17">
        <v>79497</v>
      </c>
      <c r="B623" s="17" t="s">
        <v>2235</v>
      </c>
      <c r="C623" t="s">
        <v>2236</v>
      </c>
      <c r="D623" s="18">
        <v>45369.06</v>
      </c>
      <c r="E623" s="18">
        <v>0</v>
      </c>
      <c r="F623" s="18">
        <v>612.79</v>
      </c>
      <c r="G623" s="18">
        <v>0</v>
      </c>
      <c r="H623" s="18">
        <v>6897.2782500000003</v>
      </c>
    </row>
    <row r="624" spans="1:8">
      <c r="A624" s="17">
        <v>79990</v>
      </c>
      <c r="B624" s="17" t="s">
        <v>2239</v>
      </c>
      <c r="C624" t="s">
        <v>2240</v>
      </c>
      <c r="D624" s="18">
        <v>12899.44</v>
      </c>
      <c r="E624" s="18">
        <v>0</v>
      </c>
      <c r="F624" s="18">
        <v>49.55</v>
      </c>
      <c r="G624" s="18">
        <v>0</v>
      </c>
      <c r="H624" s="18">
        <v>1942.3489500000001</v>
      </c>
    </row>
    <row r="625" spans="1:8">
      <c r="A625" s="17">
        <v>90036</v>
      </c>
      <c r="B625" s="17" t="s">
        <v>2243</v>
      </c>
      <c r="C625" t="s">
        <v>2244</v>
      </c>
      <c r="D625" s="18">
        <v>38992.65</v>
      </c>
      <c r="E625" s="18">
        <v>0</v>
      </c>
      <c r="F625" s="18">
        <v>347.27</v>
      </c>
      <c r="G625" s="18">
        <v>0</v>
      </c>
      <c r="H625" s="18">
        <v>5900.9876999999997</v>
      </c>
    </row>
    <row r="626" spans="1:8">
      <c r="A626" s="17">
        <v>91937</v>
      </c>
      <c r="B626" s="17" t="s">
        <v>2247</v>
      </c>
      <c r="C626" t="s">
        <v>2248</v>
      </c>
      <c r="D626" s="18">
        <v>84254.94</v>
      </c>
      <c r="E626" s="18">
        <v>0</v>
      </c>
      <c r="F626" s="18">
        <v>0</v>
      </c>
      <c r="G626" s="18">
        <v>0</v>
      </c>
      <c r="H626" s="18">
        <v>12638.241</v>
      </c>
    </row>
    <row r="627" spans="1:8">
      <c r="A627" s="17">
        <v>4394</v>
      </c>
      <c r="B627" s="17" t="s">
        <v>2250</v>
      </c>
      <c r="C627" t="s">
        <v>2251</v>
      </c>
      <c r="D627" s="18">
        <v>533332.25</v>
      </c>
      <c r="E627" s="18">
        <v>0</v>
      </c>
      <c r="F627" s="18">
        <v>15547</v>
      </c>
      <c r="G627" s="18">
        <v>0</v>
      </c>
      <c r="H627" s="18">
        <v>82331.887050000005</v>
      </c>
    </row>
    <row r="628" spans="1:8">
      <c r="A628" s="17">
        <v>4236</v>
      </c>
      <c r="B628" s="17" t="s">
        <v>2254</v>
      </c>
      <c r="C628" t="s">
        <v>2255</v>
      </c>
      <c r="D628" s="18">
        <v>238657.31</v>
      </c>
      <c r="E628" s="18">
        <v>21057.997941176473</v>
      </c>
      <c r="F628" s="18">
        <v>3406.52</v>
      </c>
      <c r="G628" s="18">
        <v>296.21913043478258</v>
      </c>
      <c r="H628" s="18">
        <v>36309.574349999995</v>
      </c>
    </row>
    <row r="629" spans="1:8">
      <c r="A629" s="17">
        <v>4170</v>
      </c>
      <c r="B629" s="17" t="s">
        <v>2258</v>
      </c>
      <c r="C629" t="s">
        <v>2259</v>
      </c>
      <c r="D629" s="18">
        <v>220794.83</v>
      </c>
      <c r="E629" s="18">
        <v>1346.3099390243901</v>
      </c>
      <c r="F629" s="18">
        <v>4539.83</v>
      </c>
      <c r="G629" s="18">
        <v>0</v>
      </c>
      <c r="H629" s="18">
        <v>33800.19975</v>
      </c>
    </row>
    <row r="630" spans="1:8">
      <c r="A630" s="17">
        <v>4193</v>
      </c>
      <c r="B630" s="17" t="s">
        <v>2262</v>
      </c>
      <c r="C630" t="s">
        <v>2263</v>
      </c>
      <c r="D630" s="18">
        <v>147103.48000000001</v>
      </c>
      <c r="E630" s="18">
        <v>0</v>
      </c>
      <c r="F630" s="18">
        <v>2198.61</v>
      </c>
      <c r="G630" s="18">
        <v>0</v>
      </c>
      <c r="H630" s="18">
        <v>22395.313349999997</v>
      </c>
    </row>
    <row r="631" spans="1:8">
      <c r="A631" s="17">
        <v>4261</v>
      </c>
      <c r="B631" s="17" t="s">
        <v>2266</v>
      </c>
      <c r="C631" t="s">
        <v>2267</v>
      </c>
      <c r="D631" s="18">
        <v>231108.53</v>
      </c>
      <c r="E631" s="18">
        <v>0</v>
      </c>
      <c r="F631" s="18">
        <v>10782.02</v>
      </c>
      <c r="G631" s="18">
        <v>0</v>
      </c>
      <c r="H631" s="18">
        <v>36283.582800000004</v>
      </c>
    </row>
    <row r="632" spans="1:8">
      <c r="A632" s="17">
        <v>4154</v>
      </c>
      <c r="B632" s="17" t="s">
        <v>2270</v>
      </c>
      <c r="C632" t="s">
        <v>2271</v>
      </c>
      <c r="D632" s="18">
        <v>434420.25</v>
      </c>
      <c r="E632" s="18">
        <v>14344.064858490567</v>
      </c>
      <c r="F632" s="18">
        <v>7223.73</v>
      </c>
      <c r="G632" s="18">
        <v>0</v>
      </c>
      <c r="H632" s="18">
        <v>66246.597899999993</v>
      </c>
    </row>
    <row r="633" spans="1:8">
      <c r="A633" s="17">
        <v>4387</v>
      </c>
      <c r="B633" s="17" t="s">
        <v>2274</v>
      </c>
      <c r="C633" t="s">
        <v>2275</v>
      </c>
      <c r="D633" s="18">
        <v>443869.44</v>
      </c>
      <c r="E633" s="18">
        <v>13097.786754098361</v>
      </c>
      <c r="F633" s="18">
        <v>6680.43</v>
      </c>
      <c r="G633" s="18">
        <v>0</v>
      </c>
      <c r="H633" s="18">
        <v>67582.480949999997</v>
      </c>
    </row>
    <row r="634" spans="1:8">
      <c r="A634" s="17">
        <v>4485</v>
      </c>
      <c r="B634" s="17" t="s">
        <v>2278</v>
      </c>
      <c r="C634" t="s">
        <v>2279</v>
      </c>
      <c r="D634" s="18">
        <v>8204.16</v>
      </c>
      <c r="E634" s="18">
        <v>0</v>
      </c>
      <c r="F634" s="18">
        <v>500.35</v>
      </c>
      <c r="G634" s="18">
        <v>0</v>
      </c>
      <c r="H634" s="18">
        <v>1305.6754499999997</v>
      </c>
    </row>
    <row r="635" spans="1:8">
      <c r="A635" s="17">
        <v>79379</v>
      </c>
      <c r="B635" s="17" t="s">
        <v>2282</v>
      </c>
      <c r="C635" t="s">
        <v>2283</v>
      </c>
      <c r="D635" s="18">
        <v>9928.7800000000007</v>
      </c>
      <c r="E635" s="18">
        <v>0</v>
      </c>
      <c r="F635" s="18">
        <v>0</v>
      </c>
      <c r="G635" s="18">
        <v>0</v>
      </c>
      <c r="H635" s="18">
        <v>1489.3172999999999</v>
      </c>
    </row>
    <row r="636" spans="1:8">
      <c r="A636" s="17">
        <v>79533</v>
      </c>
      <c r="B636" s="17" t="s">
        <v>2286</v>
      </c>
      <c r="C636" t="s">
        <v>2287</v>
      </c>
      <c r="D636" s="18">
        <v>8344.14</v>
      </c>
      <c r="E636" s="18">
        <v>0</v>
      </c>
      <c r="F636" s="18">
        <v>0</v>
      </c>
      <c r="G636" s="18">
        <v>0</v>
      </c>
      <c r="H636" s="18">
        <v>1251.6214499999999</v>
      </c>
    </row>
    <row r="637" spans="1:8">
      <c r="A637" s="17">
        <v>79492</v>
      </c>
      <c r="B637" s="17" t="s">
        <v>2290</v>
      </c>
      <c r="C637" t="s">
        <v>2366</v>
      </c>
      <c r="D637" s="18">
        <v>1250.1099999999999</v>
      </c>
      <c r="E637" s="18">
        <v>0</v>
      </c>
      <c r="F637" s="18">
        <v>0</v>
      </c>
      <c r="G637" s="18">
        <v>0</v>
      </c>
      <c r="H637" s="18">
        <v>187.51634999999999</v>
      </c>
    </row>
    <row r="638" spans="1:8">
      <c r="A638" s="17">
        <v>4213</v>
      </c>
      <c r="B638" s="17" t="s">
        <v>2292</v>
      </c>
      <c r="C638" t="s">
        <v>2293</v>
      </c>
      <c r="D638" s="18">
        <v>13847.3</v>
      </c>
      <c r="E638" s="18">
        <v>0</v>
      </c>
      <c r="F638" s="18">
        <v>1284.0899999999999</v>
      </c>
      <c r="G638" s="18">
        <v>0</v>
      </c>
      <c r="H638" s="18">
        <v>2269.7091</v>
      </c>
    </row>
    <row r="639" spans="1:8">
      <c r="A639" s="17">
        <v>4385</v>
      </c>
      <c r="B639" s="17" t="s">
        <v>2296</v>
      </c>
      <c r="C639" t="s">
        <v>2297</v>
      </c>
      <c r="D639" s="18">
        <v>72023.990000000005</v>
      </c>
      <c r="E639" s="18">
        <v>0</v>
      </c>
      <c r="F639" s="18">
        <v>1418.62</v>
      </c>
      <c r="G639" s="18">
        <v>0</v>
      </c>
      <c r="H639" s="18">
        <v>11016.390149999999</v>
      </c>
    </row>
    <row r="640" spans="1:8">
      <c r="A640" s="17">
        <v>4377</v>
      </c>
      <c r="B640" s="17" t="s">
        <v>2300</v>
      </c>
      <c r="C640" t="s">
        <v>2301</v>
      </c>
      <c r="D640" s="18">
        <v>9874.9599999999991</v>
      </c>
      <c r="E640" s="18">
        <v>0</v>
      </c>
      <c r="F640" s="18">
        <v>979.42</v>
      </c>
      <c r="G640" s="18">
        <v>0</v>
      </c>
      <c r="H640" s="18">
        <v>1628.1567</v>
      </c>
    </row>
    <row r="641" spans="1:8">
      <c r="A641" s="17">
        <v>79524</v>
      </c>
      <c r="B641" s="17" t="s">
        <v>2304</v>
      </c>
      <c r="C641" t="s">
        <v>2305</v>
      </c>
      <c r="D641" s="18">
        <v>5108.7700000000004</v>
      </c>
      <c r="E641" s="18">
        <v>0</v>
      </c>
      <c r="F641" s="18">
        <v>0</v>
      </c>
      <c r="G641" s="18">
        <v>0</v>
      </c>
      <c r="H641" s="18">
        <v>766.31534999999997</v>
      </c>
    </row>
    <row r="642" spans="1:8">
      <c r="A642" s="17">
        <v>79472</v>
      </c>
      <c r="B642" s="17" t="s">
        <v>2308</v>
      </c>
      <c r="C642" t="s">
        <v>2309</v>
      </c>
      <c r="D642" s="18">
        <v>4553.12</v>
      </c>
      <c r="E642" s="18">
        <v>0</v>
      </c>
      <c r="F642" s="18">
        <v>0</v>
      </c>
      <c r="G642" s="18">
        <v>0</v>
      </c>
      <c r="H642" s="18">
        <v>682.96770000000004</v>
      </c>
    </row>
    <row r="643" spans="1:8">
      <c r="A643" s="17">
        <v>4499</v>
      </c>
      <c r="B643" s="17" t="s">
        <v>2311</v>
      </c>
      <c r="C643" t="s">
        <v>2312</v>
      </c>
      <c r="D643" s="18">
        <v>1889699.17</v>
      </c>
      <c r="E643" s="18">
        <v>43457.473494065278</v>
      </c>
      <c r="F643" s="18">
        <v>34109.51</v>
      </c>
      <c r="G643" s="18">
        <v>275.07669354838708</v>
      </c>
      <c r="H643" s="18">
        <v>288571.30064999999</v>
      </c>
    </row>
    <row r="644" spans="1:8">
      <c r="A644" s="17">
        <v>4509</v>
      </c>
      <c r="B644" s="17" t="s">
        <v>2315</v>
      </c>
      <c r="C644" t="s">
        <v>2316</v>
      </c>
      <c r="D644" s="18">
        <v>22831.06</v>
      </c>
      <c r="E644" s="18">
        <v>0</v>
      </c>
      <c r="F644" s="18">
        <v>0</v>
      </c>
      <c r="G644" s="18">
        <v>0</v>
      </c>
      <c r="H644" s="18">
        <v>3424.6583999999998</v>
      </c>
    </row>
    <row r="645" spans="1:8">
      <c r="A645" s="17">
        <v>4507</v>
      </c>
      <c r="B645" s="17" t="s">
        <v>2318</v>
      </c>
      <c r="C645" t="s">
        <v>2319</v>
      </c>
      <c r="D645" s="18">
        <v>2100948.29</v>
      </c>
      <c r="E645" s="18">
        <v>6161.1386803519063</v>
      </c>
      <c r="F645" s="18">
        <v>0</v>
      </c>
      <c r="G645" s="18">
        <v>0</v>
      </c>
      <c r="H645" s="18">
        <v>315142.24365000002</v>
      </c>
    </row>
    <row r="647" spans="1:8">
      <c r="D647" s="22"/>
      <c r="F647" s="22"/>
    </row>
  </sheetData>
  <printOptions gridLines="1"/>
  <pageMargins left="0.7" right="0.7" top="0.75" bottom="0.75" header="0.3" footer="0.3"/>
  <pageSetup scale="54"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6ECF-0A01-401E-9862-98859F3DE190}">
  <sheetPr codeName="Sheet7">
    <pageSetUpPr fitToPage="1"/>
  </sheetPr>
  <dimension ref="A1:H648"/>
  <sheetViews>
    <sheetView zoomScaleNormal="100" workbookViewId="0">
      <pane xSplit="3" ySplit="3" topLeftCell="D4" activePane="bottomRight" state="frozen"/>
      <selection pane="bottomRight" activeCell="I1" sqref="I1:I1048576"/>
      <selection pane="bottomLeft"/>
      <selection pane="topRight"/>
    </sheetView>
  </sheetViews>
  <sheetFormatPr defaultColWidth="8.5703125" defaultRowHeight="14.45"/>
  <cols>
    <col min="1" max="1" width="10.5703125" style="17" customWidth="1"/>
    <col min="2" max="2" width="10" style="17" bestFit="1" customWidth="1"/>
    <col min="3" max="3" width="60.5703125" customWidth="1"/>
    <col min="4" max="4" width="22.5703125" style="17" customWidth="1"/>
    <col min="5" max="5" width="22.5703125" style="18" customWidth="1"/>
    <col min="6" max="6" width="22.5703125" style="17" customWidth="1"/>
    <col min="7" max="7" width="22.5703125" style="21" customWidth="1"/>
    <col min="8" max="8" width="22.5703125" style="17" customWidth="1"/>
    <col min="9" max="16384" width="8.5703125" style="17"/>
  </cols>
  <sheetData>
    <row r="1" spans="1:8" customFormat="1">
      <c r="A1" t="s">
        <v>2367</v>
      </c>
      <c r="C1" s="15" t="s">
        <v>2368</v>
      </c>
      <c r="E1" s="12" t="s">
        <v>2333</v>
      </c>
      <c r="G1" s="16"/>
    </row>
    <row r="2" spans="1:8" customFormat="1">
      <c r="C2" s="15"/>
      <c r="D2" s="23">
        <f>SUM(D4:D650)</f>
        <v>222273634.16256338</v>
      </c>
      <c r="E2" s="12"/>
      <c r="F2" s="23">
        <f>SUM(F4:F650)</f>
        <v>4992938.0600000042</v>
      </c>
      <c r="G2" s="16"/>
    </row>
    <row r="3" spans="1:8" ht="29.25" customHeight="1">
      <c r="A3" s="17" t="s">
        <v>2334</v>
      </c>
      <c r="B3" s="17" t="s">
        <v>2</v>
      </c>
      <c r="C3" t="s">
        <v>2335</v>
      </c>
      <c r="D3" s="17" t="s">
        <v>2336</v>
      </c>
      <c r="E3" s="18" t="s">
        <v>2337</v>
      </c>
      <c r="F3" s="17" t="s">
        <v>2338</v>
      </c>
      <c r="G3" s="17" t="s">
        <v>2339</v>
      </c>
      <c r="H3" s="17" t="s">
        <v>2340</v>
      </c>
    </row>
    <row r="4" spans="1:8">
      <c r="A4" s="17">
        <v>1000166</v>
      </c>
      <c r="B4" s="17" t="s">
        <v>80</v>
      </c>
      <c r="C4" t="s">
        <v>81</v>
      </c>
      <c r="D4" s="24">
        <v>45079.93</v>
      </c>
      <c r="E4" s="18">
        <v>0</v>
      </c>
      <c r="F4" s="18">
        <v>0</v>
      </c>
      <c r="G4" s="18">
        <v>0</v>
      </c>
      <c r="H4" s="18">
        <v>6761.9894999999997</v>
      </c>
    </row>
    <row r="5" spans="1:8">
      <c r="A5" s="17">
        <v>90199</v>
      </c>
      <c r="B5" s="17" t="s">
        <v>86</v>
      </c>
      <c r="C5" t="s">
        <v>87</v>
      </c>
      <c r="D5" s="24">
        <v>109837.56</v>
      </c>
      <c r="E5" s="18">
        <v>0</v>
      </c>
      <c r="F5" s="18">
        <v>1253.6300000000001</v>
      </c>
      <c r="G5" s="18">
        <v>0</v>
      </c>
      <c r="H5" s="18">
        <v>16663.678499999998</v>
      </c>
    </row>
    <row r="6" spans="1:8">
      <c r="A6" s="17">
        <v>85540</v>
      </c>
      <c r="B6" s="17" t="s">
        <v>90</v>
      </c>
      <c r="C6" t="s">
        <v>91</v>
      </c>
      <c r="D6" s="24">
        <v>20439.03</v>
      </c>
      <c r="E6" s="18">
        <v>0</v>
      </c>
      <c r="F6" s="18">
        <v>0</v>
      </c>
      <c r="G6" s="18">
        <v>0</v>
      </c>
      <c r="H6" s="18">
        <v>3065.8544999999999</v>
      </c>
    </row>
    <row r="7" spans="1:8">
      <c r="A7" s="17">
        <v>90878</v>
      </c>
      <c r="B7" s="17" t="s">
        <v>94</v>
      </c>
      <c r="C7" t="s">
        <v>95</v>
      </c>
      <c r="D7" s="24">
        <v>1115195.26</v>
      </c>
      <c r="E7" s="18">
        <v>0</v>
      </c>
      <c r="F7" s="18">
        <v>11822.36</v>
      </c>
      <c r="G7" s="18">
        <v>0</v>
      </c>
      <c r="H7" s="18">
        <v>169052.64300000001</v>
      </c>
    </row>
    <row r="8" spans="1:8">
      <c r="A8" s="17">
        <v>79961</v>
      </c>
      <c r="B8" s="17" t="s">
        <v>98</v>
      </c>
      <c r="C8" t="s">
        <v>99</v>
      </c>
      <c r="D8" s="24">
        <v>102234.47</v>
      </c>
      <c r="E8" s="18">
        <v>0</v>
      </c>
      <c r="F8" s="18">
        <v>1059.99</v>
      </c>
      <c r="G8" s="18">
        <v>0</v>
      </c>
      <c r="H8" s="18">
        <v>15494.169</v>
      </c>
    </row>
    <row r="9" spans="1:8">
      <c r="A9" s="17">
        <v>92768</v>
      </c>
      <c r="B9" s="17" t="s">
        <v>102</v>
      </c>
      <c r="C9" t="s">
        <v>99</v>
      </c>
      <c r="D9" s="24">
        <v>188342.15</v>
      </c>
      <c r="E9" s="18">
        <v>0</v>
      </c>
      <c r="F9" s="18">
        <v>3368.54</v>
      </c>
      <c r="G9" s="18">
        <v>0</v>
      </c>
      <c r="H9" s="18">
        <v>28756.603500000001</v>
      </c>
    </row>
    <row r="10" spans="1:8">
      <c r="A10" s="17">
        <v>78897</v>
      </c>
      <c r="B10" s="17" t="s">
        <v>103</v>
      </c>
      <c r="C10" t="s">
        <v>104</v>
      </c>
      <c r="D10" s="24">
        <v>72330.09</v>
      </c>
      <c r="E10" s="18">
        <v>0</v>
      </c>
      <c r="F10" s="18">
        <v>1405.1</v>
      </c>
      <c r="G10" s="18">
        <v>0</v>
      </c>
      <c r="H10" s="18">
        <v>11060.2785</v>
      </c>
    </row>
    <row r="11" spans="1:8">
      <c r="A11" s="17">
        <v>79213</v>
      </c>
      <c r="B11" s="17" t="s">
        <v>106</v>
      </c>
      <c r="C11" t="s">
        <v>2341</v>
      </c>
      <c r="D11" s="24">
        <v>34753.949999999997</v>
      </c>
      <c r="E11" s="18">
        <v>0</v>
      </c>
      <c r="F11" s="18">
        <v>0</v>
      </c>
      <c r="G11" s="18">
        <v>0</v>
      </c>
      <c r="H11" s="18">
        <v>5213.0924999999997</v>
      </c>
    </row>
    <row r="12" spans="1:8">
      <c r="A12" s="17">
        <v>4325</v>
      </c>
      <c r="B12" s="17" t="s">
        <v>110</v>
      </c>
      <c r="C12" t="s">
        <v>111</v>
      </c>
      <c r="D12" s="24">
        <v>51840.25</v>
      </c>
      <c r="E12" s="18">
        <v>0</v>
      </c>
      <c r="F12" s="18">
        <v>668.48</v>
      </c>
      <c r="G12" s="18">
        <v>0</v>
      </c>
      <c r="H12" s="18">
        <v>7876.3095000000003</v>
      </c>
    </row>
    <row r="13" spans="1:8">
      <c r="A13" s="17">
        <v>79437</v>
      </c>
      <c r="B13" s="17" t="s">
        <v>114</v>
      </c>
      <c r="C13" t="s">
        <v>115</v>
      </c>
      <c r="D13" s="24">
        <v>94198.720000000001</v>
      </c>
      <c r="E13" s="18">
        <v>0</v>
      </c>
      <c r="F13" s="18">
        <v>2089.89</v>
      </c>
      <c r="G13" s="18">
        <v>0</v>
      </c>
      <c r="H13" s="18">
        <v>14443.291499999999</v>
      </c>
    </row>
    <row r="14" spans="1:8">
      <c r="A14" s="17">
        <v>4289</v>
      </c>
      <c r="B14" s="17" t="s">
        <v>117</v>
      </c>
      <c r="C14" t="s">
        <v>118</v>
      </c>
      <c r="D14" s="24">
        <v>1590826.07</v>
      </c>
      <c r="E14" s="18">
        <v>18606.152865497075</v>
      </c>
      <c r="F14" s="18">
        <v>0</v>
      </c>
      <c r="G14" s="18">
        <v>0</v>
      </c>
      <c r="H14" s="18">
        <v>238623.9105</v>
      </c>
    </row>
    <row r="15" spans="1:8">
      <c r="A15" s="17">
        <v>4249</v>
      </c>
      <c r="B15" s="17" t="s">
        <v>121</v>
      </c>
      <c r="C15" t="s">
        <v>122</v>
      </c>
      <c r="D15" s="24">
        <v>35473.910000000003</v>
      </c>
      <c r="E15" s="18">
        <v>0</v>
      </c>
      <c r="F15" s="18">
        <v>493.26</v>
      </c>
      <c r="G15" s="18">
        <v>0</v>
      </c>
      <c r="H15" s="18">
        <v>5395.0755000000008</v>
      </c>
    </row>
    <row r="16" spans="1:8">
      <c r="A16" s="17">
        <v>79053</v>
      </c>
      <c r="B16" s="17" t="s">
        <v>125</v>
      </c>
      <c r="C16" t="s">
        <v>126</v>
      </c>
      <c r="D16" s="24">
        <v>15915.04</v>
      </c>
      <c r="E16" s="18">
        <v>0</v>
      </c>
      <c r="F16" s="18">
        <v>0</v>
      </c>
      <c r="G16" s="18">
        <v>0</v>
      </c>
      <c r="H16" s="18">
        <v>2387.2559999999999</v>
      </c>
    </row>
    <row r="17" spans="1:8">
      <c r="A17" s="17">
        <v>449790</v>
      </c>
      <c r="B17" s="17" t="s">
        <v>129</v>
      </c>
      <c r="C17" t="s">
        <v>127</v>
      </c>
      <c r="D17" s="24">
        <v>3009.68</v>
      </c>
      <c r="E17" s="18">
        <v>0</v>
      </c>
      <c r="F17" s="18">
        <v>0</v>
      </c>
      <c r="G17" s="18">
        <v>0</v>
      </c>
      <c r="H17" s="18">
        <v>451.45199999999994</v>
      </c>
    </row>
    <row r="18" spans="1:8">
      <c r="A18" s="17">
        <v>4409</v>
      </c>
      <c r="B18" s="17" t="s">
        <v>132</v>
      </c>
      <c r="C18" t="s">
        <v>133</v>
      </c>
      <c r="D18" s="24">
        <v>88512.2</v>
      </c>
      <c r="E18" s="18">
        <v>0</v>
      </c>
      <c r="F18" s="18">
        <v>1927.77</v>
      </c>
      <c r="G18" s="18">
        <v>0</v>
      </c>
      <c r="H18" s="18">
        <v>13565.995499999999</v>
      </c>
    </row>
    <row r="19" spans="1:8">
      <c r="A19" s="17">
        <v>5978</v>
      </c>
      <c r="B19" s="17" t="s">
        <v>136</v>
      </c>
      <c r="C19" t="s">
        <v>137</v>
      </c>
      <c r="D19" s="24">
        <v>1556.36</v>
      </c>
      <c r="E19" s="18">
        <v>0</v>
      </c>
      <c r="F19" s="18">
        <v>1488.02</v>
      </c>
      <c r="G19" s="18">
        <v>0</v>
      </c>
      <c r="H19" s="18">
        <v>456.65699999999998</v>
      </c>
    </row>
    <row r="20" spans="1:8">
      <c r="A20" s="17">
        <v>78966</v>
      </c>
      <c r="B20" s="17" t="s">
        <v>140</v>
      </c>
      <c r="C20" t="s">
        <v>141</v>
      </c>
      <c r="D20" s="24">
        <v>4729.7</v>
      </c>
      <c r="E20" s="18">
        <v>0</v>
      </c>
      <c r="F20" s="18">
        <v>0</v>
      </c>
      <c r="G20" s="18">
        <v>0</v>
      </c>
      <c r="H20" s="18">
        <v>709.45499999999993</v>
      </c>
    </row>
    <row r="21" spans="1:8">
      <c r="A21" s="17">
        <v>4280</v>
      </c>
      <c r="B21" s="17" t="s">
        <v>144</v>
      </c>
      <c r="C21" t="s">
        <v>145</v>
      </c>
      <c r="D21" s="24">
        <v>2411348.1</v>
      </c>
      <c r="E21" s="18">
        <v>23392.220856911885</v>
      </c>
      <c r="F21" s="18">
        <v>67839.149999999994</v>
      </c>
      <c r="G21" s="18">
        <v>0</v>
      </c>
      <c r="H21" s="18">
        <v>371878.08749999997</v>
      </c>
    </row>
    <row r="22" spans="1:8">
      <c r="A22" s="17">
        <v>4161</v>
      </c>
      <c r="B22" s="17" t="s">
        <v>148</v>
      </c>
      <c r="C22" t="s">
        <v>149</v>
      </c>
      <c r="D22" s="24">
        <v>10993.13</v>
      </c>
      <c r="E22" s="18">
        <v>0</v>
      </c>
      <c r="F22" s="18">
        <v>468.51</v>
      </c>
      <c r="G22" s="18">
        <v>0</v>
      </c>
      <c r="H22" s="18">
        <v>1719.2459999999999</v>
      </c>
    </row>
    <row r="23" spans="1:8">
      <c r="A23" s="17">
        <v>4418</v>
      </c>
      <c r="B23" s="17" t="s">
        <v>152</v>
      </c>
      <c r="C23" t="s">
        <v>153</v>
      </c>
      <c r="D23" s="24">
        <v>175129.04</v>
      </c>
      <c r="E23" s="18">
        <v>7197.0838356164386</v>
      </c>
      <c r="F23" s="18">
        <v>3758.1</v>
      </c>
      <c r="G23" s="18">
        <v>0</v>
      </c>
      <c r="H23" s="18">
        <v>26833.071</v>
      </c>
    </row>
    <row r="24" spans="1:8">
      <c r="A24" s="17">
        <v>80995</v>
      </c>
      <c r="B24" s="17" t="s">
        <v>156</v>
      </c>
      <c r="C24" t="s">
        <v>157</v>
      </c>
      <c r="D24" s="24">
        <v>96610.89</v>
      </c>
      <c r="E24" s="18">
        <v>0</v>
      </c>
      <c r="F24" s="18">
        <v>0</v>
      </c>
      <c r="G24" s="18">
        <v>0</v>
      </c>
      <c r="H24" s="18">
        <v>14491.6335</v>
      </c>
    </row>
    <row r="25" spans="1:8">
      <c r="A25" s="17">
        <v>79883</v>
      </c>
      <c r="B25" s="17" t="s">
        <v>160</v>
      </c>
      <c r="C25" t="s">
        <v>161</v>
      </c>
      <c r="D25" s="24">
        <v>38666.69</v>
      </c>
      <c r="E25" s="18">
        <v>0</v>
      </c>
      <c r="F25" s="18">
        <v>0</v>
      </c>
      <c r="G25" s="18">
        <v>0</v>
      </c>
      <c r="H25" s="18">
        <v>5800.0034999999998</v>
      </c>
    </row>
    <row r="26" spans="1:8">
      <c r="A26" s="17">
        <v>79874</v>
      </c>
      <c r="B26" s="17" t="s">
        <v>163</v>
      </c>
      <c r="C26" t="s">
        <v>2342</v>
      </c>
      <c r="D26" s="24">
        <v>56635.94</v>
      </c>
      <c r="E26" s="18">
        <v>0</v>
      </c>
      <c r="F26" s="18">
        <v>0</v>
      </c>
      <c r="G26" s="18">
        <v>0</v>
      </c>
      <c r="H26" s="18">
        <v>8495.3909999999996</v>
      </c>
    </row>
    <row r="27" spans="1:8">
      <c r="A27" s="17">
        <v>79872</v>
      </c>
      <c r="B27" s="17" t="s">
        <v>167</v>
      </c>
      <c r="C27" t="s">
        <v>168</v>
      </c>
      <c r="D27" s="24">
        <v>51844.28</v>
      </c>
      <c r="E27" s="18">
        <v>0</v>
      </c>
      <c r="F27" s="18">
        <v>0</v>
      </c>
      <c r="G27" s="18">
        <v>0</v>
      </c>
      <c r="H27" s="18">
        <v>7776.6419999999998</v>
      </c>
    </row>
    <row r="28" spans="1:8">
      <c r="A28" s="17">
        <v>79873</v>
      </c>
      <c r="B28" s="17" t="s">
        <v>170</v>
      </c>
      <c r="C28" t="s">
        <v>171</v>
      </c>
      <c r="D28" s="24">
        <v>35455.61</v>
      </c>
      <c r="E28" s="18">
        <v>0</v>
      </c>
      <c r="F28" s="18">
        <v>0</v>
      </c>
      <c r="G28" s="18">
        <v>0</v>
      </c>
      <c r="H28" s="18">
        <v>5318.3414999999995</v>
      </c>
    </row>
    <row r="29" spans="1:8">
      <c r="A29" s="17">
        <v>79875</v>
      </c>
      <c r="B29" s="17" t="s">
        <v>173</v>
      </c>
      <c r="C29" t="s">
        <v>174</v>
      </c>
      <c r="D29" s="24">
        <v>100491.81</v>
      </c>
      <c r="E29" s="18">
        <v>0</v>
      </c>
      <c r="F29" s="18">
        <v>0</v>
      </c>
      <c r="G29" s="18">
        <v>0</v>
      </c>
      <c r="H29" s="18">
        <v>15073.771499999999</v>
      </c>
    </row>
    <row r="30" spans="1:8">
      <c r="A30" s="17">
        <v>80989</v>
      </c>
      <c r="B30" s="17" t="s">
        <v>176</v>
      </c>
      <c r="C30" t="s">
        <v>177</v>
      </c>
      <c r="D30" s="24">
        <v>110213.9</v>
      </c>
      <c r="E30" s="18">
        <v>0</v>
      </c>
      <c r="F30" s="18">
        <v>0</v>
      </c>
      <c r="G30" s="18">
        <v>0</v>
      </c>
      <c r="H30" s="18">
        <v>16532.084999999999</v>
      </c>
    </row>
    <row r="31" spans="1:8">
      <c r="A31" s="17">
        <v>88334</v>
      </c>
      <c r="B31" s="17" t="s">
        <v>179</v>
      </c>
      <c r="C31" t="s">
        <v>180</v>
      </c>
      <c r="D31" s="24">
        <v>69199.13</v>
      </c>
      <c r="E31" s="18">
        <v>0</v>
      </c>
      <c r="F31" s="18">
        <v>0</v>
      </c>
      <c r="G31" s="18">
        <v>0</v>
      </c>
      <c r="H31" s="18">
        <v>10379.869500000001</v>
      </c>
    </row>
    <row r="32" spans="1:8">
      <c r="A32" s="17">
        <v>79877</v>
      </c>
      <c r="B32" s="17" t="s">
        <v>182</v>
      </c>
      <c r="C32" t="s">
        <v>183</v>
      </c>
      <c r="D32" s="24">
        <v>80325.05</v>
      </c>
      <c r="E32" s="18">
        <v>0</v>
      </c>
      <c r="F32" s="18">
        <v>0</v>
      </c>
      <c r="G32" s="18">
        <v>0</v>
      </c>
      <c r="H32" s="18">
        <v>12048.7575</v>
      </c>
    </row>
    <row r="33" spans="1:8">
      <c r="A33" s="17">
        <v>79879</v>
      </c>
      <c r="B33" s="17" t="s">
        <v>186</v>
      </c>
      <c r="C33" t="s">
        <v>187</v>
      </c>
      <c r="D33" s="24">
        <v>74634</v>
      </c>
      <c r="E33" s="18">
        <v>0</v>
      </c>
      <c r="F33" s="18">
        <v>0</v>
      </c>
      <c r="G33" s="18">
        <v>0</v>
      </c>
      <c r="H33" s="18">
        <v>11195.1</v>
      </c>
    </row>
    <row r="34" spans="1:8">
      <c r="A34" s="17">
        <v>1001346</v>
      </c>
      <c r="B34" s="17" t="s">
        <v>189</v>
      </c>
      <c r="C34" t="s">
        <v>2343</v>
      </c>
      <c r="D34" s="24">
        <v>38678.99</v>
      </c>
      <c r="E34" s="18">
        <v>0</v>
      </c>
      <c r="F34" s="18">
        <v>0</v>
      </c>
      <c r="G34" s="18">
        <v>0</v>
      </c>
      <c r="H34" s="18">
        <v>5801.8484999999991</v>
      </c>
    </row>
    <row r="35" spans="1:8">
      <c r="A35" s="17">
        <v>4348</v>
      </c>
      <c r="B35" s="17" t="s">
        <v>192</v>
      </c>
      <c r="C35" t="s">
        <v>193</v>
      </c>
      <c r="D35" s="24">
        <v>2007504.17</v>
      </c>
      <c r="E35" s="18">
        <v>0</v>
      </c>
      <c r="F35" s="18">
        <v>21328.97</v>
      </c>
      <c r="G35" s="18">
        <v>0</v>
      </c>
      <c r="H35" s="18">
        <v>304324.97099999996</v>
      </c>
    </row>
    <row r="36" spans="1:8">
      <c r="A36" s="17">
        <v>4406</v>
      </c>
      <c r="B36" s="17" t="s">
        <v>196</v>
      </c>
      <c r="C36" t="s">
        <v>197</v>
      </c>
      <c r="D36" s="24">
        <v>2934300.36</v>
      </c>
      <c r="E36" s="18">
        <v>30386.721422782528</v>
      </c>
      <c r="F36" s="18">
        <v>81200.84</v>
      </c>
      <c r="G36" s="18">
        <v>0</v>
      </c>
      <c r="H36" s="18">
        <v>452325.17999999993</v>
      </c>
    </row>
    <row r="37" spans="1:8">
      <c r="A37" s="17">
        <v>4506</v>
      </c>
      <c r="B37" s="17" t="s">
        <v>200</v>
      </c>
      <c r="C37" t="s">
        <v>201</v>
      </c>
      <c r="D37" s="24">
        <v>49107.69</v>
      </c>
      <c r="E37" s="18">
        <v>0</v>
      </c>
      <c r="F37" s="18">
        <v>0</v>
      </c>
      <c r="G37" s="18">
        <v>0</v>
      </c>
      <c r="H37" s="18">
        <v>7366.1535000000003</v>
      </c>
    </row>
    <row r="38" spans="1:8">
      <c r="A38" s="17">
        <v>90532</v>
      </c>
      <c r="B38" s="17" t="s">
        <v>204</v>
      </c>
      <c r="C38" t="s">
        <v>205</v>
      </c>
      <c r="D38" s="24">
        <v>138316.64000000001</v>
      </c>
      <c r="E38" s="18">
        <v>0</v>
      </c>
      <c r="F38" s="18">
        <v>227.82</v>
      </c>
      <c r="G38" s="18">
        <v>0</v>
      </c>
      <c r="H38" s="18">
        <v>20781.669000000002</v>
      </c>
    </row>
    <row r="39" spans="1:8">
      <c r="A39" s="17">
        <v>79547</v>
      </c>
      <c r="B39" s="17" t="s">
        <v>207</v>
      </c>
      <c r="C39" t="s">
        <v>208</v>
      </c>
      <c r="D39" s="24">
        <v>391.37</v>
      </c>
      <c r="E39" s="18">
        <v>0</v>
      </c>
      <c r="F39" s="18">
        <v>0</v>
      </c>
      <c r="G39" s="18">
        <v>0</v>
      </c>
      <c r="H39" s="18">
        <v>58.705500000000001</v>
      </c>
    </row>
    <row r="40" spans="1:8">
      <c r="A40" s="17">
        <v>4178</v>
      </c>
      <c r="B40" s="17" t="s">
        <v>210</v>
      </c>
      <c r="C40" t="s">
        <v>211</v>
      </c>
      <c r="D40" s="24">
        <v>4615.3900000000003</v>
      </c>
      <c r="E40" s="18">
        <v>0</v>
      </c>
      <c r="F40" s="18">
        <v>690.44</v>
      </c>
      <c r="G40" s="18">
        <v>0</v>
      </c>
      <c r="H40" s="18">
        <v>795.87450000000001</v>
      </c>
    </row>
    <row r="41" spans="1:8">
      <c r="A41" s="17">
        <v>4443</v>
      </c>
      <c r="B41" s="17" t="s">
        <v>213</v>
      </c>
      <c r="C41" t="s">
        <v>214</v>
      </c>
      <c r="D41" s="24">
        <v>752081.46</v>
      </c>
      <c r="E41" s="18">
        <v>18447.281094339622</v>
      </c>
      <c r="F41" s="18">
        <v>28498.58</v>
      </c>
      <c r="G41" s="18">
        <v>0</v>
      </c>
      <c r="H41" s="18">
        <v>117087.00599999998</v>
      </c>
    </row>
    <row r="42" spans="1:8">
      <c r="A42" s="17">
        <v>79426</v>
      </c>
      <c r="B42" s="17" t="s">
        <v>217</v>
      </c>
      <c r="C42" t="s">
        <v>218</v>
      </c>
      <c r="D42" s="24">
        <v>41757.019999999997</v>
      </c>
      <c r="E42" s="18">
        <v>0</v>
      </c>
      <c r="F42" s="18">
        <v>305.19</v>
      </c>
      <c r="G42" s="18">
        <v>0</v>
      </c>
      <c r="H42" s="18">
        <v>6309.3314999999993</v>
      </c>
    </row>
    <row r="43" spans="1:8">
      <c r="A43" s="17">
        <v>92980</v>
      </c>
      <c r="B43" s="17" t="s">
        <v>220</v>
      </c>
      <c r="C43" t="s">
        <v>221</v>
      </c>
      <c r="D43" s="24">
        <v>0</v>
      </c>
      <c r="E43" s="18">
        <v>0</v>
      </c>
      <c r="F43" s="18">
        <v>0</v>
      </c>
      <c r="G43" s="18">
        <v>0</v>
      </c>
      <c r="H43" s="18">
        <v>0</v>
      </c>
    </row>
    <row r="44" spans="1:8">
      <c r="A44" s="17">
        <v>92312</v>
      </c>
      <c r="B44" s="17" t="s">
        <v>223</v>
      </c>
      <c r="C44" t="s">
        <v>224</v>
      </c>
      <c r="D44" s="24">
        <v>77894.92</v>
      </c>
      <c r="E44" s="18">
        <v>0</v>
      </c>
      <c r="F44" s="18">
        <v>224.31</v>
      </c>
      <c r="G44" s="18">
        <v>0</v>
      </c>
      <c r="H44" s="18">
        <v>11717.884499999998</v>
      </c>
    </row>
    <row r="45" spans="1:8">
      <c r="A45" s="17">
        <v>90917</v>
      </c>
      <c r="B45" s="17" t="s">
        <v>226</v>
      </c>
      <c r="C45" t="s">
        <v>227</v>
      </c>
      <c r="D45" s="24">
        <v>75733.009999999995</v>
      </c>
      <c r="E45" s="18">
        <v>0</v>
      </c>
      <c r="F45" s="18">
        <v>217.26</v>
      </c>
      <c r="G45" s="18">
        <v>0</v>
      </c>
      <c r="H45" s="18">
        <v>11392.540499999997</v>
      </c>
    </row>
    <row r="46" spans="1:8">
      <c r="A46" s="17">
        <v>92314</v>
      </c>
      <c r="B46" s="17" t="s">
        <v>229</v>
      </c>
      <c r="C46" t="s">
        <v>230</v>
      </c>
      <c r="D46" s="24">
        <v>71230.679999999993</v>
      </c>
      <c r="E46" s="18">
        <v>0</v>
      </c>
      <c r="F46" s="18">
        <v>329.26</v>
      </c>
      <c r="G46" s="18">
        <v>0</v>
      </c>
      <c r="H46" s="18">
        <v>10733.990999999998</v>
      </c>
    </row>
    <row r="47" spans="1:8">
      <c r="A47" s="17">
        <v>91878</v>
      </c>
      <c r="B47" s="17" t="s">
        <v>232</v>
      </c>
      <c r="C47" t="s">
        <v>233</v>
      </c>
      <c r="D47" s="24">
        <v>78698.350000000006</v>
      </c>
      <c r="E47" s="18">
        <v>0</v>
      </c>
      <c r="F47" s="18">
        <v>1054.7</v>
      </c>
      <c r="G47" s="18">
        <v>0</v>
      </c>
      <c r="H47" s="18">
        <v>11962.9575</v>
      </c>
    </row>
    <row r="48" spans="1:8">
      <c r="A48" s="17">
        <v>92656</v>
      </c>
      <c r="B48" s="17" t="s">
        <v>235</v>
      </c>
      <c r="C48" t="s">
        <v>236</v>
      </c>
      <c r="D48" s="24">
        <v>101056.09</v>
      </c>
      <c r="E48" s="18">
        <v>0</v>
      </c>
      <c r="F48" s="18">
        <v>440.88</v>
      </c>
      <c r="G48" s="18">
        <v>0</v>
      </c>
      <c r="H48" s="18">
        <v>15224.5455</v>
      </c>
    </row>
    <row r="49" spans="1:8">
      <c r="A49" s="17">
        <v>91758</v>
      </c>
      <c r="B49" s="17" t="s">
        <v>238</v>
      </c>
      <c r="C49" t="s">
        <v>239</v>
      </c>
      <c r="D49" s="24">
        <v>103277.82</v>
      </c>
      <c r="E49" s="18">
        <v>0</v>
      </c>
      <c r="F49" s="18">
        <v>536.54</v>
      </c>
      <c r="G49" s="18">
        <v>0</v>
      </c>
      <c r="H49" s="18">
        <v>15572.153999999999</v>
      </c>
    </row>
    <row r="50" spans="1:8">
      <c r="A50" s="17">
        <v>90857</v>
      </c>
      <c r="B50" s="17" t="s">
        <v>241</v>
      </c>
      <c r="C50" t="s">
        <v>242</v>
      </c>
      <c r="D50" s="24">
        <v>147379.34</v>
      </c>
      <c r="E50" s="18">
        <v>0</v>
      </c>
      <c r="F50" s="18">
        <v>336.6</v>
      </c>
      <c r="G50" s="18">
        <v>0</v>
      </c>
      <c r="H50" s="18">
        <v>22157.391</v>
      </c>
    </row>
    <row r="51" spans="1:8">
      <c r="A51" s="17">
        <v>1001937</v>
      </c>
      <c r="B51" s="17" t="s">
        <v>244</v>
      </c>
      <c r="C51" t="s">
        <v>245</v>
      </c>
      <c r="D51" s="24">
        <v>39980.79</v>
      </c>
      <c r="E51" s="18">
        <v>0</v>
      </c>
      <c r="F51" s="18">
        <v>1398.65</v>
      </c>
      <c r="G51" s="18">
        <v>0</v>
      </c>
      <c r="H51" s="18">
        <v>6206.9160000000002</v>
      </c>
    </row>
    <row r="52" spans="1:8">
      <c r="A52" s="17">
        <v>90915</v>
      </c>
      <c r="B52" s="17" t="s">
        <v>247</v>
      </c>
      <c r="C52" t="s">
        <v>245</v>
      </c>
      <c r="D52" s="24">
        <v>125637.19</v>
      </c>
      <c r="E52" s="18">
        <v>0</v>
      </c>
      <c r="F52" s="18">
        <v>151.97</v>
      </c>
      <c r="G52" s="18">
        <v>0</v>
      </c>
      <c r="H52" s="18">
        <v>18868.374</v>
      </c>
    </row>
    <row r="53" spans="1:8">
      <c r="A53" s="17">
        <v>90916</v>
      </c>
      <c r="B53" s="17" t="s">
        <v>248</v>
      </c>
      <c r="C53" t="s">
        <v>249</v>
      </c>
      <c r="D53" s="24">
        <v>103615.18</v>
      </c>
      <c r="E53" s="18">
        <v>0</v>
      </c>
      <c r="F53" s="18">
        <v>511.84</v>
      </c>
      <c r="G53" s="18">
        <v>0</v>
      </c>
      <c r="H53" s="18">
        <v>15619.052999999998</v>
      </c>
    </row>
    <row r="54" spans="1:8">
      <c r="A54" s="17">
        <v>89486</v>
      </c>
      <c r="B54" s="17" t="s">
        <v>251</v>
      </c>
      <c r="C54" t="s">
        <v>252</v>
      </c>
      <c r="D54" s="24">
        <v>78380.78</v>
      </c>
      <c r="E54" s="18">
        <v>0</v>
      </c>
      <c r="F54" s="18">
        <v>0</v>
      </c>
      <c r="G54" s="18">
        <v>0</v>
      </c>
      <c r="H54" s="18">
        <v>11757.117</v>
      </c>
    </row>
    <row r="55" spans="1:8">
      <c r="A55" s="17">
        <v>134379</v>
      </c>
      <c r="B55" s="17" t="s">
        <v>254</v>
      </c>
      <c r="C55" t="s">
        <v>255</v>
      </c>
      <c r="D55" s="24">
        <v>26056.75</v>
      </c>
      <c r="E55" s="18">
        <v>0</v>
      </c>
      <c r="F55" s="18">
        <v>0</v>
      </c>
      <c r="G55" s="18">
        <v>0</v>
      </c>
      <c r="H55" s="18">
        <v>3908.5124999999998</v>
      </c>
    </row>
    <row r="56" spans="1:8">
      <c r="A56" s="17">
        <v>4331</v>
      </c>
      <c r="B56" s="17" t="s">
        <v>260</v>
      </c>
      <c r="C56" t="s">
        <v>259</v>
      </c>
      <c r="D56" s="24">
        <v>42047.76</v>
      </c>
      <c r="E56" s="18">
        <v>0</v>
      </c>
      <c r="F56" s="18">
        <v>0</v>
      </c>
      <c r="G56" s="18">
        <v>0</v>
      </c>
      <c r="H56" s="18">
        <v>6307.1639999999998</v>
      </c>
    </row>
    <row r="57" spans="1:8">
      <c r="A57" s="17">
        <v>91131</v>
      </c>
      <c r="B57" s="17" t="s">
        <v>261</v>
      </c>
      <c r="C57" t="s">
        <v>259</v>
      </c>
      <c r="D57" s="24">
        <v>47319.96</v>
      </c>
      <c r="E57" s="18">
        <v>0</v>
      </c>
      <c r="F57" s="18">
        <v>0</v>
      </c>
      <c r="G57" s="18">
        <v>0</v>
      </c>
      <c r="H57" s="18">
        <v>7097.9939999999997</v>
      </c>
    </row>
    <row r="58" spans="1:8">
      <c r="A58" s="17">
        <v>90779</v>
      </c>
      <c r="B58" s="17" t="s">
        <v>258</v>
      </c>
      <c r="C58" t="s">
        <v>259</v>
      </c>
      <c r="D58" s="24">
        <v>55690.86</v>
      </c>
      <c r="E58" s="18">
        <v>0</v>
      </c>
      <c r="F58" s="18">
        <v>0</v>
      </c>
      <c r="G58" s="18">
        <v>0</v>
      </c>
      <c r="H58" s="18">
        <v>8353.628999999999</v>
      </c>
    </row>
    <row r="59" spans="1:8">
      <c r="A59" s="17">
        <v>85816</v>
      </c>
      <c r="B59" s="17" t="s">
        <v>262</v>
      </c>
      <c r="C59" t="s">
        <v>259</v>
      </c>
      <c r="D59" s="24">
        <v>76724.600000000006</v>
      </c>
      <c r="E59" s="18">
        <v>0</v>
      </c>
      <c r="F59" s="18">
        <v>0</v>
      </c>
      <c r="G59" s="18">
        <v>0</v>
      </c>
      <c r="H59" s="18">
        <v>11508.69</v>
      </c>
    </row>
    <row r="60" spans="1:8">
      <c r="A60" s="17">
        <v>91958</v>
      </c>
      <c r="B60" s="17" t="s">
        <v>263</v>
      </c>
      <c r="C60" t="s">
        <v>264</v>
      </c>
      <c r="D60" s="24">
        <v>160212.9</v>
      </c>
      <c r="E60" s="18">
        <v>0</v>
      </c>
      <c r="F60" s="18">
        <v>5289.54</v>
      </c>
      <c r="G60" s="18">
        <v>0</v>
      </c>
      <c r="H60" s="18">
        <v>24825.365999999998</v>
      </c>
    </row>
    <row r="61" spans="1:8">
      <c r="A61" s="17">
        <v>4346</v>
      </c>
      <c r="B61" s="17" t="s">
        <v>266</v>
      </c>
      <c r="C61" t="s">
        <v>2344</v>
      </c>
      <c r="D61" s="24">
        <v>19639.16</v>
      </c>
      <c r="E61" s="18">
        <v>0</v>
      </c>
      <c r="F61" s="18">
        <v>0</v>
      </c>
      <c r="G61" s="18">
        <v>0</v>
      </c>
      <c r="H61" s="18">
        <v>2945.8739999999998</v>
      </c>
    </row>
    <row r="62" spans="1:8">
      <c r="A62" s="17">
        <v>1002079</v>
      </c>
      <c r="B62" s="17" t="s">
        <v>270</v>
      </c>
      <c r="C62" t="s">
        <v>271</v>
      </c>
      <c r="D62" s="24">
        <v>14059.54</v>
      </c>
      <c r="E62" s="18">
        <v>0</v>
      </c>
      <c r="F62" s="18">
        <v>237.06</v>
      </c>
      <c r="G62" s="18">
        <v>0</v>
      </c>
      <c r="H62" s="18">
        <v>2144.4899999999998</v>
      </c>
    </row>
    <row r="63" spans="1:8">
      <c r="A63" s="17">
        <v>79947</v>
      </c>
      <c r="B63" s="17" t="s">
        <v>272</v>
      </c>
      <c r="C63" t="s">
        <v>273</v>
      </c>
      <c r="D63" s="24">
        <v>356434.3</v>
      </c>
      <c r="E63" s="18">
        <v>0</v>
      </c>
      <c r="F63" s="18">
        <v>3690.19</v>
      </c>
      <c r="G63" s="18">
        <v>0</v>
      </c>
      <c r="H63" s="18">
        <v>54018.673499999997</v>
      </c>
    </row>
    <row r="64" spans="1:8">
      <c r="A64" s="17">
        <v>87407</v>
      </c>
      <c r="B64" s="17" t="s">
        <v>276</v>
      </c>
      <c r="C64" t="s">
        <v>277</v>
      </c>
      <c r="D64" s="24">
        <v>297558.25</v>
      </c>
      <c r="E64" s="18">
        <v>0</v>
      </c>
      <c r="F64" s="18">
        <v>2963.26</v>
      </c>
      <c r="G64" s="18">
        <v>0</v>
      </c>
      <c r="H64" s="18">
        <v>45078.226499999997</v>
      </c>
    </row>
    <row r="65" spans="1:8">
      <c r="A65" s="17">
        <v>8336</v>
      </c>
      <c r="B65" s="17" t="s">
        <v>280</v>
      </c>
      <c r="C65" t="s">
        <v>281</v>
      </c>
      <c r="D65" s="24">
        <v>83869.72</v>
      </c>
      <c r="E65" s="18">
        <v>0</v>
      </c>
      <c r="F65" s="18">
        <v>0</v>
      </c>
      <c r="G65" s="18">
        <v>0</v>
      </c>
      <c r="H65" s="18">
        <v>12580.458000000001</v>
      </c>
    </row>
    <row r="66" spans="1:8">
      <c r="A66" s="17">
        <v>8326</v>
      </c>
      <c r="B66" s="17" t="s">
        <v>342</v>
      </c>
      <c r="C66" t="s">
        <v>2345</v>
      </c>
      <c r="D66" s="24">
        <v>86990.54</v>
      </c>
      <c r="E66" s="18">
        <v>0</v>
      </c>
      <c r="F66" s="18">
        <v>0</v>
      </c>
      <c r="G66" s="18">
        <v>0</v>
      </c>
      <c r="H66" s="18">
        <v>13048.580999999998</v>
      </c>
    </row>
    <row r="67" spans="1:8">
      <c r="A67" s="17">
        <v>90758</v>
      </c>
      <c r="B67" s="17" t="s">
        <v>286</v>
      </c>
      <c r="C67" t="s">
        <v>287</v>
      </c>
      <c r="D67" s="24">
        <v>187620.77</v>
      </c>
      <c r="E67" s="18">
        <v>0</v>
      </c>
      <c r="F67" s="18">
        <v>0</v>
      </c>
      <c r="G67" s="18">
        <v>0</v>
      </c>
      <c r="H67" s="18">
        <v>28143.115499999996</v>
      </c>
    </row>
    <row r="68" spans="1:8">
      <c r="A68" s="17">
        <v>1001949</v>
      </c>
      <c r="B68" s="17" t="s">
        <v>289</v>
      </c>
      <c r="C68" t="s">
        <v>290</v>
      </c>
      <c r="D68" s="24">
        <v>346.57</v>
      </c>
      <c r="E68" s="18">
        <v>0</v>
      </c>
      <c r="F68" s="18">
        <v>0</v>
      </c>
      <c r="G68" s="18">
        <v>0</v>
      </c>
      <c r="H68" s="18">
        <v>51.985499999999995</v>
      </c>
    </row>
    <row r="69" spans="1:8">
      <c r="A69" s="17">
        <v>92566</v>
      </c>
      <c r="B69" s="17" t="s">
        <v>291</v>
      </c>
      <c r="C69" t="s">
        <v>292</v>
      </c>
      <c r="D69" s="24">
        <v>11063.57</v>
      </c>
      <c r="E69" s="18">
        <v>0</v>
      </c>
      <c r="F69" s="18">
        <v>88.71</v>
      </c>
      <c r="G69" s="18">
        <v>0</v>
      </c>
      <c r="H69" s="18">
        <v>1672.8419999999999</v>
      </c>
    </row>
    <row r="70" spans="1:8">
      <c r="A70" s="17">
        <v>4345</v>
      </c>
      <c r="B70" s="17" t="s">
        <v>297</v>
      </c>
      <c r="C70" t="s">
        <v>298</v>
      </c>
      <c r="D70" s="24">
        <v>107249.33</v>
      </c>
      <c r="E70" s="18">
        <v>0</v>
      </c>
      <c r="F70" s="18">
        <v>0</v>
      </c>
      <c r="G70" s="18">
        <v>0</v>
      </c>
      <c r="H70" s="18">
        <v>16087.3995</v>
      </c>
    </row>
    <row r="71" spans="1:8">
      <c r="A71" s="17">
        <v>6393</v>
      </c>
      <c r="B71" s="17" t="s">
        <v>301</v>
      </c>
      <c r="C71" t="s">
        <v>2346</v>
      </c>
      <c r="D71" s="24">
        <v>206393.86</v>
      </c>
      <c r="E71" s="18">
        <v>0</v>
      </c>
      <c r="F71" s="18">
        <v>18189.599999999999</v>
      </c>
      <c r="G71" s="18">
        <v>0</v>
      </c>
      <c r="H71" s="18">
        <v>33687.519</v>
      </c>
    </row>
    <row r="72" spans="1:8">
      <c r="A72" s="17">
        <v>4274</v>
      </c>
      <c r="B72" s="17" t="s">
        <v>305</v>
      </c>
      <c r="C72" t="s">
        <v>306</v>
      </c>
      <c r="D72" s="24">
        <v>50516.35</v>
      </c>
      <c r="E72" s="18">
        <v>0</v>
      </c>
      <c r="F72" s="18">
        <v>345.22</v>
      </c>
      <c r="G72" s="18">
        <v>0</v>
      </c>
      <c r="H72" s="18">
        <v>7629.2354999999998</v>
      </c>
    </row>
    <row r="73" spans="1:8">
      <c r="A73" s="17">
        <v>4187</v>
      </c>
      <c r="B73" s="17" t="s">
        <v>309</v>
      </c>
      <c r="C73" t="s">
        <v>310</v>
      </c>
      <c r="D73" s="24">
        <v>9998.68</v>
      </c>
      <c r="E73" s="18">
        <v>0</v>
      </c>
      <c r="F73" s="18">
        <v>342.48</v>
      </c>
      <c r="G73" s="18">
        <v>0</v>
      </c>
      <c r="H73" s="18">
        <v>1551.174</v>
      </c>
    </row>
    <row r="74" spans="1:8">
      <c r="A74" s="17">
        <v>4471</v>
      </c>
      <c r="B74" s="17" t="s">
        <v>313</v>
      </c>
      <c r="C74" t="s">
        <v>314</v>
      </c>
      <c r="D74" s="24">
        <v>57309.65</v>
      </c>
      <c r="E74" s="18">
        <v>0</v>
      </c>
      <c r="F74" s="18">
        <v>954.29</v>
      </c>
      <c r="G74" s="18">
        <v>0</v>
      </c>
      <c r="H74" s="18">
        <v>8739.5910000000003</v>
      </c>
    </row>
    <row r="75" spans="1:8">
      <c r="A75" s="17">
        <v>92716</v>
      </c>
      <c r="B75" s="17" t="s">
        <v>325</v>
      </c>
      <c r="C75" t="s">
        <v>319</v>
      </c>
      <c r="D75" s="24">
        <v>17594.16</v>
      </c>
      <c r="E75" s="18">
        <v>0</v>
      </c>
      <c r="F75" s="18">
        <v>789.84</v>
      </c>
      <c r="G75" s="18">
        <v>0</v>
      </c>
      <c r="H75" s="18">
        <v>2757.6</v>
      </c>
    </row>
    <row r="76" spans="1:8">
      <c r="A76" s="17">
        <v>90273</v>
      </c>
      <c r="B76" s="17" t="s">
        <v>326</v>
      </c>
      <c r="C76" t="s">
        <v>319</v>
      </c>
      <c r="D76" s="24">
        <v>18051.88</v>
      </c>
      <c r="E76" s="18">
        <v>0</v>
      </c>
      <c r="F76" s="18">
        <v>0</v>
      </c>
      <c r="G76" s="18">
        <v>0</v>
      </c>
      <c r="H76" s="18">
        <v>2707.7820000000002</v>
      </c>
    </row>
    <row r="77" spans="1:8">
      <c r="A77" s="17">
        <v>346763</v>
      </c>
      <c r="B77" s="17" t="s">
        <v>323</v>
      </c>
      <c r="C77" t="s">
        <v>319</v>
      </c>
      <c r="D77" s="24">
        <v>41446.800000000003</v>
      </c>
      <c r="E77" s="18">
        <v>0</v>
      </c>
      <c r="F77" s="18">
        <v>0</v>
      </c>
      <c r="G77" s="18">
        <v>0</v>
      </c>
      <c r="H77" s="18">
        <v>6217.02</v>
      </c>
    </row>
    <row r="78" spans="1:8">
      <c r="A78" s="17">
        <v>92327</v>
      </c>
      <c r="B78" s="17" t="s">
        <v>324</v>
      </c>
      <c r="C78" t="s">
        <v>319</v>
      </c>
      <c r="D78" s="24">
        <v>48376.04</v>
      </c>
      <c r="E78" s="18">
        <v>0</v>
      </c>
      <c r="F78" s="18">
        <v>0</v>
      </c>
      <c r="G78" s="18">
        <v>0</v>
      </c>
      <c r="H78" s="18">
        <v>7256.4059999999999</v>
      </c>
    </row>
    <row r="79" spans="1:8">
      <c r="A79" s="17">
        <v>91303</v>
      </c>
      <c r="B79" s="17" t="s">
        <v>327</v>
      </c>
      <c r="C79" t="s">
        <v>319</v>
      </c>
      <c r="D79" s="24">
        <v>60617.08</v>
      </c>
      <c r="E79" s="18">
        <v>0</v>
      </c>
      <c r="F79" s="18">
        <v>0</v>
      </c>
      <c r="G79" s="18">
        <v>0</v>
      </c>
      <c r="H79" s="18">
        <v>9092.5619999999999</v>
      </c>
    </row>
    <row r="80" spans="1:8">
      <c r="A80" s="17">
        <v>92325</v>
      </c>
      <c r="B80" s="17" t="s">
        <v>328</v>
      </c>
      <c r="C80" t="s">
        <v>319</v>
      </c>
      <c r="D80" s="24">
        <v>72134.3</v>
      </c>
      <c r="E80" s="18">
        <v>0</v>
      </c>
      <c r="F80" s="18">
        <v>0</v>
      </c>
      <c r="G80" s="18">
        <v>0</v>
      </c>
      <c r="H80" s="18">
        <v>10820.145</v>
      </c>
    </row>
    <row r="81" spans="1:8">
      <c r="A81" s="17">
        <v>91305</v>
      </c>
      <c r="B81" s="17" t="s">
        <v>329</v>
      </c>
      <c r="C81" t="s">
        <v>319</v>
      </c>
      <c r="D81" s="24">
        <v>60559.67</v>
      </c>
      <c r="E81" s="18">
        <v>0</v>
      </c>
      <c r="F81" s="18">
        <v>0</v>
      </c>
      <c r="G81" s="18">
        <v>0</v>
      </c>
      <c r="H81" s="18">
        <v>9083.950499999999</v>
      </c>
    </row>
    <row r="82" spans="1:8">
      <c r="A82" s="17">
        <v>91307</v>
      </c>
      <c r="B82" s="17" t="s">
        <v>330</v>
      </c>
      <c r="C82" t="s">
        <v>319</v>
      </c>
      <c r="D82" s="24">
        <v>66229.460000000006</v>
      </c>
      <c r="E82" s="18">
        <v>0</v>
      </c>
      <c r="F82" s="18">
        <v>702.59</v>
      </c>
      <c r="G82" s="18">
        <v>0</v>
      </c>
      <c r="H82" s="18">
        <v>10039.807500000001</v>
      </c>
    </row>
    <row r="83" spans="1:8">
      <c r="A83" s="17">
        <v>89949</v>
      </c>
      <c r="B83" s="17" t="s">
        <v>331</v>
      </c>
      <c r="C83" t="s">
        <v>319</v>
      </c>
      <c r="D83" s="24">
        <v>88173.73</v>
      </c>
      <c r="E83" s="18">
        <v>0</v>
      </c>
      <c r="F83" s="18">
        <v>1035.47</v>
      </c>
      <c r="G83" s="18">
        <v>0</v>
      </c>
      <c r="H83" s="18">
        <v>13381.38</v>
      </c>
    </row>
    <row r="84" spans="1:8">
      <c r="A84" s="17">
        <v>92987</v>
      </c>
      <c r="B84" s="17" t="s">
        <v>317</v>
      </c>
      <c r="C84" t="s">
        <v>318</v>
      </c>
      <c r="D84" s="24">
        <v>37362.730000000003</v>
      </c>
      <c r="E84" s="18">
        <v>0</v>
      </c>
      <c r="F84" s="18">
        <v>0</v>
      </c>
      <c r="G84" s="18">
        <v>0</v>
      </c>
      <c r="H84" s="18">
        <v>5604.4095000000007</v>
      </c>
    </row>
    <row r="85" spans="1:8">
      <c r="A85" s="17">
        <v>522074</v>
      </c>
      <c r="B85" s="17" t="s">
        <v>321</v>
      </c>
      <c r="C85" t="s">
        <v>322</v>
      </c>
      <c r="D85" s="24">
        <v>463950.86</v>
      </c>
      <c r="E85" s="18">
        <v>0</v>
      </c>
      <c r="F85" s="18">
        <v>5209</v>
      </c>
      <c r="G85" s="18">
        <v>0</v>
      </c>
      <c r="H85" s="18">
        <v>70373.978999999992</v>
      </c>
    </row>
    <row r="86" spans="1:8">
      <c r="A86" s="17">
        <v>4272</v>
      </c>
      <c r="B86" s="17" t="s">
        <v>332</v>
      </c>
      <c r="C86" t="s">
        <v>333</v>
      </c>
      <c r="D86" s="24">
        <v>1224738.44</v>
      </c>
      <c r="E86" s="18">
        <v>73809.568907048</v>
      </c>
      <c r="F86" s="18">
        <v>18544.29</v>
      </c>
      <c r="G86" s="18">
        <v>1064.0166393442623</v>
      </c>
      <c r="H86" s="18">
        <v>186492.40949999998</v>
      </c>
    </row>
    <row r="87" spans="1:8">
      <c r="A87" s="17">
        <v>79929</v>
      </c>
      <c r="B87" s="17" t="s">
        <v>336</v>
      </c>
      <c r="C87" t="s">
        <v>337</v>
      </c>
      <c r="D87" s="24">
        <v>675.92</v>
      </c>
      <c r="E87" s="18">
        <v>0</v>
      </c>
      <c r="F87" s="18">
        <v>0</v>
      </c>
      <c r="G87" s="18">
        <v>0</v>
      </c>
      <c r="H87" s="18">
        <v>101.38799999999999</v>
      </c>
    </row>
    <row r="88" spans="1:8">
      <c r="A88" s="17">
        <v>89869</v>
      </c>
      <c r="B88" s="17" t="s">
        <v>339</v>
      </c>
      <c r="C88" t="s">
        <v>340</v>
      </c>
      <c r="D88" s="24">
        <v>35255.72</v>
      </c>
      <c r="E88" s="18">
        <v>0</v>
      </c>
      <c r="F88" s="18">
        <v>0</v>
      </c>
      <c r="G88" s="18">
        <v>0</v>
      </c>
      <c r="H88" s="18">
        <v>5288.3580000000002</v>
      </c>
    </row>
    <row r="89" spans="1:8">
      <c r="A89" s="17">
        <v>4412</v>
      </c>
      <c r="B89" s="17" t="s">
        <v>346</v>
      </c>
      <c r="C89" t="s">
        <v>347</v>
      </c>
      <c r="D89" s="24">
        <v>286205.52</v>
      </c>
      <c r="E89" s="18">
        <v>5333.0221118012423</v>
      </c>
      <c r="F89" s="18">
        <v>14675.68</v>
      </c>
      <c r="G89" s="18">
        <v>978.37866666666662</v>
      </c>
      <c r="H89" s="18">
        <v>45132.18</v>
      </c>
    </row>
    <row r="90" spans="1:8">
      <c r="A90" s="17">
        <v>4468</v>
      </c>
      <c r="B90" s="17" t="s">
        <v>350</v>
      </c>
      <c r="C90" t="s">
        <v>351</v>
      </c>
      <c r="D90" s="24">
        <v>106615.06</v>
      </c>
      <c r="E90" s="18">
        <v>0</v>
      </c>
      <c r="F90" s="18">
        <v>3824.92</v>
      </c>
      <c r="G90" s="18">
        <v>0</v>
      </c>
      <c r="H90" s="18">
        <v>16565.996999999999</v>
      </c>
    </row>
    <row r="91" spans="1:8">
      <c r="A91" s="17">
        <v>79204</v>
      </c>
      <c r="B91" s="17" t="s">
        <v>354</v>
      </c>
      <c r="C91" t="s">
        <v>355</v>
      </c>
      <c r="D91" s="24">
        <v>80757.289999999994</v>
      </c>
      <c r="E91" s="18">
        <v>0</v>
      </c>
      <c r="F91" s="18">
        <v>867.31</v>
      </c>
      <c r="G91" s="18">
        <v>0</v>
      </c>
      <c r="H91" s="18">
        <v>12243.689999999999</v>
      </c>
    </row>
    <row r="92" spans="1:8">
      <c r="A92" s="17">
        <v>4294</v>
      </c>
      <c r="B92" s="17" t="s">
        <v>358</v>
      </c>
      <c r="C92" t="s">
        <v>359</v>
      </c>
      <c r="D92" s="24">
        <v>118694.79</v>
      </c>
      <c r="E92" s="18">
        <v>0</v>
      </c>
      <c r="F92" s="18">
        <v>1582.8</v>
      </c>
      <c r="G92" s="18">
        <v>0</v>
      </c>
      <c r="H92" s="18">
        <v>18041.638499999997</v>
      </c>
    </row>
    <row r="93" spans="1:8">
      <c r="A93" s="17">
        <v>90885</v>
      </c>
      <c r="B93" s="17" t="s">
        <v>361</v>
      </c>
      <c r="C93" t="s">
        <v>362</v>
      </c>
      <c r="D93" s="24">
        <v>55917.18</v>
      </c>
      <c r="E93" s="18">
        <v>0</v>
      </c>
      <c r="F93" s="18">
        <v>1199.23</v>
      </c>
      <c r="G93" s="18">
        <v>0</v>
      </c>
      <c r="H93" s="18">
        <v>8567.4614999999994</v>
      </c>
    </row>
    <row r="94" spans="1:8">
      <c r="A94" s="17">
        <v>4268</v>
      </c>
      <c r="B94" s="17" t="s">
        <v>365</v>
      </c>
      <c r="C94" t="s">
        <v>366</v>
      </c>
      <c r="D94" s="24">
        <v>560277.37</v>
      </c>
      <c r="E94" s="18">
        <v>20815.258328173375</v>
      </c>
      <c r="F94" s="18">
        <v>18346.95</v>
      </c>
      <c r="G94" s="18">
        <v>0</v>
      </c>
      <c r="H94" s="18">
        <v>86793.647999999986</v>
      </c>
    </row>
    <row r="95" spans="1:8">
      <c r="A95" s="17">
        <v>92734</v>
      </c>
      <c r="B95" s="17" t="s">
        <v>377</v>
      </c>
      <c r="C95" t="s">
        <v>370</v>
      </c>
      <c r="D95" s="24">
        <v>43591.16</v>
      </c>
      <c r="E95" s="18">
        <v>0</v>
      </c>
      <c r="F95" s="18">
        <v>0</v>
      </c>
      <c r="G95" s="18">
        <v>0</v>
      </c>
      <c r="H95" s="18">
        <v>6538.674</v>
      </c>
    </row>
    <row r="96" spans="1:8">
      <c r="A96" s="17">
        <v>92349</v>
      </c>
      <c r="B96" s="17" t="s">
        <v>378</v>
      </c>
      <c r="C96" t="s">
        <v>370</v>
      </c>
      <c r="D96" s="24">
        <v>47324.43</v>
      </c>
      <c r="E96" s="18">
        <v>0</v>
      </c>
      <c r="F96" s="18">
        <v>654.16999999999996</v>
      </c>
      <c r="G96" s="18">
        <v>0</v>
      </c>
      <c r="H96" s="18">
        <v>7196.79</v>
      </c>
    </row>
    <row r="97" spans="1:8">
      <c r="A97" s="17">
        <v>783027</v>
      </c>
      <c r="B97" s="17" t="s">
        <v>379</v>
      </c>
      <c r="C97" t="s">
        <v>370</v>
      </c>
      <c r="D97" s="24">
        <v>62780.08</v>
      </c>
      <c r="E97" s="18">
        <v>0</v>
      </c>
      <c r="F97" s="18">
        <v>765.71</v>
      </c>
      <c r="G97" s="18">
        <v>0</v>
      </c>
      <c r="H97" s="18">
        <v>9531.8685000000005</v>
      </c>
    </row>
    <row r="98" spans="1:8">
      <c r="A98" s="17">
        <v>549803</v>
      </c>
      <c r="B98" s="17" t="s">
        <v>380</v>
      </c>
      <c r="C98" t="s">
        <v>370</v>
      </c>
      <c r="D98" s="24">
        <v>90892.81</v>
      </c>
      <c r="E98" s="18">
        <v>0</v>
      </c>
      <c r="F98" s="18">
        <v>1473.43</v>
      </c>
      <c r="G98" s="18">
        <v>0</v>
      </c>
      <c r="H98" s="18">
        <v>13854.935999999998</v>
      </c>
    </row>
    <row r="99" spans="1:8">
      <c r="A99" s="17">
        <v>92865</v>
      </c>
      <c r="B99" s="17" t="s">
        <v>381</v>
      </c>
      <c r="C99" t="s">
        <v>370</v>
      </c>
      <c r="D99" s="24">
        <v>66668.149999999994</v>
      </c>
      <c r="E99" s="18">
        <v>0</v>
      </c>
      <c r="F99" s="18">
        <v>220.87</v>
      </c>
      <c r="G99" s="18">
        <v>0</v>
      </c>
      <c r="H99" s="18">
        <v>10033.352999999997</v>
      </c>
    </row>
    <row r="100" spans="1:8">
      <c r="A100" s="17">
        <v>92863</v>
      </c>
      <c r="B100" s="17" t="s">
        <v>382</v>
      </c>
      <c r="C100" t="s">
        <v>370</v>
      </c>
      <c r="D100" s="24">
        <v>74437.23</v>
      </c>
      <c r="E100" s="18">
        <v>0</v>
      </c>
      <c r="F100" s="18">
        <v>191.67</v>
      </c>
      <c r="G100" s="18">
        <v>0</v>
      </c>
      <c r="H100" s="18">
        <v>11194.334999999999</v>
      </c>
    </row>
    <row r="101" spans="1:8">
      <c r="A101" s="17">
        <v>90508</v>
      </c>
      <c r="B101" s="17" t="s">
        <v>383</v>
      </c>
      <c r="C101" t="s">
        <v>370</v>
      </c>
      <c r="D101" s="24">
        <v>83460.789999999994</v>
      </c>
      <c r="E101" s="18">
        <v>0</v>
      </c>
      <c r="F101" s="18">
        <v>0</v>
      </c>
      <c r="G101" s="18">
        <v>0</v>
      </c>
      <c r="H101" s="18">
        <v>12519.118499999999</v>
      </c>
    </row>
    <row r="102" spans="1:8">
      <c r="A102" s="17">
        <v>92320</v>
      </c>
      <c r="B102" s="17" t="s">
        <v>374</v>
      </c>
      <c r="C102" t="s">
        <v>370</v>
      </c>
      <c r="D102" s="24">
        <v>79086.100000000006</v>
      </c>
      <c r="E102" s="18">
        <v>0</v>
      </c>
      <c r="F102" s="18">
        <v>242.79</v>
      </c>
      <c r="G102" s="18">
        <v>0</v>
      </c>
      <c r="H102" s="18">
        <v>11899.333499999999</v>
      </c>
    </row>
    <row r="103" spans="1:8">
      <c r="A103" s="17">
        <v>934316</v>
      </c>
      <c r="B103" s="17" t="s">
        <v>384</v>
      </c>
      <c r="C103" t="s">
        <v>370</v>
      </c>
      <c r="D103" s="24">
        <v>111670.74</v>
      </c>
      <c r="E103" s="18">
        <v>0</v>
      </c>
      <c r="F103" s="18">
        <v>981.91</v>
      </c>
      <c r="G103" s="18">
        <v>0</v>
      </c>
      <c r="H103" s="18">
        <v>16897.897499999999</v>
      </c>
    </row>
    <row r="104" spans="1:8">
      <c r="A104" s="17">
        <v>92997</v>
      </c>
      <c r="B104" s="17" t="s">
        <v>385</v>
      </c>
      <c r="C104" t="s">
        <v>370</v>
      </c>
      <c r="D104" s="24">
        <v>81939.37</v>
      </c>
      <c r="E104" s="18">
        <v>0</v>
      </c>
      <c r="F104" s="18">
        <v>201.71</v>
      </c>
      <c r="G104" s="18">
        <v>0</v>
      </c>
      <c r="H104" s="18">
        <v>12321.162</v>
      </c>
    </row>
    <row r="105" spans="1:8">
      <c r="A105" s="17">
        <v>92318</v>
      </c>
      <c r="B105" s="17" t="s">
        <v>375</v>
      </c>
      <c r="C105" t="s">
        <v>370</v>
      </c>
      <c r="D105" s="24">
        <v>88259.57</v>
      </c>
      <c r="E105" s="18">
        <v>0</v>
      </c>
      <c r="F105" s="18">
        <v>2347.7600000000002</v>
      </c>
      <c r="G105" s="18">
        <v>0</v>
      </c>
      <c r="H105" s="18">
        <v>13591.0995</v>
      </c>
    </row>
    <row r="106" spans="1:8">
      <c r="A106" s="17">
        <v>273398</v>
      </c>
      <c r="B106" s="17" t="s">
        <v>386</v>
      </c>
      <c r="C106" t="s">
        <v>370</v>
      </c>
      <c r="D106" s="24">
        <v>93032.07</v>
      </c>
      <c r="E106" s="18">
        <v>0</v>
      </c>
      <c r="F106" s="18">
        <v>213.9</v>
      </c>
      <c r="G106" s="18">
        <v>0</v>
      </c>
      <c r="H106" s="18">
        <v>13986.895500000001</v>
      </c>
    </row>
    <row r="107" spans="1:8">
      <c r="A107" s="17">
        <v>92736</v>
      </c>
      <c r="B107" s="17" t="s">
        <v>387</v>
      </c>
      <c r="C107" t="s">
        <v>370</v>
      </c>
      <c r="D107" s="24">
        <v>94132.42</v>
      </c>
      <c r="E107" s="18">
        <v>0</v>
      </c>
      <c r="F107" s="18">
        <v>1016.84</v>
      </c>
      <c r="G107" s="18">
        <v>0</v>
      </c>
      <c r="H107" s="18">
        <v>14272.388999999999</v>
      </c>
    </row>
    <row r="108" spans="1:8">
      <c r="A108" s="17">
        <v>91339</v>
      </c>
      <c r="B108" s="17" t="s">
        <v>388</v>
      </c>
      <c r="C108" t="s">
        <v>370</v>
      </c>
      <c r="D108" s="24">
        <v>87151.89</v>
      </c>
      <c r="E108" s="18">
        <v>0</v>
      </c>
      <c r="F108" s="18">
        <v>0</v>
      </c>
      <c r="G108" s="18">
        <v>0</v>
      </c>
      <c r="H108" s="18">
        <v>13072.7835</v>
      </c>
    </row>
    <row r="109" spans="1:8">
      <c r="A109" s="17">
        <v>90862</v>
      </c>
      <c r="B109" s="17" t="s">
        <v>389</v>
      </c>
      <c r="C109" t="s">
        <v>370</v>
      </c>
      <c r="D109" s="24">
        <v>97487.22</v>
      </c>
      <c r="E109" s="18">
        <v>0</v>
      </c>
      <c r="F109" s="18">
        <v>392.44</v>
      </c>
      <c r="G109" s="18">
        <v>0</v>
      </c>
      <c r="H109" s="18">
        <v>14681.949000000001</v>
      </c>
    </row>
    <row r="110" spans="1:8">
      <c r="A110" s="17">
        <v>91309</v>
      </c>
      <c r="B110" s="17" t="s">
        <v>390</v>
      </c>
      <c r="C110" t="s">
        <v>370</v>
      </c>
      <c r="D110" s="24">
        <v>97872.639999999999</v>
      </c>
      <c r="E110" s="18">
        <v>0</v>
      </c>
      <c r="F110" s="18">
        <v>0</v>
      </c>
      <c r="G110" s="18">
        <v>0</v>
      </c>
      <c r="H110" s="18">
        <v>14680.895999999999</v>
      </c>
    </row>
    <row r="111" spans="1:8">
      <c r="A111" s="17">
        <v>6361</v>
      </c>
      <c r="B111" s="17" t="s">
        <v>391</v>
      </c>
      <c r="C111" t="s">
        <v>370</v>
      </c>
      <c r="D111" s="24">
        <v>106354.75</v>
      </c>
      <c r="E111" s="18">
        <v>0</v>
      </c>
      <c r="F111" s="18">
        <v>1458.78</v>
      </c>
      <c r="G111" s="18">
        <v>0</v>
      </c>
      <c r="H111" s="18">
        <v>16172.029499999999</v>
      </c>
    </row>
    <row r="112" spans="1:8">
      <c r="A112" s="17">
        <v>91949</v>
      </c>
      <c r="B112" s="17" t="s">
        <v>392</v>
      </c>
      <c r="C112" t="s">
        <v>370</v>
      </c>
      <c r="D112" s="24">
        <v>112981.84</v>
      </c>
      <c r="E112" s="18">
        <v>0</v>
      </c>
      <c r="F112" s="18">
        <v>177.47</v>
      </c>
      <c r="G112" s="18">
        <v>0</v>
      </c>
      <c r="H112" s="18">
        <v>16973.896499999999</v>
      </c>
    </row>
    <row r="113" spans="1:8">
      <c r="A113" s="17">
        <v>91280</v>
      </c>
      <c r="B113" s="17" t="s">
        <v>393</v>
      </c>
      <c r="C113" t="s">
        <v>370</v>
      </c>
      <c r="D113" s="24">
        <v>103132.08</v>
      </c>
      <c r="E113" s="18">
        <v>0</v>
      </c>
      <c r="F113" s="18">
        <v>0</v>
      </c>
      <c r="G113" s="18">
        <v>0</v>
      </c>
      <c r="H113" s="18">
        <v>15469.812</v>
      </c>
    </row>
    <row r="114" spans="1:8">
      <c r="A114" s="17">
        <v>90841</v>
      </c>
      <c r="B114" s="17" t="s">
        <v>369</v>
      </c>
      <c r="C114" t="s">
        <v>370</v>
      </c>
      <c r="D114" s="24">
        <v>131210.53</v>
      </c>
      <c r="E114" s="18">
        <v>0</v>
      </c>
      <c r="F114" s="18">
        <v>0</v>
      </c>
      <c r="G114" s="18">
        <v>0</v>
      </c>
      <c r="H114" s="18">
        <v>19681.5795</v>
      </c>
    </row>
    <row r="115" spans="1:8">
      <c r="A115" s="17">
        <v>81078</v>
      </c>
      <c r="B115" s="17" t="s">
        <v>373</v>
      </c>
      <c r="C115" t="s">
        <v>370</v>
      </c>
      <c r="D115" s="24">
        <v>127045.65</v>
      </c>
      <c r="E115" s="18">
        <v>0</v>
      </c>
      <c r="F115" s="18">
        <v>0</v>
      </c>
      <c r="G115" s="18">
        <v>0</v>
      </c>
      <c r="H115" s="18">
        <v>19056.8475</v>
      </c>
    </row>
    <row r="116" spans="1:8">
      <c r="A116" s="17">
        <v>90842</v>
      </c>
      <c r="B116" s="17" t="s">
        <v>376</v>
      </c>
      <c r="C116" t="s">
        <v>370</v>
      </c>
      <c r="D116" s="24">
        <v>151332.76</v>
      </c>
      <c r="E116" s="18">
        <v>0</v>
      </c>
      <c r="F116" s="18">
        <v>0</v>
      </c>
      <c r="G116" s="18">
        <v>0</v>
      </c>
      <c r="H116" s="18">
        <v>22699.914000000001</v>
      </c>
    </row>
    <row r="117" spans="1:8">
      <c r="A117" s="17">
        <v>4481</v>
      </c>
      <c r="B117" s="17" t="s">
        <v>394</v>
      </c>
      <c r="C117" t="s">
        <v>395</v>
      </c>
      <c r="D117" s="24">
        <v>72358.39</v>
      </c>
      <c r="E117" s="18">
        <v>0</v>
      </c>
      <c r="F117" s="18">
        <v>825.54</v>
      </c>
      <c r="G117" s="18">
        <v>0</v>
      </c>
      <c r="H117" s="18">
        <v>10977.589499999998</v>
      </c>
    </row>
    <row r="118" spans="1:8">
      <c r="A118" s="17">
        <v>79983</v>
      </c>
      <c r="B118" s="17" t="s">
        <v>398</v>
      </c>
      <c r="C118" t="s">
        <v>399</v>
      </c>
      <c r="D118" s="24">
        <v>59983.93</v>
      </c>
      <c r="E118" s="18">
        <v>0</v>
      </c>
      <c r="F118" s="18">
        <v>2424.37</v>
      </c>
      <c r="G118" s="18">
        <v>0</v>
      </c>
      <c r="H118" s="18">
        <v>9361.2450000000008</v>
      </c>
    </row>
    <row r="119" spans="1:8">
      <c r="A119" s="17">
        <v>10972</v>
      </c>
      <c r="B119" s="17" t="s">
        <v>402</v>
      </c>
      <c r="C119" t="s">
        <v>403</v>
      </c>
      <c r="D119" s="24">
        <v>54271.44</v>
      </c>
      <c r="E119" s="18">
        <v>0</v>
      </c>
      <c r="F119" s="18">
        <v>1090.51</v>
      </c>
      <c r="G119" s="18">
        <v>0</v>
      </c>
      <c r="H119" s="18">
        <v>8304.2924999999996</v>
      </c>
    </row>
    <row r="120" spans="1:8">
      <c r="A120" s="17">
        <v>4355</v>
      </c>
      <c r="B120" s="17" t="s">
        <v>406</v>
      </c>
      <c r="C120" t="s">
        <v>407</v>
      </c>
      <c r="D120" s="24">
        <v>449359.14</v>
      </c>
      <c r="E120" s="18">
        <v>0</v>
      </c>
      <c r="F120" s="18">
        <v>1216.9000000000001</v>
      </c>
      <c r="G120" s="18">
        <v>0</v>
      </c>
      <c r="H120" s="18">
        <v>67586.406000000003</v>
      </c>
    </row>
    <row r="121" spans="1:8">
      <c r="A121" s="17">
        <v>79226</v>
      </c>
      <c r="B121" s="17" t="s">
        <v>410</v>
      </c>
      <c r="C121" t="s">
        <v>411</v>
      </c>
      <c r="D121" s="24">
        <v>276179.34999999998</v>
      </c>
      <c r="E121" s="18">
        <v>2301.4945833333331</v>
      </c>
      <c r="F121" s="18">
        <v>5296.11</v>
      </c>
      <c r="G121" s="18">
        <v>196.15222222222221</v>
      </c>
      <c r="H121" s="18">
        <v>42221.318999999996</v>
      </c>
    </row>
    <row r="122" spans="1:8">
      <c r="A122" s="17">
        <v>4515</v>
      </c>
      <c r="B122" s="17" t="s">
        <v>414</v>
      </c>
      <c r="C122" t="s">
        <v>415</v>
      </c>
      <c r="D122" s="24">
        <v>33454.06</v>
      </c>
      <c r="E122" s="18">
        <v>0</v>
      </c>
      <c r="F122" s="18">
        <v>0</v>
      </c>
      <c r="G122" s="18">
        <v>0</v>
      </c>
      <c r="H122" s="18">
        <v>5018.1089999999995</v>
      </c>
    </row>
    <row r="123" spans="1:8">
      <c r="A123" s="17">
        <v>4169</v>
      </c>
      <c r="B123" s="17" t="s">
        <v>418</v>
      </c>
      <c r="C123" t="s">
        <v>419</v>
      </c>
      <c r="D123" s="24">
        <v>148639.89000000001</v>
      </c>
      <c r="E123" s="18">
        <v>2654.2837500000001</v>
      </c>
      <c r="F123" s="18">
        <v>1676.66</v>
      </c>
      <c r="G123" s="18">
        <v>0</v>
      </c>
      <c r="H123" s="18">
        <v>22547.482500000002</v>
      </c>
    </row>
    <row r="124" spans="1:8">
      <c r="A124" s="17">
        <v>89871</v>
      </c>
      <c r="B124" s="17" t="s">
        <v>422</v>
      </c>
      <c r="C124" t="s">
        <v>423</v>
      </c>
      <c r="D124" s="24">
        <v>13963.03</v>
      </c>
      <c r="E124" s="18">
        <v>0</v>
      </c>
      <c r="F124" s="18">
        <v>0</v>
      </c>
      <c r="G124" s="18">
        <v>0</v>
      </c>
      <c r="H124" s="18">
        <v>2094.4544999999998</v>
      </c>
    </row>
    <row r="125" spans="1:8">
      <c r="A125" s="17">
        <v>4397</v>
      </c>
      <c r="B125" s="17" t="s">
        <v>425</v>
      </c>
      <c r="C125" t="s">
        <v>426</v>
      </c>
      <c r="D125" s="24">
        <v>426939.97</v>
      </c>
      <c r="E125" s="18">
        <v>3846.3060360360359</v>
      </c>
      <c r="F125" s="18">
        <v>11758.14</v>
      </c>
      <c r="G125" s="18">
        <v>419.93357142857138</v>
      </c>
      <c r="H125" s="18">
        <v>65804.716499999995</v>
      </c>
    </row>
    <row r="126" spans="1:8">
      <c r="A126" s="17">
        <v>81041</v>
      </c>
      <c r="B126" s="17" t="s">
        <v>429</v>
      </c>
      <c r="C126" t="s">
        <v>430</v>
      </c>
      <c r="D126" s="24">
        <v>86594.27</v>
      </c>
      <c r="E126" s="18">
        <v>0</v>
      </c>
      <c r="F126" s="18">
        <v>0</v>
      </c>
      <c r="G126" s="18">
        <v>0</v>
      </c>
      <c r="H126" s="18">
        <v>12989.1405</v>
      </c>
    </row>
    <row r="127" spans="1:8">
      <c r="A127" s="17">
        <v>4224</v>
      </c>
      <c r="B127" s="17" t="s">
        <v>433</v>
      </c>
      <c r="C127" t="s">
        <v>434</v>
      </c>
      <c r="D127" s="24">
        <v>13930.39</v>
      </c>
      <c r="E127" s="18">
        <v>0</v>
      </c>
      <c r="F127" s="18">
        <v>345.22</v>
      </c>
      <c r="G127" s="18">
        <v>0</v>
      </c>
      <c r="H127" s="18">
        <v>2141.3414999999995</v>
      </c>
    </row>
    <row r="128" spans="1:8">
      <c r="A128" s="17">
        <v>4513</v>
      </c>
      <c r="B128" s="17" t="s">
        <v>437</v>
      </c>
      <c r="C128" t="s">
        <v>438</v>
      </c>
      <c r="D128" s="24">
        <v>9664.7800000000007</v>
      </c>
      <c r="E128" s="18">
        <v>0</v>
      </c>
      <c r="F128" s="18">
        <v>345.22</v>
      </c>
      <c r="G128" s="18">
        <v>0</v>
      </c>
      <c r="H128" s="18">
        <v>1501.5</v>
      </c>
    </row>
    <row r="129" spans="1:8">
      <c r="A129" s="17">
        <v>4171</v>
      </c>
      <c r="B129" s="17" t="s">
        <v>441</v>
      </c>
      <c r="C129" t="s">
        <v>442</v>
      </c>
      <c r="D129" s="24">
        <v>20172.490000000002</v>
      </c>
      <c r="E129" s="18">
        <v>0</v>
      </c>
      <c r="F129" s="18">
        <v>345.22</v>
      </c>
      <c r="G129" s="18">
        <v>0</v>
      </c>
      <c r="H129" s="18">
        <v>3077.6565000000005</v>
      </c>
    </row>
    <row r="130" spans="1:8">
      <c r="A130" s="17">
        <v>4269</v>
      </c>
      <c r="B130" s="17" t="s">
        <v>444</v>
      </c>
      <c r="C130" t="s">
        <v>445</v>
      </c>
      <c r="D130" s="24">
        <v>1010368.81</v>
      </c>
      <c r="E130" s="18">
        <v>19337.202105263157</v>
      </c>
      <c r="F130" s="18">
        <v>12626.11</v>
      </c>
      <c r="G130" s="18">
        <v>0</v>
      </c>
      <c r="H130" s="18">
        <v>153449.23800000001</v>
      </c>
    </row>
    <row r="131" spans="1:8">
      <c r="A131" s="17">
        <v>4284</v>
      </c>
      <c r="B131" s="17" t="s">
        <v>448</v>
      </c>
      <c r="C131" t="s">
        <v>449</v>
      </c>
      <c r="D131" s="24">
        <v>962520.27</v>
      </c>
      <c r="E131" s="18">
        <v>0</v>
      </c>
      <c r="F131" s="18">
        <v>0</v>
      </c>
      <c r="G131" s="18">
        <v>0</v>
      </c>
      <c r="H131" s="18">
        <v>144378.0405</v>
      </c>
    </row>
    <row r="132" spans="1:8">
      <c r="A132" s="17">
        <v>4378</v>
      </c>
      <c r="B132" s="17" t="s">
        <v>451</v>
      </c>
      <c r="C132" t="s">
        <v>452</v>
      </c>
      <c r="D132" s="24">
        <v>542995.03</v>
      </c>
      <c r="E132" s="18">
        <v>1707.5315408805034</v>
      </c>
      <c r="F132" s="18">
        <v>12226.64</v>
      </c>
      <c r="G132" s="18">
        <v>0</v>
      </c>
      <c r="H132" s="18">
        <v>83283.250500000009</v>
      </c>
    </row>
    <row r="133" spans="1:8">
      <c r="A133" s="17">
        <v>90327</v>
      </c>
      <c r="B133" s="17" t="s">
        <v>455</v>
      </c>
      <c r="C133" t="s">
        <v>456</v>
      </c>
      <c r="D133" s="24">
        <v>89360.65</v>
      </c>
      <c r="E133" s="18">
        <v>0</v>
      </c>
      <c r="F133" s="18">
        <v>1170.7</v>
      </c>
      <c r="G133" s="18">
        <v>0</v>
      </c>
      <c r="H133" s="18">
        <v>13579.702499999998</v>
      </c>
    </row>
    <row r="134" spans="1:8">
      <c r="A134" s="17">
        <v>79971</v>
      </c>
      <c r="B134" s="17" t="s">
        <v>459</v>
      </c>
      <c r="C134" t="s">
        <v>460</v>
      </c>
      <c r="D134" s="24">
        <v>27283.3</v>
      </c>
      <c r="E134" s="18">
        <v>0</v>
      </c>
      <c r="F134" s="18">
        <v>863.26</v>
      </c>
      <c r="G134" s="18">
        <v>0</v>
      </c>
      <c r="H134" s="18">
        <v>4221.9839999999995</v>
      </c>
    </row>
    <row r="135" spans="1:8">
      <c r="A135" s="17">
        <v>79055</v>
      </c>
      <c r="B135" s="17" t="s">
        <v>461</v>
      </c>
      <c r="C135" t="s">
        <v>462</v>
      </c>
      <c r="D135" s="24">
        <v>89007.37</v>
      </c>
      <c r="E135" s="18">
        <v>0</v>
      </c>
      <c r="F135" s="18">
        <v>690.44</v>
      </c>
      <c r="G135" s="18">
        <v>0</v>
      </c>
      <c r="H135" s="18">
        <v>13454.671499999999</v>
      </c>
    </row>
    <row r="136" spans="1:8">
      <c r="A136" s="17">
        <v>78888</v>
      </c>
      <c r="B136" s="17" t="s">
        <v>465</v>
      </c>
      <c r="C136" t="s">
        <v>466</v>
      </c>
      <c r="D136" s="24">
        <v>25978.03</v>
      </c>
      <c r="E136" s="18">
        <v>0</v>
      </c>
      <c r="F136" s="18">
        <v>91.5</v>
      </c>
      <c r="G136" s="18">
        <v>0</v>
      </c>
      <c r="H136" s="18">
        <v>3910.4294999999997</v>
      </c>
    </row>
    <row r="137" spans="1:8">
      <c r="A137" s="17">
        <v>79905</v>
      </c>
      <c r="B137" s="17" t="s">
        <v>469</v>
      </c>
      <c r="C137" t="s">
        <v>470</v>
      </c>
      <c r="D137" s="24">
        <v>100002.06</v>
      </c>
      <c r="E137" s="18">
        <v>0</v>
      </c>
      <c r="F137" s="18">
        <v>1173.1500000000001</v>
      </c>
      <c r="G137" s="18">
        <v>0</v>
      </c>
      <c r="H137" s="18">
        <v>15176.281499999997</v>
      </c>
    </row>
    <row r="138" spans="1:8">
      <c r="A138" s="17">
        <v>4470</v>
      </c>
      <c r="B138" s="17" t="s">
        <v>473</v>
      </c>
      <c r="C138" t="s">
        <v>474</v>
      </c>
      <c r="D138" s="24">
        <v>385190.77</v>
      </c>
      <c r="E138" s="18">
        <v>9319.1315322580649</v>
      </c>
      <c r="F138" s="18">
        <v>17232.79</v>
      </c>
      <c r="G138" s="18">
        <v>0</v>
      </c>
      <c r="H138" s="18">
        <v>60363.534</v>
      </c>
    </row>
    <row r="139" spans="1:8">
      <c r="A139" s="17">
        <v>1001161</v>
      </c>
      <c r="B139" s="17" t="s">
        <v>477</v>
      </c>
      <c r="C139" t="s">
        <v>478</v>
      </c>
      <c r="D139" s="24">
        <v>22029.43</v>
      </c>
      <c r="E139" s="18">
        <v>0</v>
      </c>
      <c r="F139" s="18">
        <v>0</v>
      </c>
      <c r="G139" s="18">
        <v>0</v>
      </c>
      <c r="H139" s="18">
        <v>3304.4144999999999</v>
      </c>
    </row>
    <row r="140" spans="1:8">
      <c r="A140" s="17">
        <v>89758</v>
      </c>
      <c r="B140" s="17" t="s">
        <v>481</v>
      </c>
      <c r="C140" t="s">
        <v>478</v>
      </c>
      <c r="D140" s="24">
        <v>73548.55</v>
      </c>
      <c r="E140" s="18">
        <v>0</v>
      </c>
      <c r="F140" s="18">
        <v>888.15</v>
      </c>
      <c r="G140" s="18">
        <v>0</v>
      </c>
      <c r="H140" s="18">
        <v>11165.504999999999</v>
      </c>
    </row>
    <row r="141" spans="1:8">
      <c r="A141" s="17">
        <v>4484</v>
      </c>
      <c r="B141" s="17" t="s">
        <v>482</v>
      </c>
      <c r="C141" t="s">
        <v>483</v>
      </c>
      <c r="D141" s="24">
        <v>43901.2</v>
      </c>
      <c r="E141" s="18">
        <v>0</v>
      </c>
      <c r="F141" s="18">
        <v>1563.49</v>
      </c>
      <c r="G141" s="18">
        <v>0</v>
      </c>
      <c r="H141" s="18">
        <v>6819.7034999999987</v>
      </c>
    </row>
    <row r="142" spans="1:8">
      <c r="A142" s="17">
        <v>78858</v>
      </c>
      <c r="B142" s="17" t="s">
        <v>486</v>
      </c>
      <c r="C142" t="s">
        <v>487</v>
      </c>
      <c r="D142" s="24">
        <v>3078.49</v>
      </c>
      <c r="E142" s="18">
        <v>0</v>
      </c>
      <c r="F142" s="18">
        <v>270.35000000000002</v>
      </c>
      <c r="G142" s="18">
        <v>0</v>
      </c>
      <c r="H142" s="18">
        <v>502.32599999999991</v>
      </c>
    </row>
    <row r="143" spans="1:8">
      <c r="A143" s="17">
        <v>4400</v>
      </c>
      <c r="B143" s="17" t="s">
        <v>490</v>
      </c>
      <c r="C143" t="s">
        <v>491</v>
      </c>
      <c r="D143" s="24">
        <v>21523.84</v>
      </c>
      <c r="E143" s="18">
        <v>0</v>
      </c>
      <c r="F143" s="18">
        <v>0</v>
      </c>
      <c r="G143" s="18">
        <v>0</v>
      </c>
      <c r="H143" s="18">
        <v>3228.576</v>
      </c>
    </row>
    <row r="144" spans="1:8">
      <c r="A144" s="17">
        <v>79047</v>
      </c>
      <c r="B144" s="17" t="s">
        <v>494</v>
      </c>
      <c r="C144" t="s">
        <v>495</v>
      </c>
      <c r="D144" s="24">
        <v>203337.59</v>
      </c>
      <c r="E144" s="18">
        <v>0</v>
      </c>
      <c r="F144" s="18">
        <v>2519.0700000000002</v>
      </c>
      <c r="G144" s="18">
        <v>0</v>
      </c>
      <c r="H144" s="18">
        <v>30878.499</v>
      </c>
    </row>
    <row r="145" spans="1:8">
      <c r="A145" s="17">
        <v>80001</v>
      </c>
      <c r="B145" s="17" t="s">
        <v>498</v>
      </c>
      <c r="C145" t="s">
        <v>499</v>
      </c>
      <c r="D145" s="24">
        <v>33256.269999999997</v>
      </c>
      <c r="E145" s="18">
        <v>0</v>
      </c>
      <c r="F145" s="18">
        <v>0</v>
      </c>
      <c r="G145" s="18">
        <v>0</v>
      </c>
      <c r="H145" s="18">
        <v>4988.4404999999997</v>
      </c>
    </row>
    <row r="146" spans="1:8">
      <c r="A146" s="17">
        <v>4282</v>
      </c>
      <c r="B146" s="17" t="s">
        <v>501</v>
      </c>
      <c r="C146" t="s">
        <v>502</v>
      </c>
      <c r="D146" s="24">
        <v>3332998.99</v>
      </c>
      <c r="E146" s="18">
        <v>43285.701168831176</v>
      </c>
      <c r="F146" s="18">
        <v>110070.31</v>
      </c>
      <c r="G146" s="18">
        <v>921.0904602510459</v>
      </c>
      <c r="H146" s="18">
        <v>516460.39500000002</v>
      </c>
    </row>
    <row r="147" spans="1:8">
      <c r="A147" s="17">
        <v>91934</v>
      </c>
      <c r="B147" s="17" t="s">
        <v>505</v>
      </c>
      <c r="C147" t="s">
        <v>506</v>
      </c>
      <c r="D147" s="24">
        <v>63875.45</v>
      </c>
      <c r="E147" s="18">
        <v>0</v>
      </c>
      <c r="F147" s="18">
        <v>824.43</v>
      </c>
      <c r="G147" s="18">
        <v>0</v>
      </c>
      <c r="H147" s="18">
        <v>9704.982</v>
      </c>
    </row>
    <row r="148" spans="1:8">
      <c r="A148" s="17">
        <v>4446</v>
      </c>
      <c r="B148" s="17" t="s">
        <v>508</v>
      </c>
      <c r="C148" t="s">
        <v>509</v>
      </c>
      <c r="D148" s="24">
        <v>1465822</v>
      </c>
      <c r="E148" s="18">
        <v>19186.151832460731</v>
      </c>
      <c r="F148" s="18">
        <v>34429.410000000003</v>
      </c>
      <c r="G148" s="18">
        <v>0</v>
      </c>
      <c r="H148" s="18">
        <v>225037.71149999998</v>
      </c>
    </row>
    <row r="149" spans="1:8">
      <c r="A149" s="17">
        <v>4453</v>
      </c>
      <c r="B149" s="17" t="s">
        <v>512</v>
      </c>
      <c r="C149" t="s">
        <v>513</v>
      </c>
      <c r="D149" s="24">
        <v>796071.88</v>
      </c>
      <c r="E149" s="18">
        <v>0</v>
      </c>
      <c r="F149" s="18">
        <v>0</v>
      </c>
      <c r="G149" s="18">
        <v>0</v>
      </c>
      <c r="H149" s="18">
        <v>119410.78199999999</v>
      </c>
    </row>
    <row r="150" spans="1:8">
      <c r="A150" s="17">
        <v>4410</v>
      </c>
      <c r="B150" s="17" t="s">
        <v>515</v>
      </c>
      <c r="C150" t="s">
        <v>516</v>
      </c>
      <c r="D150" s="24">
        <v>957944.3</v>
      </c>
      <c r="E150" s="18">
        <v>10885.730681818182</v>
      </c>
      <c r="F150" s="18">
        <v>16098.43</v>
      </c>
      <c r="G150" s="18">
        <v>309.58519230769235</v>
      </c>
      <c r="H150" s="18">
        <v>146106.40950000001</v>
      </c>
    </row>
    <row r="151" spans="1:8">
      <c r="A151" s="17">
        <v>85749</v>
      </c>
      <c r="B151" s="17" t="s">
        <v>519</v>
      </c>
      <c r="C151" t="s">
        <v>520</v>
      </c>
      <c r="D151" s="24">
        <v>31693.47</v>
      </c>
      <c r="E151" s="18">
        <v>0</v>
      </c>
      <c r="F151" s="18">
        <v>279.18</v>
      </c>
      <c r="G151" s="18">
        <v>0</v>
      </c>
      <c r="H151" s="18">
        <v>4795.8975</v>
      </c>
    </row>
    <row r="152" spans="1:8">
      <c r="A152" s="17">
        <v>4244</v>
      </c>
      <c r="B152" s="17" t="s">
        <v>523</v>
      </c>
      <c r="C152" t="s">
        <v>524</v>
      </c>
      <c r="D152" s="24">
        <v>830845.42</v>
      </c>
      <c r="E152" s="18">
        <v>4930.8333531157277</v>
      </c>
      <c r="F152" s="18">
        <v>24072.68</v>
      </c>
      <c r="G152" s="18">
        <v>0</v>
      </c>
      <c r="H152" s="18">
        <v>128237.71500000001</v>
      </c>
    </row>
    <row r="153" spans="1:8">
      <c r="A153" s="17">
        <v>4395</v>
      </c>
      <c r="B153" s="17" t="s">
        <v>527</v>
      </c>
      <c r="C153" t="s">
        <v>528</v>
      </c>
      <c r="D153" s="24">
        <v>47490.71</v>
      </c>
      <c r="E153" s="18">
        <v>0</v>
      </c>
      <c r="F153" s="18">
        <v>3283.76</v>
      </c>
      <c r="G153" s="18">
        <v>0</v>
      </c>
      <c r="H153" s="18">
        <v>7616.1705000000002</v>
      </c>
    </row>
    <row r="154" spans="1:8">
      <c r="A154" s="17">
        <v>4191</v>
      </c>
      <c r="B154" s="17" t="s">
        <v>531</v>
      </c>
      <c r="C154" t="s">
        <v>532</v>
      </c>
      <c r="D154" s="24">
        <v>205908.27</v>
      </c>
      <c r="E154" s="18">
        <v>0</v>
      </c>
      <c r="F154" s="18">
        <v>247.93</v>
      </c>
      <c r="G154" s="18">
        <v>0</v>
      </c>
      <c r="H154" s="18">
        <v>30923.429999999997</v>
      </c>
    </row>
    <row r="155" spans="1:8">
      <c r="A155" s="17">
        <v>6362</v>
      </c>
      <c r="B155" s="17" t="s">
        <v>535</v>
      </c>
      <c r="C155" t="s">
        <v>536</v>
      </c>
      <c r="D155" s="24">
        <v>69517.33</v>
      </c>
      <c r="E155" s="18">
        <v>0</v>
      </c>
      <c r="F155" s="18">
        <v>1865.9</v>
      </c>
      <c r="G155" s="18">
        <v>0</v>
      </c>
      <c r="H155" s="18">
        <v>10707.484499999999</v>
      </c>
    </row>
    <row r="156" spans="1:8">
      <c r="A156" s="17">
        <v>79886</v>
      </c>
      <c r="B156" s="17" t="s">
        <v>539</v>
      </c>
      <c r="C156" t="s">
        <v>540</v>
      </c>
      <c r="D156" s="24">
        <v>41463.82</v>
      </c>
      <c r="E156" s="18">
        <v>0</v>
      </c>
      <c r="F156" s="18">
        <v>644.20000000000005</v>
      </c>
      <c r="G156" s="18">
        <v>0</v>
      </c>
      <c r="H156" s="18">
        <v>6316.2029999999995</v>
      </c>
    </row>
    <row r="157" spans="1:8">
      <c r="A157" s="17">
        <v>88299</v>
      </c>
      <c r="B157" s="17" t="s">
        <v>542</v>
      </c>
      <c r="C157" t="s">
        <v>543</v>
      </c>
      <c r="D157" s="24">
        <v>95797.52</v>
      </c>
      <c r="E157" s="18">
        <v>0</v>
      </c>
      <c r="F157" s="18">
        <v>0</v>
      </c>
      <c r="G157" s="18">
        <v>0</v>
      </c>
      <c r="H157" s="18">
        <v>14369.628000000001</v>
      </c>
    </row>
    <row r="158" spans="1:8">
      <c r="A158" s="17">
        <v>4242</v>
      </c>
      <c r="B158" s="17" t="s">
        <v>545</v>
      </c>
      <c r="C158" t="s">
        <v>546</v>
      </c>
      <c r="D158" s="24">
        <v>7511250.4299999997</v>
      </c>
      <c r="E158" s="18">
        <v>78390.659136622387</v>
      </c>
      <c r="F158" s="18">
        <v>166979.43</v>
      </c>
      <c r="G158" s="18">
        <v>287.89556896551721</v>
      </c>
      <c r="H158" s="18">
        <v>1151734.4789999998</v>
      </c>
    </row>
    <row r="159" spans="1:8">
      <c r="A159" s="17">
        <v>4158</v>
      </c>
      <c r="B159" s="17" t="s">
        <v>549</v>
      </c>
      <c r="C159" t="s">
        <v>550</v>
      </c>
      <c r="D159" s="24">
        <v>720367.32</v>
      </c>
      <c r="E159" s="18">
        <v>0</v>
      </c>
      <c r="F159" s="18">
        <v>8571.0499999999993</v>
      </c>
      <c r="G159" s="18">
        <v>0</v>
      </c>
      <c r="H159" s="18">
        <v>109340.7555</v>
      </c>
    </row>
    <row r="160" spans="1:8">
      <c r="A160" s="17">
        <v>4474</v>
      </c>
      <c r="B160" s="17" t="s">
        <v>553</v>
      </c>
      <c r="C160" t="s">
        <v>554</v>
      </c>
      <c r="D160" s="24">
        <v>588693.13</v>
      </c>
      <c r="E160" s="18">
        <v>3822.6826623376628</v>
      </c>
      <c r="F160" s="18">
        <v>24298.9</v>
      </c>
      <c r="G160" s="18">
        <v>959.16710526315785</v>
      </c>
      <c r="H160" s="18">
        <v>91948.804499999998</v>
      </c>
    </row>
    <row r="161" spans="1:8">
      <c r="A161" s="17">
        <v>90138</v>
      </c>
      <c r="B161" s="17" t="s">
        <v>557</v>
      </c>
      <c r="C161" t="s">
        <v>558</v>
      </c>
      <c r="D161" s="24">
        <v>89294.67</v>
      </c>
      <c r="E161" s="18">
        <v>0</v>
      </c>
      <c r="F161" s="18">
        <v>1989.4</v>
      </c>
      <c r="G161" s="18">
        <v>0</v>
      </c>
      <c r="H161" s="18">
        <v>13692.610499999999</v>
      </c>
    </row>
    <row r="162" spans="1:8">
      <c r="A162" s="17">
        <v>5186</v>
      </c>
      <c r="B162" s="17" t="s">
        <v>561</v>
      </c>
      <c r="C162" t="s">
        <v>562</v>
      </c>
      <c r="D162" s="24">
        <v>104212.1</v>
      </c>
      <c r="E162" s="18">
        <v>0</v>
      </c>
      <c r="F162" s="18">
        <v>633.02</v>
      </c>
      <c r="G162" s="18">
        <v>0</v>
      </c>
      <c r="H162" s="18">
        <v>15726.768</v>
      </c>
    </row>
    <row r="163" spans="1:8">
      <c r="A163" s="17">
        <v>92316</v>
      </c>
      <c r="B163" s="17" t="s">
        <v>564</v>
      </c>
      <c r="C163" t="s">
        <v>565</v>
      </c>
      <c r="D163" s="24">
        <v>68529.81</v>
      </c>
      <c r="E163" s="18">
        <v>0</v>
      </c>
      <c r="F163" s="18">
        <v>0</v>
      </c>
      <c r="G163" s="18">
        <v>0</v>
      </c>
      <c r="H163" s="18">
        <v>10279.4715</v>
      </c>
    </row>
    <row r="164" spans="1:8">
      <c r="A164" s="17">
        <v>85448</v>
      </c>
      <c r="B164" s="17" t="s">
        <v>567</v>
      </c>
      <c r="C164" t="s">
        <v>568</v>
      </c>
      <c r="D164" s="24">
        <v>46543.29</v>
      </c>
      <c r="E164" s="18">
        <v>0</v>
      </c>
      <c r="F164" s="18">
        <v>0</v>
      </c>
      <c r="G164" s="18">
        <v>0</v>
      </c>
      <c r="H164" s="18">
        <v>6981.4934999999996</v>
      </c>
    </row>
    <row r="165" spans="1:8">
      <c r="A165" s="17">
        <v>4486</v>
      </c>
      <c r="B165" s="17" t="s">
        <v>570</v>
      </c>
      <c r="C165" t="s">
        <v>571</v>
      </c>
      <c r="D165" s="24">
        <v>87918.18</v>
      </c>
      <c r="E165" s="18">
        <v>0</v>
      </c>
      <c r="F165" s="18">
        <v>2020.28</v>
      </c>
      <c r="G165" s="18">
        <v>0</v>
      </c>
      <c r="H165" s="18">
        <v>13490.768999999998</v>
      </c>
    </row>
    <row r="166" spans="1:8">
      <c r="A166" s="17">
        <v>81027</v>
      </c>
      <c r="B166" s="17" t="s">
        <v>574</v>
      </c>
      <c r="C166" t="s">
        <v>575</v>
      </c>
      <c r="D166" s="24">
        <v>59514.69</v>
      </c>
      <c r="E166" s="18">
        <v>0</v>
      </c>
      <c r="F166" s="18">
        <v>756.96</v>
      </c>
      <c r="G166" s="18">
        <v>0</v>
      </c>
      <c r="H166" s="18">
        <v>9040.7474999999995</v>
      </c>
    </row>
    <row r="167" spans="1:8">
      <c r="A167" s="17">
        <v>1001687</v>
      </c>
      <c r="B167" s="17" t="s">
        <v>578</v>
      </c>
      <c r="C167" t="s">
        <v>579</v>
      </c>
      <c r="D167" s="24">
        <v>47708.99</v>
      </c>
      <c r="E167" s="18">
        <v>0</v>
      </c>
      <c r="F167" s="18">
        <v>0</v>
      </c>
      <c r="G167" s="18">
        <v>0</v>
      </c>
      <c r="H167" s="18">
        <v>7156.3484999999991</v>
      </c>
    </row>
    <row r="168" spans="1:8">
      <c r="A168" s="17">
        <v>79546</v>
      </c>
      <c r="B168" s="17" t="s">
        <v>582</v>
      </c>
      <c r="C168" t="s">
        <v>583</v>
      </c>
      <c r="D168" s="24">
        <v>439.78</v>
      </c>
      <c r="E168" s="18">
        <v>0</v>
      </c>
      <c r="F168" s="18">
        <v>0</v>
      </c>
      <c r="G168" s="18">
        <v>0</v>
      </c>
      <c r="H168" s="18">
        <v>65.966999999999999</v>
      </c>
    </row>
    <row r="169" spans="1:8">
      <c r="A169" s="17">
        <v>4177</v>
      </c>
      <c r="B169" s="17" t="s">
        <v>586</v>
      </c>
      <c r="C169" t="s">
        <v>587</v>
      </c>
      <c r="D169" s="24">
        <v>16744.21</v>
      </c>
      <c r="E169" s="18">
        <v>0</v>
      </c>
      <c r="F169" s="18">
        <v>323.64</v>
      </c>
      <c r="G169" s="18">
        <v>0</v>
      </c>
      <c r="H169" s="18">
        <v>2560.1774999999998</v>
      </c>
    </row>
    <row r="170" spans="1:8">
      <c r="A170" s="17">
        <v>10386</v>
      </c>
      <c r="B170" s="17" t="s">
        <v>590</v>
      </c>
      <c r="C170" t="s">
        <v>591</v>
      </c>
      <c r="D170" s="24">
        <v>19087.830000000002</v>
      </c>
      <c r="E170" s="18">
        <v>0</v>
      </c>
      <c r="F170" s="18">
        <v>0</v>
      </c>
      <c r="G170" s="18">
        <v>0</v>
      </c>
      <c r="H170" s="18">
        <v>2863.1745000000001</v>
      </c>
    </row>
    <row r="171" spans="1:8">
      <c r="A171" s="17">
        <v>1001669</v>
      </c>
      <c r="B171" s="17" t="s">
        <v>593</v>
      </c>
      <c r="C171" t="s">
        <v>594</v>
      </c>
      <c r="D171" s="24">
        <v>31818.54</v>
      </c>
      <c r="E171" s="18">
        <v>0</v>
      </c>
      <c r="F171" s="18">
        <v>0</v>
      </c>
      <c r="G171" s="18">
        <v>0</v>
      </c>
      <c r="H171" s="18">
        <v>4772.7809999999999</v>
      </c>
    </row>
    <row r="172" spans="1:8">
      <c r="A172" s="17">
        <v>4370</v>
      </c>
      <c r="B172" s="17" t="s">
        <v>596</v>
      </c>
      <c r="C172" t="s">
        <v>597</v>
      </c>
      <c r="D172" s="24">
        <v>183256.46</v>
      </c>
      <c r="E172" s="18">
        <v>15082.836213991768</v>
      </c>
      <c r="F172" s="18">
        <v>18037.560000000001</v>
      </c>
      <c r="G172" s="18">
        <v>0</v>
      </c>
      <c r="H172" s="18">
        <v>30194.102999999996</v>
      </c>
    </row>
    <row r="173" spans="1:8">
      <c r="A173" s="17">
        <v>4381</v>
      </c>
      <c r="B173" s="17" t="s">
        <v>600</v>
      </c>
      <c r="C173" t="s">
        <v>601</v>
      </c>
      <c r="D173" s="24">
        <v>397213.28</v>
      </c>
      <c r="E173" s="18">
        <v>0</v>
      </c>
      <c r="F173" s="18">
        <v>0</v>
      </c>
      <c r="G173" s="18">
        <v>0</v>
      </c>
      <c r="H173" s="18">
        <v>59581.991999999998</v>
      </c>
    </row>
    <row r="174" spans="1:8">
      <c r="A174" s="17">
        <v>79467</v>
      </c>
      <c r="B174" s="17" t="s">
        <v>604</v>
      </c>
      <c r="C174" t="s">
        <v>605</v>
      </c>
      <c r="D174" s="24">
        <v>89313.01</v>
      </c>
      <c r="E174" s="18">
        <v>0</v>
      </c>
      <c r="F174" s="18">
        <v>0</v>
      </c>
      <c r="G174" s="18">
        <v>0</v>
      </c>
      <c r="H174" s="18">
        <v>13396.951499999999</v>
      </c>
    </row>
    <row r="175" spans="1:8">
      <c r="A175" s="17">
        <v>90533</v>
      </c>
      <c r="B175" s="17" t="s">
        <v>607</v>
      </c>
      <c r="C175" t="s">
        <v>608</v>
      </c>
      <c r="D175" s="24">
        <v>25603.34</v>
      </c>
      <c r="E175" s="18">
        <v>0</v>
      </c>
      <c r="F175" s="18">
        <v>0</v>
      </c>
      <c r="G175" s="18">
        <v>0</v>
      </c>
      <c r="H175" s="18">
        <v>3840.5009999999997</v>
      </c>
    </row>
    <row r="176" spans="1:8">
      <c r="A176" s="17">
        <v>4160</v>
      </c>
      <c r="B176" s="17" t="s">
        <v>610</v>
      </c>
      <c r="C176" t="s">
        <v>611</v>
      </c>
      <c r="D176" s="24">
        <v>42450.58</v>
      </c>
      <c r="E176" s="18">
        <v>0</v>
      </c>
      <c r="F176" s="18">
        <v>943.3</v>
      </c>
      <c r="G176" s="18">
        <v>0</v>
      </c>
      <c r="H176" s="18">
        <v>6509.0820000000003</v>
      </c>
    </row>
    <row r="177" spans="1:8">
      <c r="A177" s="17">
        <v>89556</v>
      </c>
      <c r="B177" s="17" t="s">
        <v>614</v>
      </c>
      <c r="C177" t="s">
        <v>615</v>
      </c>
      <c r="D177" s="24">
        <v>14247.7</v>
      </c>
      <c r="E177" s="18">
        <v>0</v>
      </c>
      <c r="F177" s="18">
        <v>388.94</v>
      </c>
      <c r="G177" s="18">
        <v>0</v>
      </c>
      <c r="H177" s="18">
        <v>2195.4960000000001</v>
      </c>
    </row>
    <row r="178" spans="1:8">
      <c r="A178" s="17">
        <v>4479</v>
      </c>
      <c r="B178" s="17" t="s">
        <v>618</v>
      </c>
      <c r="C178" t="s">
        <v>619</v>
      </c>
      <c r="D178" s="24">
        <v>35259.61</v>
      </c>
      <c r="E178" s="18">
        <v>0</v>
      </c>
      <c r="F178" s="18">
        <v>544.96</v>
      </c>
      <c r="G178" s="18">
        <v>0</v>
      </c>
      <c r="H178" s="18">
        <v>5370.6854999999996</v>
      </c>
    </row>
    <row r="179" spans="1:8">
      <c r="A179" s="17">
        <v>4416</v>
      </c>
      <c r="B179" s="17" t="s">
        <v>622</v>
      </c>
      <c r="C179" t="s">
        <v>623</v>
      </c>
      <c r="D179" s="24">
        <v>123812.54</v>
      </c>
      <c r="E179" s="18">
        <v>2846.2652873563216</v>
      </c>
      <c r="F179" s="18">
        <v>3558.19</v>
      </c>
      <c r="G179" s="18">
        <v>0</v>
      </c>
      <c r="H179" s="18">
        <v>19105.609499999999</v>
      </c>
    </row>
    <row r="180" spans="1:8">
      <c r="A180" s="17">
        <v>4442</v>
      </c>
      <c r="B180" s="17" t="s">
        <v>626</v>
      </c>
      <c r="C180" t="s">
        <v>627</v>
      </c>
      <c r="D180" s="24">
        <v>636432.69999999995</v>
      </c>
      <c r="E180" s="18">
        <v>0</v>
      </c>
      <c r="F180" s="18">
        <v>18588.8</v>
      </c>
      <c r="G180" s="18">
        <v>0</v>
      </c>
      <c r="H180" s="18">
        <v>98253.224999999991</v>
      </c>
    </row>
    <row r="181" spans="1:8">
      <c r="A181" s="17">
        <v>1001671</v>
      </c>
      <c r="B181" s="17" t="s">
        <v>630</v>
      </c>
      <c r="C181" t="s">
        <v>631</v>
      </c>
      <c r="D181" s="24">
        <v>0</v>
      </c>
      <c r="E181" s="18">
        <v>0</v>
      </c>
      <c r="F181" s="18">
        <v>0</v>
      </c>
      <c r="G181" s="18">
        <v>0</v>
      </c>
      <c r="H181" s="18">
        <v>0</v>
      </c>
    </row>
    <row r="182" spans="1:8">
      <c r="A182" s="17">
        <v>79077</v>
      </c>
      <c r="B182" s="17" t="s">
        <v>633</v>
      </c>
      <c r="C182" t="s">
        <v>634</v>
      </c>
      <c r="D182" s="24">
        <v>25940.92</v>
      </c>
      <c r="E182" s="18">
        <v>0</v>
      </c>
      <c r="F182" s="18">
        <v>0</v>
      </c>
      <c r="G182" s="18">
        <v>0</v>
      </c>
      <c r="H182" s="18">
        <v>3891.1379999999995</v>
      </c>
    </row>
    <row r="183" spans="1:8">
      <c r="A183" s="17">
        <v>79988</v>
      </c>
      <c r="B183" s="17" t="s">
        <v>637</v>
      </c>
      <c r="C183" t="s">
        <v>638</v>
      </c>
      <c r="D183" s="24">
        <v>45960.98</v>
      </c>
      <c r="E183" s="18">
        <v>0</v>
      </c>
      <c r="F183" s="18">
        <v>0</v>
      </c>
      <c r="G183" s="18">
        <v>0</v>
      </c>
      <c r="H183" s="18">
        <v>6894.1469999999999</v>
      </c>
    </row>
    <row r="184" spans="1:8">
      <c r="A184" s="17">
        <v>4487</v>
      </c>
      <c r="B184" s="17" t="s">
        <v>641</v>
      </c>
      <c r="C184" t="s">
        <v>642</v>
      </c>
      <c r="D184" s="24">
        <v>382172.25</v>
      </c>
      <c r="E184" s="18">
        <v>22796.239473684211</v>
      </c>
      <c r="F184" s="18">
        <v>15321.15</v>
      </c>
      <c r="G184" s="18">
        <v>729.57857142857142</v>
      </c>
      <c r="H184" s="18">
        <v>59624.01</v>
      </c>
    </row>
    <row r="185" spans="1:8">
      <c r="A185" s="17">
        <v>79074</v>
      </c>
      <c r="B185" s="17" t="s">
        <v>645</v>
      </c>
      <c r="C185" t="s">
        <v>646</v>
      </c>
      <c r="D185" s="24">
        <v>46315.32</v>
      </c>
      <c r="E185" s="18">
        <v>0</v>
      </c>
      <c r="F185" s="18">
        <v>490.43</v>
      </c>
      <c r="G185" s="18">
        <v>0</v>
      </c>
      <c r="H185" s="18">
        <v>7020.8625000000002</v>
      </c>
    </row>
    <row r="186" spans="1:8">
      <c r="A186" s="17">
        <v>4300</v>
      </c>
      <c r="B186" s="17" t="s">
        <v>654</v>
      </c>
      <c r="C186" t="s">
        <v>650</v>
      </c>
      <c r="D186" s="24">
        <v>17127.37</v>
      </c>
      <c r="E186" s="18">
        <v>0</v>
      </c>
      <c r="F186" s="18">
        <v>0</v>
      </c>
      <c r="G186" s="18">
        <v>0</v>
      </c>
      <c r="H186" s="18">
        <v>2569.1054999999997</v>
      </c>
    </row>
    <row r="187" spans="1:8">
      <c r="A187" s="17">
        <v>90331</v>
      </c>
      <c r="B187" s="17" t="s">
        <v>648</v>
      </c>
      <c r="C187" t="s">
        <v>649</v>
      </c>
      <c r="D187" s="24">
        <v>17066.419999999998</v>
      </c>
      <c r="E187" s="18">
        <v>0</v>
      </c>
      <c r="F187" s="18">
        <v>0</v>
      </c>
      <c r="G187" s="18">
        <v>0</v>
      </c>
      <c r="H187" s="18">
        <v>2559.9629999999997</v>
      </c>
    </row>
    <row r="188" spans="1:8">
      <c r="A188" s="17">
        <v>80032</v>
      </c>
      <c r="B188" s="17" t="s">
        <v>652</v>
      </c>
      <c r="C188" t="s">
        <v>653</v>
      </c>
      <c r="D188" s="24">
        <v>25400.240000000002</v>
      </c>
      <c r="E188" s="18">
        <v>0</v>
      </c>
      <c r="F188" s="18">
        <v>0</v>
      </c>
      <c r="G188" s="18">
        <v>0</v>
      </c>
      <c r="H188" s="18">
        <v>3810.0360000000001</v>
      </c>
    </row>
    <row r="189" spans="1:8">
      <c r="A189" s="17">
        <v>4501</v>
      </c>
      <c r="B189" s="17" t="s">
        <v>655</v>
      </c>
      <c r="C189" t="s">
        <v>656</v>
      </c>
      <c r="D189" s="24">
        <v>1248161.99</v>
      </c>
      <c r="E189" s="18">
        <v>0</v>
      </c>
      <c r="F189" s="18">
        <v>25841.02</v>
      </c>
      <c r="G189" s="18">
        <v>0</v>
      </c>
      <c r="H189" s="18">
        <v>191100.4515</v>
      </c>
    </row>
    <row r="190" spans="1:8">
      <c r="A190" s="17">
        <v>4263</v>
      </c>
      <c r="B190" s="17" t="s">
        <v>659</v>
      </c>
      <c r="C190" t="s">
        <v>660</v>
      </c>
      <c r="D190" s="24">
        <v>1375087.34</v>
      </c>
      <c r="E190" s="18">
        <v>86457.587245508985</v>
      </c>
      <c r="F190" s="18">
        <v>62822.63</v>
      </c>
      <c r="G190" s="18">
        <v>604.06375000000003</v>
      </c>
      <c r="H190" s="18">
        <v>215686.49549999999</v>
      </c>
    </row>
    <row r="191" spans="1:8">
      <c r="A191" s="17">
        <v>79443</v>
      </c>
      <c r="B191" s="17" t="s">
        <v>663</v>
      </c>
      <c r="C191" t="s">
        <v>664</v>
      </c>
      <c r="D191" s="24">
        <v>44913.77</v>
      </c>
      <c r="E191" s="18">
        <v>0</v>
      </c>
      <c r="F191" s="18">
        <v>1224.24</v>
      </c>
      <c r="G191" s="18">
        <v>0</v>
      </c>
      <c r="H191" s="18">
        <v>6920.7014999999992</v>
      </c>
    </row>
    <row r="192" spans="1:8">
      <c r="A192" s="17">
        <v>4483</v>
      </c>
      <c r="B192" s="17" t="s">
        <v>667</v>
      </c>
      <c r="C192" t="s">
        <v>668</v>
      </c>
      <c r="D192" s="24">
        <v>1873.08</v>
      </c>
      <c r="E192" s="18">
        <v>0</v>
      </c>
      <c r="F192" s="18">
        <v>0</v>
      </c>
      <c r="G192" s="18">
        <v>0</v>
      </c>
      <c r="H192" s="18">
        <v>280.96199999999999</v>
      </c>
    </row>
    <row r="193" spans="1:8">
      <c r="A193" s="17">
        <v>89917</v>
      </c>
      <c r="B193" s="17" t="s">
        <v>671</v>
      </c>
      <c r="C193" t="s">
        <v>672</v>
      </c>
      <c r="D193" s="24">
        <v>92202.71</v>
      </c>
      <c r="E193" s="18">
        <v>0</v>
      </c>
      <c r="F193" s="18">
        <v>1644.75</v>
      </c>
      <c r="G193" s="18">
        <v>0</v>
      </c>
      <c r="H193" s="18">
        <v>14077.119000000001</v>
      </c>
    </row>
    <row r="194" spans="1:8">
      <c r="A194" s="17">
        <v>79049</v>
      </c>
      <c r="B194" s="17" t="s">
        <v>681</v>
      </c>
      <c r="C194" t="s">
        <v>682</v>
      </c>
      <c r="D194" s="24">
        <v>119615.18</v>
      </c>
      <c r="E194" s="18">
        <v>0</v>
      </c>
      <c r="F194" s="18">
        <v>1314.71</v>
      </c>
      <c r="G194" s="18">
        <v>0</v>
      </c>
      <c r="H194" s="18">
        <v>18139.483499999998</v>
      </c>
    </row>
    <row r="195" spans="1:8">
      <c r="A195" s="17">
        <v>89914</v>
      </c>
      <c r="B195" s="17" t="s">
        <v>674</v>
      </c>
      <c r="C195" t="s">
        <v>675</v>
      </c>
      <c r="D195" s="24">
        <v>80023.09</v>
      </c>
      <c r="E195" s="18">
        <v>0</v>
      </c>
      <c r="F195" s="18">
        <v>304.81</v>
      </c>
      <c r="G195" s="18">
        <v>0</v>
      </c>
      <c r="H195" s="18">
        <v>12049.184999999999</v>
      </c>
    </row>
    <row r="196" spans="1:8">
      <c r="A196" s="17">
        <v>89915</v>
      </c>
      <c r="B196" s="17" t="s">
        <v>677</v>
      </c>
      <c r="C196" t="s">
        <v>678</v>
      </c>
      <c r="D196" s="24">
        <v>80564.28</v>
      </c>
      <c r="E196" s="18">
        <v>0</v>
      </c>
      <c r="F196" s="18">
        <v>336.81</v>
      </c>
      <c r="G196" s="18">
        <v>0</v>
      </c>
      <c r="H196" s="18">
        <v>12135.163499999999</v>
      </c>
    </row>
    <row r="197" spans="1:8">
      <c r="A197" s="17">
        <v>90284</v>
      </c>
      <c r="B197" s="17" t="s">
        <v>685</v>
      </c>
      <c r="C197" t="s">
        <v>686</v>
      </c>
      <c r="D197" s="24">
        <v>0</v>
      </c>
      <c r="E197" s="18">
        <v>0</v>
      </c>
      <c r="F197" s="18">
        <v>0</v>
      </c>
      <c r="G197" s="18">
        <v>0</v>
      </c>
      <c r="H197" s="18">
        <v>0</v>
      </c>
    </row>
    <row r="198" spans="1:8">
      <c r="A198" s="17">
        <v>90541</v>
      </c>
      <c r="B198" s="17" t="s">
        <v>689</v>
      </c>
      <c r="C198" t="s">
        <v>690</v>
      </c>
      <c r="D198" s="24">
        <v>0</v>
      </c>
      <c r="E198" s="18">
        <v>0</v>
      </c>
      <c r="F198" s="18">
        <v>0</v>
      </c>
      <c r="G198" s="18">
        <v>0</v>
      </c>
      <c r="H198" s="18">
        <v>0</v>
      </c>
    </row>
    <row r="199" spans="1:8">
      <c r="A199" s="17">
        <v>79496</v>
      </c>
      <c r="B199" s="17" t="s">
        <v>693</v>
      </c>
      <c r="C199" t="s">
        <v>694</v>
      </c>
      <c r="D199" s="24">
        <v>5939.92</v>
      </c>
      <c r="E199" s="18">
        <v>0</v>
      </c>
      <c r="F199" s="18">
        <v>0</v>
      </c>
      <c r="G199" s="18">
        <v>0</v>
      </c>
      <c r="H199" s="18">
        <v>890.98799999999994</v>
      </c>
    </row>
    <row r="200" spans="1:8">
      <c r="A200" s="17">
        <v>4246</v>
      </c>
      <c r="B200" s="17" t="s">
        <v>697</v>
      </c>
      <c r="C200" t="s">
        <v>698</v>
      </c>
      <c r="D200" s="24">
        <v>6514122.5700000003</v>
      </c>
      <c r="E200" s="18">
        <v>56834.626449664429</v>
      </c>
      <c r="F200" s="18">
        <v>188454.18</v>
      </c>
      <c r="G200" s="18">
        <v>571.93984825493169</v>
      </c>
      <c r="H200" s="18">
        <v>1005386.5125</v>
      </c>
    </row>
    <row r="201" spans="1:8">
      <c r="A201" s="17">
        <v>81099</v>
      </c>
      <c r="B201" s="17" t="s">
        <v>701</v>
      </c>
      <c r="C201" t="s">
        <v>702</v>
      </c>
      <c r="D201" s="24">
        <v>145642.98000000001</v>
      </c>
      <c r="E201" s="18">
        <v>0</v>
      </c>
      <c r="F201" s="18">
        <v>1367.94</v>
      </c>
      <c r="G201" s="18">
        <v>0</v>
      </c>
      <c r="H201" s="18">
        <v>22051.638000000003</v>
      </c>
    </row>
    <row r="202" spans="1:8">
      <c r="A202" s="17">
        <v>1001917</v>
      </c>
      <c r="B202" s="17" t="s">
        <v>704</v>
      </c>
      <c r="C202" t="s">
        <v>705</v>
      </c>
      <c r="D202" s="24">
        <v>13499.92</v>
      </c>
      <c r="E202" s="18">
        <v>0</v>
      </c>
      <c r="F202" s="18">
        <v>0</v>
      </c>
      <c r="G202" s="18">
        <v>0</v>
      </c>
      <c r="H202" s="18">
        <v>2024.9879999999998</v>
      </c>
    </row>
    <row r="203" spans="1:8">
      <c r="A203" s="17">
        <v>88308</v>
      </c>
      <c r="B203" s="17" t="s">
        <v>706</v>
      </c>
      <c r="C203" t="s">
        <v>707</v>
      </c>
      <c r="D203" s="24">
        <v>7975.81</v>
      </c>
      <c r="E203" s="18">
        <v>0</v>
      </c>
      <c r="F203" s="18">
        <v>398.16</v>
      </c>
      <c r="G203" s="18">
        <v>0</v>
      </c>
      <c r="H203" s="18">
        <v>1256.0955000000001</v>
      </c>
    </row>
    <row r="204" spans="1:8">
      <c r="A204" s="17">
        <v>92302</v>
      </c>
      <c r="B204" s="17" t="s">
        <v>710</v>
      </c>
      <c r="C204" t="s">
        <v>711</v>
      </c>
      <c r="D204" s="24">
        <v>73699.789999999994</v>
      </c>
      <c r="E204" s="18">
        <v>0</v>
      </c>
      <c r="F204" s="18">
        <v>1147.33</v>
      </c>
      <c r="G204" s="18">
        <v>0</v>
      </c>
      <c r="H204" s="18">
        <v>11227.067999999999</v>
      </c>
    </row>
    <row r="205" spans="1:8">
      <c r="A205" s="17">
        <v>88321</v>
      </c>
      <c r="B205" s="17" t="s">
        <v>714</v>
      </c>
      <c r="C205" t="s">
        <v>715</v>
      </c>
      <c r="D205" s="24">
        <v>21241.54</v>
      </c>
      <c r="E205" s="18">
        <v>0</v>
      </c>
      <c r="F205" s="18">
        <v>608.62</v>
      </c>
      <c r="G205" s="18">
        <v>0</v>
      </c>
      <c r="H205" s="18">
        <v>3277.5239999999999</v>
      </c>
    </row>
    <row r="206" spans="1:8">
      <c r="A206" s="17">
        <v>6258</v>
      </c>
      <c r="B206" s="17" t="s">
        <v>718</v>
      </c>
      <c r="C206" t="s">
        <v>719</v>
      </c>
      <c r="D206" s="24">
        <v>71854.66</v>
      </c>
      <c r="E206" s="18">
        <v>0</v>
      </c>
      <c r="F206" s="18">
        <v>1530.35</v>
      </c>
      <c r="G206" s="18">
        <v>0</v>
      </c>
      <c r="H206" s="18">
        <v>11007.7515</v>
      </c>
    </row>
    <row r="207" spans="1:8">
      <c r="A207" s="17">
        <v>6357</v>
      </c>
      <c r="B207" s="17" t="s">
        <v>722</v>
      </c>
      <c r="C207" t="s">
        <v>723</v>
      </c>
      <c r="D207" s="24">
        <v>18652.18</v>
      </c>
      <c r="E207" s="18">
        <v>0</v>
      </c>
      <c r="F207" s="18">
        <v>519.33000000000004</v>
      </c>
      <c r="G207" s="18">
        <v>0</v>
      </c>
      <c r="H207" s="18">
        <v>2875.7265000000002</v>
      </c>
    </row>
    <row r="208" spans="1:8">
      <c r="A208" s="17">
        <v>4179</v>
      </c>
      <c r="B208" s="17" t="s">
        <v>726</v>
      </c>
      <c r="C208" t="s">
        <v>727</v>
      </c>
      <c r="D208" s="24">
        <v>5717.19</v>
      </c>
      <c r="E208" s="18">
        <v>0</v>
      </c>
      <c r="F208" s="18">
        <v>102.29</v>
      </c>
      <c r="G208" s="18">
        <v>0</v>
      </c>
      <c r="H208" s="18">
        <v>872.92199999999991</v>
      </c>
    </row>
    <row r="209" spans="1:8">
      <c r="A209" s="17">
        <v>4174</v>
      </c>
      <c r="B209" s="17" t="s">
        <v>730</v>
      </c>
      <c r="C209" t="s">
        <v>731</v>
      </c>
      <c r="D209" s="24">
        <v>838742.44</v>
      </c>
      <c r="E209" s="18">
        <v>18009.80699386503</v>
      </c>
      <c r="F209" s="18">
        <v>10992.8</v>
      </c>
      <c r="G209" s="18">
        <v>343.52499999999998</v>
      </c>
      <c r="H209" s="18">
        <v>127460.28599999999</v>
      </c>
    </row>
    <row r="210" spans="1:8">
      <c r="A210" s="17">
        <v>4228</v>
      </c>
      <c r="B210" s="17" t="s">
        <v>734</v>
      </c>
      <c r="C210" t="s">
        <v>735</v>
      </c>
      <c r="D210" s="24">
        <v>90457.31</v>
      </c>
      <c r="E210" s="18">
        <v>5096.1864788732391</v>
      </c>
      <c r="F210" s="18">
        <v>1539.36</v>
      </c>
      <c r="G210" s="18">
        <v>0</v>
      </c>
      <c r="H210" s="18">
        <v>13799.5005</v>
      </c>
    </row>
    <row r="211" spans="1:8">
      <c r="A211" s="17">
        <v>4243</v>
      </c>
      <c r="B211" s="17" t="s">
        <v>738</v>
      </c>
      <c r="C211" t="s">
        <v>739</v>
      </c>
      <c r="D211" s="24">
        <v>4136692.5</v>
      </c>
      <c r="E211" s="18">
        <v>42442.800644237657</v>
      </c>
      <c r="F211" s="18">
        <v>68835.78</v>
      </c>
      <c r="G211" s="18">
        <v>122.48359430604981</v>
      </c>
      <c r="H211" s="18">
        <v>630829.24199999997</v>
      </c>
    </row>
    <row r="212" spans="1:8">
      <c r="A212" s="17">
        <v>91170</v>
      </c>
      <c r="B212" s="17" t="s">
        <v>742</v>
      </c>
      <c r="C212" t="s">
        <v>743</v>
      </c>
      <c r="D212" s="24">
        <v>0</v>
      </c>
      <c r="E212" s="18">
        <v>0</v>
      </c>
      <c r="F212" s="18">
        <v>0</v>
      </c>
      <c r="G212" s="18">
        <v>0</v>
      </c>
      <c r="H212" s="18">
        <v>0</v>
      </c>
    </row>
    <row r="213" spans="1:8">
      <c r="A213" s="17">
        <v>91938</v>
      </c>
      <c r="B213" s="17" t="s">
        <v>745</v>
      </c>
      <c r="C213" t="s">
        <v>746</v>
      </c>
      <c r="D213" s="24">
        <v>61551.85</v>
      </c>
      <c r="E213" s="18">
        <v>0</v>
      </c>
      <c r="F213" s="18">
        <v>828.62</v>
      </c>
      <c r="G213" s="18">
        <v>0</v>
      </c>
      <c r="H213" s="18">
        <v>9357.0704999999998</v>
      </c>
    </row>
    <row r="214" spans="1:8">
      <c r="A214" s="17">
        <v>91939</v>
      </c>
      <c r="B214" s="17" t="s">
        <v>748</v>
      </c>
      <c r="C214" t="s">
        <v>749</v>
      </c>
      <c r="D214" s="24">
        <v>32096.89</v>
      </c>
      <c r="E214" s="18">
        <v>0</v>
      </c>
      <c r="F214" s="18">
        <v>676.08</v>
      </c>
      <c r="G214" s="18">
        <v>0</v>
      </c>
      <c r="H214" s="18">
        <v>4915.9454999999998</v>
      </c>
    </row>
    <row r="215" spans="1:8">
      <c r="A215" s="17">
        <v>89850</v>
      </c>
      <c r="B215" s="17" t="s">
        <v>752</v>
      </c>
      <c r="C215" t="s">
        <v>753</v>
      </c>
      <c r="D215" s="24">
        <v>80702.34</v>
      </c>
      <c r="E215" s="18">
        <v>0</v>
      </c>
      <c r="F215" s="18">
        <v>1786.15</v>
      </c>
      <c r="G215" s="18">
        <v>0</v>
      </c>
      <c r="H215" s="18">
        <v>12373.273499999998</v>
      </c>
    </row>
    <row r="216" spans="1:8">
      <c r="A216" s="17">
        <v>87401</v>
      </c>
      <c r="B216" s="17" t="s">
        <v>755</v>
      </c>
      <c r="C216" t="s">
        <v>756</v>
      </c>
      <c r="D216" s="24">
        <v>108375.01</v>
      </c>
      <c r="E216" s="18">
        <v>0</v>
      </c>
      <c r="F216" s="18">
        <v>3212.06</v>
      </c>
      <c r="G216" s="18">
        <v>0</v>
      </c>
      <c r="H216" s="18">
        <v>16738.0605</v>
      </c>
    </row>
    <row r="217" spans="1:8">
      <c r="A217" s="17">
        <v>90506</v>
      </c>
      <c r="B217" s="17" t="s">
        <v>759</v>
      </c>
      <c r="C217" t="s">
        <v>760</v>
      </c>
      <c r="D217" s="24">
        <v>2067.86</v>
      </c>
      <c r="E217" s="18">
        <v>0</v>
      </c>
      <c r="F217" s="18">
        <v>324.11</v>
      </c>
      <c r="G217" s="18">
        <v>0</v>
      </c>
      <c r="H217" s="18">
        <v>358.7955</v>
      </c>
    </row>
    <row r="218" spans="1:8">
      <c r="A218" s="17">
        <v>4421</v>
      </c>
      <c r="B218" s="17" t="s">
        <v>763</v>
      </c>
      <c r="C218" t="s">
        <v>764</v>
      </c>
      <c r="D218" s="24">
        <v>29204.98</v>
      </c>
      <c r="E218" s="18">
        <v>0</v>
      </c>
      <c r="F218" s="18">
        <v>0</v>
      </c>
      <c r="G218" s="18">
        <v>0</v>
      </c>
      <c r="H218" s="18">
        <v>4380.7469999999994</v>
      </c>
    </row>
    <row r="219" spans="1:8">
      <c r="A219" s="17">
        <v>743644</v>
      </c>
      <c r="B219" s="17" t="s">
        <v>767</v>
      </c>
      <c r="C219" t="s">
        <v>768</v>
      </c>
      <c r="D219" s="24">
        <v>44399.64</v>
      </c>
      <c r="E219" s="18">
        <v>0</v>
      </c>
      <c r="F219" s="18">
        <v>521.04</v>
      </c>
      <c r="G219" s="18">
        <v>0</v>
      </c>
      <c r="H219" s="18">
        <v>6738.1019999999999</v>
      </c>
    </row>
    <row r="220" spans="1:8">
      <c r="A220" s="17">
        <v>6365</v>
      </c>
      <c r="B220" s="17" t="s">
        <v>770</v>
      </c>
      <c r="C220" t="s">
        <v>2347</v>
      </c>
      <c r="D220" s="24">
        <v>60816.800000000003</v>
      </c>
      <c r="E220" s="18">
        <v>0</v>
      </c>
      <c r="F220" s="18">
        <v>1141.8599999999999</v>
      </c>
      <c r="G220" s="18">
        <v>0</v>
      </c>
      <c r="H220" s="18">
        <v>9293.7990000000009</v>
      </c>
    </row>
    <row r="221" spans="1:8">
      <c r="A221" s="17">
        <v>79981</v>
      </c>
      <c r="B221" s="17" t="s">
        <v>774</v>
      </c>
      <c r="C221" t="s">
        <v>775</v>
      </c>
      <c r="D221" s="24">
        <v>49277.55</v>
      </c>
      <c r="E221" s="18">
        <v>0</v>
      </c>
      <c r="F221" s="18">
        <v>0</v>
      </c>
      <c r="G221" s="18">
        <v>0</v>
      </c>
      <c r="H221" s="18">
        <v>7391.6324999999997</v>
      </c>
    </row>
    <row r="222" spans="1:8">
      <c r="A222" s="17">
        <v>81045</v>
      </c>
      <c r="B222" s="17" t="s">
        <v>778</v>
      </c>
      <c r="C222" t="s">
        <v>779</v>
      </c>
      <c r="D222" s="24">
        <v>146850.44</v>
      </c>
      <c r="E222" s="18">
        <v>0</v>
      </c>
      <c r="F222" s="18">
        <v>1565.59</v>
      </c>
      <c r="G222" s="18">
        <v>0</v>
      </c>
      <c r="H222" s="18">
        <v>22262.404500000001</v>
      </c>
    </row>
    <row r="223" spans="1:8">
      <c r="A223" s="17">
        <v>81043</v>
      </c>
      <c r="B223" s="17" t="s">
        <v>782</v>
      </c>
      <c r="C223" t="s">
        <v>783</v>
      </c>
      <c r="D223" s="24">
        <v>27541.77</v>
      </c>
      <c r="E223" s="18">
        <v>0</v>
      </c>
      <c r="F223" s="18">
        <v>490.49</v>
      </c>
      <c r="G223" s="18">
        <v>0</v>
      </c>
      <c r="H223" s="18">
        <v>4204.8389999999999</v>
      </c>
    </row>
    <row r="224" spans="1:8">
      <c r="A224" s="17">
        <v>6446</v>
      </c>
      <c r="B224" s="17" t="s">
        <v>785</v>
      </c>
      <c r="C224" t="s">
        <v>786</v>
      </c>
      <c r="D224" s="24">
        <v>139564.70000000001</v>
      </c>
      <c r="E224" s="18">
        <v>0</v>
      </c>
      <c r="F224" s="18">
        <v>1583.14</v>
      </c>
      <c r="G224" s="18">
        <v>0</v>
      </c>
      <c r="H224" s="18">
        <v>21172.176000000003</v>
      </c>
    </row>
    <row r="225" spans="1:8">
      <c r="A225" s="17">
        <v>4329</v>
      </c>
      <c r="B225" s="17" t="s">
        <v>788</v>
      </c>
      <c r="C225" t="s">
        <v>789</v>
      </c>
      <c r="D225" s="24">
        <v>344309.69</v>
      </c>
      <c r="E225" s="18">
        <v>0</v>
      </c>
      <c r="F225" s="18">
        <v>3217.97</v>
      </c>
      <c r="G225" s="18">
        <v>0</v>
      </c>
      <c r="H225" s="18">
        <v>52129.148999999998</v>
      </c>
    </row>
    <row r="226" spans="1:8">
      <c r="A226" s="17">
        <v>92226</v>
      </c>
      <c r="B226" s="17" t="s">
        <v>791</v>
      </c>
      <c r="C226" t="s">
        <v>792</v>
      </c>
      <c r="D226" s="24">
        <v>121284.94</v>
      </c>
      <c r="E226" s="18">
        <v>0</v>
      </c>
      <c r="F226" s="18">
        <v>1254.4100000000001</v>
      </c>
      <c r="G226" s="18">
        <v>0</v>
      </c>
      <c r="H226" s="18">
        <v>18380.9025</v>
      </c>
    </row>
    <row r="227" spans="1:8">
      <c r="A227" s="17">
        <v>81052</v>
      </c>
      <c r="B227" s="17" t="s">
        <v>795</v>
      </c>
      <c r="C227" t="s">
        <v>796</v>
      </c>
      <c r="D227" s="24">
        <v>21875.59</v>
      </c>
      <c r="E227" s="18">
        <v>0</v>
      </c>
      <c r="F227" s="18">
        <v>472.31</v>
      </c>
      <c r="G227" s="18">
        <v>0</v>
      </c>
      <c r="H227" s="18">
        <v>3352.1849999999999</v>
      </c>
    </row>
    <row r="228" spans="1:8">
      <c r="A228" s="17">
        <v>81050</v>
      </c>
      <c r="B228" s="17" t="s">
        <v>799</v>
      </c>
      <c r="C228" t="s">
        <v>800</v>
      </c>
      <c r="D228" s="24">
        <v>27064.84</v>
      </c>
      <c r="E228" s="18">
        <v>0</v>
      </c>
      <c r="F228" s="18">
        <v>2009.37</v>
      </c>
      <c r="G228" s="18">
        <v>0</v>
      </c>
      <c r="H228" s="18">
        <v>4361.1314999999995</v>
      </c>
    </row>
    <row r="229" spans="1:8">
      <c r="A229" s="17">
        <v>79211</v>
      </c>
      <c r="B229" s="17" t="s">
        <v>802</v>
      </c>
      <c r="C229" t="s">
        <v>803</v>
      </c>
      <c r="D229" s="24">
        <v>70675</v>
      </c>
      <c r="E229" s="18">
        <v>0</v>
      </c>
      <c r="F229" s="18">
        <v>825.08</v>
      </c>
      <c r="G229" s="18">
        <v>0</v>
      </c>
      <c r="H229" s="18">
        <v>10725.012000000001</v>
      </c>
    </row>
    <row r="230" spans="1:8">
      <c r="A230" s="17">
        <v>81123</v>
      </c>
      <c r="B230" s="17" t="s">
        <v>806</v>
      </c>
      <c r="C230" t="s">
        <v>807</v>
      </c>
      <c r="D230" s="24">
        <v>4171.92</v>
      </c>
      <c r="E230" s="18">
        <v>0</v>
      </c>
      <c r="F230" s="18">
        <v>309.79000000000002</v>
      </c>
      <c r="G230" s="18">
        <v>0</v>
      </c>
      <c r="H230" s="18">
        <v>672.25649999999996</v>
      </c>
    </row>
    <row r="231" spans="1:8">
      <c r="A231" s="17">
        <v>90201</v>
      </c>
      <c r="B231" s="17" t="s">
        <v>809</v>
      </c>
      <c r="C231" t="s">
        <v>810</v>
      </c>
      <c r="D231" s="24">
        <v>77658</v>
      </c>
      <c r="E231" s="18">
        <v>0</v>
      </c>
      <c r="F231" s="18">
        <v>0</v>
      </c>
      <c r="G231" s="18">
        <v>0</v>
      </c>
      <c r="H231" s="18">
        <v>11648.699999999999</v>
      </c>
    </row>
    <row r="232" spans="1:8">
      <c r="A232" s="17">
        <v>79059</v>
      </c>
      <c r="B232" s="17" t="s">
        <v>2116</v>
      </c>
      <c r="C232" t="s">
        <v>2348</v>
      </c>
      <c r="D232" s="24">
        <v>137223.57999999999</v>
      </c>
      <c r="E232" s="18">
        <v>0</v>
      </c>
      <c r="F232" s="18">
        <v>0</v>
      </c>
      <c r="G232" s="18">
        <v>0</v>
      </c>
      <c r="H232" s="18">
        <v>20583.536999999997</v>
      </c>
    </row>
    <row r="233" spans="1:8">
      <c r="A233" s="17">
        <v>4185</v>
      </c>
      <c r="B233" s="17" t="s">
        <v>813</v>
      </c>
      <c r="C233" t="s">
        <v>814</v>
      </c>
      <c r="D233" s="24">
        <v>27406.27</v>
      </c>
      <c r="E233" s="18">
        <v>0</v>
      </c>
      <c r="F233" s="18">
        <v>608.30999999999995</v>
      </c>
      <c r="G233" s="18">
        <v>0</v>
      </c>
      <c r="H233" s="18">
        <v>4202.1869999999999</v>
      </c>
    </row>
    <row r="234" spans="1:8">
      <c r="A234" s="17">
        <v>4448</v>
      </c>
      <c r="B234" s="17" t="s">
        <v>817</v>
      </c>
      <c r="C234" t="s">
        <v>818</v>
      </c>
      <c r="D234" s="24">
        <v>187064.67</v>
      </c>
      <c r="E234" s="18">
        <v>0</v>
      </c>
      <c r="F234" s="18">
        <v>3834.79</v>
      </c>
      <c r="G234" s="18">
        <v>0</v>
      </c>
      <c r="H234" s="18">
        <v>28634.919000000002</v>
      </c>
    </row>
    <row r="235" spans="1:8">
      <c r="A235" s="17">
        <v>91277</v>
      </c>
      <c r="B235" s="17" t="s">
        <v>821</v>
      </c>
      <c r="C235" t="s">
        <v>822</v>
      </c>
      <c r="D235" s="24">
        <v>184010.99</v>
      </c>
      <c r="E235" s="18">
        <v>0</v>
      </c>
      <c r="F235" s="18">
        <v>1901.75</v>
      </c>
      <c r="G235" s="18">
        <v>0</v>
      </c>
      <c r="H235" s="18">
        <v>27886.910999999996</v>
      </c>
    </row>
    <row r="236" spans="1:8">
      <c r="A236" s="17">
        <v>4335</v>
      </c>
      <c r="B236" s="17" t="s">
        <v>824</v>
      </c>
      <c r="C236" t="s">
        <v>825</v>
      </c>
      <c r="D236" s="24">
        <v>54353.16</v>
      </c>
      <c r="E236" s="18">
        <v>0</v>
      </c>
      <c r="F236" s="18">
        <v>0</v>
      </c>
      <c r="G236" s="18">
        <v>0</v>
      </c>
      <c r="H236" s="18">
        <v>8152.9740000000002</v>
      </c>
    </row>
    <row r="237" spans="1:8">
      <c r="A237" s="17">
        <v>92250</v>
      </c>
      <c r="B237" s="17" t="s">
        <v>828</v>
      </c>
      <c r="C237" t="s">
        <v>825</v>
      </c>
      <c r="D237" s="24">
        <v>62296.1</v>
      </c>
      <c r="E237" s="18">
        <v>0</v>
      </c>
      <c r="F237" s="18">
        <v>677.57</v>
      </c>
      <c r="G237" s="18">
        <v>0</v>
      </c>
      <c r="H237" s="18">
        <v>9446.0504999999994</v>
      </c>
    </row>
    <row r="238" spans="1:8">
      <c r="A238" s="17">
        <v>92902</v>
      </c>
      <c r="B238" s="17" t="s">
        <v>829</v>
      </c>
      <c r="C238" t="s">
        <v>830</v>
      </c>
      <c r="D238" s="24">
        <v>0</v>
      </c>
      <c r="E238" s="18">
        <v>0</v>
      </c>
      <c r="F238" s="18">
        <v>0</v>
      </c>
      <c r="G238" s="18">
        <v>0</v>
      </c>
      <c r="H238" s="18">
        <v>0</v>
      </c>
    </row>
    <row r="239" spans="1:8">
      <c r="A239" s="17">
        <v>92988</v>
      </c>
      <c r="B239" s="17" t="s">
        <v>832</v>
      </c>
      <c r="C239" t="s">
        <v>833</v>
      </c>
      <c r="D239" s="24">
        <v>65148.59</v>
      </c>
      <c r="E239" s="18">
        <v>0</v>
      </c>
      <c r="F239" s="18">
        <v>0</v>
      </c>
      <c r="G239" s="18">
        <v>0</v>
      </c>
      <c r="H239" s="18">
        <v>9772.2884999999987</v>
      </c>
    </row>
    <row r="240" spans="1:8">
      <c r="A240" s="17">
        <v>92379</v>
      </c>
      <c r="B240" s="17" t="s">
        <v>835</v>
      </c>
      <c r="C240" t="s">
        <v>836</v>
      </c>
      <c r="D240" s="24">
        <v>61007.17</v>
      </c>
      <c r="E240" s="18">
        <v>0</v>
      </c>
      <c r="F240" s="18">
        <v>290.2</v>
      </c>
      <c r="G240" s="18">
        <v>0</v>
      </c>
      <c r="H240" s="18">
        <v>9194.6054999999997</v>
      </c>
    </row>
    <row r="241" spans="1:8">
      <c r="A241" s="17">
        <v>79214</v>
      </c>
      <c r="B241" s="17" t="s">
        <v>839</v>
      </c>
      <c r="C241" t="s">
        <v>840</v>
      </c>
      <c r="D241" s="24">
        <v>63848.62</v>
      </c>
      <c r="E241" s="18">
        <v>0</v>
      </c>
      <c r="F241" s="18">
        <v>1363.54</v>
      </c>
      <c r="G241" s="18">
        <v>0</v>
      </c>
      <c r="H241" s="18">
        <v>9781.8240000000005</v>
      </c>
    </row>
    <row r="242" spans="1:8">
      <c r="A242" s="17">
        <v>78783</v>
      </c>
      <c r="B242" s="17" t="s">
        <v>842</v>
      </c>
      <c r="C242" t="s">
        <v>843</v>
      </c>
      <c r="D242" s="24">
        <v>235273.99</v>
      </c>
      <c r="E242" s="18">
        <v>0</v>
      </c>
      <c r="F242" s="18">
        <v>2787.18</v>
      </c>
      <c r="G242" s="18">
        <v>0</v>
      </c>
      <c r="H242" s="18">
        <v>35709.175499999998</v>
      </c>
    </row>
    <row r="243" spans="1:8">
      <c r="A243" s="17">
        <v>4202</v>
      </c>
      <c r="B243" s="17" t="s">
        <v>846</v>
      </c>
      <c r="C243" t="s">
        <v>847</v>
      </c>
      <c r="D243" s="24">
        <v>35009.74</v>
      </c>
      <c r="E243" s="18">
        <v>0</v>
      </c>
      <c r="F243" s="18">
        <v>0</v>
      </c>
      <c r="G243" s="18">
        <v>0</v>
      </c>
      <c r="H243" s="18">
        <v>5251.4609999999993</v>
      </c>
    </row>
    <row r="244" spans="1:8">
      <c r="A244" s="17">
        <v>4207</v>
      </c>
      <c r="B244" s="17" t="s">
        <v>850</v>
      </c>
      <c r="C244" t="s">
        <v>851</v>
      </c>
      <c r="D244" s="24">
        <v>57289.89</v>
      </c>
      <c r="E244" s="18">
        <v>0</v>
      </c>
      <c r="F244" s="18">
        <v>1384.33</v>
      </c>
      <c r="G244" s="18">
        <v>0</v>
      </c>
      <c r="H244" s="18">
        <v>8801.1329999999998</v>
      </c>
    </row>
    <row r="245" spans="1:8">
      <c r="A245" s="17">
        <v>4205</v>
      </c>
      <c r="B245" s="17" t="s">
        <v>854</v>
      </c>
      <c r="C245" t="s">
        <v>856</v>
      </c>
      <c r="D245" s="24">
        <v>27337.1</v>
      </c>
      <c r="E245" s="18">
        <v>0</v>
      </c>
      <c r="F245" s="18">
        <v>558.25</v>
      </c>
      <c r="G245" s="18">
        <v>0</v>
      </c>
      <c r="H245" s="18">
        <v>4184.3024999999998</v>
      </c>
    </row>
    <row r="246" spans="1:8">
      <c r="A246" s="17">
        <v>4192</v>
      </c>
      <c r="B246" s="17" t="s">
        <v>858</v>
      </c>
      <c r="C246" t="s">
        <v>859</v>
      </c>
      <c r="D246" s="24">
        <v>2187754.1800000002</v>
      </c>
      <c r="E246" s="18">
        <v>18055.74288858322</v>
      </c>
      <c r="F246" s="18">
        <v>67853.31</v>
      </c>
      <c r="G246" s="18">
        <v>440.60590909090911</v>
      </c>
      <c r="H246" s="18">
        <v>338341.12350000005</v>
      </c>
    </row>
    <row r="247" spans="1:8">
      <c r="A247" s="17">
        <v>4437</v>
      </c>
      <c r="B247" s="17" t="s">
        <v>862</v>
      </c>
      <c r="C247" t="s">
        <v>863</v>
      </c>
      <c r="D247" s="24">
        <v>1576621.13</v>
      </c>
      <c r="E247" s="18">
        <v>13694.863235613464</v>
      </c>
      <c r="F247" s="18">
        <v>25483.82</v>
      </c>
      <c r="G247" s="18">
        <v>179.46352112676055</v>
      </c>
      <c r="H247" s="18">
        <v>240315.74249999999</v>
      </c>
    </row>
    <row r="248" spans="1:8">
      <c r="A248" s="17">
        <v>4405</v>
      </c>
      <c r="B248" s="17" t="s">
        <v>866</v>
      </c>
      <c r="C248" t="s">
        <v>867</v>
      </c>
      <c r="D248" s="24">
        <v>1175193.71</v>
      </c>
      <c r="E248" s="18">
        <v>6777.357035755479</v>
      </c>
      <c r="F248" s="18">
        <v>29567.64</v>
      </c>
      <c r="G248" s="18">
        <v>289.87882352941176</v>
      </c>
      <c r="H248" s="18">
        <v>180714.20249999998</v>
      </c>
    </row>
    <row r="249" spans="1:8">
      <c r="A249" s="17">
        <v>4167</v>
      </c>
      <c r="B249" s="17" t="s">
        <v>870</v>
      </c>
      <c r="C249" t="s">
        <v>871</v>
      </c>
      <c r="D249" s="24">
        <v>168297.83</v>
      </c>
      <c r="E249" s="18">
        <v>0</v>
      </c>
      <c r="F249" s="18">
        <v>9275.1</v>
      </c>
      <c r="G249" s="18">
        <v>0</v>
      </c>
      <c r="H249" s="18">
        <v>26635.939499999997</v>
      </c>
    </row>
    <row r="250" spans="1:8">
      <c r="A250" s="17">
        <v>4221</v>
      </c>
      <c r="B250" s="17" t="s">
        <v>874</v>
      </c>
      <c r="C250" t="s">
        <v>875</v>
      </c>
      <c r="D250" s="24">
        <v>149476.26</v>
      </c>
      <c r="E250" s="18">
        <v>0</v>
      </c>
      <c r="F250" s="18">
        <v>3702.58</v>
      </c>
      <c r="G250" s="18">
        <v>0</v>
      </c>
      <c r="H250" s="18">
        <v>22976.825999999997</v>
      </c>
    </row>
    <row r="251" spans="1:8">
      <c r="A251" s="17">
        <v>4247</v>
      </c>
      <c r="B251" s="17" t="s">
        <v>878</v>
      </c>
      <c r="C251" t="s">
        <v>879</v>
      </c>
      <c r="D251" s="24">
        <v>279273.24</v>
      </c>
      <c r="E251" s="18">
        <v>4680.5570949720668</v>
      </c>
      <c r="F251" s="18">
        <v>7757.77</v>
      </c>
      <c r="G251" s="18">
        <v>0</v>
      </c>
      <c r="H251" s="18">
        <v>43054.6515</v>
      </c>
    </row>
    <row r="252" spans="1:8">
      <c r="A252" s="17">
        <v>4273</v>
      </c>
      <c r="B252" s="17" t="s">
        <v>882</v>
      </c>
      <c r="C252" t="s">
        <v>883</v>
      </c>
      <c r="D252" s="24">
        <v>746021.49</v>
      </c>
      <c r="E252" s="18">
        <v>0</v>
      </c>
      <c r="F252" s="18">
        <v>25976.7</v>
      </c>
      <c r="G252" s="18">
        <v>0</v>
      </c>
      <c r="H252" s="18">
        <v>115799.72849999998</v>
      </c>
    </row>
    <row r="253" spans="1:8">
      <c r="A253" s="17">
        <v>92596</v>
      </c>
      <c r="B253" s="17" t="s">
        <v>886</v>
      </c>
      <c r="C253" t="s">
        <v>887</v>
      </c>
      <c r="D253" s="24">
        <v>14703.81</v>
      </c>
      <c r="E253" s="18">
        <v>0</v>
      </c>
      <c r="F253" s="18">
        <v>1184.5899999999999</v>
      </c>
      <c r="G253" s="18">
        <v>0</v>
      </c>
      <c r="H253" s="18">
        <v>2383.2599999999998</v>
      </c>
    </row>
    <row r="254" spans="1:8">
      <c r="A254" s="17">
        <v>4495</v>
      </c>
      <c r="B254" s="17" t="s">
        <v>890</v>
      </c>
      <c r="C254" t="s">
        <v>887</v>
      </c>
      <c r="D254" s="24">
        <v>72742.69</v>
      </c>
      <c r="E254" s="18">
        <v>0</v>
      </c>
      <c r="F254" s="18">
        <v>1511.18</v>
      </c>
      <c r="G254" s="18">
        <v>0</v>
      </c>
      <c r="H254" s="18">
        <v>11138.080499999998</v>
      </c>
    </row>
    <row r="255" spans="1:8">
      <c r="A255" s="17">
        <v>4195</v>
      </c>
      <c r="B255" s="17" t="s">
        <v>892</v>
      </c>
      <c r="C255" t="s">
        <v>893</v>
      </c>
      <c r="D255" s="24">
        <v>51513.77</v>
      </c>
      <c r="E255" s="18">
        <v>2453.0366666666664</v>
      </c>
      <c r="F255" s="18">
        <v>1296</v>
      </c>
      <c r="G255" s="18">
        <v>0</v>
      </c>
      <c r="H255" s="18">
        <v>7921.4654999999993</v>
      </c>
    </row>
    <row r="256" spans="1:8">
      <c r="A256" s="17">
        <v>89506</v>
      </c>
      <c r="B256" s="17" t="s">
        <v>896</v>
      </c>
      <c r="C256" t="s">
        <v>897</v>
      </c>
      <c r="D256" s="24">
        <v>46262</v>
      </c>
      <c r="E256" s="18">
        <v>0</v>
      </c>
      <c r="F256" s="18">
        <v>788.31</v>
      </c>
      <c r="G256" s="18">
        <v>0</v>
      </c>
      <c r="H256" s="18">
        <v>7057.5464999999995</v>
      </c>
    </row>
    <row r="257" spans="1:8">
      <c r="A257" s="17">
        <v>1000979</v>
      </c>
      <c r="B257" s="17" t="s">
        <v>900</v>
      </c>
      <c r="C257" t="s">
        <v>901</v>
      </c>
      <c r="D257" s="24">
        <v>42831.13</v>
      </c>
      <c r="E257" s="18">
        <v>0</v>
      </c>
      <c r="F257" s="18">
        <v>289.06</v>
      </c>
      <c r="G257" s="18">
        <v>0</v>
      </c>
      <c r="H257" s="18">
        <v>6468.0284999999994</v>
      </c>
    </row>
    <row r="258" spans="1:8">
      <c r="A258" s="17">
        <v>4303</v>
      </c>
      <c r="B258" s="17" t="s">
        <v>904</v>
      </c>
      <c r="C258" t="s">
        <v>905</v>
      </c>
      <c r="D258" s="24">
        <v>50202.22</v>
      </c>
      <c r="E258" s="18">
        <v>0</v>
      </c>
      <c r="F258" s="18">
        <v>834.89</v>
      </c>
      <c r="G258" s="18">
        <v>0</v>
      </c>
      <c r="H258" s="18">
        <v>7655.5664999999999</v>
      </c>
    </row>
    <row r="259" spans="1:8">
      <c r="A259" s="17">
        <v>4505</v>
      </c>
      <c r="B259" s="17" t="s">
        <v>908</v>
      </c>
      <c r="C259" t="s">
        <v>909</v>
      </c>
      <c r="D259" s="24">
        <v>972438.9</v>
      </c>
      <c r="E259" s="18">
        <v>1466.725339366516</v>
      </c>
      <c r="F259" s="18">
        <v>20758.810000000001</v>
      </c>
      <c r="G259" s="18">
        <v>0</v>
      </c>
      <c r="H259" s="18">
        <v>148979.65650000001</v>
      </c>
    </row>
    <row r="260" spans="1:8">
      <c r="A260" s="17">
        <v>4157</v>
      </c>
      <c r="B260" s="17" t="s">
        <v>912</v>
      </c>
      <c r="C260" t="s">
        <v>913</v>
      </c>
      <c r="D260" s="24">
        <v>265604.14</v>
      </c>
      <c r="E260" s="18">
        <v>0</v>
      </c>
      <c r="F260" s="18">
        <v>7816.46</v>
      </c>
      <c r="G260" s="18">
        <v>0</v>
      </c>
      <c r="H260" s="18">
        <v>41013.090000000004</v>
      </c>
    </row>
    <row r="261" spans="1:8">
      <c r="A261" s="17">
        <v>6372</v>
      </c>
      <c r="B261" s="17" t="s">
        <v>916</v>
      </c>
      <c r="C261" t="s">
        <v>917</v>
      </c>
      <c r="D261" s="24">
        <v>0</v>
      </c>
      <c r="E261" s="18">
        <v>0</v>
      </c>
      <c r="F261" s="18">
        <v>0</v>
      </c>
      <c r="G261" s="18">
        <v>0</v>
      </c>
      <c r="H261" s="18">
        <v>0</v>
      </c>
    </row>
    <row r="262" spans="1:8">
      <c r="A262" s="17">
        <v>4332</v>
      </c>
      <c r="B262" s="17" t="s">
        <v>920</v>
      </c>
      <c r="C262" t="s">
        <v>921</v>
      </c>
      <c r="D262" s="24">
        <v>14225.68</v>
      </c>
      <c r="E262" s="18">
        <v>0</v>
      </c>
      <c r="F262" s="18">
        <v>0</v>
      </c>
      <c r="G262" s="18">
        <v>0</v>
      </c>
      <c r="H262" s="18">
        <v>2133.8519999999999</v>
      </c>
    </row>
    <row r="263" spans="1:8">
      <c r="A263" s="17">
        <v>90884</v>
      </c>
      <c r="B263" s="17" t="s">
        <v>923</v>
      </c>
      <c r="C263" t="s">
        <v>924</v>
      </c>
      <c r="D263" s="24">
        <v>29490.01</v>
      </c>
      <c r="E263" s="18">
        <v>0</v>
      </c>
      <c r="F263" s="18">
        <v>457.16</v>
      </c>
      <c r="G263" s="18">
        <v>0</v>
      </c>
      <c r="H263" s="18">
        <v>4492.0754999999999</v>
      </c>
    </row>
    <row r="264" spans="1:8">
      <c r="A264" s="17">
        <v>4238</v>
      </c>
      <c r="B264" s="17" t="s">
        <v>927</v>
      </c>
      <c r="C264" t="s">
        <v>928</v>
      </c>
      <c r="D264" s="24">
        <v>123863.32</v>
      </c>
      <c r="E264" s="18">
        <v>0</v>
      </c>
      <c r="F264" s="18">
        <v>988.78</v>
      </c>
      <c r="G264" s="18">
        <v>0</v>
      </c>
      <c r="H264" s="18">
        <v>18727.814999999999</v>
      </c>
    </row>
    <row r="265" spans="1:8">
      <c r="A265" s="17">
        <v>87600</v>
      </c>
      <c r="B265" s="17" t="s">
        <v>931</v>
      </c>
      <c r="C265" t="s">
        <v>932</v>
      </c>
      <c r="D265" s="24">
        <v>6193.98</v>
      </c>
      <c r="E265" s="18">
        <v>0</v>
      </c>
      <c r="F265" s="18">
        <v>0</v>
      </c>
      <c r="G265" s="18">
        <v>0</v>
      </c>
      <c r="H265" s="18">
        <v>929.09699999999987</v>
      </c>
    </row>
    <row r="266" spans="1:8">
      <c r="A266" s="17">
        <v>79544</v>
      </c>
      <c r="B266" s="17" t="s">
        <v>935</v>
      </c>
      <c r="C266" t="s">
        <v>936</v>
      </c>
      <c r="D266" s="24">
        <v>7476.33</v>
      </c>
      <c r="E266" s="18">
        <v>0</v>
      </c>
      <c r="F266" s="18">
        <v>0</v>
      </c>
      <c r="G266" s="18">
        <v>0</v>
      </c>
      <c r="H266" s="18">
        <v>1121.4494999999999</v>
      </c>
    </row>
    <row r="267" spans="1:8">
      <c r="A267" s="17">
        <v>4239</v>
      </c>
      <c r="B267" s="17" t="s">
        <v>938</v>
      </c>
      <c r="C267" t="s">
        <v>939</v>
      </c>
      <c r="D267" s="24">
        <v>6310700.5499999998</v>
      </c>
      <c r="E267" s="18">
        <v>140999.9519021739</v>
      </c>
      <c r="F267" s="18">
        <v>189836.36</v>
      </c>
      <c r="G267" s="18">
        <v>1444.7211567732113</v>
      </c>
      <c r="H267" s="18">
        <v>975080.53649999993</v>
      </c>
    </row>
    <row r="268" spans="1:8">
      <c r="A268" s="17">
        <v>1001519</v>
      </c>
      <c r="B268" s="17" t="s">
        <v>942</v>
      </c>
      <c r="C268" t="s">
        <v>943</v>
      </c>
      <c r="D268" s="24">
        <v>39484.39</v>
      </c>
      <c r="E268" s="18">
        <v>0</v>
      </c>
      <c r="F268" s="18">
        <v>986.7</v>
      </c>
      <c r="G268" s="18">
        <v>0</v>
      </c>
      <c r="H268" s="18">
        <v>6070.6634999999997</v>
      </c>
    </row>
    <row r="269" spans="1:8">
      <c r="A269" s="17">
        <v>4271</v>
      </c>
      <c r="B269" s="17" t="s">
        <v>945</v>
      </c>
      <c r="C269" t="s">
        <v>946</v>
      </c>
      <c r="D269" s="24">
        <v>2199511.2200000002</v>
      </c>
      <c r="E269" s="18">
        <v>45534.435697569759</v>
      </c>
      <c r="F269" s="18">
        <v>79142.16</v>
      </c>
      <c r="G269" s="18">
        <v>5276.1440000000002</v>
      </c>
      <c r="H269" s="18">
        <v>341798.00700000004</v>
      </c>
    </row>
    <row r="270" spans="1:8">
      <c r="A270" s="17">
        <v>89829</v>
      </c>
      <c r="B270" s="17" t="s">
        <v>949</v>
      </c>
      <c r="C270" t="s">
        <v>950</v>
      </c>
      <c r="D270" s="24">
        <v>82351.69</v>
      </c>
      <c r="E270" s="18">
        <v>0</v>
      </c>
      <c r="F270" s="18">
        <v>0</v>
      </c>
      <c r="G270" s="18">
        <v>0</v>
      </c>
      <c r="H270" s="18">
        <v>12352.753500000001</v>
      </c>
    </row>
    <row r="271" spans="1:8">
      <c r="A271" s="17">
        <v>4285</v>
      </c>
      <c r="B271" s="17" t="s">
        <v>952</v>
      </c>
      <c r="C271" t="s">
        <v>953</v>
      </c>
      <c r="D271" s="24">
        <v>3399373.1</v>
      </c>
      <c r="E271" s="18">
        <v>21048.749845201241</v>
      </c>
      <c r="F271" s="18">
        <v>0</v>
      </c>
      <c r="G271" s="18">
        <v>0</v>
      </c>
      <c r="H271" s="18">
        <v>509905.96499999997</v>
      </c>
    </row>
    <row r="272" spans="1:8">
      <c r="A272" s="17">
        <v>4208</v>
      </c>
      <c r="B272" s="17" t="s">
        <v>955</v>
      </c>
      <c r="C272" t="s">
        <v>956</v>
      </c>
      <c r="D272" s="24">
        <v>405054.03</v>
      </c>
      <c r="E272" s="18">
        <v>1883.9722325581397</v>
      </c>
      <c r="F272" s="18">
        <v>10686.83</v>
      </c>
      <c r="G272" s="18">
        <v>0</v>
      </c>
      <c r="H272" s="18">
        <v>62361.129000000001</v>
      </c>
    </row>
    <row r="273" spans="1:8">
      <c r="A273" s="17">
        <v>79543</v>
      </c>
      <c r="B273" s="17" t="s">
        <v>959</v>
      </c>
      <c r="C273" t="s">
        <v>960</v>
      </c>
      <c r="D273" s="24">
        <v>985.32</v>
      </c>
      <c r="E273" s="18">
        <v>0</v>
      </c>
      <c r="F273" s="18">
        <v>0</v>
      </c>
      <c r="G273" s="18">
        <v>0</v>
      </c>
      <c r="H273" s="18">
        <v>147.798</v>
      </c>
    </row>
    <row r="274" spans="1:8">
      <c r="A274" s="17">
        <v>4194</v>
      </c>
      <c r="B274" s="17" t="s">
        <v>963</v>
      </c>
      <c r="C274" t="s">
        <v>964</v>
      </c>
      <c r="D274" s="24">
        <v>56951.72</v>
      </c>
      <c r="E274" s="18">
        <v>0</v>
      </c>
      <c r="F274" s="18">
        <v>1369</v>
      </c>
      <c r="G274" s="18">
        <v>0</v>
      </c>
      <c r="H274" s="18">
        <v>8748.1080000000002</v>
      </c>
    </row>
    <row r="275" spans="1:8">
      <c r="A275" s="17">
        <v>10974</v>
      </c>
      <c r="B275" s="17" t="s">
        <v>967</v>
      </c>
      <c r="C275" t="s">
        <v>968</v>
      </c>
      <c r="D275" s="24">
        <v>37113.1</v>
      </c>
      <c r="E275" s="18">
        <v>0</v>
      </c>
      <c r="F275" s="18">
        <v>599.15</v>
      </c>
      <c r="G275" s="18">
        <v>0</v>
      </c>
      <c r="H275" s="18">
        <v>5656.8374999999996</v>
      </c>
    </row>
    <row r="276" spans="1:8">
      <c r="A276" s="17">
        <v>79500</v>
      </c>
      <c r="B276" s="17" t="s">
        <v>971</v>
      </c>
      <c r="C276" t="s">
        <v>972</v>
      </c>
      <c r="D276" s="24">
        <v>18417.78</v>
      </c>
      <c r="E276" s="18">
        <v>0</v>
      </c>
      <c r="F276" s="18">
        <v>484.88</v>
      </c>
      <c r="G276" s="18">
        <v>0</v>
      </c>
      <c r="H276" s="18">
        <v>2835.3989999999999</v>
      </c>
    </row>
    <row r="277" spans="1:8">
      <c r="A277" s="17">
        <v>6369</v>
      </c>
      <c r="B277" s="17" t="s">
        <v>975</v>
      </c>
      <c r="C277" t="s">
        <v>976</v>
      </c>
      <c r="D277" s="24">
        <v>22766</v>
      </c>
      <c r="E277" s="18">
        <v>0</v>
      </c>
      <c r="F277" s="18">
        <v>0</v>
      </c>
      <c r="G277" s="18">
        <v>0</v>
      </c>
      <c r="H277" s="18">
        <v>3414.9</v>
      </c>
    </row>
    <row r="278" spans="1:8">
      <c r="A278" s="17">
        <v>4371</v>
      </c>
      <c r="B278" s="17" t="s">
        <v>979</v>
      </c>
      <c r="C278" t="s">
        <v>980</v>
      </c>
      <c r="D278" s="24">
        <v>9653.19</v>
      </c>
      <c r="E278" s="18">
        <v>0</v>
      </c>
      <c r="F278" s="18">
        <v>358.85</v>
      </c>
      <c r="G278" s="18">
        <v>0</v>
      </c>
      <c r="H278" s="18">
        <v>1501.806</v>
      </c>
    </row>
    <row r="279" spans="1:8">
      <c r="A279" s="17">
        <v>90906</v>
      </c>
      <c r="B279" s="17" t="s">
        <v>983</v>
      </c>
      <c r="C279" t="s">
        <v>984</v>
      </c>
      <c r="D279" s="24">
        <v>66797.61</v>
      </c>
      <c r="E279" s="18">
        <v>0</v>
      </c>
      <c r="F279" s="18">
        <v>640.53</v>
      </c>
      <c r="G279" s="18">
        <v>0</v>
      </c>
      <c r="H279" s="18">
        <v>10115.721</v>
      </c>
    </row>
    <row r="280" spans="1:8">
      <c r="A280" s="17">
        <v>79081</v>
      </c>
      <c r="B280" s="17" t="s">
        <v>986</v>
      </c>
      <c r="C280" t="s">
        <v>987</v>
      </c>
      <c r="D280" s="24">
        <v>98729.38</v>
      </c>
      <c r="E280" s="18">
        <v>0</v>
      </c>
      <c r="F280" s="18">
        <v>1931.64</v>
      </c>
      <c r="G280" s="18">
        <v>0</v>
      </c>
      <c r="H280" s="18">
        <v>15099.153</v>
      </c>
    </row>
    <row r="281" spans="1:8">
      <c r="A281" s="17">
        <v>79501</v>
      </c>
      <c r="B281" s="17" t="s">
        <v>989</v>
      </c>
      <c r="C281" t="s">
        <v>990</v>
      </c>
      <c r="D281" s="24">
        <v>275614.34999999998</v>
      </c>
      <c r="E281" s="18">
        <v>0</v>
      </c>
      <c r="F281" s="18">
        <v>2853.71</v>
      </c>
      <c r="G281" s="18">
        <v>0</v>
      </c>
      <c r="H281" s="18">
        <v>41770.208999999995</v>
      </c>
    </row>
    <row r="282" spans="1:8">
      <c r="A282" s="17">
        <v>89951</v>
      </c>
      <c r="B282" s="17" t="s">
        <v>993</v>
      </c>
      <c r="C282" t="s">
        <v>994</v>
      </c>
      <c r="D282" s="24">
        <v>11459.26</v>
      </c>
      <c r="E282" s="18">
        <v>0</v>
      </c>
      <c r="F282" s="18">
        <v>506.75</v>
      </c>
      <c r="G282" s="18">
        <v>0</v>
      </c>
      <c r="H282" s="18">
        <v>1794.9014999999999</v>
      </c>
    </row>
    <row r="283" spans="1:8">
      <c r="A283" s="17">
        <v>4212</v>
      </c>
      <c r="B283" s="17" t="s">
        <v>996</v>
      </c>
      <c r="C283" t="s">
        <v>997</v>
      </c>
      <c r="D283" s="24">
        <v>72462.95</v>
      </c>
      <c r="E283" s="18">
        <v>0</v>
      </c>
      <c r="F283" s="18">
        <v>1115.53</v>
      </c>
      <c r="G283" s="18">
        <v>0</v>
      </c>
      <c r="H283" s="18">
        <v>11036.771999999999</v>
      </c>
    </row>
    <row r="284" spans="1:8">
      <c r="A284" s="17">
        <v>1002010</v>
      </c>
      <c r="B284" s="17" t="s">
        <v>1000</v>
      </c>
      <c r="C284" t="s">
        <v>1001</v>
      </c>
      <c r="D284" s="24">
        <v>23820.98</v>
      </c>
      <c r="E284" s="18">
        <v>0</v>
      </c>
      <c r="F284" s="18">
        <v>176.5</v>
      </c>
      <c r="G284" s="18">
        <v>0</v>
      </c>
      <c r="H284" s="18">
        <v>3599.6219999999998</v>
      </c>
    </row>
    <row r="285" spans="1:8">
      <c r="A285" s="17">
        <v>4392</v>
      </c>
      <c r="B285" s="17" t="s">
        <v>1004</v>
      </c>
      <c r="C285" t="s">
        <v>1005</v>
      </c>
      <c r="D285" s="24">
        <v>114426.73</v>
      </c>
      <c r="E285" s="18">
        <v>0</v>
      </c>
      <c r="F285" s="18">
        <v>3232.32</v>
      </c>
      <c r="G285" s="18">
        <v>0</v>
      </c>
      <c r="H285" s="18">
        <v>17648.857499999998</v>
      </c>
    </row>
    <row r="286" spans="1:8">
      <c r="A286" s="17">
        <v>92519</v>
      </c>
      <c r="B286" s="17" t="s">
        <v>1008</v>
      </c>
      <c r="C286" t="s">
        <v>1009</v>
      </c>
      <c r="D286" s="24">
        <v>195499.16</v>
      </c>
      <c r="E286" s="18">
        <v>0</v>
      </c>
      <c r="F286" s="18">
        <v>121.64</v>
      </c>
      <c r="G286" s="18">
        <v>0</v>
      </c>
      <c r="H286" s="18">
        <v>29343.120000000003</v>
      </c>
    </row>
    <row r="287" spans="1:8">
      <c r="A287" s="17">
        <v>92520</v>
      </c>
      <c r="B287" s="17" t="s">
        <v>1012</v>
      </c>
      <c r="C287" t="s">
        <v>1013</v>
      </c>
      <c r="D287" s="24">
        <v>90565.48</v>
      </c>
      <c r="E287" s="18">
        <v>0</v>
      </c>
      <c r="F287" s="18">
        <v>0</v>
      </c>
      <c r="G287" s="18">
        <v>0</v>
      </c>
      <c r="H287" s="18">
        <v>13584.821999999998</v>
      </c>
    </row>
    <row r="288" spans="1:8">
      <c r="A288" s="17">
        <v>1002080</v>
      </c>
      <c r="B288" s="17" t="s">
        <v>2349</v>
      </c>
      <c r="C288" t="s">
        <v>2350</v>
      </c>
      <c r="D288" s="24">
        <v>4312.5200000000004</v>
      </c>
      <c r="E288" s="18">
        <v>0</v>
      </c>
      <c r="F288" s="18">
        <v>0</v>
      </c>
      <c r="G288" s="18">
        <v>0</v>
      </c>
      <c r="H288" s="18">
        <v>646.87800000000004</v>
      </c>
    </row>
    <row r="289" spans="1:8">
      <c r="A289" s="17">
        <v>1002101</v>
      </c>
      <c r="B289" s="17" t="s">
        <v>2351</v>
      </c>
      <c r="C289" t="s">
        <v>2352</v>
      </c>
      <c r="D289" s="24">
        <v>8807.0499999999993</v>
      </c>
      <c r="E289" s="18">
        <v>0</v>
      </c>
      <c r="F289" s="18">
        <v>0</v>
      </c>
      <c r="G289" s="18">
        <v>0</v>
      </c>
      <c r="H289" s="18">
        <v>1321.0574999999999</v>
      </c>
    </row>
    <row r="290" spans="1:8">
      <c r="A290" s="17">
        <v>4336</v>
      </c>
      <c r="B290" s="17" t="s">
        <v>1015</v>
      </c>
      <c r="C290" t="s">
        <v>1016</v>
      </c>
      <c r="D290" s="24">
        <v>117809.42</v>
      </c>
      <c r="E290" s="18">
        <v>0</v>
      </c>
      <c r="F290" s="18">
        <v>0</v>
      </c>
      <c r="G290" s="18">
        <v>0</v>
      </c>
      <c r="H290" s="18">
        <v>17671.413</v>
      </c>
    </row>
    <row r="291" spans="1:8">
      <c r="A291" s="17">
        <v>81076</v>
      </c>
      <c r="B291" s="17" t="s">
        <v>1018</v>
      </c>
      <c r="C291" t="s">
        <v>1019</v>
      </c>
      <c r="D291" s="24">
        <v>139186.48000000001</v>
      </c>
      <c r="E291" s="18">
        <v>0</v>
      </c>
      <c r="F291" s="18">
        <v>1468.32</v>
      </c>
      <c r="G291" s="18">
        <v>0</v>
      </c>
      <c r="H291" s="18">
        <v>21098.22</v>
      </c>
    </row>
    <row r="292" spans="1:8">
      <c r="A292" s="17">
        <v>4426</v>
      </c>
      <c r="B292" s="17" t="s">
        <v>1022</v>
      </c>
      <c r="C292" t="s">
        <v>1023</v>
      </c>
      <c r="D292" s="24">
        <v>37871.85</v>
      </c>
      <c r="E292" s="18">
        <v>0</v>
      </c>
      <c r="F292" s="18">
        <v>934.44</v>
      </c>
      <c r="G292" s="18">
        <v>0</v>
      </c>
      <c r="H292" s="18">
        <v>5820.9435000000003</v>
      </c>
    </row>
    <row r="293" spans="1:8">
      <c r="A293" s="17">
        <v>79061</v>
      </c>
      <c r="B293" s="17" t="s">
        <v>1026</v>
      </c>
      <c r="C293" t="s">
        <v>1027</v>
      </c>
      <c r="D293" s="24">
        <v>5825.56</v>
      </c>
      <c r="E293" s="18">
        <v>0</v>
      </c>
      <c r="F293" s="18">
        <v>367.03</v>
      </c>
      <c r="G293" s="18">
        <v>0</v>
      </c>
      <c r="H293" s="18">
        <v>928.88850000000002</v>
      </c>
    </row>
    <row r="294" spans="1:8">
      <c r="A294" s="17">
        <v>92982</v>
      </c>
      <c r="B294" s="17" t="s">
        <v>1030</v>
      </c>
      <c r="C294" t="s">
        <v>1031</v>
      </c>
      <c r="D294" s="24">
        <v>83494.009999999995</v>
      </c>
      <c r="E294" s="18">
        <v>0</v>
      </c>
      <c r="F294" s="18">
        <v>0</v>
      </c>
      <c r="G294" s="18">
        <v>0</v>
      </c>
      <c r="H294" s="18">
        <v>12524.101499999999</v>
      </c>
    </row>
    <row r="295" spans="1:8">
      <c r="A295" s="17">
        <v>4248</v>
      </c>
      <c r="B295" s="17" t="s">
        <v>1033</v>
      </c>
      <c r="C295" t="s">
        <v>1034</v>
      </c>
      <c r="D295" s="24">
        <v>2257319.77</v>
      </c>
      <c r="E295" s="18">
        <v>108252.93719891008</v>
      </c>
      <c r="F295" s="18">
        <v>37667.85</v>
      </c>
      <c r="G295" s="18">
        <v>504.48013392857138</v>
      </c>
      <c r="H295" s="18">
        <v>344248.14299999998</v>
      </c>
    </row>
    <row r="296" spans="1:8">
      <c r="A296" s="17">
        <v>4482</v>
      </c>
      <c r="B296" s="17" t="s">
        <v>1036</v>
      </c>
      <c r="C296" t="s">
        <v>1037</v>
      </c>
      <c r="D296" s="24">
        <v>2783.74</v>
      </c>
      <c r="E296" s="18">
        <v>0</v>
      </c>
      <c r="F296" s="18">
        <v>207.67</v>
      </c>
      <c r="G296" s="18">
        <v>0</v>
      </c>
      <c r="H296" s="18">
        <v>448.71149999999994</v>
      </c>
    </row>
    <row r="297" spans="1:8">
      <c r="A297" s="17">
        <v>91275</v>
      </c>
      <c r="B297" s="17" t="s">
        <v>1040</v>
      </c>
      <c r="C297" t="s">
        <v>1041</v>
      </c>
      <c r="D297" s="24">
        <v>31393.11</v>
      </c>
      <c r="E297" s="18">
        <v>0</v>
      </c>
      <c r="F297" s="18">
        <v>925.96</v>
      </c>
      <c r="G297" s="18">
        <v>0</v>
      </c>
      <c r="H297" s="18">
        <v>4847.8604999999998</v>
      </c>
    </row>
    <row r="298" spans="1:8">
      <c r="A298" s="17">
        <v>4389</v>
      </c>
      <c r="B298" s="17" t="s">
        <v>1044</v>
      </c>
      <c r="C298" t="s">
        <v>1045</v>
      </c>
      <c r="D298" s="24">
        <v>418663.06</v>
      </c>
      <c r="E298" s="18">
        <v>1781.5449361702128</v>
      </c>
      <c r="F298" s="18">
        <v>14855.24</v>
      </c>
      <c r="G298" s="18">
        <v>0</v>
      </c>
      <c r="H298" s="18">
        <v>65027.744999999995</v>
      </c>
    </row>
    <row r="299" spans="1:8">
      <c r="A299" s="17">
        <v>79264</v>
      </c>
      <c r="B299" s="17" t="s">
        <v>1048</v>
      </c>
      <c r="C299" t="s">
        <v>1049</v>
      </c>
      <c r="D299" s="24">
        <v>117000.49</v>
      </c>
      <c r="E299" s="18">
        <v>0</v>
      </c>
      <c r="F299" s="18">
        <v>0</v>
      </c>
      <c r="G299" s="18">
        <v>0</v>
      </c>
      <c r="H299" s="18">
        <v>17550.073499999999</v>
      </c>
    </row>
    <row r="300" spans="1:8">
      <c r="A300" s="17">
        <v>92620</v>
      </c>
      <c r="B300" s="17" t="s">
        <v>1052</v>
      </c>
      <c r="C300" t="s">
        <v>1049</v>
      </c>
      <c r="D300" s="24">
        <v>133254.79999999999</v>
      </c>
      <c r="E300" s="18">
        <v>0</v>
      </c>
      <c r="F300" s="18">
        <v>483.48</v>
      </c>
      <c r="G300" s="18">
        <v>0</v>
      </c>
      <c r="H300" s="18">
        <v>20060.741999999998</v>
      </c>
    </row>
    <row r="301" spans="1:8">
      <c r="A301" s="17">
        <v>4469</v>
      </c>
      <c r="B301" s="17" t="s">
        <v>1053</v>
      </c>
      <c r="C301" t="s">
        <v>1054</v>
      </c>
      <c r="D301" s="24">
        <v>1245970.47</v>
      </c>
      <c r="E301" s="18">
        <v>11054.237376425855</v>
      </c>
      <c r="F301" s="18">
        <v>36199.050000000003</v>
      </c>
      <c r="G301" s="18">
        <v>381.04263157894741</v>
      </c>
      <c r="H301" s="18">
        <v>192325.42799999999</v>
      </c>
    </row>
    <row r="302" spans="1:8">
      <c r="A302" s="17">
        <v>4502</v>
      </c>
      <c r="B302" s="17" t="s">
        <v>1057</v>
      </c>
      <c r="C302" t="s">
        <v>1058</v>
      </c>
      <c r="D302" s="24">
        <v>23594.05</v>
      </c>
      <c r="E302" s="18">
        <v>0</v>
      </c>
      <c r="F302" s="18">
        <v>1047.67</v>
      </c>
      <c r="G302" s="18">
        <v>0</v>
      </c>
      <c r="H302" s="18">
        <v>3696.2579999999998</v>
      </c>
    </row>
    <row r="303" spans="1:8">
      <c r="A303" s="17">
        <v>89784</v>
      </c>
      <c r="B303" s="17" t="s">
        <v>1061</v>
      </c>
      <c r="C303" t="s">
        <v>1062</v>
      </c>
      <c r="D303" s="24">
        <v>73163.210000000006</v>
      </c>
      <c r="E303" s="18">
        <v>0</v>
      </c>
      <c r="F303" s="18">
        <v>1394.49</v>
      </c>
      <c r="G303" s="18">
        <v>0</v>
      </c>
      <c r="H303" s="18">
        <v>11183.655000000001</v>
      </c>
    </row>
    <row r="304" spans="1:8">
      <c r="A304" s="17">
        <v>90162</v>
      </c>
      <c r="B304" s="17" t="s">
        <v>1065</v>
      </c>
      <c r="C304" t="s">
        <v>1066</v>
      </c>
      <c r="D304" s="24">
        <v>31122.13</v>
      </c>
      <c r="E304" s="18">
        <v>0</v>
      </c>
      <c r="F304" s="18">
        <v>0</v>
      </c>
      <c r="G304" s="18">
        <v>0</v>
      </c>
      <c r="H304" s="18">
        <v>4668.3194999999996</v>
      </c>
    </row>
    <row r="305" spans="1:8">
      <c r="A305" s="17">
        <v>89561</v>
      </c>
      <c r="B305" s="17" t="s">
        <v>1069</v>
      </c>
      <c r="C305" t="s">
        <v>1070</v>
      </c>
      <c r="D305" s="24">
        <v>31237.39</v>
      </c>
      <c r="E305" s="18">
        <v>0</v>
      </c>
      <c r="F305" s="18">
        <v>0</v>
      </c>
      <c r="G305" s="18">
        <v>0</v>
      </c>
      <c r="H305" s="18">
        <v>4685.6084999999994</v>
      </c>
    </row>
    <row r="306" spans="1:8">
      <c r="A306" s="17">
        <v>88365</v>
      </c>
      <c r="B306" s="17" t="s">
        <v>1073</v>
      </c>
      <c r="C306" t="s">
        <v>1074</v>
      </c>
      <c r="D306" s="24">
        <v>57882.35</v>
      </c>
      <c r="E306" s="18">
        <v>0</v>
      </c>
      <c r="F306" s="18">
        <v>772.51</v>
      </c>
      <c r="G306" s="18">
        <v>0</v>
      </c>
      <c r="H306" s="18">
        <v>8798.2289999999994</v>
      </c>
    </row>
    <row r="307" spans="1:8">
      <c r="A307" s="17">
        <v>88367</v>
      </c>
      <c r="B307" s="17" t="s">
        <v>1077</v>
      </c>
      <c r="C307" t="s">
        <v>1078</v>
      </c>
      <c r="D307" s="24">
        <v>125665.32</v>
      </c>
      <c r="E307" s="18">
        <v>0</v>
      </c>
      <c r="F307" s="18">
        <v>2571.36</v>
      </c>
      <c r="G307" s="18">
        <v>0</v>
      </c>
      <c r="H307" s="18">
        <v>19235.502</v>
      </c>
    </row>
    <row r="308" spans="1:8">
      <c r="A308" s="17">
        <v>89786</v>
      </c>
      <c r="B308" s="17" t="s">
        <v>1081</v>
      </c>
      <c r="C308" t="s">
        <v>1082</v>
      </c>
      <c r="D308" s="24">
        <v>110601.94</v>
      </c>
      <c r="E308" s="18">
        <v>0</v>
      </c>
      <c r="F308" s="18">
        <v>1187.75</v>
      </c>
      <c r="G308" s="18">
        <v>0</v>
      </c>
      <c r="H308" s="18">
        <v>16768.4535</v>
      </c>
    </row>
    <row r="309" spans="1:8">
      <c r="A309" s="17">
        <v>89563</v>
      </c>
      <c r="B309" s="17" t="s">
        <v>1085</v>
      </c>
      <c r="C309" t="s">
        <v>1086</v>
      </c>
      <c r="D309" s="24">
        <v>74578.83</v>
      </c>
      <c r="E309" s="18">
        <v>0</v>
      </c>
      <c r="F309" s="18">
        <v>0</v>
      </c>
      <c r="G309" s="18">
        <v>0</v>
      </c>
      <c r="H309" s="18">
        <v>11186.824500000001</v>
      </c>
    </row>
    <row r="310" spans="1:8">
      <c r="A310" s="17">
        <v>88369</v>
      </c>
      <c r="B310" s="17" t="s">
        <v>1089</v>
      </c>
      <c r="C310" t="s">
        <v>1090</v>
      </c>
      <c r="D310" s="24">
        <v>23111.599999999999</v>
      </c>
      <c r="E310" s="18">
        <v>0</v>
      </c>
      <c r="F310" s="18">
        <v>0</v>
      </c>
      <c r="G310" s="18">
        <v>0</v>
      </c>
      <c r="H310" s="18">
        <v>3466.74</v>
      </c>
    </row>
    <row r="311" spans="1:8">
      <c r="A311" s="17">
        <v>88372</v>
      </c>
      <c r="B311" s="17" t="s">
        <v>1093</v>
      </c>
      <c r="C311" t="s">
        <v>1094</v>
      </c>
      <c r="D311" s="24">
        <v>41631.64</v>
      </c>
      <c r="E311" s="18">
        <v>0</v>
      </c>
      <c r="F311" s="18">
        <v>0</v>
      </c>
      <c r="G311" s="18">
        <v>0</v>
      </c>
      <c r="H311" s="18">
        <v>6244.7460000000001</v>
      </c>
    </row>
    <row r="312" spans="1:8">
      <c r="A312" s="17">
        <v>90034</v>
      </c>
      <c r="B312" s="17" t="s">
        <v>1097</v>
      </c>
      <c r="C312" t="s">
        <v>1098</v>
      </c>
      <c r="D312" s="24">
        <v>74183.350000000006</v>
      </c>
      <c r="E312" s="18">
        <v>0</v>
      </c>
      <c r="F312" s="18">
        <v>0</v>
      </c>
      <c r="G312" s="18">
        <v>0</v>
      </c>
      <c r="H312" s="18">
        <v>11127.502500000001</v>
      </c>
    </row>
    <row r="313" spans="1:8">
      <c r="A313" s="17">
        <v>89788</v>
      </c>
      <c r="B313" s="17" t="s">
        <v>1101</v>
      </c>
      <c r="C313" t="s">
        <v>1102</v>
      </c>
      <c r="D313" s="24">
        <v>45847.95</v>
      </c>
      <c r="E313" s="18">
        <v>0</v>
      </c>
      <c r="F313" s="18">
        <v>0</v>
      </c>
      <c r="G313" s="18">
        <v>0</v>
      </c>
      <c r="H313" s="18">
        <v>6877.1924999999992</v>
      </c>
    </row>
    <row r="314" spans="1:8">
      <c r="A314" s="17">
        <v>89790</v>
      </c>
      <c r="B314" s="17" t="s">
        <v>1105</v>
      </c>
      <c r="C314" t="s">
        <v>1106</v>
      </c>
      <c r="D314" s="24">
        <v>44180.75</v>
      </c>
      <c r="E314" s="18">
        <v>0</v>
      </c>
      <c r="F314" s="18">
        <v>0</v>
      </c>
      <c r="G314" s="18">
        <v>0</v>
      </c>
      <c r="H314" s="18">
        <v>6627.1125000000002</v>
      </c>
    </row>
    <row r="315" spans="1:8">
      <c r="A315" s="17">
        <v>90160</v>
      </c>
      <c r="B315" s="17" t="s">
        <v>1109</v>
      </c>
      <c r="C315" t="s">
        <v>1110</v>
      </c>
      <c r="D315" s="24">
        <v>25883.69</v>
      </c>
      <c r="E315" s="18">
        <v>0</v>
      </c>
      <c r="F315" s="18">
        <v>0</v>
      </c>
      <c r="G315" s="18">
        <v>0</v>
      </c>
      <c r="H315" s="18">
        <v>3882.5534999999995</v>
      </c>
    </row>
    <row r="316" spans="1:8">
      <c r="A316" s="17">
        <v>91326</v>
      </c>
      <c r="B316" s="17" t="s">
        <v>1113</v>
      </c>
      <c r="C316" t="s">
        <v>1114</v>
      </c>
      <c r="D316" s="24">
        <v>31557.97</v>
      </c>
      <c r="E316" s="18">
        <v>0</v>
      </c>
      <c r="F316" s="18">
        <v>1211.06</v>
      </c>
      <c r="G316" s="18">
        <v>0</v>
      </c>
      <c r="H316" s="18">
        <v>4915.3544999999995</v>
      </c>
    </row>
    <row r="317" spans="1:8">
      <c r="A317" s="17">
        <v>90876</v>
      </c>
      <c r="B317" s="17" t="s">
        <v>1116</v>
      </c>
      <c r="C317" t="s">
        <v>1117</v>
      </c>
      <c r="D317" s="24">
        <v>0</v>
      </c>
      <c r="E317" s="18">
        <v>0</v>
      </c>
      <c r="F317" s="18">
        <v>0</v>
      </c>
      <c r="G317" s="18">
        <v>0</v>
      </c>
      <c r="H317" s="18">
        <v>0</v>
      </c>
    </row>
    <row r="318" spans="1:8">
      <c r="A318" s="17">
        <v>4352</v>
      </c>
      <c r="B318" s="17" t="s">
        <v>1120</v>
      </c>
      <c r="C318" t="s">
        <v>1121</v>
      </c>
      <c r="D318" s="24">
        <v>16272.02</v>
      </c>
      <c r="E318" s="18">
        <v>0</v>
      </c>
      <c r="F318" s="18">
        <v>0</v>
      </c>
      <c r="G318" s="18">
        <v>0</v>
      </c>
      <c r="H318" s="18">
        <v>2440.8029999999999</v>
      </c>
    </row>
    <row r="319" spans="1:8">
      <c r="A319" s="17">
        <v>4259</v>
      </c>
      <c r="B319" s="17" t="s">
        <v>1124</v>
      </c>
      <c r="C319" t="s">
        <v>1125</v>
      </c>
      <c r="D319" s="24">
        <v>1149494.06</v>
      </c>
      <c r="E319" s="18">
        <v>0</v>
      </c>
      <c r="F319" s="18">
        <v>60754.400000000001</v>
      </c>
      <c r="G319" s="18">
        <v>0</v>
      </c>
      <c r="H319" s="18">
        <v>181537.269</v>
      </c>
    </row>
    <row r="320" spans="1:8">
      <c r="A320" s="17">
        <v>4445</v>
      </c>
      <c r="B320" s="17" t="s">
        <v>1128</v>
      </c>
      <c r="C320" t="s">
        <v>1129</v>
      </c>
      <c r="D320" s="24">
        <v>693737.02</v>
      </c>
      <c r="E320" s="18">
        <v>0</v>
      </c>
      <c r="F320" s="18">
        <v>7796.81</v>
      </c>
      <c r="G320" s="18">
        <v>0</v>
      </c>
      <c r="H320" s="18">
        <v>105230.0745</v>
      </c>
    </row>
    <row r="321" spans="1:8">
      <c r="A321" s="17">
        <v>79063</v>
      </c>
      <c r="B321" s="17" t="s">
        <v>1132</v>
      </c>
      <c r="C321" t="s">
        <v>1133</v>
      </c>
      <c r="D321" s="24">
        <v>19689.599999999999</v>
      </c>
      <c r="E321" s="18">
        <v>0</v>
      </c>
      <c r="F321" s="18">
        <v>0</v>
      </c>
      <c r="G321" s="18">
        <v>0</v>
      </c>
      <c r="H321" s="18">
        <v>2953.4399999999996</v>
      </c>
    </row>
    <row r="322" spans="1:8">
      <c r="A322" s="17">
        <v>79475</v>
      </c>
      <c r="B322" s="17" t="s">
        <v>1136</v>
      </c>
      <c r="C322" t="s">
        <v>1137</v>
      </c>
      <c r="D322" s="24">
        <v>8542.75</v>
      </c>
      <c r="E322" s="18">
        <v>0</v>
      </c>
      <c r="F322" s="18">
        <v>0</v>
      </c>
      <c r="G322" s="18">
        <v>0</v>
      </c>
      <c r="H322" s="18">
        <v>1281.4124999999999</v>
      </c>
    </row>
    <row r="323" spans="1:8">
      <c r="A323" s="17">
        <v>4388</v>
      </c>
      <c r="B323" s="17" t="s">
        <v>1139</v>
      </c>
      <c r="C323" t="s">
        <v>1140</v>
      </c>
      <c r="D323" s="24">
        <v>120448.54</v>
      </c>
      <c r="E323" s="18">
        <v>0</v>
      </c>
      <c r="F323" s="18">
        <v>6125.83</v>
      </c>
      <c r="G323" s="18">
        <v>0</v>
      </c>
      <c r="H323" s="18">
        <v>18986.155499999997</v>
      </c>
    </row>
    <row r="324" spans="1:8">
      <c r="A324" s="17">
        <v>79064</v>
      </c>
      <c r="B324" s="17" t="s">
        <v>1143</v>
      </c>
      <c r="C324" t="s">
        <v>1144</v>
      </c>
      <c r="D324" s="24">
        <v>163008</v>
      </c>
      <c r="E324" s="18">
        <v>0</v>
      </c>
      <c r="F324" s="18">
        <v>6003.66</v>
      </c>
      <c r="G324" s="18">
        <v>0</v>
      </c>
      <c r="H324" s="18">
        <v>25351.749</v>
      </c>
    </row>
    <row r="325" spans="1:8">
      <c r="A325" s="17">
        <v>91329</v>
      </c>
      <c r="B325" s="17" t="s">
        <v>1146</v>
      </c>
      <c r="C325" t="s">
        <v>1147</v>
      </c>
      <c r="D325" s="24">
        <v>13676.61</v>
      </c>
      <c r="E325" s="18">
        <v>0</v>
      </c>
      <c r="F325" s="18">
        <v>447.56</v>
      </c>
      <c r="G325" s="18">
        <v>0</v>
      </c>
      <c r="H325" s="18">
        <v>2118.6255000000001</v>
      </c>
    </row>
    <row r="326" spans="1:8">
      <c r="A326" s="17">
        <v>92989</v>
      </c>
      <c r="B326" s="17" t="s">
        <v>1150</v>
      </c>
      <c r="C326" t="s">
        <v>1151</v>
      </c>
      <c r="D326" s="24">
        <v>44642.239999999998</v>
      </c>
      <c r="E326" s="18">
        <v>0</v>
      </c>
      <c r="F326" s="18">
        <v>695.05</v>
      </c>
      <c r="G326" s="18">
        <v>0</v>
      </c>
      <c r="H326" s="18">
        <v>6800.5934999999999</v>
      </c>
    </row>
    <row r="327" spans="1:8">
      <c r="A327" s="17">
        <v>91328</v>
      </c>
      <c r="B327" s="17" t="s">
        <v>1153</v>
      </c>
      <c r="C327" t="s">
        <v>1154</v>
      </c>
      <c r="D327" s="24">
        <v>28992.21</v>
      </c>
      <c r="E327" s="18">
        <v>0</v>
      </c>
      <c r="F327" s="18">
        <v>723.82</v>
      </c>
      <c r="G327" s="18">
        <v>0</v>
      </c>
      <c r="H327" s="18">
        <v>4457.4044999999996</v>
      </c>
    </row>
    <row r="328" spans="1:8">
      <c r="A328" s="17">
        <v>4342</v>
      </c>
      <c r="B328" s="17" t="s">
        <v>1156</v>
      </c>
      <c r="C328" t="s">
        <v>1157</v>
      </c>
      <c r="D328" s="24">
        <v>125972.19</v>
      </c>
      <c r="E328" s="18">
        <v>0</v>
      </c>
      <c r="F328" s="18">
        <v>0</v>
      </c>
      <c r="G328" s="18">
        <v>0</v>
      </c>
      <c r="H328" s="18">
        <v>18895.8285</v>
      </c>
    </row>
    <row r="329" spans="1:8">
      <c r="A329" s="17">
        <v>90333</v>
      </c>
      <c r="B329" s="17" t="s">
        <v>1159</v>
      </c>
      <c r="C329" t="s">
        <v>1160</v>
      </c>
      <c r="D329" s="24">
        <v>27729.45</v>
      </c>
      <c r="E329" s="18">
        <v>0</v>
      </c>
      <c r="F329" s="18">
        <v>456.52</v>
      </c>
      <c r="G329" s="18">
        <v>0</v>
      </c>
      <c r="H329" s="18">
        <v>4227.8954999999996</v>
      </c>
    </row>
    <row r="330" spans="1:8">
      <c r="A330" s="17">
        <v>90535</v>
      </c>
      <c r="B330" s="17" t="s">
        <v>1162</v>
      </c>
      <c r="C330" t="s">
        <v>1163</v>
      </c>
      <c r="D330" s="24">
        <v>37486.01</v>
      </c>
      <c r="E330" s="18">
        <v>0</v>
      </c>
      <c r="F330" s="18">
        <v>1653.99</v>
      </c>
      <c r="G330" s="18">
        <v>0</v>
      </c>
      <c r="H330" s="18">
        <v>5871</v>
      </c>
    </row>
    <row r="331" spans="1:8">
      <c r="A331" s="17">
        <v>90334</v>
      </c>
      <c r="B331" s="17" t="s">
        <v>1165</v>
      </c>
      <c r="C331" t="s">
        <v>1166</v>
      </c>
      <c r="D331" s="24">
        <v>58372.57</v>
      </c>
      <c r="E331" s="18">
        <v>0</v>
      </c>
      <c r="F331" s="18">
        <v>1016.89</v>
      </c>
      <c r="G331" s="18">
        <v>0</v>
      </c>
      <c r="H331" s="18">
        <v>8908.4189999999999</v>
      </c>
    </row>
    <row r="332" spans="1:8">
      <c r="A332" s="17">
        <v>79882</v>
      </c>
      <c r="B332" s="17" t="s">
        <v>1168</v>
      </c>
      <c r="C332" t="s">
        <v>1169</v>
      </c>
      <c r="D332" s="24">
        <v>88936.71</v>
      </c>
      <c r="E332" s="18">
        <v>0</v>
      </c>
      <c r="F332" s="18">
        <v>0</v>
      </c>
      <c r="G332" s="18">
        <v>0</v>
      </c>
      <c r="H332" s="18">
        <v>13340.506500000001</v>
      </c>
    </row>
    <row r="333" spans="1:8">
      <c r="A333" s="17">
        <v>90548</v>
      </c>
      <c r="B333" s="17" t="s">
        <v>1171</v>
      </c>
      <c r="C333" t="s">
        <v>1172</v>
      </c>
      <c r="D333" s="24">
        <v>124544.2</v>
      </c>
      <c r="E333" s="18">
        <v>0</v>
      </c>
      <c r="F333" s="18">
        <v>0</v>
      </c>
      <c r="G333" s="18">
        <v>0</v>
      </c>
      <c r="H333" s="18">
        <v>18681.629999999997</v>
      </c>
    </row>
    <row r="334" spans="1:8">
      <c r="A334" s="17">
        <v>79880</v>
      </c>
      <c r="B334" s="17" t="s">
        <v>1175</v>
      </c>
      <c r="C334" t="s">
        <v>1176</v>
      </c>
      <c r="D334" s="24">
        <v>43700.39</v>
      </c>
      <c r="E334" s="18">
        <v>0</v>
      </c>
      <c r="F334" s="18">
        <v>0</v>
      </c>
      <c r="G334" s="18">
        <v>0</v>
      </c>
      <c r="H334" s="18">
        <v>6555.0585000000001</v>
      </c>
    </row>
    <row r="335" spans="1:8">
      <c r="A335" s="17">
        <v>79233</v>
      </c>
      <c r="B335" s="17" t="s">
        <v>1178</v>
      </c>
      <c r="C335" t="s">
        <v>1179</v>
      </c>
      <c r="D335" s="24">
        <v>51963.81</v>
      </c>
      <c r="E335" s="18">
        <v>0</v>
      </c>
      <c r="F335" s="18">
        <v>759.84</v>
      </c>
      <c r="G335" s="18">
        <v>0</v>
      </c>
      <c r="H335" s="18">
        <v>7908.5474999999988</v>
      </c>
    </row>
    <row r="336" spans="1:8">
      <c r="A336" s="17">
        <v>78965</v>
      </c>
      <c r="B336" s="17" t="s">
        <v>1181</v>
      </c>
      <c r="C336" t="s">
        <v>1182</v>
      </c>
      <c r="D336" s="24">
        <v>22890.61</v>
      </c>
      <c r="E336" s="18">
        <v>0</v>
      </c>
      <c r="F336" s="18">
        <v>0</v>
      </c>
      <c r="G336" s="18">
        <v>0</v>
      </c>
      <c r="H336" s="18">
        <v>3433.5915</v>
      </c>
    </row>
    <row r="337" spans="1:8">
      <c r="A337" s="17">
        <v>79876</v>
      </c>
      <c r="B337" s="17" t="s">
        <v>1184</v>
      </c>
      <c r="C337" t="s">
        <v>1185</v>
      </c>
      <c r="D337" s="24">
        <v>34114</v>
      </c>
      <c r="E337" s="18">
        <v>0</v>
      </c>
      <c r="F337" s="18">
        <v>0</v>
      </c>
      <c r="G337" s="18">
        <v>0</v>
      </c>
      <c r="H337" s="18">
        <v>5117.0999999999995</v>
      </c>
    </row>
    <row r="338" spans="1:8">
      <c r="A338" s="17">
        <v>79878</v>
      </c>
      <c r="B338" s="17" t="s">
        <v>1188</v>
      </c>
      <c r="C338" t="s">
        <v>1189</v>
      </c>
      <c r="D338" s="24">
        <v>28698.3</v>
      </c>
      <c r="E338" s="18">
        <v>0</v>
      </c>
      <c r="F338" s="18">
        <v>0</v>
      </c>
      <c r="G338" s="18">
        <v>0</v>
      </c>
      <c r="H338" s="18">
        <v>4304.7449999999999</v>
      </c>
    </row>
    <row r="339" spans="1:8">
      <c r="A339" s="17">
        <v>90330</v>
      </c>
      <c r="B339" s="17" t="s">
        <v>1191</v>
      </c>
      <c r="C339" t="s">
        <v>1192</v>
      </c>
      <c r="D339" s="24">
        <v>17374.96</v>
      </c>
      <c r="E339" s="18">
        <v>0</v>
      </c>
      <c r="F339" s="18">
        <v>451.85</v>
      </c>
      <c r="G339" s="18">
        <v>0</v>
      </c>
      <c r="H339" s="18">
        <v>2674.0214999999994</v>
      </c>
    </row>
    <row r="340" spans="1:8">
      <c r="A340" s="17">
        <v>79871</v>
      </c>
      <c r="B340" s="17" t="s">
        <v>1195</v>
      </c>
      <c r="C340" t="s">
        <v>2353</v>
      </c>
      <c r="D340" s="24">
        <v>0</v>
      </c>
      <c r="E340" s="18">
        <v>0</v>
      </c>
      <c r="F340" s="18">
        <v>0</v>
      </c>
      <c r="G340" s="18">
        <v>0</v>
      </c>
      <c r="H340" s="18">
        <v>0</v>
      </c>
    </row>
    <row r="341" spans="1:8">
      <c r="A341" s="17">
        <v>1000164</v>
      </c>
      <c r="B341" s="17" t="s">
        <v>1199</v>
      </c>
      <c r="C341" t="s">
        <v>1200</v>
      </c>
      <c r="D341" s="24">
        <v>46533.34</v>
      </c>
      <c r="E341" s="18">
        <v>0</v>
      </c>
      <c r="F341" s="18">
        <v>1422.93</v>
      </c>
      <c r="G341" s="18">
        <v>0</v>
      </c>
      <c r="H341" s="18">
        <v>7193.4404999999997</v>
      </c>
    </row>
    <row r="342" spans="1:8">
      <c r="A342" s="17">
        <v>4396</v>
      </c>
      <c r="B342" s="17" t="s">
        <v>1203</v>
      </c>
      <c r="C342" t="s">
        <v>1204</v>
      </c>
      <c r="D342" s="24">
        <v>367079.19</v>
      </c>
      <c r="E342" s="18">
        <v>0</v>
      </c>
      <c r="F342" s="18">
        <v>4836.66</v>
      </c>
      <c r="G342" s="18">
        <v>0</v>
      </c>
      <c r="H342" s="18">
        <v>55787.377499999995</v>
      </c>
    </row>
    <row r="343" spans="1:8">
      <c r="A343" s="17">
        <v>79065</v>
      </c>
      <c r="B343" s="17" t="s">
        <v>1207</v>
      </c>
      <c r="C343" t="s">
        <v>1208</v>
      </c>
      <c r="D343" s="24">
        <v>11229.08</v>
      </c>
      <c r="E343" s="18">
        <v>0</v>
      </c>
      <c r="F343" s="18">
        <v>0</v>
      </c>
      <c r="G343" s="18">
        <v>0</v>
      </c>
      <c r="H343" s="18">
        <v>1684.3619999999999</v>
      </c>
    </row>
    <row r="344" spans="1:8">
      <c r="A344" s="17">
        <v>10878</v>
      </c>
      <c r="B344" s="17" t="s">
        <v>1211</v>
      </c>
      <c r="C344" t="s">
        <v>1212</v>
      </c>
      <c r="D344" s="24">
        <v>25657.94</v>
      </c>
      <c r="E344" s="18">
        <v>0</v>
      </c>
      <c r="F344" s="18">
        <v>0</v>
      </c>
      <c r="G344" s="18">
        <v>0</v>
      </c>
      <c r="H344" s="18">
        <v>3848.6909999999998</v>
      </c>
    </row>
    <row r="345" spans="1:8">
      <c r="A345" s="17">
        <v>79420</v>
      </c>
      <c r="B345" s="17" t="s">
        <v>1215</v>
      </c>
      <c r="C345" t="s">
        <v>1216</v>
      </c>
      <c r="D345" s="24">
        <v>40657.870000000003</v>
      </c>
      <c r="E345" s="18">
        <v>0</v>
      </c>
      <c r="F345" s="18">
        <v>891.49</v>
      </c>
      <c r="G345" s="18">
        <v>0</v>
      </c>
      <c r="H345" s="18">
        <v>6232.4039999999995</v>
      </c>
    </row>
    <row r="346" spans="1:8">
      <c r="A346" s="17">
        <v>4360</v>
      </c>
      <c r="B346" s="17" t="s">
        <v>1218</v>
      </c>
      <c r="C346" t="s">
        <v>1219</v>
      </c>
      <c r="D346" s="24">
        <v>15784.68</v>
      </c>
      <c r="E346" s="18">
        <v>0</v>
      </c>
      <c r="F346" s="18">
        <v>483.73</v>
      </c>
      <c r="G346" s="18">
        <v>0</v>
      </c>
      <c r="H346" s="18">
        <v>2440.2615000000001</v>
      </c>
    </row>
    <row r="347" spans="1:8">
      <c r="A347" s="17">
        <v>4383</v>
      </c>
      <c r="B347" s="17" t="s">
        <v>1222</v>
      </c>
      <c r="C347" t="s">
        <v>1223</v>
      </c>
      <c r="D347" s="24">
        <v>262808.18</v>
      </c>
      <c r="E347" s="18">
        <v>0</v>
      </c>
      <c r="F347" s="18">
        <v>1035.6600000000001</v>
      </c>
      <c r="G347" s="18">
        <v>0</v>
      </c>
      <c r="H347" s="18">
        <v>39576.575999999994</v>
      </c>
    </row>
    <row r="348" spans="1:8">
      <c r="A348" s="17">
        <v>79598</v>
      </c>
      <c r="B348" s="17" t="s">
        <v>1226</v>
      </c>
      <c r="C348" t="s">
        <v>1227</v>
      </c>
      <c r="D348" s="24">
        <v>1723557.05</v>
      </c>
      <c r="E348" s="18">
        <v>13639.660107913669</v>
      </c>
      <c r="F348" s="18">
        <v>37003.230000000003</v>
      </c>
      <c r="G348" s="18">
        <v>272.08257352941177</v>
      </c>
      <c r="H348" s="18">
        <v>264084.04200000002</v>
      </c>
    </row>
    <row r="349" spans="1:8">
      <c r="A349" s="17">
        <v>4480</v>
      </c>
      <c r="B349" s="17" t="s">
        <v>1230</v>
      </c>
      <c r="C349" t="s">
        <v>1231</v>
      </c>
      <c r="D349" s="24">
        <v>20074.849999999999</v>
      </c>
      <c r="E349" s="18">
        <v>0</v>
      </c>
      <c r="F349" s="18">
        <v>649.33000000000004</v>
      </c>
      <c r="G349" s="18">
        <v>0</v>
      </c>
      <c r="H349" s="18">
        <v>3108.627</v>
      </c>
    </row>
    <row r="350" spans="1:8">
      <c r="A350" s="17">
        <v>4267</v>
      </c>
      <c r="B350" s="17" t="s">
        <v>1234</v>
      </c>
      <c r="C350" t="s">
        <v>1235</v>
      </c>
      <c r="D350" s="24">
        <v>2856865.31</v>
      </c>
      <c r="E350" s="18">
        <v>77617.408326978082</v>
      </c>
      <c r="F350" s="18">
        <v>127601.83</v>
      </c>
      <c r="G350" s="18">
        <v>1139.3020535714286</v>
      </c>
      <c r="H350" s="18">
        <v>447670.071</v>
      </c>
    </row>
    <row r="351" spans="1:8">
      <c r="A351" s="17">
        <v>79541</v>
      </c>
      <c r="B351" s="17" t="s">
        <v>1238</v>
      </c>
      <c r="C351" t="s">
        <v>1239</v>
      </c>
      <c r="D351" s="24">
        <v>968.36</v>
      </c>
      <c r="E351" s="18">
        <v>0</v>
      </c>
      <c r="F351" s="18">
        <v>0</v>
      </c>
      <c r="G351" s="18">
        <v>0</v>
      </c>
      <c r="H351" s="18">
        <v>145.25399999999999</v>
      </c>
    </row>
    <row r="352" spans="1:8">
      <c r="A352" s="17">
        <v>90900</v>
      </c>
      <c r="B352" s="17" t="s">
        <v>1241</v>
      </c>
      <c r="C352" t="s">
        <v>1242</v>
      </c>
      <c r="D352" s="24">
        <v>21217.85</v>
      </c>
      <c r="E352" s="18">
        <v>0</v>
      </c>
      <c r="F352" s="18">
        <v>219.72</v>
      </c>
      <c r="G352" s="18">
        <v>0</v>
      </c>
      <c r="H352" s="18">
        <v>3215.6354999999999</v>
      </c>
    </row>
    <row r="353" spans="1:8">
      <c r="A353" s="17">
        <v>4368</v>
      </c>
      <c r="B353" s="17" t="s">
        <v>1245</v>
      </c>
      <c r="C353" t="s">
        <v>1246</v>
      </c>
      <c r="D353" s="24">
        <v>1126778.26</v>
      </c>
      <c r="E353" s="18">
        <v>7007.3274875621892</v>
      </c>
      <c r="F353" s="18">
        <v>27874.77</v>
      </c>
      <c r="G353" s="18">
        <v>0</v>
      </c>
      <c r="H353" s="18">
        <v>173197.95449999999</v>
      </c>
    </row>
    <row r="354" spans="1:8">
      <c r="A354" s="17">
        <v>4276</v>
      </c>
      <c r="B354" s="17" t="s">
        <v>1249</v>
      </c>
      <c r="C354" t="s">
        <v>1250</v>
      </c>
      <c r="D354" s="24">
        <v>1393597.21</v>
      </c>
      <c r="E354" s="18">
        <v>2432.1068237347295</v>
      </c>
      <c r="F354" s="18">
        <v>26161.63</v>
      </c>
      <c r="G354" s="18">
        <v>118.37841628959278</v>
      </c>
      <c r="H354" s="18">
        <v>212963.82599999997</v>
      </c>
    </row>
    <row r="355" spans="1:8">
      <c r="A355" s="17">
        <v>79967</v>
      </c>
      <c r="B355" s="17" t="s">
        <v>1253</v>
      </c>
      <c r="C355" t="s">
        <v>1254</v>
      </c>
      <c r="D355" s="24">
        <v>138041.97</v>
      </c>
      <c r="E355" s="18">
        <v>0</v>
      </c>
      <c r="F355" s="18">
        <v>1506.57</v>
      </c>
      <c r="G355" s="18">
        <v>0</v>
      </c>
      <c r="H355" s="18">
        <v>20932.280999999999</v>
      </c>
    </row>
    <row r="356" spans="1:8">
      <c r="A356" s="17">
        <v>90637</v>
      </c>
      <c r="B356" s="17" t="s">
        <v>1256</v>
      </c>
      <c r="C356" t="s">
        <v>1257</v>
      </c>
      <c r="D356" s="24">
        <v>130409.94</v>
      </c>
      <c r="E356" s="18">
        <v>0</v>
      </c>
      <c r="F356" s="18">
        <v>1304.8399999999999</v>
      </c>
      <c r="G356" s="18">
        <v>0</v>
      </c>
      <c r="H356" s="18">
        <v>19757.217000000001</v>
      </c>
    </row>
    <row r="357" spans="1:8">
      <c r="A357" s="17">
        <v>91174</v>
      </c>
      <c r="B357" s="17" t="s">
        <v>1259</v>
      </c>
      <c r="C357" t="s">
        <v>2354</v>
      </c>
      <c r="D357" s="24">
        <v>53545.08</v>
      </c>
      <c r="E357" s="18">
        <v>0</v>
      </c>
      <c r="F357" s="18">
        <v>626.29</v>
      </c>
      <c r="G357" s="18">
        <v>0</v>
      </c>
      <c r="H357" s="18">
        <v>8125.7055</v>
      </c>
    </row>
    <row r="358" spans="1:8">
      <c r="A358" s="17">
        <v>87349</v>
      </c>
      <c r="B358" s="17" t="s">
        <v>1262</v>
      </c>
      <c r="C358" t="s">
        <v>1263</v>
      </c>
      <c r="D358" s="24">
        <v>26990.26</v>
      </c>
      <c r="E358" s="18">
        <v>0</v>
      </c>
      <c r="F358" s="18">
        <v>0</v>
      </c>
      <c r="G358" s="18">
        <v>0</v>
      </c>
      <c r="H358" s="18">
        <v>4048.5389999999998</v>
      </c>
    </row>
    <row r="359" spans="1:8">
      <c r="A359" s="17">
        <v>91135</v>
      </c>
      <c r="B359" s="17" t="s">
        <v>1265</v>
      </c>
      <c r="C359" t="s">
        <v>1266</v>
      </c>
      <c r="D359" s="24">
        <v>177019.32</v>
      </c>
      <c r="E359" s="18">
        <v>0</v>
      </c>
      <c r="F359" s="18">
        <v>1737.57</v>
      </c>
      <c r="G359" s="18">
        <v>0</v>
      </c>
      <c r="H359" s="18">
        <v>26813.533500000001</v>
      </c>
    </row>
    <row r="360" spans="1:8">
      <c r="A360" s="17">
        <v>92199</v>
      </c>
      <c r="B360" s="17" t="s">
        <v>1269</v>
      </c>
      <c r="C360" t="s">
        <v>1270</v>
      </c>
      <c r="D360" s="24">
        <v>211271.67999999999</v>
      </c>
      <c r="E360" s="18">
        <v>0</v>
      </c>
      <c r="F360" s="18">
        <v>2524.2600000000002</v>
      </c>
      <c r="G360" s="18">
        <v>0</v>
      </c>
      <c r="H360" s="18">
        <v>32069.391</v>
      </c>
    </row>
    <row r="361" spans="1:8">
      <c r="A361" s="17">
        <v>91133</v>
      </c>
      <c r="B361" s="17" t="s">
        <v>1272</v>
      </c>
      <c r="C361" t="s">
        <v>1273</v>
      </c>
      <c r="D361" s="24">
        <v>152601.82999999999</v>
      </c>
      <c r="E361" s="18">
        <v>0</v>
      </c>
      <c r="F361" s="18">
        <v>1545.27</v>
      </c>
      <c r="G361" s="18">
        <v>0</v>
      </c>
      <c r="H361" s="18">
        <v>23122.064999999995</v>
      </c>
    </row>
    <row r="362" spans="1:8">
      <c r="A362" s="17">
        <v>1001398</v>
      </c>
      <c r="B362" s="17" t="s">
        <v>1276</v>
      </c>
      <c r="C362" t="s">
        <v>1277</v>
      </c>
      <c r="D362" s="24">
        <v>75554.259999999995</v>
      </c>
      <c r="E362" s="18">
        <v>0</v>
      </c>
      <c r="F362" s="18">
        <v>789.75</v>
      </c>
      <c r="G362" s="18">
        <v>0</v>
      </c>
      <c r="H362" s="18">
        <v>11451.601499999999</v>
      </c>
    </row>
    <row r="363" spans="1:8">
      <c r="A363" s="17">
        <v>834265</v>
      </c>
      <c r="B363" s="17" t="s">
        <v>1279</v>
      </c>
      <c r="C363" t="s">
        <v>1280</v>
      </c>
      <c r="D363" s="24">
        <v>149130.28</v>
      </c>
      <c r="E363" s="18">
        <v>0</v>
      </c>
      <c r="F363" s="18">
        <v>1763.77</v>
      </c>
      <c r="G363" s="18">
        <v>0</v>
      </c>
      <c r="H363" s="18">
        <v>22634.107499999998</v>
      </c>
    </row>
    <row r="364" spans="1:8">
      <c r="A364" s="17">
        <v>1001399</v>
      </c>
      <c r="B364" s="17" t="s">
        <v>1282</v>
      </c>
      <c r="C364" t="s">
        <v>1283</v>
      </c>
      <c r="D364" s="24">
        <v>73456.740000000005</v>
      </c>
      <c r="E364" s="18">
        <v>0</v>
      </c>
      <c r="F364" s="18">
        <v>2959.33</v>
      </c>
      <c r="G364" s="18">
        <v>0</v>
      </c>
      <c r="H364" s="18">
        <v>11462.4105</v>
      </c>
    </row>
    <row r="365" spans="1:8">
      <c r="A365" s="17">
        <v>92047</v>
      </c>
      <c r="B365" s="17" t="s">
        <v>1285</v>
      </c>
      <c r="C365" t="s">
        <v>1286</v>
      </c>
      <c r="D365" s="24">
        <v>138925.76999999999</v>
      </c>
      <c r="E365" s="18">
        <v>0</v>
      </c>
      <c r="F365" s="18">
        <v>1386.1</v>
      </c>
      <c r="G365" s="18">
        <v>0</v>
      </c>
      <c r="H365" s="18">
        <v>21046.780499999997</v>
      </c>
    </row>
    <row r="366" spans="1:8">
      <c r="A366" s="17">
        <v>850100</v>
      </c>
      <c r="B366" s="17" t="s">
        <v>1288</v>
      </c>
      <c r="C366" t="s">
        <v>1289</v>
      </c>
      <c r="D366" s="24">
        <v>187178.65</v>
      </c>
      <c r="E366" s="18">
        <v>0</v>
      </c>
      <c r="F366" s="18">
        <v>2556.14</v>
      </c>
      <c r="G366" s="18">
        <v>0</v>
      </c>
      <c r="H366" s="18">
        <v>28460.218499999999</v>
      </c>
    </row>
    <row r="367" spans="1:8">
      <c r="A367" s="17">
        <v>1000283</v>
      </c>
      <c r="B367" s="17" t="s">
        <v>1291</v>
      </c>
      <c r="C367" t="s">
        <v>1292</v>
      </c>
      <c r="D367" s="24">
        <v>81410.44</v>
      </c>
      <c r="E367" s="18">
        <v>0</v>
      </c>
      <c r="F367" s="18">
        <v>998.81</v>
      </c>
      <c r="G367" s="18">
        <v>0</v>
      </c>
      <c r="H367" s="18">
        <v>12361.387499999999</v>
      </c>
    </row>
    <row r="368" spans="1:8">
      <c r="A368" s="17">
        <v>91763</v>
      </c>
      <c r="B368" s="17" t="s">
        <v>1294</v>
      </c>
      <c r="C368" t="s">
        <v>2355</v>
      </c>
      <c r="D368" s="24">
        <v>141138.67000000001</v>
      </c>
      <c r="E368" s="18">
        <v>0</v>
      </c>
      <c r="F368" s="18">
        <v>1768.76</v>
      </c>
      <c r="G368" s="18">
        <v>0</v>
      </c>
      <c r="H368" s="18">
        <v>21436.114500000003</v>
      </c>
    </row>
    <row r="369" spans="1:8">
      <c r="A369" s="17">
        <v>88360</v>
      </c>
      <c r="B369" s="17" t="s">
        <v>1298</v>
      </c>
      <c r="C369" t="s">
        <v>1299</v>
      </c>
      <c r="D369" s="24">
        <v>175161.75</v>
      </c>
      <c r="E369" s="18">
        <v>0</v>
      </c>
      <c r="F369" s="18">
        <v>2189.7399999999998</v>
      </c>
      <c r="G369" s="18">
        <v>0</v>
      </c>
      <c r="H369" s="18">
        <v>26602.723499999996</v>
      </c>
    </row>
    <row r="370" spans="1:8">
      <c r="A370" s="17">
        <v>1001397</v>
      </c>
      <c r="B370" s="17" t="s">
        <v>1301</v>
      </c>
      <c r="C370" t="s">
        <v>1302</v>
      </c>
      <c r="D370" s="24">
        <v>74491.11</v>
      </c>
      <c r="E370" s="18">
        <v>0</v>
      </c>
      <c r="F370" s="18">
        <v>2487.52</v>
      </c>
      <c r="G370" s="18">
        <v>0</v>
      </c>
      <c r="H370" s="18">
        <v>11546.7945</v>
      </c>
    </row>
    <row r="371" spans="1:8">
      <c r="A371" s="17">
        <v>850101</v>
      </c>
      <c r="B371" s="17" t="s">
        <v>1304</v>
      </c>
      <c r="C371" t="s">
        <v>1305</v>
      </c>
      <c r="D371" s="24">
        <v>144018.68</v>
      </c>
      <c r="E371" s="18">
        <v>0</v>
      </c>
      <c r="F371" s="18">
        <v>1373.52</v>
      </c>
      <c r="G371" s="18">
        <v>0</v>
      </c>
      <c r="H371" s="18">
        <v>21808.829999999998</v>
      </c>
    </row>
    <row r="372" spans="1:8">
      <c r="A372" s="17">
        <v>1000568</v>
      </c>
      <c r="B372" s="17" t="s">
        <v>1307</v>
      </c>
      <c r="C372" t="s">
        <v>1308</v>
      </c>
      <c r="D372" s="24">
        <v>79214.179999999993</v>
      </c>
      <c r="E372" s="18">
        <v>0</v>
      </c>
      <c r="F372" s="18">
        <v>0</v>
      </c>
      <c r="G372" s="18">
        <v>0</v>
      </c>
      <c r="H372" s="18">
        <v>11882.126999999999</v>
      </c>
    </row>
    <row r="373" spans="1:8">
      <c r="A373" s="17">
        <v>91137</v>
      </c>
      <c r="B373" s="17" t="s">
        <v>1310</v>
      </c>
      <c r="C373" t="s">
        <v>1311</v>
      </c>
      <c r="D373" s="24">
        <v>181335.21</v>
      </c>
      <c r="E373" s="18">
        <v>0</v>
      </c>
      <c r="F373" s="18">
        <v>1859.87</v>
      </c>
      <c r="G373" s="18">
        <v>0</v>
      </c>
      <c r="H373" s="18">
        <v>27479.261999999999</v>
      </c>
    </row>
    <row r="374" spans="1:8">
      <c r="A374" s="17">
        <v>850099</v>
      </c>
      <c r="B374" s="17" t="s">
        <v>1314</v>
      </c>
      <c r="C374" t="s">
        <v>1315</v>
      </c>
      <c r="D374" s="24">
        <v>97238.04</v>
      </c>
      <c r="E374" s="18">
        <v>0</v>
      </c>
      <c r="F374" s="18">
        <v>1443.93</v>
      </c>
      <c r="G374" s="18">
        <v>0</v>
      </c>
      <c r="H374" s="18">
        <v>14802.295499999997</v>
      </c>
    </row>
    <row r="375" spans="1:8">
      <c r="A375" s="17">
        <v>873957</v>
      </c>
      <c r="B375" s="17" t="s">
        <v>1317</v>
      </c>
      <c r="C375" t="s">
        <v>1318</v>
      </c>
      <c r="D375" s="24">
        <v>181255.18</v>
      </c>
      <c r="E375" s="18">
        <v>0</v>
      </c>
      <c r="F375" s="18">
        <v>3452.01</v>
      </c>
      <c r="G375" s="18">
        <v>0</v>
      </c>
      <c r="H375" s="18">
        <v>27706.0785</v>
      </c>
    </row>
    <row r="376" spans="1:8">
      <c r="A376" s="17">
        <v>92610</v>
      </c>
      <c r="B376" s="17" t="s">
        <v>1321</v>
      </c>
      <c r="C376" t="s">
        <v>1322</v>
      </c>
      <c r="D376" s="24">
        <v>125493.08</v>
      </c>
      <c r="E376" s="18">
        <v>0</v>
      </c>
      <c r="F376" s="18">
        <v>1112.8900000000001</v>
      </c>
      <c r="G376" s="18">
        <v>0</v>
      </c>
      <c r="H376" s="18">
        <v>18990.895499999999</v>
      </c>
    </row>
    <row r="377" spans="1:8">
      <c r="A377" s="17">
        <v>92879</v>
      </c>
      <c r="B377" s="17" t="s">
        <v>1324</v>
      </c>
      <c r="C377" t="s">
        <v>1325</v>
      </c>
      <c r="D377" s="24">
        <v>295241.3</v>
      </c>
      <c r="E377" s="18">
        <v>0</v>
      </c>
      <c r="F377" s="18">
        <v>3472.41</v>
      </c>
      <c r="G377" s="18">
        <v>0</v>
      </c>
      <c r="H377" s="18">
        <v>44807.056499999992</v>
      </c>
    </row>
    <row r="378" spans="1:8">
      <c r="A378" s="17">
        <v>1000560</v>
      </c>
      <c r="B378" s="17" t="s">
        <v>1327</v>
      </c>
      <c r="C378" t="s">
        <v>1328</v>
      </c>
      <c r="D378" s="24">
        <v>167086.19</v>
      </c>
      <c r="E378" s="18">
        <v>0</v>
      </c>
      <c r="F378" s="18">
        <v>2201.8000000000002</v>
      </c>
      <c r="G378" s="18">
        <v>0</v>
      </c>
      <c r="H378" s="18">
        <v>25393.198499999999</v>
      </c>
    </row>
    <row r="379" spans="1:8">
      <c r="A379" s="17">
        <v>1001927</v>
      </c>
      <c r="B379" s="17" t="s">
        <v>1330</v>
      </c>
      <c r="C379" t="s">
        <v>2356</v>
      </c>
      <c r="D379" s="24">
        <v>93271.61</v>
      </c>
      <c r="E379" s="18">
        <v>0</v>
      </c>
      <c r="F379" s="18">
        <v>1128.81</v>
      </c>
      <c r="G379" s="18">
        <v>0</v>
      </c>
      <c r="H379" s="18">
        <v>14160.063</v>
      </c>
    </row>
    <row r="380" spans="1:8">
      <c r="A380" s="17">
        <v>92730</v>
      </c>
      <c r="B380" s="17" t="s">
        <v>1334</v>
      </c>
      <c r="C380" t="s">
        <v>1335</v>
      </c>
      <c r="D380" s="24">
        <v>768371.93</v>
      </c>
      <c r="E380" s="18">
        <v>0</v>
      </c>
      <c r="F380" s="18">
        <v>9936.8700000000008</v>
      </c>
      <c r="G380" s="18">
        <v>0</v>
      </c>
      <c r="H380" s="18">
        <v>116746.32</v>
      </c>
    </row>
    <row r="381" spans="1:8">
      <c r="A381" s="17">
        <v>4266</v>
      </c>
      <c r="B381" s="17" t="s">
        <v>1338</v>
      </c>
      <c r="C381" t="s">
        <v>1339</v>
      </c>
      <c r="D381" s="24">
        <v>806453.78</v>
      </c>
      <c r="E381" s="18">
        <v>0</v>
      </c>
      <c r="F381" s="18">
        <v>18269.39</v>
      </c>
      <c r="G381" s="18">
        <v>0</v>
      </c>
      <c r="H381" s="18">
        <v>123708.4755</v>
      </c>
    </row>
    <row r="382" spans="1:8">
      <c r="A382" s="17">
        <v>4216</v>
      </c>
      <c r="B382" s="17" t="s">
        <v>1342</v>
      </c>
      <c r="C382" t="s">
        <v>1343</v>
      </c>
      <c r="D382" s="24">
        <v>13442.15</v>
      </c>
      <c r="E382" s="18">
        <v>0</v>
      </c>
      <c r="F382" s="18">
        <v>0</v>
      </c>
      <c r="G382" s="18">
        <v>0</v>
      </c>
      <c r="H382" s="18">
        <v>2016.3224999999998</v>
      </c>
    </row>
    <row r="383" spans="1:8">
      <c r="A383" s="17">
        <v>1001520</v>
      </c>
      <c r="B383" s="17" t="s">
        <v>1346</v>
      </c>
      <c r="C383" t="s">
        <v>1347</v>
      </c>
      <c r="D383" s="24">
        <v>11537.77</v>
      </c>
      <c r="E383" s="18">
        <v>0</v>
      </c>
      <c r="F383" s="18">
        <v>92.54</v>
      </c>
      <c r="G383" s="18">
        <v>0</v>
      </c>
      <c r="H383" s="18">
        <v>1744.5465000000002</v>
      </c>
    </row>
    <row r="384" spans="1:8">
      <c r="A384" s="17">
        <v>10968</v>
      </c>
      <c r="B384" s="17" t="s">
        <v>1349</v>
      </c>
      <c r="C384" t="s">
        <v>1350</v>
      </c>
      <c r="D384" s="24">
        <v>108619.36</v>
      </c>
      <c r="E384" s="18">
        <v>0</v>
      </c>
      <c r="F384" s="18">
        <v>1857.04</v>
      </c>
      <c r="G384" s="18">
        <v>0</v>
      </c>
      <c r="H384" s="18">
        <v>16571.46</v>
      </c>
    </row>
    <row r="385" spans="1:8">
      <c r="A385" s="17">
        <v>92657</v>
      </c>
      <c r="B385" s="17" t="s">
        <v>1353</v>
      </c>
      <c r="C385" t="s">
        <v>1354</v>
      </c>
      <c r="D385" s="24">
        <v>81375.429999999993</v>
      </c>
      <c r="E385" s="18">
        <v>0</v>
      </c>
      <c r="F385" s="18">
        <v>0</v>
      </c>
      <c r="G385" s="18">
        <v>0</v>
      </c>
      <c r="H385" s="18">
        <v>12206.314499999999</v>
      </c>
    </row>
    <row r="386" spans="1:8">
      <c r="A386" s="17">
        <v>4281</v>
      </c>
      <c r="B386" s="17" t="s">
        <v>1356</v>
      </c>
      <c r="C386" t="s">
        <v>1357</v>
      </c>
      <c r="D386" s="24">
        <v>1906119.45</v>
      </c>
      <c r="E386" s="18">
        <v>15574.828944060338</v>
      </c>
      <c r="F386" s="18">
        <v>46047.15</v>
      </c>
      <c r="G386" s="18">
        <v>390.23008474576272</v>
      </c>
      <c r="H386" s="18">
        <v>292824.99</v>
      </c>
    </row>
    <row r="387" spans="1:8">
      <c r="A387" s="17">
        <v>79050</v>
      </c>
      <c r="B387" s="17" t="s">
        <v>1360</v>
      </c>
      <c r="C387" t="s">
        <v>1361</v>
      </c>
      <c r="D387" s="24">
        <v>16818.310000000001</v>
      </c>
      <c r="E387" s="18">
        <v>0</v>
      </c>
      <c r="F387" s="18">
        <v>482.61</v>
      </c>
      <c r="G387" s="18">
        <v>0</v>
      </c>
      <c r="H387" s="18">
        <v>2595.1380000000004</v>
      </c>
    </row>
    <row r="388" spans="1:8">
      <c r="A388" s="17">
        <v>4374</v>
      </c>
      <c r="B388" s="17" t="s">
        <v>1363</v>
      </c>
      <c r="C388" t="s">
        <v>1364</v>
      </c>
      <c r="D388" s="24">
        <v>78560.639999999999</v>
      </c>
      <c r="E388" s="18">
        <v>0</v>
      </c>
      <c r="F388" s="18">
        <v>821.97</v>
      </c>
      <c r="G388" s="18">
        <v>0</v>
      </c>
      <c r="H388" s="18">
        <v>11907.3915</v>
      </c>
    </row>
    <row r="389" spans="1:8">
      <c r="A389" s="17">
        <v>4278</v>
      </c>
      <c r="B389" s="17" t="s">
        <v>1367</v>
      </c>
      <c r="C389" t="s">
        <v>1368</v>
      </c>
      <c r="D389" s="24">
        <v>1057120.78</v>
      </c>
      <c r="E389" s="18">
        <v>7401.0789731621944</v>
      </c>
      <c r="F389" s="18">
        <v>15557.73</v>
      </c>
      <c r="G389" s="18">
        <v>0</v>
      </c>
      <c r="H389" s="18">
        <v>160901.77650000001</v>
      </c>
    </row>
    <row r="390" spans="1:8">
      <c r="A390" s="17">
        <v>4270</v>
      </c>
      <c r="B390" s="17" t="s">
        <v>1371</v>
      </c>
      <c r="C390" t="s">
        <v>1372</v>
      </c>
      <c r="D390" s="24">
        <v>1230572.42</v>
      </c>
      <c r="E390" s="18">
        <v>26573.823023255813</v>
      </c>
      <c r="F390" s="18">
        <v>31971.52</v>
      </c>
      <c r="G390" s="18">
        <v>0</v>
      </c>
      <c r="H390" s="18">
        <v>189381.59099999999</v>
      </c>
    </row>
    <row r="391" spans="1:8">
      <c r="A391" s="17">
        <v>91935</v>
      </c>
      <c r="B391" s="17" t="s">
        <v>1378</v>
      </c>
      <c r="C391" t="s">
        <v>1379</v>
      </c>
      <c r="D391" s="24">
        <v>78866.22</v>
      </c>
      <c r="E391" s="18">
        <v>0</v>
      </c>
      <c r="F391" s="18">
        <v>0</v>
      </c>
      <c r="G391" s="18">
        <v>0</v>
      </c>
      <c r="H391" s="18">
        <v>11829.932999999999</v>
      </c>
    </row>
    <row r="392" spans="1:8">
      <c r="A392" s="17">
        <v>1001521</v>
      </c>
      <c r="B392" s="17" t="s">
        <v>1375</v>
      </c>
      <c r="C392" t="s">
        <v>1376</v>
      </c>
      <c r="D392" s="24">
        <v>69916.429999999993</v>
      </c>
      <c r="E392" s="18">
        <v>0</v>
      </c>
      <c r="F392" s="18">
        <v>0</v>
      </c>
      <c r="G392" s="18">
        <v>0</v>
      </c>
      <c r="H392" s="18">
        <v>10487.464499999998</v>
      </c>
    </row>
    <row r="393" spans="1:8">
      <c r="A393" s="17">
        <v>4199</v>
      </c>
      <c r="B393" s="17" t="s">
        <v>1380</v>
      </c>
      <c r="C393" t="s">
        <v>1381</v>
      </c>
      <c r="D393" s="24">
        <v>25489.47</v>
      </c>
      <c r="E393" s="18">
        <v>980.36423076923086</v>
      </c>
      <c r="F393" s="18">
        <v>1775.99</v>
      </c>
      <c r="G393" s="18">
        <v>0</v>
      </c>
      <c r="H393" s="18">
        <v>4089.8190000000004</v>
      </c>
    </row>
    <row r="394" spans="1:8">
      <c r="A394" s="17">
        <v>4439</v>
      </c>
      <c r="B394" s="17" t="s">
        <v>1384</v>
      </c>
      <c r="C394" t="s">
        <v>1385</v>
      </c>
      <c r="D394" s="24">
        <v>168048.94</v>
      </c>
      <c r="E394" s="18">
        <v>0</v>
      </c>
      <c r="F394" s="18">
        <v>12127.85</v>
      </c>
      <c r="G394" s="18">
        <v>0</v>
      </c>
      <c r="H394" s="18">
        <v>27026.518500000002</v>
      </c>
    </row>
    <row r="395" spans="1:8">
      <c r="A395" s="17">
        <v>4404</v>
      </c>
      <c r="B395" s="17" t="s">
        <v>1388</v>
      </c>
      <c r="C395" t="s">
        <v>1389</v>
      </c>
      <c r="D395" s="24">
        <v>2735781.37</v>
      </c>
      <c r="E395" s="18">
        <v>29670.029816753926</v>
      </c>
      <c r="F395" s="18">
        <v>60727.19</v>
      </c>
      <c r="G395" s="18">
        <v>403.50292358803989</v>
      </c>
      <c r="H395" s="18">
        <v>419476.28399999999</v>
      </c>
    </row>
    <row r="396" spans="1:8">
      <c r="A396" s="17">
        <v>4314</v>
      </c>
      <c r="B396" s="17" t="s">
        <v>1392</v>
      </c>
      <c r="C396" t="s">
        <v>2357</v>
      </c>
      <c r="D396" s="24">
        <v>60264.61</v>
      </c>
      <c r="E396" s="18">
        <v>0</v>
      </c>
      <c r="F396" s="18">
        <v>0</v>
      </c>
      <c r="G396" s="18">
        <v>0</v>
      </c>
      <c r="H396" s="18">
        <v>9039.691499999999</v>
      </c>
    </row>
    <row r="397" spans="1:8">
      <c r="A397" s="17">
        <v>1000313</v>
      </c>
      <c r="B397" s="17" t="s">
        <v>1396</v>
      </c>
      <c r="C397" t="s">
        <v>1397</v>
      </c>
      <c r="D397" s="24">
        <v>33625.75</v>
      </c>
      <c r="E397" s="18">
        <v>0</v>
      </c>
      <c r="F397" s="18">
        <v>0</v>
      </c>
      <c r="G397" s="18">
        <v>0</v>
      </c>
      <c r="H397" s="18">
        <v>5043.8625000000002</v>
      </c>
    </row>
    <row r="398" spans="1:8">
      <c r="A398" s="17">
        <v>4234</v>
      </c>
      <c r="B398" s="17" t="s">
        <v>1400</v>
      </c>
      <c r="C398" t="s">
        <v>1401</v>
      </c>
      <c r="D398" s="24">
        <v>110973.47</v>
      </c>
      <c r="E398" s="18">
        <v>0</v>
      </c>
      <c r="F398" s="18">
        <v>0</v>
      </c>
      <c r="G398" s="18">
        <v>0</v>
      </c>
      <c r="H398" s="18">
        <v>16646.020499999999</v>
      </c>
    </row>
    <row r="399" spans="1:8">
      <c r="A399" s="17">
        <v>79540</v>
      </c>
      <c r="B399" s="17" t="s">
        <v>1403</v>
      </c>
      <c r="C399" t="s">
        <v>1404</v>
      </c>
      <c r="D399" s="24">
        <v>34968.04</v>
      </c>
      <c r="E399" s="18">
        <v>0</v>
      </c>
      <c r="F399" s="18">
        <v>0</v>
      </c>
      <c r="G399" s="18">
        <v>0</v>
      </c>
      <c r="H399" s="18">
        <v>5245.2060000000001</v>
      </c>
    </row>
    <row r="400" spans="1:8">
      <c r="A400" s="17">
        <v>4441</v>
      </c>
      <c r="B400" s="17" t="s">
        <v>1407</v>
      </c>
      <c r="C400" t="s">
        <v>1408</v>
      </c>
      <c r="D400" s="24">
        <v>1513485.82</v>
      </c>
      <c r="E400" s="18">
        <v>4603.0590632603407</v>
      </c>
      <c r="F400" s="18">
        <v>20392.439999999999</v>
      </c>
      <c r="G400" s="18">
        <v>0</v>
      </c>
      <c r="H400" s="18">
        <v>230081.739</v>
      </c>
    </row>
    <row r="401" spans="1:8">
      <c r="A401" s="17">
        <v>4435</v>
      </c>
      <c r="B401" s="17" t="s">
        <v>1411</v>
      </c>
      <c r="C401" t="s">
        <v>1412</v>
      </c>
      <c r="D401" s="24">
        <v>43352.91</v>
      </c>
      <c r="E401" s="18">
        <v>0</v>
      </c>
      <c r="F401" s="18">
        <v>1167.4100000000001</v>
      </c>
      <c r="G401" s="18">
        <v>0</v>
      </c>
      <c r="H401" s="18">
        <v>6678.0480000000007</v>
      </c>
    </row>
    <row r="402" spans="1:8">
      <c r="A402" s="17">
        <v>10965</v>
      </c>
      <c r="B402" s="17" t="s">
        <v>1414</v>
      </c>
      <c r="C402" t="s">
        <v>2358</v>
      </c>
      <c r="D402" s="24">
        <v>37510.11</v>
      </c>
      <c r="E402" s="18">
        <v>0</v>
      </c>
      <c r="F402" s="18">
        <v>0</v>
      </c>
      <c r="G402" s="18">
        <v>0</v>
      </c>
      <c r="H402" s="18">
        <v>5626.5164999999997</v>
      </c>
    </row>
    <row r="403" spans="1:8">
      <c r="A403" s="17">
        <v>90861</v>
      </c>
      <c r="B403" s="17" t="s">
        <v>1418</v>
      </c>
      <c r="C403" t="s">
        <v>1419</v>
      </c>
      <c r="D403" s="24">
        <v>179064.22</v>
      </c>
      <c r="E403" s="18">
        <v>0</v>
      </c>
      <c r="F403" s="18">
        <v>461.9</v>
      </c>
      <c r="G403" s="18">
        <v>0</v>
      </c>
      <c r="H403" s="18">
        <v>26928.917999999998</v>
      </c>
    </row>
    <row r="404" spans="1:8">
      <c r="A404" s="17">
        <v>79499</v>
      </c>
      <c r="B404" s="17" t="s">
        <v>1421</v>
      </c>
      <c r="C404" t="s">
        <v>1422</v>
      </c>
      <c r="D404" s="24">
        <v>87076.08</v>
      </c>
      <c r="E404" s="18">
        <v>0</v>
      </c>
      <c r="F404" s="18">
        <v>1364.55</v>
      </c>
      <c r="G404" s="18">
        <v>0</v>
      </c>
      <c r="H404" s="18">
        <v>13266.094500000001</v>
      </c>
    </row>
    <row r="405" spans="1:8">
      <c r="A405" s="17">
        <v>89852</v>
      </c>
      <c r="B405" s="17" t="s">
        <v>1425</v>
      </c>
      <c r="C405" t="s">
        <v>1426</v>
      </c>
      <c r="D405" s="24">
        <v>117189.12</v>
      </c>
      <c r="E405" s="18">
        <v>0</v>
      </c>
      <c r="F405" s="18">
        <v>1288.6199999999999</v>
      </c>
      <c r="G405" s="18">
        <v>0</v>
      </c>
      <c r="H405" s="18">
        <v>17771.660999999996</v>
      </c>
    </row>
    <row r="406" spans="1:8">
      <c r="A406" s="17">
        <v>4473</v>
      </c>
      <c r="B406" s="17" t="s">
        <v>1428</v>
      </c>
      <c r="C406" t="s">
        <v>1429</v>
      </c>
      <c r="D406" s="24">
        <v>130080</v>
      </c>
      <c r="E406" s="18">
        <v>0</v>
      </c>
      <c r="F406" s="18">
        <v>4767.99</v>
      </c>
      <c r="G406" s="18">
        <v>0</v>
      </c>
      <c r="H406" s="18">
        <v>20227.198499999999</v>
      </c>
    </row>
    <row r="407" spans="1:8">
      <c r="A407" s="17">
        <v>81174</v>
      </c>
      <c r="B407" s="17" t="s">
        <v>1432</v>
      </c>
      <c r="C407" t="s">
        <v>1433</v>
      </c>
      <c r="D407" s="24">
        <v>42287.5</v>
      </c>
      <c r="E407" s="18">
        <v>0</v>
      </c>
      <c r="F407" s="18">
        <v>0</v>
      </c>
      <c r="G407" s="18">
        <v>0</v>
      </c>
      <c r="H407" s="18">
        <v>6343.125</v>
      </c>
    </row>
    <row r="408" spans="1:8">
      <c r="A408" s="17">
        <v>4163</v>
      </c>
      <c r="B408" s="17" t="s">
        <v>1436</v>
      </c>
      <c r="C408" t="s">
        <v>1437</v>
      </c>
      <c r="D408" s="24">
        <v>45564.28</v>
      </c>
      <c r="E408" s="18">
        <v>0</v>
      </c>
      <c r="F408" s="18">
        <v>599.57000000000005</v>
      </c>
      <c r="G408" s="18">
        <v>0</v>
      </c>
      <c r="H408" s="18">
        <v>6924.5774999999994</v>
      </c>
    </row>
    <row r="409" spans="1:8">
      <c r="A409" s="17">
        <v>4181</v>
      </c>
      <c r="B409" s="17" t="s">
        <v>1440</v>
      </c>
      <c r="C409" t="s">
        <v>1441</v>
      </c>
      <c r="D409" s="24">
        <v>12551.67</v>
      </c>
      <c r="E409" s="18">
        <v>0</v>
      </c>
      <c r="F409" s="18">
        <v>564.44000000000005</v>
      </c>
      <c r="G409" s="18">
        <v>0</v>
      </c>
      <c r="H409" s="18">
        <v>1967.4165</v>
      </c>
    </row>
    <row r="410" spans="1:8">
      <c r="A410" s="17">
        <v>4235</v>
      </c>
      <c r="B410" s="17" t="s">
        <v>1444</v>
      </c>
      <c r="C410" t="s">
        <v>1445</v>
      </c>
      <c r="D410" s="24">
        <v>12115317.609999999</v>
      </c>
      <c r="E410" s="18">
        <v>26223.63119047619</v>
      </c>
      <c r="F410" s="18">
        <v>361467.77</v>
      </c>
      <c r="G410" s="18">
        <v>607.50885714285721</v>
      </c>
      <c r="H410" s="18">
        <v>1871517.8069999998</v>
      </c>
    </row>
    <row r="411" spans="1:8">
      <c r="A411" s="17">
        <v>5181</v>
      </c>
      <c r="B411" s="17" t="s">
        <v>1448</v>
      </c>
      <c r="C411" t="s">
        <v>1449</v>
      </c>
      <c r="D411" s="24">
        <v>32586.54</v>
      </c>
      <c r="E411" s="18">
        <v>0</v>
      </c>
      <c r="F411" s="18">
        <v>0</v>
      </c>
      <c r="G411" s="18">
        <v>0</v>
      </c>
      <c r="H411" s="18">
        <v>4887.9809999999998</v>
      </c>
    </row>
    <row r="412" spans="1:8">
      <c r="A412" s="17">
        <v>4463</v>
      </c>
      <c r="B412" s="17" t="s">
        <v>1452</v>
      </c>
      <c r="C412" t="s">
        <v>1453</v>
      </c>
      <c r="D412" s="24">
        <v>34775.440000000002</v>
      </c>
      <c r="E412" s="18">
        <v>0</v>
      </c>
      <c r="F412" s="18">
        <v>657.24</v>
      </c>
      <c r="G412" s="18">
        <v>0</v>
      </c>
      <c r="H412" s="18">
        <v>5314.902</v>
      </c>
    </row>
    <row r="413" spans="1:8">
      <c r="A413" s="17">
        <v>4211</v>
      </c>
      <c r="B413" s="17" t="s">
        <v>1456</v>
      </c>
      <c r="C413" t="s">
        <v>1457</v>
      </c>
      <c r="D413" s="24">
        <v>246033.02</v>
      </c>
      <c r="E413" s="18">
        <v>1863.8865151515151</v>
      </c>
      <c r="F413" s="18">
        <v>18847.150000000001</v>
      </c>
      <c r="G413" s="18">
        <v>0</v>
      </c>
      <c r="H413" s="18">
        <v>39732.025499999996</v>
      </c>
    </row>
    <row r="414" spans="1:8">
      <c r="A414" s="17">
        <v>79994</v>
      </c>
      <c r="B414" s="17" t="s">
        <v>1460</v>
      </c>
      <c r="C414" t="s">
        <v>1461</v>
      </c>
      <c r="D414" s="24">
        <v>18672.8</v>
      </c>
      <c r="E414" s="18">
        <v>0</v>
      </c>
      <c r="F414" s="18">
        <v>798.43</v>
      </c>
      <c r="G414" s="18">
        <v>0</v>
      </c>
      <c r="H414" s="18">
        <v>2920.6844999999998</v>
      </c>
    </row>
    <row r="415" spans="1:8">
      <c r="A415" s="17">
        <v>79207</v>
      </c>
      <c r="B415" s="17" t="s">
        <v>1464</v>
      </c>
      <c r="C415" t="s">
        <v>1465</v>
      </c>
      <c r="D415" s="24">
        <v>29757.9</v>
      </c>
      <c r="E415" s="18">
        <v>0</v>
      </c>
      <c r="F415" s="18">
        <v>610.65</v>
      </c>
      <c r="G415" s="18">
        <v>0</v>
      </c>
      <c r="H415" s="18">
        <v>4555.2825000000003</v>
      </c>
    </row>
    <row r="416" spans="1:8">
      <c r="A416" s="17">
        <v>4493</v>
      </c>
      <c r="B416" s="17" t="s">
        <v>1467</v>
      </c>
      <c r="C416" t="s">
        <v>1468</v>
      </c>
      <c r="D416" s="24">
        <v>34696.160000000003</v>
      </c>
      <c r="E416" s="18">
        <v>0</v>
      </c>
      <c r="F416" s="18">
        <v>533.16</v>
      </c>
      <c r="G416" s="18">
        <v>0</v>
      </c>
      <c r="H416" s="18">
        <v>5284.398000000001</v>
      </c>
    </row>
    <row r="417" spans="1:8">
      <c r="A417" s="17">
        <v>4488</v>
      </c>
      <c r="B417" s="17" t="s">
        <v>1470</v>
      </c>
      <c r="C417" t="s">
        <v>1471</v>
      </c>
      <c r="D417" s="24">
        <v>242301.11</v>
      </c>
      <c r="E417" s="18">
        <v>2936.9831515151513</v>
      </c>
      <c r="F417" s="18">
        <v>0</v>
      </c>
      <c r="G417" s="18">
        <v>0</v>
      </c>
      <c r="H417" s="18">
        <v>36345.166499999999</v>
      </c>
    </row>
    <row r="418" spans="1:8">
      <c r="A418" s="17">
        <v>4253</v>
      </c>
      <c r="B418" s="17" t="s">
        <v>1473</v>
      </c>
      <c r="C418" t="s">
        <v>1474</v>
      </c>
      <c r="D418" s="24">
        <v>6999.28</v>
      </c>
      <c r="E418" s="18">
        <v>0</v>
      </c>
      <c r="F418" s="18">
        <v>390.05</v>
      </c>
      <c r="G418" s="18">
        <v>0</v>
      </c>
      <c r="H418" s="18">
        <v>1108.3995</v>
      </c>
    </row>
    <row r="419" spans="1:8">
      <c r="A419" s="17">
        <v>85516</v>
      </c>
      <c r="B419" s="17" t="s">
        <v>1477</v>
      </c>
      <c r="C419" t="s">
        <v>1478</v>
      </c>
      <c r="D419" s="24">
        <v>88622.38</v>
      </c>
      <c r="E419" s="18">
        <v>0</v>
      </c>
      <c r="F419" s="18">
        <v>280.49</v>
      </c>
      <c r="G419" s="18">
        <v>0</v>
      </c>
      <c r="H419" s="18">
        <v>13335.4305</v>
      </c>
    </row>
    <row r="420" spans="1:8">
      <c r="A420" s="17">
        <v>79498</v>
      </c>
      <c r="B420" s="17" t="s">
        <v>1481</v>
      </c>
      <c r="C420" t="s">
        <v>1482</v>
      </c>
      <c r="D420" s="24">
        <v>89323.78</v>
      </c>
      <c r="E420" s="18">
        <v>0</v>
      </c>
      <c r="F420" s="18">
        <v>0</v>
      </c>
      <c r="G420" s="18">
        <v>0</v>
      </c>
      <c r="H420" s="18">
        <v>13398.566999999999</v>
      </c>
    </row>
    <row r="421" spans="1:8">
      <c r="A421" s="17">
        <v>79589</v>
      </c>
      <c r="B421" s="17" t="s">
        <v>1485</v>
      </c>
      <c r="C421" t="s">
        <v>1486</v>
      </c>
      <c r="D421" s="24">
        <v>7839.9225632567277</v>
      </c>
      <c r="E421" s="18">
        <v>0</v>
      </c>
      <c r="F421" s="18">
        <v>0</v>
      </c>
      <c r="G421" s="18">
        <v>0</v>
      </c>
      <c r="H421" s="18">
        <v>1175.9883844885092</v>
      </c>
    </row>
    <row r="422" spans="1:8">
      <c r="A422" s="17">
        <v>79522</v>
      </c>
      <c r="B422" s="17" t="s">
        <v>1489</v>
      </c>
      <c r="C422" t="s">
        <v>1490</v>
      </c>
      <c r="D422" s="24">
        <v>1130.71</v>
      </c>
      <c r="E422" s="18">
        <v>0</v>
      </c>
      <c r="F422" s="18">
        <v>0</v>
      </c>
      <c r="G422" s="18">
        <v>0</v>
      </c>
      <c r="H422" s="18">
        <v>169.60650000000001</v>
      </c>
    </row>
    <row r="423" spans="1:8">
      <c r="A423" s="17">
        <v>4379</v>
      </c>
      <c r="B423" s="17" t="s">
        <v>1491</v>
      </c>
      <c r="C423" t="s">
        <v>1492</v>
      </c>
      <c r="D423" s="24">
        <v>332390.42</v>
      </c>
      <c r="E423" s="18">
        <v>0</v>
      </c>
      <c r="F423" s="18">
        <v>11286.39</v>
      </c>
      <c r="G423" s="18">
        <v>0</v>
      </c>
      <c r="H423" s="18">
        <v>51551.521499999995</v>
      </c>
    </row>
    <row r="424" spans="1:8">
      <c r="A424" s="17">
        <v>4503</v>
      </c>
      <c r="B424" s="17" t="s">
        <v>1495</v>
      </c>
      <c r="C424" t="s">
        <v>1496</v>
      </c>
      <c r="D424" s="24">
        <v>36004.550000000003</v>
      </c>
      <c r="E424" s="18">
        <v>2182.0939393939398</v>
      </c>
      <c r="F424" s="18">
        <v>1253.49</v>
      </c>
      <c r="G424" s="18">
        <v>0</v>
      </c>
      <c r="H424" s="18">
        <v>5588.7060000000001</v>
      </c>
    </row>
    <row r="425" spans="1:8">
      <c r="A425" s="17">
        <v>80011</v>
      </c>
      <c r="B425" s="17" t="s">
        <v>1499</v>
      </c>
      <c r="C425" t="s">
        <v>1500</v>
      </c>
      <c r="D425" s="24">
        <v>21775.66</v>
      </c>
      <c r="E425" s="18">
        <v>0</v>
      </c>
      <c r="F425" s="18">
        <v>460.66</v>
      </c>
      <c r="G425" s="18">
        <v>0</v>
      </c>
      <c r="H425" s="18">
        <v>3335.4479999999999</v>
      </c>
    </row>
    <row r="426" spans="1:8">
      <c r="A426" s="17">
        <v>4359</v>
      </c>
      <c r="B426" s="17" t="s">
        <v>1503</v>
      </c>
      <c r="C426" t="s">
        <v>1504</v>
      </c>
      <c r="D426" s="24">
        <v>29876</v>
      </c>
      <c r="E426" s="18">
        <v>0</v>
      </c>
      <c r="F426" s="18">
        <v>563.54</v>
      </c>
      <c r="G426" s="18">
        <v>0</v>
      </c>
      <c r="H426" s="18">
        <v>4565.9309999999996</v>
      </c>
    </row>
    <row r="427" spans="1:8">
      <c r="A427" s="17">
        <v>4363</v>
      </c>
      <c r="B427" s="17" t="s">
        <v>1507</v>
      </c>
      <c r="C427" t="s">
        <v>1508</v>
      </c>
      <c r="D427" s="24">
        <v>66003.839999999997</v>
      </c>
      <c r="E427" s="18">
        <v>0</v>
      </c>
      <c r="F427" s="18">
        <v>1383.96</v>
      </c>
      <c r="G427" s="18">
        <v>0</v>
      </c>
      <c r="H427" s="18">
        <v>10108.17</v>
      </c>
    </row>
    <row r="428" spans="1:8">
      <c r="A428" s="17">
        <v>4230</v>
      </c>
      <c r="B428" s="17" t="s">
        <v>1511</v>
      </c>
      <c r="C428" t="s">
        <v>1512</v>
      </c>
      <c r="D428" s="24">
        <v>279972.59000000003</v>
      </c>
      <c r="E428" s="18">
        <v>0</v>
      </c>
      <c r="F428" s="18">
        <v>5788.69</v>
      </c>
      <c r="G428" s="18">
        <v>0</v>
      </c>
      <c r="H428" s="18">
        <v>42864.192000000003</v>
      </c>
    </row>
    <row r="429" spans="1:8">
      <c r="A429" s="17">
        <v>1001157</v>
      </c>
      <c r="B429" s="17" t="s">
        <v>1515</v>
      </c>
      <c r="C429" t="s">
        <v>1516</v>
      </c>
      <c r="D429" s="24">
        <v>71717.52</v>
      </c>
      <c r="E429" s="18">
        <v>0</v>
      </c>
      <c r="F429" s="18">
        <v>638.79</v>
      </c>
      <c r="G429" s="18">
        <v>0</v>
      </c>
      <c r="H429" s="18">
        <v>10853.4465</v>
      </c>
    </row>
    <row r="430" spans="1:8">
      <c r="A430" s="17">
        <v>90192</v>
      </c>
      <c r="B430" s="17" t="s">
        <v>1519</v>
      </c>
      <c r="C430" t="s">
        <v>1516</v>
      </c>
      <c r="D430" s="24">
        <v>96822.12</v>
      </c>
      <c r="E430" s="18">
        <v>0</v>
      </c>
      <c r="F430" s="18">
        <v>955.57</v>
      </c>
      <c r="G430" s="18">
        <v>0</v>
      </c>
      <c r="H430" s="18">
        <v>14666.6535</v>
      </c>
    </row>
    <row r="431" spans="1:8">
      <c r="A431" s="17">
        <v>4251</v>
      </c>
      <c r="B431" s="17" t="s">
        <v>1522</v>
      </c>
      <c r="C431" t="s">
        <v>1523</v>
      </c>
      <c r="D431" s="24">
        <v>41188.65</v>
      </c>
      <c r="E431" s="18">
        <v>1328.6661290322581</v>
      </c>
      <c r="F431" s="18">
        <v>3320.15</v>
      </c>
      <c r="G431" s="18">
        <v>1106.7166666666667</v>
      </c>
      <c r="H431" s="18">
        <v>6676.3200000000006</v>
      </c>
    </row>
    <row r="432" spans="1:8">
      <c r="A432" s="17">
        <v>78873</v>
      </c>
      <c r="B432" s="17" t="s">
        <v>1526</v>
      </c>
      <c r="C432" t="s">
        <v>1527</v>
      </c>
      <c r="D432" s="24">
        <v>14612.4</v>
      </c>
      <c r="E432" s="18">
        <v>0</v>
      </c>
      <c r="F432" s="18">
        <v>690.44</v>
      </c>
      <c r="G432" s="18">
        <v>0</v>
      </c>
      <c r="H432" s="18">
        <v>2295.4259999999999</v>
      </c>
    </row>
    <row r="433" spans="1:8">
      <c r="A433" s="17">
        <v>4203</v>
      </c>
      <c r="B433" s="17" t="s">
        <v>1530</v>
      </c>
      <c r="C433" t="s">
        <v>1531</v>
      </c>
      <c r="D433" s="24">
        <v>27066.91</v>
      </c>
      <c r="E433" s="18">
        <v>0</v>
      </c>
      <c r="F433" s="18">
        <v>822.74</v>
      </c>
      <c r="G433" s="18">
        <v>0</v>
      </c>
      <c r="H433" s="18">
        <v>4183.4475000000002</v>
      </c>
    </row>
    <row r="434" spans="1:8">
      <c r="A434" s="17">
        <v>4265</v>
      </c>
      <c r="B434" s="17" t="s">
        <v>1533</v>
      </c>
      <c r="C434" t="s">
        <v>1534</v>
      </c>
      <c r="D434" s="24">
        <v>349118.18</v>
      </c>
      <c r="E434" s="18">
        <v>0</v>
      </c>
      <c r="F434" s="18">
        <v>14010</v>
      </c>
      <c r="G434" s="18">
        <v>0</v>
      </c>
      <c r="H434" s="18">
        <v>54469.226999999999</v>
      </c>
    </row>
    <row r="435" spans="1:8">
      <c r="A435" s="17">
        <v>4176</v>
      </c>
      <c r="B435" s="17" t="s">
        <v>1537</v>
      </c>
      <c r="C435" t="s">
        <v>1538</v>
      </c>
      <c r="D435" s="24">
        <v>57949.01</v>
      </c>
      <c r="E435" s="18">
        <v>0</v>
      </c>
      <c r="F435" s="18">
        <v>102.29</v>
      </c>
      <c r="G435" s="18">
        <v>0</v>
      </c>
      <c r="H435" s="18">
        <v>8707.6949999999997</v>
      </c>
    </row>
    <row r="436" spans="1:8">
      <c r="A436" s="17">
        <v>4252</v>
      </c>
      <c r="B436" s="17" t="s">
        <v>2359</v>
      </c>
      <c r="C436" t="s">
        <v>1542</v>
      </c>
      <c r="D436" s="24">
        <v>282877.52</v>
      </c>
      <c r="E436" s="18">
        <v>936.68052980132461</v>
      </c>
      <c r="F436" s="18">
        <v>9861.3700000000008</v>
      </c>
      <c r="G436" s="18">
        <v>0</v>
      </c>
      <c r="H436" s="18">
        <v>43910.833500000001</v>
      </c>
    </row>
    <row r="437" spans="1:8">
      <c r="A437" s="17">
        <v>4386</v>
      </c>
      <c r="B437" s="17" t="s">
        <v>1545</v>
      </c>
      <c r="C437" t="s">
        <v>1546</v>
      </c>
      <c r="D437" s="24">
        <v>3362.2</v>
      </c>
      <c r="E437" s="18">
        <v>0</v>
      </c>
      <c r="F437" s="18">
        <v>0</v>
      </c>
      <c r="G437" s="18">
        <v>0</v>
      </c>
      <c r="H437" s="18">
        <v>504.32999999999993</v>
      </c>
    </row>
    <row r="438" spans="1:8">
      <c r="A438" s="17">
        <v>79520</v>
      </c>
      <c r="B438" s="17" t="s">
        <v>1549</v>
      </c>
      <c r="C438" t="s">
        <v>2360</v>
      </c>
      <c r="D438" s="24">
        <v>4231.16</v>
      </c>
      <c r="E438" s="18">
        <v>0</v>
      </c>
      <c r="F438" s="18">
        <v>0</v>
      </c>
      <c r="G438" s="18">
        <v>0</v>
      </c>
      <c r="H438" s="18">
        <v>634.67399999999998</v>
      </c>
    </row>
    <row r="439" spans="1:8">
      <c r="A439" s="17">
        <v>4366</v>
      </c>
      <c r="B439" s="17" t="s">
        <v>1553</v>
      </c>
      <c r="C439" t="s">
        <v>1554</v>
      </c>
      <c r="D439" s="24">
        <v>23968.45</v>
      </c>
      <c r="E439" s="18">
        <v>0</v>
      </c>
      <c r="F439" s="18">
        <v>497.41</v>
      </c>
      <c r="G439" s="18">
        <v>0</v>
      </c>
      <c r="H439" s="18">
        <v>3669.8789999999999</v>
      </c>
    </row>
    <row r="440" spans="1:8">
      <c r="A440" s="17">
        <v>320470</v>
      </c>
      <c r="B440" s="17" t="s">
        <v>1556</v>
      </c>
      <c r="C440" t="s">
        <v>1557</v>
      </c>
      <c r="D440" s="24">
        <v>22371.15</v>
      </c>
      <c r="E440" s="18">
        <v>0</v>
      </c>
      <c r="F440" s="18">
        <v>1475.37</v>
      </c>
      <c r="G440" s="18">
        <v>0</v>
      </c>
      <c r="H440" s="18">
        <v>3576.9780000000001</v>
      </c>
    </row>
    <row r="441" spans="1:8">
      <c r="A441" s="17">
        <v>4316</v>
      </c>
      <c r="B441" s="17" t="s">
        <v>1564</v>
      </c>
      <c r="C441" t="s">
        <v>1565</v>
      </c>
      <c r="D441" s="24">
        <v>30930.959999999999</v>
      </c>
      <c r="E441" s="18">
        <v>0</v>
      </c>
      <c r="F441" s="18">
        <v>0</v>
      </c>
      <c r="G441" s="18">
        <v>0</v>
      </c>
      <c r="H441" s="18">
        <v>4639.6439999999993</v>
      </c>
    </row>
    <row r="442" spans="1:8">
      <c r="A442" s="17">
        <v>80985</v>
      </c>
      <c r="B442" s="17" t="s">
        <v>1560</v>
      </c>
      <c r="C442" t="s">
        <v>1561</v>
      </c>
      <c r="D442" s="24">
        <v>13150.41</v>
      </c>
      <c r="E442" s="18">
        <v>0</v>
      </c>
      <c r="F442" s="18">
        <v>0</v>
      </c>
      <c r="G442" s="18">
        <v>0</v>
      </c>
      <c r="H442" s="18">
        <v>1972.5614999999998</v>
      </c>
    </row>
    <row r="443" spans="1:8">
      <c r="A443" s="17">
        <v>78882</v>
      </c>
      <c r="B443" s="17" t="s">
        <v>1568</v>
      </c>
      <c r="C443" t="s">
        <v>1569</v>
      </c>
      <c r="D443" s="24">
        <v>33167.99</v>
      </c>
      <c r="E443" s="18">
        <v>0</v>
      </c>
      <c r="F443" s="18">
        <v>291.79000000000002</v>
      </c>
      <c r="G443" s="18">
        <v>0</v>
      </c>
      <c r="H443" s="18">
        <v>5018.9669999999996</v>
      </c>
    </row>
    <row r="444" spans="1:8">
      <c r="A444" s="17">
        <v>10760</v>
      </c>
      <c r="B444" s="17" t="s">
        <v>1571</v>
      </c>
      <c r="C444" t="s">
        <v>1572</v>
      </c>
      <c r="D444" s="24">
        <v>100506.89</v>
      </c>
      <c r="E444" s="18">
        <v>0</v>
      </c>
      <c r="F444" s="18">
        <v>2025.17</v>
      </c>
      <c r="G444" s="18">
        <v>0</v>
      </c>
      <c r="H444" s="18">
        <v>15379.808999999999</v>
      </c>
    </row>
    <row r="445" spans="1:8">
      <c r="A445" s="17">
        <v>92374</v>
      </c>
      <c r="B445" s="17" t="s">
        <v>1575</v>
      </c>
      <c r="C445" t="s">
        <v>1576</v>
      </c>
      <c r="D445" s="24">
        <v>50279.27</v>
      </c>
      <c r="E445" s="18">
        <v>0</v>
      </c>
      <c r="F445" s="18">
        <v>778.46</v>
      </c>
      <c r="G445" s="18">
        <v>0</v>
      </c>
      <c r="H445" s="18">
        <v>7658.6594999999988</v>
      </c>
    </row>
    <row r="446" spans="1:8">
      <c r="A446" s="17">
        <v>4457</v>
      </c>
      <c r="B446" s="17" t="s">
        <v>1578</v>
      </c>
      <c r="C446" t="s">
        <v>1579</v>
      </c>
      <c r="D446" s="24">
        <v>1258979.5900000001</v>
      </c>
      <c r="E446" s="18">
        <v>34299.123445512821</v>
      </c>
      <c r="F446" s="18">
        <v>32259.05</v>
      </c>
      <c r="G446" s="18">
        <v>0</v>
      </c>
      <c r="H446" s="18">
        <v>193685.796</v>
      </c>
    </row>
    <row r="447" spans="1:8">
      <c r="A447" s="17">
        <v>90879</v>
      </c>
      <c r="B447" s="17" t="s">
        <v>1582</v>
      </c>
      <c r="C447" t="s">
        <v>1583</v>
      </c>
      <c r="D447" s="24">
        <v>87755.88</v>
      </c>
      <c r="E447" s="18">
        <v>0</v>
      </c>
      <c r="F447" s="18">
        <v>0</v>
      </c>
      <c r="G447" s="18">
        <v>0</v>
      </c>
      <c r="H447" s="18">
        <v>13163.382</v>
      </c>
    </row>
    <row r="448" spans="1:8">
      <c r="A448" s="17">
        <v>79701</v>
      </c>
      <c r="B448" s="17" t="s">
        <v>1585</v>
      </c>
      <c r="C448" t="s">
        <v>1586</v>
      </c>
      <c r="D448" s="24">
        <v>206731.75</v>
      </c>
      <c r="E448" s="18">
        <v>0</v>
      </c>
      <c r="F448" s="18">
        <v>0</v>
      </c>
      <c r="G448" s="18">
        <v>0</v>
      </c>
      <c r="H448" s="18">
        <v>31009.762499999997</v>
      </c>
    </row>
    <row r="449" spans="1:8">
      <c r="A449" s="17">
        <v>4204</v>
      </c>
      <c r="B449" s="17" t="s">
        <v>1589</v>
      </c>
      <c r="C449" t="s">
        <v>1590</v>
      </c>
      <c r="D449" s="24">
        <v>89644.74</v>
      </c>
      <c r="E449" s="18">
        <v>0</v>
      </c>
      <c r="F449" s="18">
        <v>0</v>
      </c>
      <c r="G449" s="18">
        <v>0</v>
      </c>
      <c r="H449" s="18">
        <v>13446.711000000001</v>
      </c>
    </row>
    <row r="450" spans="1:8">
      <c r="A450" s="17">
        <v>79881</v>
      </c>
      <c r="B450" s="17" t="s">
        <v>1592</v>
      </c>
      <c r="C450" t="s">
        <v>1593</v>
      </c>
      <c r="D450" s="24">
        <v>46509.77</v>
      </c>
      <c r="E450" s="18">
        <v>0</v>
      </c>
      <c r="F450" s="18">
        <v>673.46</v>
      </c>
      <c r="G450" s="18">
        <v>0</v>
      </c>
      <c r="H450" s="18">
        <v>7077.4844999999996</v>
      </c>
    </row>
    <row r="451" spans="1:8">
      <c r="A451" s="17">
        <v>79503</v>
      </c>
      <c r="B451" s="17" t="s">
        <v>1595</v>
      </c>
      <c r="C451" t="s">
        <v>1596</v>
      </c>
      <c r="D451" s="24">
        <v>39207.08</v>
      </c>
      <c r="E451" s="18">
        <v>0</v>
      </c>
      <c r="F451" s="18">
        <v>383.25</v>
      </c>
      <c r="G451" s="18">
        <v>0</v>
      </c>
      <c r="H451" s="18">
        <v>5938.5495000000001</v>
      </c>
    </row>
    <row r="452" spans="1:8">
      <c r="A452" s="17">
        <v>1001719</v>
      </c>
      <c r="B452" s="17" t="s">
        <v>1598</v>
      </c>
      <c r="C452" t="s">
        <v>1599</v>
      </c>
      <c r="D452" s="24">
        <v>6584.92</v>
      </c>
      <c r="E452" s="18">
        <v>0</v>
      </c>
      <c r="F452" s="18">
        <v>0</v>
      </c>
      <c r="G452" s="18">
        <v>0</v>
      </c>
      <c r="H452" s="18">
        <v>987.73799999999994</v>
      </c>
    </row>
    <row r="453" spans="1:8">
      <c r="A453" s="17">
        <v>4444</v>
      </c>
      <c r="B453" s="17" t="s">
        <v>1601</v>
      </c>
      <c r="C453" t="s">
        <v>1602</v>
      </c>
      <c r="D453" s="24">
        <v>106919</v>
      </c>
      <c r="E453" s="18">
        <v>0</v>
      </c>
      <c r="F453" s="18">
        <v>8144.24</v>
      </c>
      <c r="G453" s="18">
        <v>0</v>
      </c>
      <c r="H453" s="18">
        <v>17259.486000000001</v>
      </c>
    </row>
    <row r="454" spans="1:8">
      <c r="A454" s="17">
        <v>4262</v>
      </c>
      <c r="B454" s="17" t="s">
        <v>1605</v>
      </c>
      <c r="C454" t="s">
        <v>1606</v>
      </c>
      <c r="D454" s="24">
        <v>784230.02</v>
      </c>
      <c r="E454" s="18">
        <v>100432.72735694823</v>
      </c>
      <c r="F454" s="18">
        <v>24393.5</v>
      </c>
      <c r="G454" s="18">
        <v>1463.61</v>
      </c>
      <c r="H454" s="18">
        <v>121293.52799999999</v>
      </c>
    </row>
    <row r="455" spans="1:8">
      <c r="A455" s="17">
        <v>4373</v>
      </c>
      <c r="B455" s="17" t="s">
        <v>1609</v>
      </c>
      <c r="C455" t="s">
        <v>1610</v>
      </c>
      <c r="D455" s="24">
        <v>5053.26</v>
      </c>
      <c r="E455" s="18">
        <v>0</v>
      </c>
      <c r="F455" s="18">
        <v>474.68</v>
      </c>
      <c r="G455" s="18">
        <v>0</v>
      </c>
      <c r="H455" s="18">
        <v>829.19100000000003</v>
      </c>
    </row>
    <row r="456" spans="1:8">
      <c r="A456" s="17">
        <v>6235</v>
      </c>
      <c r="B456" s="17" t="s">
        <v>1613</v>
      </c>
      <c r="C456" t="s">
        <v>1614</v>
      </c>
      <c r="D456" s="24">
        <v>142780.18</v>
      </c>
      <c r="E456" s="18">
        <v>0</v>
      </c>
      <c r="F456" s="18">
        <v>63.96</v>
      </c>
      <c r="G456" s="18">
        <v>0</v>
      </c>
      <c r="H456" s="18">
        <v>21426.620999999996</v>
      </c>
    </row>
    <row r="457" spans="1:8">
      <c r="A457" s="17">
        <v>79068</v>
      </c>
      <c r="B457" s="17" t="s">
        <v>1616</v>
      </c>
      <c r="C457" t="s">
        <v>1617</v>
      </c>
      <c r="D457" s="24">
        <v>21968.75</v>
      </c>
      <c r="E457" s="18">
        <v>0</v>
      </c>
      <c r="F457" s="18">
        <v>0</v>
      </c>
      <c r="G457" s="18">
        <v>0</v>
      </c>
      <c r="H457" s="18">
        <v>3295.3125</v>
      </c>
    </row>
    <row r="458" spans="1:8">
      <c r="A458" s="17">
        <v>4196</v>
      </c>
      <c r="B458" s="17" t="s">
        <v>1620</v>
      </c>
      <c r="C458" t="s">
        <v>2361</v>
      </c>
      <c r="D458" s="24">
        <v>624651.02</v>
      </c>
      <c r="E458" s="18">
        <v>1561.6275500000002</v>
      </c>
      <c r="F458" s="18">
        <v>17514.259999999998</v>
      </c>
      <c r="G458" s="18">
        <v>0</v>
      </c>
      <c r="H458" s="18">
        <v>96324.792000000001</v>
      </c>
    </row>
    <row r="459" spans="1:8">
      <c r="A459" s="17">
        <v>79086</v>
      </c>
      <c r="B459" s="17" t="s">
        <v>1623</v>
      </c>
      <c r="C459" t="s">
        <v>1624</v>
      </c>
      <c r="D459" s="24">
        <v>20599.060000000001</v>
      </c>
      <c r="E459" s="18">
        <v>0</v>
      </c>
      <c r="F459" s="18">
        <v>1178.1400000000001</v>
      </c>
      <c r="G459" s="18">
        <v>0</v>
      </c>
      <c r="H459" s="18">
        <v>3266.58</v>
      </c>
    </row>
    <row r="460" spans="1:8">
      <c r="A460" s="17">
        <v>10967</v>
      </c>
      <c r="B460" s="17" t="s">
        <v>1626</v>
      </c>
      <c r="C460" t="s">
        <v>1627</v>
      </c>
      <c r="D460" s="24">
        <v>8674.0300000000007</v>
      </c>
      <c r="E460" s="18">
        <v>0</v>
      </c>
      <c r="F460" s="18">
        <v>631.21</v>
      </c>
      <c r="G460" s="18">
        <v>0</v>
      </c>
      <c r="H460" s="18">
        <v>1395.7860000000003</v>
      </c>
    </row>
    <row r="461" spans="1:8">
      <c r="A461" s="17">
        <v>4275</v>
      </c>
      <c r="B461" s="17" t="s">
        <v>1629</v>
      </c>
      <c r="C461" t="s">
        <v>1630</v>
      </c>
      <c r="D461" s="24">
        <v>91742.11</v>
      </c>
      <c r="E461" s="18">
        <v>0</v>
      </c>
      <c r="F461" s="18">
        <v>1051.52</v>
      </c>
      <c r="G461" s="18">
        <v>0</v>
      </c>
      <c r="H461" s="18">
        <v>13919.0445</v>
      </c>
    </row>
    <row r="462" spans="1:8">
      <c r="A462" s="17">
        <v>4255</v>
      </c>
      <c r="B462" s="17" t="s">
        <v>1633</v>
      </c>
      <c r="C462" t="s">
        <v>1634</v>
      </c>
      <c r="D462" s="24">
        <v>21956.44</v>
      </c>
      <c r="E462" s="18">
        <v>0</v>
      </c>
      <c r="F462" s="18">
        <v>284.12</v>
      </c>
      <c r="G462" s="18">
        <v>0</v>
      </c>
      <c r="H462" s="18">
        <v>3336.0839999999994</v>
      </c>
    </row>
    <row r="463" spans="1:8">
      <c r="A463" s="17">
        <v>4180</v>
      </c>
      <c r="B463" s="17" t="s">
        <v>1637</v>
      </c>
      <c r="C463" t="s">
        <v>1638</v>
      </c>
      <c r="D463" s="24">
        <v>203204.96</v>
      </c>
      <c r="E463" s="18">
        <v>0</v>
      </c>
      <c r="F463" s="18">
        <v>6252.59</v>
      </c>
      <c r="G463" s="18">
        <v>0</v>
      </c>
      <c r="H463" s="18">
        <v>31418.632499999996</v>
      </c>
    </row>
    <row r="464" spans="1:8">
      <c r="A464" s="17">
        <v>79578</v>
      </c>
      <c r="B464" s="17" t="s">
        <v>1640</v>
      </c>
      <c r="C464" t="s">
        <v>1641</v>
      </c>
      <c r="D464" s="24">
        <v>202709.78</v>
      </c>
      <c r="E464" s="18">
        <v>0</v>
      </c>
      <c r="F464" s="18">
        <v>2170.73</v>
      </c>
      <c r="G464" s="18">
        <v>0</v>
      </c>
      <c r="H464" s="18">
        <v>30732.076499999999</v>
      </c>
    </row>
    <row r="465" spans="1:8">
      <c r="A465" s="17">
        <v>4241</v>
      </c>
      <c r="B465" s="17" t="s">
        <v>1644</v>
      </c>
      <c r="C465" t="s">
        <v>1645</v>
      </c>
      <c r="D465" s="24">
        <v>5883674.8300000001</v>
      </c>
      <c r="E465" s="18">
        <v>237205.51060266004</v>
      </c>
      <c r="F465" s="18">
        <v>140806.63</v>
      </c>
      <c r="G465" s="18">
        <v>972.75737478411054</v>
      </c>
      <c r="H465" s="18">
        <v>903672.21899999992</v>
      </c>
    </row>
    <row r="466" spans="1:8">
      <c r="A466" s="17">
        <v>5180</v>
      </c>
      <c r="B466" s="17" t="s">
        <v>1648</v>
      </c>
      <c r="C466" t="s">
        <v>1649</v>
      </c>
      <c r="D466" s="24">
        <v>425166.52</v>
      </c>
      <c r="E466" s="18">
        <v>0</v>
      </c>
      <c r="F466" s="18">
        <v>4760.66</v>
      </c>
      <c r="G466" s="18">
        <v>0</v>
      </c>
      <c r="H466" s="18">
        <v>64489.076999999997</v>
      </c>
    </row>
    <row r="467" spans="1:8">
      <c r="A467" s="17">
        <v>4510</v>
      </c>
      <c r="B467" s="17" t="s">
        <v>1652</v>
      </c>
      <c r="C467" t="s">
        <v>1653</v>
      </c>
      <c r="D467" s="24">
        <v>438589.35</v>
      </c>
      <c r="E467" s="18">
        <v>2063.9498823529407</v>
      </c>
      <c r="F467" s="18">
        <v>21775.85</v>
      </c>
      <c r="G467" s="18">
        <v>0</v>
      </c>
      <c r="H467" s="18">
        <v>69054.779999999984</v>
      </c>
    </row>
    <row r="468" spans="1:8">
      <c r="A468" s="17">
        <v>79953</v>
      </c>
      <c r="B468" s="17" t="s">
        <v>1656</v>
      </c>
      <c r="C468" t="s">
        <v>1657</v>
      </c>
      <c r="D468" s="24">
        <v>25302</v>
      </c>
      <c r="E468" s="18">
        <v>0</v>
      </c>
      <c r="F468" s="18">
        <v>0</v>
      </c>
      <c r="G468" s="18">
        <v>0</v>
      </c>
      <c r="H468" s="18">
        <v>3795.2999999999997</v>
      </c>
    </row>
    <row r="469" spans="1:8">
      <c r="A469" s="17">
        <v>4460</v>
      </c>
      <c r="B469" s="17" t="s">
        <v>1660</v>
      </c>
      <c r="C469" t="s">
        <v>1661</v>
      </c>
      <c r="D469" s="24">
        <v>29406.49</v>
      </c>
      <c r="E469" s="18">
        <v>0</v>
      </c>
      <c r="F469" s="18">
        <v>499.09</v>
      </c>
      <c r="G469" s="18">
        <v>0</v>
      </c>
      <c r="H469" s="18">
        <v>4485.8370000000004</v>
      </c>
    </row>
    <row r="470" spans="1:8">
      <c r="A470" s="17">
        <v>79069</v>
      </c>
      <c r="B470" s="17" t="s">
        <v>1664</v>
      </c>
      <c r="C470" t="s">
        <v>1665</v>
      </c>
      <c r="D470" s="24">
        <v>5528.86</v>
      </c>
      <c r="E470" s="18">
        <v>0</v>
      </c>
      <c r="F470" s="18">
        <v>373.8</v>
      </c>
      <c r="G470" s="18">
        <v>0</v>
      </c>
      <c r="H470" s="18">
        <v>885.399</v>
      </c>
    </row>
    <row r="471" spans="1:8">
      <c r="A471" s="17">
        <v>4462</v>
      </c>
      <c r="B471" s="17" t="s">
        <v>1668</v>
      </c>
      <c r="C471" t="s">
        <v>1669</v>
      </c>
      <c r="D471" s="24">
        <v>16373.39</v>
      </c>
      <c r="E471" s="18">
        <v>0</v>
      </c>
      <c r="F471" s="18">
        <v>0</v>
      </c>
      <c r="G471" s="18">
        <v>0</v>
      </c>
      <c r="H471" s="18">
        <v>2456.0084999999999</v>
      </c>
    </row>
    <row r="472" spans="1:8">
      <c r="A472" s="17">
        <v>79024</v>
      </c>
      <c r="B472" s="17" t="s">
        <v>1671</v>
      </c>
      <c r="C472" t="s">
        <v>1672</v>
      </c>
      <c r="D472" s="24">
        <v>95492.75</v>
      </c>
      <c r="E472" s="18">
        <v>0</v>
      </c>
      <c r="F472" s="18">
        <v>2374.75</v>
      </c>
      <c r="G472" s="18">
        <v>0</v>
      </c>
      <c r="H472" s="18">
        <v>14680.125</v>
      </c>
    </row>
    <row r="473" spans="1:8">
      <c r="A473" s="17">
        <v>92983</v>
      </c>
      <c r="B473" s="17" t="s">
        <v>1674</v>
      </c>
      <c r="C473" t="s">
        <v>1675</v>
      </c>
      <c r="D473" s="24">
        <v>771.73</v>
      </c>
      <c r="E473" s="18">
        <v>0</v>
      </c>
      <c r="F473" s="18">
        <v>0</v>
      </c>
      <c r="G473" s="18">
        <v>0</v>
      </c>
      <c r="H473" s="18">
        <v>115.7595</v>
      </c>
    </row>
    <row r="474" spans="1:8">
      <c r="A474" s="17">
        <v>1002013</v>
      </c>
      <c r="B474" s="17" t="s">
        <v>1678</v>
      </c>
      <c r="C474" t="s">
        <v>1679</v>
      </c>
      <c r="D474" s="24">
        <v>7874.46</v>
      </c>
      <c r="E474" s="18">
        <v>0</v>
      </c>
      <c r="F474" s="18">
        <v>0</v>
      </c>
      <c r="G474" s="18">
        <v>0</v>
      </c>
      <c r="H474" s="18">
        <v>1181.1689999999999</v>
      </c>
    </row>
    <row r="475" spans="1:8">
      <c r="A475" s="17">
        <v>4209</v>
      </c>
      <c r="B475" s="17" t="s">
        <v>1680</v>
      </c>
      <c r="C475" t="s">
        <v>1681</v>
      </c>
      <c r="D475" s="24">
        <v>546252.62</v>
      </c>
      <c r="E475" s="18">
        <v>4323.8993667546174</v>
      </c>
      <c r="F475" s="18">
        <v>15949.3</v>
      </c>
      <c r="G475" s="18">
        <v>0</v>
      </c>
      <c r="H475" s="18">
        <v>84330.288</v>
      </c>
    </row>
    <row r="476" spans="1:8">
      <c r="A476" s="17">
        <v>4369</v>
      </c>
      <c r="B476" s="17" t="s">
        <v>1684</v>
      </c>
      <c r="C476" t="s">
        <v>1685</v>
      </c>
      <c r="D476" s="24">
        <v>50538.46</v>
      </c>
      <c r="E476" s="18">
        <v>0</v>
      </c>
      <c r="F476" s="18">
        <v>345.22</v>
      </c>
      <c r="G476" s="18">
        <v>0</v>
      </c>
      <c r="H476" s="18">
        <v>7632.5519999999997</v>
      </c>
    </row>
    <row r="477" spans="1:8">
      <c r="A477" s="17">
        <v>4186</v>
      </c>
      <c r="B477" s="17" t="s">
        <v>1688</v>
      </c>
      <c r="C477" t="s">
        <v>1689</v>
      </c>
      <c r="D477" s="24">
        <v>30040.27</v>
      </c>
      <c r="E477" s="18">
        <v>0</v>
      </c>
      <c r="F477" s="18">
        <v>864.84</v>
      </c>
      <c r="G477" s="18">
        <v>0</v>
      </c>
      <c r="H477" s="18">
        <v>4635.7664999999997</v>
      </c>
    </row>
    <row r="478" spans="1:8">
      <c r="A478" s="17">
        <v>4283</v>
      </c>
      <c r="B478" s="17" t="s">
        <v>1692</v>
      </c>
      <c r="C478" t="s">
        <v>1693</v>
      </c>
      <c r="D478" s="24">
        <v>1796853.87</v>
      </c>
      <c r="E478" s="18">
        <v>0</v>
      </c>
      <c r="F478" s="18">
        <v>73494.649999999994</v>
      </c>
      <c r="G478" s="18">
        <v>0</v>
      </c>
      <c r="H478" s="18">
        <v>280552.27799999999</v>
      </c>
    </row>
    <row r="479" spans="1:8">
      <c r="A479" s="17">
        <v>92972</v>
      </c>
      <c r="B479" s="17" t="s">
        <v>1696</v>
      </c>
      <c r="C479" t="s">
        <v>1697</v>
      </c>
      <c r="D479" s="24">
        <v>39243.15</v>
      </c>
      <c r="E479" s="18">
        <v>0</v>
      </c>
      <c r="F479" s="18">
        <v>0</v>
      </c>
      <c r="G479" s="18">
        <v>0</v>
      </c>
      <c r="H479" s="18">
        <v>5886.4724999999999</v>
      </c>
    </row>
    <row r="480" spans="1:8">
      <c r="A480" s="17">
        <v>4237</v>
      </c>
      <c r="B480" s="17" t="s">
        <v>1699</v>
      </c>
      <c r="C480" t="s">
        <v>1700</v>
      </c>
      <c r="D480" s="24">
        <v>7235932.1799999997</v>
      </c>
      <c r="E480" s="18">
        <v>24705.383012139606</v>
      </c>
      <c r="F480" s="18">
        <v>180066.86</v>
      </c>
      <c r="G480" s="19">
        <v>889.95153212520574</v>
      </c>
      <c r="H480" s="18">
        <v>1112399.8559999999</v>
      </c>
    </row>
    <row r="481" spans="1:8">
      <c r="A481" s="17">
        <v>4340</v>
      </c>
      <c r="B481" s="17" t="s">
        <v>1703</v>
      </c>
      <c r="C481" t="s">
        <v>1704</v>
      </c>
      <c r="D481" s="24">
        <v>62902.06</v>
      </c>
      <c r="E481" s="18">
        <v>0</v>
      </c>
      <c r="F481" s="18">
        <v>474.8</v>
      </c>
      <c r="G481" s="18">
        <v>0</v>
      </c>
      <c r="H481" s="18">
        <v>9506.5290000000005</v>
      </c>
    </row>
    <row r="482" spans="1:8">
      <c r="A482" s="17">
        <v>4256</v>
      </c>
      <c r="B482" s="17" t="s">
        <v>1707</v>
      </c>
      <c r="C482" t="s">
        <v>1708</v>
      </c>
      <c r="D482" s="24">
        <v>1285060.77</v>
      </c>
      <c r="E482" s="18">
        <v>3487.2748168249659</v>
      </c>
      <c r="F482" s="18">
        <v>62830.78</v>
      </c>
      <c r="G482" s="18">
        <v>0</v>
      </c>
      <c r="H482" s="18">
        <v>202183.73250000001</v>
      </c>
    </row>
    <row r="483" spans="1:8">
      <c r="A483" s="17">
        <v>903484</v>
      </c>
      <c r="B483" s="17" t="s">
        <v>1711</v>
      </c>
      <c r="C483" t="s">
        <v>1712</v>
      </c>
      <c r="D483" s="24">
        <v>35809.17</v>
      </c>
      <c r="E483" s="18">
        <v>0</v>
      </c>
      <c r="F483" s="18">
        <v>266.42</v>
      </c>
      <c r="G483" s="18">
        <v>0</v>
      </c>
      <c r="H483" s="18">
        <v>5411.3384999999989</v>
      </c>
    </row>
    <row r="484" spans="1:8">
      <c r="A484" s="17">
        <v>6379</v>
      </c>
      <c r="B484" s="17" t="s">
        <v>1714</v>
      </c>
      <c r="C484" t="s">
        <v>1715</v>
      </c>
      <c r="D484" s="24">
        <v>23374.32</v>
      </c>
      <c r="E484" s="18">
        <v>0</v>
      </c>
      <c r="F484" s="18">
        <v>0</v>
      </c>
      <c r="G484" s="18">
        <v>0</v>
      </c>
      <c r="H484" s="18">
        <v>3506.1479999999997</v>
      </c>
    </row>
    <row r="485" spans="1:8">
      <c r="A485" s="17">
        <v>4286</v>
      </c>
      <c r="B485" s="17" t="s">
        <v>1718</v>
      </c>
      <c r="C485" t="s">
        <v>1719</v>
      </c>
      <c r="D485" s="24">
        <v>6306200.8200000003</v>
      </c>
      <c r="E485" s="18">
        <v>399504.72927175852</v>
      </c>
      <c r="F485" s="18">
        <v>0</v>
      </c>
      <c r="G485" s="18">
        <v>0</v>
      </c>
      <c r="H485" s="18">
        <v>945930.12300000002</v>
      </c>
    </row>
    <row r="486" spans="1:8">
      <c r="A486" s="17">
        <v>4452</v>
      </c>
      <c r="B486" s="17" t="s">
        <v>1722</v>
      </c>
      <c r="C486" t="s">
        <v>1723</v>
      </c>
      <c r="D486" s="24">
        <v>34894.89</v>
      </c>
      <c r="E486" s="18">
        <v>0</v>
      </c>
      <c r="F486" s="18">
        <v>1068.8800000000001</v>
      </c>
      <c r="G486" s="18">
        <v>0</v>
      </c>
      <c r="H486" s="18">
        <v>5394.5654999999997</v>
      </c>
    </row>
    <row r="487" spans="1:8">
      <c r="A487" s="17">
        <v>87334</v>
      </c>
      <c r="B487" s="17" t="s">
        <v>1726</v>
      </c>
      <c r="C487" t="s">
        <v>1727</v>
      </c>
      <c r="D487" s="24">
        <v>2139.15</v>
      </c>
      <c r="E487" s="18">
        <v>0</v>
      </c>
      <c r="F487" s="18">
        <v>0</v>
      </c>
      <c r="G487" s="18">
        <v>0</v>
      </c>
      <c r="H487" s="18">
        <v>320.8725</v>
      </c>
    </row>
    <row r="488" spans="1:8">
      <c r="A488" s="17">
        <v>4420</v>
      </c>
      <c r="B488" s="17" t="s">
        <v>1734</v>
      </c>
      <c r="C488" t="s">
        <v>1735</v>
      </c>
      <c r="D488" s="24">
        <v>0</v>
      </c>
      <c r="E488" s="18">
        <v>0</v>
      </c>
      <c r="F488" s="18">
        <v>0</v>
      </c>
      <c r="G488" s="18">
        <v>0</v>
      </c>
      <c r="H488" s="18">
        <v>0</v>
      </c>
    </row>
    <row r="489" spans="1:8">
      <c r="A489" s="17">
        <v>4401</v>
      </c>
      <c r="B489" s="17" t="s">
        <v>1730</v>
      </c>
      <c r="C489" t="s">
        <v>1731</v>
      </c>
      <c r="D489" s="24">
        <v>266028.99</v>
      </c>
      <c r="E489" s="18">
        <v>0</v>
      </c>
      <c r="F489" s="18">
        <v>0</v>
      </c>
      <c r="G489" s="18">
        <v>0</v>
      </c>
      <c r="H489" s="18">
        <v>39904.3485</v>
      </c>
    </row>
    <row r="490" spans="1:8">
      <c r="A490" s="17">
        <v>90536</v>
      </c>
      <c r="B490" s="17" t="s">
        <v>1743</v>
      </c>
      <c r="C490" t="s">
        <v>1744</v>
      </c>
      <c r="D490" s="24">
        <v>29106.27</v>
      </c>
      <c r="E490" s="18">
        <v>0</v>
      </c>
      <c r="F490" s="18">
        <v>0</v>
      </c>
      <c r="G490" s="18">
        <v>0</v>
      </c>
      <c r="H490" s="18">
        <v>4365.9404999999997</v>
      </c>
    </row>
    <row r="491" spans="1:8">
      <c r="A491" s="17">
        <v>89864</v>
      </c>
      <c r="B491" s="17" t="s">
        <v>1737</v>
      </c>
      <c r="C491" t="s">
        <v>1738</v>
      </c>
      <c r="D491" s="24">
        <v>7482.99</v>
      </c>
      <c r="E491" s="18">
        <v>0</v>
      </c>
      <c r="F491" s="18">
        <v>0</v>
      </c>
      <c r="G491" s="18">
        <v>0</v>
      </c>
      <c r="H491" s="18">
        <v>1122.4485</v>
      </c>
    </row>
    <row r="492" spans="1:8">
      <c r="A492" s="17">
        <v>79959</v>
      </c>
      <c r="B492" s="17" t="s">
        <v>1741</v>
      </c>
      <c r="C492" t="s">
        <v>1742</v>
      </c>
      <c r="D492" s="24">
        <v>25579.62</v>
      </c>
      <c r="E492" s="18">
        <v>0</v>
      </c>
      <c r="F492" s="18">
        <v>0</v>
      </c>
      <c r="G492" s="18">
        <v>0</v>
      </c>
      <c r="H492" s="18">
        <v>3836.9429999999998</v>
      </c>
    </row>
    <row r="493" spans="1:8">
      <c r="A493" s="17">
        <v>4220</v>
      </c>
      <c r="B493" s="17" t="s">
        <v>1745</v>
      </c>
      <c r="C493" t="s">
        <v>1746</v>
      </c>
      <c r="D493" s="24">
        <v>198909.25</v>
      </c>
      <c r="E493" s="18">
        <v>0</v>
      </c>
      <c r="F493" s="18">
        <v>7593.95</v>
      </c>
      <c r="G493" s="18">
        <v>0</v>
      </c>
      <c r="H493" s="18">
        <v>30975.48</v>
      </c>
    </row>
    <row r="494" spans="1:8">
      <c r="A494" s="17">
        <v>79516</v>
      </c>
      <c r="B494" s="17" t="s">
        <v>1749</v>
      </c>
      <c r="C494" t="s">
        <v>2362</v>
      </c>
      <c r="D494" s="24">
        <v>10554.81</v>
      </c>
      <c r="E494" s="18">
        <v>0</v>
      </c>
      <c r="F494" s="18">
        <v>0</v>
      </c>
      <c r="G494" s="18">
        <v>0</v>
      </c>
      <c r="H494" s="18">
        <v>1583.2214999999999</v>
      </c>
    </row>
    <row r="495" spans="1:8">
      <c r="A495" s="17">
        <v>4201</v>
      </c>
      <c r="B495" s="17" t="s">
        <v>1751</v>
      </c>
      <c r="C495" t="s">
        <v>1752</v>
      </c>
      <c r="D495" s="24">
        <v>47934.42</v>
      </c>
      <c r="E495" s="18">
        <v>0</v>
      </c>
      <c r="F495" s="18">
        <v>690.44</v>
      </c>
      <c r="G495" s="18">
        <v>0</v>
      </c>
      <c r="H495" s="18">
        <v>7293.7290000000003</v>
      </c>
    </row>
    <row r="496" spans="1:8">
      <c r="A496" s="17">
        <v>4214</v>
      </c>
      <c r="B496" s="17" t="s">
        <v>1755</v>
      </c>
      <c r="C496" t="s">
        <v>1756</v>
      </c>
      <c r="D496" s="24">
        <v>33491.47</v>
      </c>
      <c r="E496" s="18">
        <v>0</v>
      </c>
      <c r="F496" s="18">
        <v>2217.83</v>
      </c>
      <c r="G496" s="18">
        <v>0</v>
      </c>
      <c r="H496" s="18">
        <v>5356.3950000000004</v>
      </c>
    </row>
    <row r="497" spans="1:8">
      <c r="A497" s="17">
        <v>4390</v>
      </c>
      <c r="B497" s="17" t="s">
        <v>1759</v>
      </c>
      <c r="C497" t="s">
        <v>1760</v>
      </c>
      <c r="D497" s="24">
        <v>254685.1</v>
      </c>
      <c r="E497" s="18">
        <v>0</v>
      </c>
      <c r="F497" s="18">
        <v>10848.49</v>
      </c>
      <c r="G497" s="18">
        <v>0</v>
      </c>
      <c r="H497" s="18">
        <v>39830.038500000002</v>
      </c>
    </row>
    <row r="498" spans="1:8">
      <c r="A498" s="17">
        <v>90140</v>
      </c>
      <c r="B498" s="17" t="s">
        <v>1763</v>
      </c>
      <c r="C498" t="s">
        <v>1764</v>
      </c>
      <c r="D498" s="24">
        <v>73404.960000000006</v>
      </c>
      <c r="E498" s="18">
        <v>0</v>
      </c>
      <c r="F498" s="18">
        <v>1600.67</v>
      </c>
      <c r="G498" s="18">
        <v>0</v>
      </c>
      <c r="H498" s="18">
        <v>11250.844500000001</v>
      </c>
    </row>
    <row r="499" spans="1:8">
      <c r="A499" s="17">
        <v>79455</v>
      </c>
      <c r="B499" s="17" t="s">
        <v>1766</v>
      </c>
      <c r="C499" t="s">
        <v>1767</v>
      </c>
      <c r="D499" s="24">
        <v>0</v>
      </c>
      <c r="E499" s="18">
        <v>0</v>
      </c>
      <c r="F499" s="18">
        <v>0</v>
      </c>
      <c r="G499" s="18">
        <v>0</v>
      </c>
      <c r="H499" s="18">
        <v>0</v>
      </c>
    </row>
    <row r="500" spans="1:8">
      <c r="A500" s="17">
        <v>4188</v>
      </c>
      <c r="B500" s="17" t="s">
        <v>1770</v>
      </c>
      <c r="C500" t="s">
        <v>1771</v>
      </c>
      <c r="D500" s="24">
        <v>21728.9</v>
      </c>
      <c r="E500" s="18">
        <v>0</v>
      </c>
      <c r="F500" s="18">
        <v>251.07</v>
      </c>
      <c r="G500" s="18">
        <v>0</v>
      </c>
      <c r="H500" s="18">
        <v>3296.9955</v>
      </c>
    </row>
    <row r="501" spans="1:8">
      <c r="A501" s="17">
        <v>4431</v>
      </c>
      <c r="B501" s="17" t="s">
        <v>1774</v>
      </c>
      <c r="C501" t="s">
        <v>1775</v>
      </c>
      <c r="D501" s="24">
        <v>142870.87</v>
      </c>
      <c r="E501" s="18">
        <v>0</v>
      </c>
      <c r="F501" s="18">
        <v>0</v>
      </c>
      <c r="G501" s="18">
        <v>0</v>
      </c>
      <c r="H501" s="18">
        <v>21430.630499999999</v>
      </c>
    </row>
    <row r="502" spans="1:8">
      <c r="A502" s="17">
        <v>87405</v>
      </c>
      <c r="B502" s="17" t="s">
        <v>1778</v>
      </c>
      <c r="C502" t="s">
        <v>1775</v>
      </c>
      <c r="D502" s="24">
        <v>800173.61</v>
      </c>
      <c r="E502" s="18">
        <v>0</v>
      </c>
      <c r="F502" s="18">
        <v>2130.04</v>
      </c>
      <c r="G502" s="18">
        <v>0</v>
      </c>
      <c r="H502" s="18">
        <v>120345.5475</v>
      </c>
    </row>
    <row r="503" spans="1:8">
      <c r="A503" s="17">
        <v>79569</v>
      </c>
      <c r="B503" s="17" t="s">
        <v>1780</v>
      </c>
      <c r="C503" t="s">
        <v>1781</v>
      </c>
      <c r="D503" s="24">
        <v>37297.879999999997</v>
      </c>
      <c r="E503" s="18">
        <v>0</v>
      </c>
      <c r="F503" s="18">
        <v>0</v>
      </c>
      <c r="G503" s="18">
        <v>0</v>
      </c>
      <c r="H503" s="18">
        <v>5594.6819999999998</v>
      </c>
    </row>
    <row r="504" spans="1:8">
      <c r="A504" s="17">
        <v>1002029</v>
      </c>
      <c r="B504" s="17" t="s">
        <v>1784</v>
      </c>
      <c r="C504" t="s">
        <v>1785</v>
      </c>
      <c r="D504" s="24">
        <v>18878.63</v>
      </c>
      <c r="E504" s="18">
        <v>0</v>
      </c>
      <c r="F504" s="18">
        <v>0</v>
      </c>
      <c r="G504" s="18">
        <v>0</v>
      </c>
      <c r="H504" s="18">
        <v>2831.7945</v>
      </c>
    </row>
    <row r="505" spans="1:8">
      <c r="A505" s="17">
        <v>4466</v>
      </c>
      <c r="B505" s="17" t="s">
        <v>1787</v>
      </c>
      <c r="C505" t="s">
        <v>1788</v>
      </c>
      <c r="D505" s="24">
        <v>1148403.06</v>
      </c>
      <c r="E505" s="18">
        <v>30859.199309021114</v>
      </c>
      <c r="F505" s="18">
        <v>19390.689999999999</v>
      </c>
      <c r="G505" s="18">
        <v>825.13574468085096</v>
      </c>
      <c r="H505" s="18">
        <v>175169.0625</v>
      </c>
    </row>
    <row r="506" spans="1:8">
      <c r="A506" s="17">
        <v>88317</v>
      </c>
      <c r="B506" s="17" t="s">
        <v>1791</v>
      </c>
      <c r="C506" t="s">
        <v>1792</v>
      </c>
      <c r="D506" s="24">
        <v>79233.38</v>
      </c>
      <c r="E506" s="18">
        <v>0</v>
      </c>
      <c r="F506" s="18">
        <v>833.98</v>
      </c>
      <c r="G506" s="18">
        <v>0</v>
      </c>
      <c r="H506" s="18">
        <v>12010.103999999999</v>
      </c>
    </row>
    <row r="507" spans="1:8">
      <c r="A507" s="17">
        <v>4425</v>
      </c>
      <c r="B507" s="17" t="s">
        <v>1794</v>
      </c>
      <c r="C507" t="s">
        <v>1795</v>
      </c>
      <c r="D507" s="24">
        <v>83564.149999999994</v>
      </c>
      <c r="E507" s="18">
        <v>0</v>
      </c>
      <c r="F507" s="18">
        <v>278.47000000000003</v>
      </c>
      <c r="G507" s="18">
        <v>0</v>
      </c>
      <c r="H507" s="18">
        <v>12576.392999999998</v>
      </c>
    </row>
    <row r="508" spans="1:8">
      <c r="A508" s="17">
        <v>4511</v>
      </c>
      <c r="B508" s="17" t="s">
        <v>1797</v>
      </c>
      <c r="C508" t="s">
        <v>1798</v>
      </c>
      <c r="D508" s="24">
        <v>50879.47</v>
      </c>
      <c r="E508" s="18">
        <v>8479.9116666666669</v>
      </c>
      <c r="F508" s="18">
        <v>922.63</v>
      </c>
      <c r="G508" s="18">
        <v>0</v>
      </c>
      <c r="H508" s="18">
        <v>7770.3149999999996</v>
      </c>
    </row>
    <row r="509" spans="1:8">
      <c r="A509" s="17">
        <v>4245</v>
      </c>
      <c r="B509" s="17" t="s">
        <v>1801</v>
      </c>
      <c r="C509" t="s">
        <v>1802</v>
      </c>
      <c r="D509" s="24">
        <v>2182224.7200000002</v>
      </c>
      <c r="E509" s="18">
        <v>107738.10331074541</v>
      </c>
      <c r="F509" s="18">
        <v>24865.18</v>
      </c>
      <c r="G509" s="18">
        <v>715.54474820143889</v>
      </c>
      <c r="H509" s="18">
        <v>331063.48500000004</v>
      </c>
    </row>
    <row r="510" spans="1:8">
      <c r="A510" s="17">
        <v>4438</v>
      </c>
      <c r="B510" s="17" t="s">
        <v>1805</v>
      </c>
      <c r="C510" t="s">
        <v>1806</v>
      </c>
      <c r="D510" s="24">
        <v>85359.29</v>
      </c>
      <c r="E510" s="18">
        <v>0</v>
      </c>
      <c r="F510" s="18">
        <v>1843.51</v>
      </c>
      <c r="G510" s="18">
        <v>0</v>
      </c>
      <c r="H510" s="18">
        <v>13080.419999999998</v>
      </c>
    </row>
    <row r="511" spans="1:8">
      <c r="A511" s="17">
        <v>4159</v>
      </c>
      <c r="B511" s="17" t="s">
        <v>1809</v>
      </c>
      <c r="C511" t="s">
        <v>1810</v>
      </c>
      <c r="D511" s="24">
        <v>131023.37</v>
      </c>
      <c r="E511" s="18">
        <v>0</v>
      </c>
      <c r="F511" s="18">
        <v>6549.43</v>
      </c>
      <c r="G511" s="18">
        <v>0</v>
      </c>
      <c r="H511" s="18">
        <v>20635.919999999998</v>
      </c>
    </row>
    <row r="512" spans="1:8">
      <c r="A512" s="17">
        <v>4447</v>
      </c>
      <c r="B512" s="17" t="s">
        <v>1813</v>
      </c>
      <c r="C512" t="s">
        <v>1814</v>
      </c>
      <c r="D512" s="24">
        <v>72075.05</v>
      </c>
      <c r="E512" s="18">
        <v>706.61813725490197</v>
      </c>
      <c r="F512" s="18">
        <v>1433.65</v>
      </c>
      <c r="G512" s="18">
        <v>0</v>
      </c>
      <c r="H512" s="18">
        <v>11026.304999999998</v>
      </c>
    </row>
    <row r="513" spans="1:8">
      <c r="A513" s="17">
        <v>91317</v>
      </c>
      <c r="B513" s="17" t="s">
        <v>1817</v>
      </c>
      <c r="C513" t="s">
        <v>1818</v>
      </c>
      <c r="D513" s="24">
        <v>73283.75</v>
      </c>
      <c r="E513" s="18">
        <v>0</v>
      </c>
      <c r="F513" s="18">
        <v>332.79</v>
      </c>
      <c r="G513" s="18">
        <v>0</v>
      </c>
      <c r="H513" s="18">
        <v>11042.480999999998</v>
      </c>
    </row>
    <row r="514" spans="1:8">
      <c r="A514" s="17">
        <v>4306</v>
      </c>
      <c r="B514" s="17" t="s">
        <v>1821</v>
      </c>
      <c r="C514" t="s">
        <v>1822</v>
      </c>
      <c r="D514" s="24">
        <v>108673.23</v>
      </c>
      <c r="E514" s="18">
        <v>0</v>
      </c>
      <c r="F514" s="18">
        <v>690.44</v>
      </c>
      <c r="G514" s="18">
        <v>0</v>
      </c>
      <c r="H514" s="18">
        <v>16404.550499999998</v>
      </c>
    </row>
    <row r="515" spans="1:8">
      <c r="A515" s="17">
        <v>90275</v>
      </c>
      <c r="B515" s="17" t="s">
        <v>1825</v>
      </c>
      <c r="C515" t="s">
        <v>1826</v>
      </c>
      <c r="D515" s="24">
        <v>14574.66</v>
      </c>
      <c r="E515" s="18">
        <v>0</v>
      </c>
      <c r="F515" s="18">
        <v>501.39</v>
      </c>
      <c r="G515" s="18">
        <v>0</v>
      </c>
      <c r="H515" s="18">
        <v>2261.4074999999998</v>
      </c>
    </row>
    <row r="516" spans="1:8">
      <c r="A516" s="17">
        <v>4301</v>
      </c>
      <c r="B516" s="17" t="s">
        <v>1829</v>
      </c>
      <c r="C516" t="s">
        <v>1830</v>
      </c>
      <c r="D516" s="24">
        <v>141515.85999999999</v>
      </c>
      <c r="E516" s="18">
        <v>0</v>
      </c>
      <c r="F516" s="18">
        <v>1537.18</v>
      </c>
      <c r="G516" s="18">
        <v>0</v>
      </c>
      <c r="H516" s="18">
        <v>21457.955999999995</v>
      </c>
    </row>
    <row r="517" spans="1:8">
      <c r="A517" s="17">
        <v>4257</v>
      </c>
      <c r="B517" s="17" t="s">
        <v>1832</v>
      </c>
      <c r="C517" t="s">
        <v>1833</v>
      </c>
      <c r="D517" s="24">
        <v>140404.92000000001</v>
      </c>
      <c r="E517" s="18">
        <v>0</v>
      </c>
      <c r="F517" s="18">
        <v>2839.37</v>
      </c>
      <c r="G517" s="18">
        <v>0</v>
      </c>
      <c r="H517" s="18">
        <v>21486.643500000002</v>
      </c>
    </row>
    <row r="518" spans="1:8">
      <c r="A518" s="17">
        <v>4279</v>
      </c>
      <c r="B518" s="17" t="s">
        <v>1836</v>
      </c>
      <c r="C518" t="s">
        <v>1837</v>
      </c>
      <c r="D518" s="24">
        <v>1751732.02</v>
      </c>
      <c r="E518" s="18">
        <v>26972.777040205303</v>
      </c>
      <c r="F518" s="18">
        <v>42237.31</v>
      </c>
      <c r="G518" s="18">
        <v>1023.9347878787878</v>
      </c>
      <c r="H518" s="18">
        <v>269095.3995</v>
      </c>
    </row>
    <row r="519" spans="1:8">
      <c r="A519" s="17">
        <v>92704</v>
      </c>
      <c r="B519" s="17" t="s">
        <v>1840</v>
      </c>
      <c r="C519" t="s">
        <v>1841</v>
      </c>
      <c r="D519" s="24">
        <v>129037.26</v>
      </c>
      <c r="E519" s="18">
        <v>0</v>
      </c>
      <c r="F519" s="18">
        <v>351.76</v>
      </c>
      <c r="G519" s="18">
        <v>0</v>
      </c>
      <c r="H519" s="18">
        <v>19408.352999999999</v>
      </c>
    </row>
    <row r="520" spans="1:8">
      <c r="A520" s="17">
        <v>87399</v>
      </c>
      <c r="B520" s="17" t="s">
        <v>1843</v>
      </c>
      <c r="C520" t="s">
        <v>1844</v>
      </c>
      <c r="D520" s="24">
        <v>87301.78</v>
      </c>
      <c r="E520" s="18">
        <v>0</v>
      </c>
      <c r="F520" s="18">
        <v>1394.48</v>
      </c>
      <c r="G520" s="18">
        <v>0</v>
      </c>
      <c r="H520" s="18">
        <v>13304.438999999998</v>
      </c>
    </row>
    <row r="521" spans="1:8">
      <c r="A521" s="17">
        <v>4155</v>
      </c>
      <c r="B521" s="17" t="s">
        <v>1847</v>
      </c>
      <c r="C521" t="s">
        <v>1848</v>
      </c>
      <c r="D521" s="24">
        <v>299014.45</v>
      </c>
      <c r="E521" s="18">
        <v>2657.9062222222224</v>
      </c>
      <c r="F521" s="18">
        <v>14618.82</v>
      </c>
      <c r="G521" s="18">
        <v>0</v>
      </c>
      <c r="H521" s="18">
        <v>47044.9905</v>
      </c>
    </row>
    <row r="522" spans="1:8">
      <c r="A522" s="17">
        <v>4449</v>
      </c>
      <c r="B522" s="17" t="s">
        <v>1851</v>
      </c>
      <c r="C522" t="s">
        <v>1852</v>
      </c>
      <c r="D522" s="24">
        <v>198355.78</v>
      </c>
      <c r="E522" s="18">
        <v>8264.8241666666654</v>
      </c>
      <c r="F522" s="18">
        <v>9313.66</v>
      </c>
      <c r="G522" s="18">
        <v>0</v>
      </c>
      <c r="H522" s="18">
        <v>31150.415999999997</v>
      </c>
    </row>
    <row r="523" spans="1:8">
      <c r="A523" s="17">
        <v>4254</v>
      </c>
      <c r="B523" s="17" t="s">
        <v>1855</v>
      </c>
      <c r="C523" t="s">
        <v>1856</v>
      </c>
      <c r="D523" s="24">
        <v>567294.04</v>
      </c>
      <c r="E523" s="18">
        <v>0</v>
      </c>
      <c r="F523" s="18">
        <v>7747.94</v>
      </c>
      <c r="G523" s="18">
        <v>0</v>
      </c>
      <c r="H523" s="18">
        <v>86256.296999999991</v>
      </c>
    </row>
    <row r="524" spans="1:8">
      <c r="A524" s="17">
        <v>4218</v>
      </c>
      <c r="B524" s="17" t="s">
        <v>1858</v>
      </c>
      <c r="C524" t="s">
        <v>1859</v>
      </c>
      <c r="D524" s="24">
        <v>626823.81999999995</v>
      </c>
      <c r="E524" s="18">
        <v>0</v>
      </c>
      <c r="F524" s="18">
        <v>22535.9</v>
      </c>
      <c r="G524" s="18">
        <v>0</v>
      </c>
      <c r="H524" s="18">
        <v>97403.957999999999</v>
      </c>
    </row>
    <row r="525" spans="1:8">
      <c r="A525" s="17">
        <v>89414</v>
      </c>
      <c r="B525" s="17" t="s">
        <v>1862</v>
      </c>
      <c r="C525" t="s">
        <v>1863</v>
      </c>
      <c r="D525" s="24">
        <v>24470.71</v>
      </c>
      <c r="E525" s="18">
        <v>0</v>
      </c>
      <c r="F525" s="18">
        <v>557</v>
      </c>
      <c r="G525" s="18">
        <v>0</v>
      </c>
      <c r="H525" s="18">
        <v>3754.1564999999996</v>
      </c>
    </row>
    <row r="526" spans="1:8">
      <c r="A526" s="17">
        <v>4411</v>
      </c>
      <c r="B526" s="17" t="s">
        <v>1866</v>
      </c>
      <c r="C526" t="s">
        <v>1867</v>
      </c>
      <c r="D526" s="24">
        <v>1123979.54</v>
      </c>
      <c r="E526" s="18">
        <v>3653.2379414951247</v>
      </c>
      <c r="F526" s="18">
        <v>18493.07</v>
      </c>
      <c r="G526" s="18">
        <v>0</v>
      </c>
      <c r="H526" s="18">
        <v>171370.8915</v>
      </c>
    </row>
    <row r="527" spans="1:8">
      <c r="A527" s="17">
        <v>4514</v>
      </c>
      <c r="B527" s="17" t="s">
        <v>1870</v>
      </c>
      <c r="C527" t="s">
        <v>1871</v>
      </c>
      <c r="D527" s="24">
        <v>31225.84</v>
      </c>
      <c r="E527" s="18">
        <v>0</v>
      </c>
      <c r="F527" s="18">
        <v>3606.52</v>
      </c>
      <c r="G527" s="18">
        <v>0</v>
      </c>
      <c r="H527" s="18">
        <v>5224.8540000000003</v>
      </c>
    </row>
    <row r="528" spans="1:8">
      <c r="A528" s="17">
        <v>4320</v>
      </c>
      <c r="B528" s="17" t="s">
        <v>1874</v>
      </c>
      <c r="C528" t="s">
        <v>1875</v>
      </c>
      <c r="D528" s="24">
        <v>29871.81</v>
      </c>
      <c r="E528" s="18">
        <v>0</v>
      </c>
      <c r="F528" s="18">
        <v>0</v>
      </c>
      <c r="G528" s="18">
        <v>0</v>
      </c>
      <c r="H528" s="18">
        <v>4480.7714999999998</v>
      </c>
    </row>
    <row r="529" spans="1:8">
      <c r="A529" s="17">
        <v>4210</v>
      </c>
      <c r="B529" s="17" t="s">
        <v>1878</v>
      </c>
      <c r="C529" t="s">
        <v>1879</v>
      </c>
      <c r="D529" s="24">
        <v>343115.4</v>
      </c>
      <c r="E529" s="18">
        <v>0</v>
      </c>
      <c r="F529" s="18">
        <v>13122.99</v>
      </c>
      <c r="G529" s="18">
        <v>0</v>
      </c>
      <c r="H529" s="18">
        <v>53435.758500000004</v>
      </c>
    </row>
    <row r="530" spans="1:8">
      <c r="A530" s="17">
        <v>4414</v>
      </c>
      <c r="B530" s="17" t="s">
        <v>1882</v>
      </c>
      <c r="C530" t="s">
        <v>1883</v>
      </c>
      <c r="D530" s="24">
        <v>3662.25</v>
      </c>
      <c r="E530" s="18">
        <v>0</v>
      </c>
      <c r="F530" s="18">
        <v>0</v>
      </c>
      <c r="G530" s="18">
        <v>0</v>
      </c>
      <c r="H530" s="18">
        <v>549.33749999999998</v>
      </c>
    </row>
    <row r="531" spans="1:8">
      <c r="A531" s="17">
        <v>4172</v>
      </c>
      <c r="B531" s="17" t="s">
        <v>1886</v>
      </c>
      <c r="C531" t="s">
        <v>1887</v>
      </c>
      <c r="D531" s="24">
        <v>21552.53</v>
      </c>
      <c r="E531" s="18">
        <v>0</v>
      </c>
      <c r="F531" s="18">
        <v>345.22</v>
      </c>
      <c r="G531" s="18">
        <v>0</v>
      </c>
      <c r="H531" s="18">
        <v>3284.6624999999999</v>
      </c>
    </row>
    <row r="532" spans="1:8">
      <c r="A532" s="17">
        <v>89798</v>
      </c>
      <c r="B532" s="17" t="s">
        <v>1890</v>
      </c>
      <c r="C532" t="s">
        <v>1891</v>
      </c>
      <c r="D532" s="24">
        <v>120269.95</v>
      </c>
      <c r="E532" s="18">
        <v>0</v>
      </c>
      <c r="F532" s="18">
        <v>1363.7</v>
      </c>
      <c r="G532" s="18">
        <v>0</v>
      </c>
      <c r="H532" s="18">
        <v>18245.047499999997</v>
      </c>
    </row>
    <row r="533" spans="1:8">
      <c r="A533" s="17">
        <v>4156</v>
      </c>
      <c r="B533" s="17" t="s">
        <v>1894</v>
      </c>
      <c r="C533" t="s">
        <v>1895</v>
      </c>
      <c r="D533" s="24">
        <v>181200.62</v>
      </c>
      <c r="E533" s="18">
        <v>0</v>
      </c>
      <c r="F533" s="18">
        <v>5117.01</v>
      </c>
      <c r="G533" s="18">
        <v>0</v>
      </c>
      <c r="H533" s="18">
        <v>27947.644499999999</v>
      </c>
    </row>
    <row r="534" spans="1:8">
      <c r="A534" s="17">
        <v>79473</v>
      </c>
      <c r="B534" s="17" t="s">
        <v>1898</v>
      </c>
      <c r="C534" t="s">
        <v>1899</v>
      </c>
      <c r="D534" s="24">
        <v>945.82</v>
      </c>
      <c r="E534" s="18">
        <v>0</v>
      </c>
      <c r="F534" s="18">
        <v>0</v>
      </c>
      <c r="G534" s="18">
        <v>0</v>
      </c>
      <c r="H534" s="18">
        <v>141.87299999999999</v>
      </c>
    </row>
    <row r="535" spans="1:8">
      <c r="A535" s="17">
        <v>4459</v>
      </c>
      <c r="B535" s="17" t="s">
        <v>1902</v>
      </c>
      <c r="C535" t="s">
        <v>1903</v>
      </c>
      <c r="D535" s="24">
        <v>36405.58</v>
      </c>
      <c r="E535" s="18">
        <v>0</v>
      </c>
      <c r="F535" s="18">
        <v>883.68</v>
      </c>
      <c r="G535" s="18">
        <v>0</v>
      </c>
      <c r="H535" s="18">
        <v>5593.3890000000001</v>
      </c>
    </row>
    <row r="536" spans="1:8">
      <c r="A536" s="17">
        <v>79066</v>
      </c>
      <c r="B536" s="17" t="s">
        <v>1906</v>
      </c>
      <c r="C536" t="s">
        <v>1907</v>
      </c>
      <c r="D536" s="24">
        <v>15021.6</v>
      </c>
      <c r="E536" s="18">
        <v>0</v>
      </c>
      <c r="F536" s="18">
        <v>360.99</v>
      </c>
      <c r="G536" s="18">
        <v>0</v>
      </c>
      <c r="H536" s="18">
        <v>2307.3885</v>
      </c>
    </row>
    <row r="537" spans="1:8">
      <c r="A537" s="17">
        <v>4458</v>
      </c>
      <c r="B537" s="17" t="s">
        <v>1910</v>
      </c>
      <c r="C537" t="s">
        <v>1911</v>
      </c>
      <c r="D537" s="24">
        <v>672130.14</v>
      </c>
      <c r="E537" s="18">
        <v>0</v>
      </c>
      <c r="F537" s="18">
        <v>16793.54</v>
      </c>
      <c r="G537" s="18">
        <v>0</v>
      </c>
      <c r="H537" s="18">
        <v>103338.55200000001</v>
      </c>
    </row>
    <row r="538" spans="1:8">
      <c r="A538" s="17">
        <v>4454</v>
      </c>
      <c r="B538" s="17" t="s">
        <v>1914</v>
      </c>
      <c r="C538" t="s">
        <v>1915</v>
      </c>
      <c r="D538" s="24">
        <v>98945.96</v>
      </c>
      <c r="E538" s="18">
        <v>0</v>
      </c>
      <c r="F538" s="18">
        <v>0</v>
      </c>
      <c r="G538" s="18">
        <v>0</v>
      </c>
      <c r="H538" s="18">
        <v>14841.894</v>
      </c>
    </row>
    <row r="539" spans="1:8">
      <c r="A539" s="17">
        <v>85454</v>
      </c>
      <c r="B539" s="17" t="s">
        <v>1917</v>
      </c>
      <c r="C539" t="s">
        <v>1918</v>
      </c>
      <c r="D539" s="24">
        <v>18940.95</v>
      </c>
      <c r="E539" s="18">
        <v>0</v>
      </c>
      <c r="F539" s="18">
        <v>0</v>
      </c>
      <c r="G539" s="18">
        <v>0</v>
      </c>
      <c r="H539" s="18">
        <v>2841.1424999999999</v>
      </c>
    </row>
    <row r="540" spans="1:8">
      <c r="A540" s="17">
        <v>79951</v>
      </c>
      <c r="B540" s="17" t="s">
        <v>1921</v>
      </c>
      <c r="C540" t="s">
        <v>1922</v>
      </c>
      <c r="D540" s="24">
        <v>13248.97</v>
      </c>
      <c r="E540" s="18">
        <v>0</v>
      </c>
      <c r="F540" s="18">
        <v>0</v>
      </c>
      <c r="G540" s="18">
        <v>0</v>
      </c>
      <c r="H540" s="18">
        <v>1987.3454999999999</v>
      </c>
    </row>
    <row r="541" spans="1:8">
      <c r="A541" s="17">
        <v>1000377</v>
      </c>
      <c r="B541" s="17" t="s">
        <v>1925</v>
      </c>
      <c r="C541" t="s">
        <v>1926</v>
      </c>
      <c r="D541" s="24">
        <v>57025.79</v>
      </c>
      <c r="E541" s="18">
        <v>0</v>
      </c>
      <c r="F541" s="18">
        <v>2018.9</v>
      </c>
      <c r="G541" s="18">
        <v>0</v>
      </c>
      <c r="H541" s="18">
        <v>8856.7034999999996</v>
      </c>
    </row>
    <row r="542" spans="1:8">
      <c r="A542" s="17">
        <v>1000050</v>
      </c>
      <c r="B542" s="17" t="s">
        <v>1928</v>
      </c>
      <c r="C542" t="s">
        <v>1929</v>
      </c>
      <c r="D542" s="24">
        <v>47124.54</v>
      </c>
      <c r="E542" s="18">
        <v>0</v>
      </c>
      <c r="F542" s="18">
        <v>1128.24</v>
      </c>
      <c r="G542" s="18">
        <v>0</v>
      </c>
      <c r="H542" s="18">
        <v>7237.9169999999995</v>
      </c>
    </row>
    <row r="543" spans="1:8">
      <c r="A543" s="17">
        <v>91110</v>
      </c>
      <c r="B543" s="17" t="s">
        <v>1932</v>
      </c>
      <c r="C543" t="s">
        <v>1933</v>
      </c>
      <c r="D543" s="24">
        <v>21889.5</v>
      </c>
      <c r="E543" s="18">
        <v>0</v>
      </c>
      <c r="F543" s="18">
        <v>143.97999999999999</v>
      </c>
      <c r="G543" s="18">
        <v>0</v>
      </c>
      <c r="H543" s="18">
        <v>3305.0219999999999</v>
      </c>
    </row>
    <row r="544" spans="1:8">
      <c r="A544" s="17">
        <v>89756</v>
      </c>
      <c r="B544" s="17" t="s">
        <v>1935</v>
      </c>
      <c r="C544" t="s">
        <v>1936</v>
      </c>
      <c r="D544" s="24">
        <v>118337.15</v>
      </c>
      <c r="E544" s="18">
        <v>0</v>
      </c>
      <c r="F544" s="18">
        <v>0</v>
      </c>
      <c r="G544" s="18">
        <v>0</v>
      </c>
      <c r="H544" s="18">
        <v>17750.572499999998</v>
      </c>
    </row>
    <row r="545" spans="1:8">
      <c r="A545" s="17">
        <v>4240</v>
      </c>
      <c r="B545" s="17" t="s">
        <v>1938</v>
      </c>
      <c r="C545" t="s">
        <v>1939</v>
      </c>
      <c r="D545" s="24">
        <v>4419153.74</v>
      </c>
      <c r="E545" s="18">
        <v>198571.55423484527</v>
      </c>
      <c r="F545" s="18">
        <v>105265.27</v>
      </c>
      <c r="G545" s="18">
        <v>4427.0440654205604</v>
      </c>
      <c r="H545" s="18">
        <v>678662.85149999999</v>
      </c>
    </row>
    <row r="546" spans="1:8">
      <c r="A546" s="17">
        <v>4492</v>
      </c>
      <c r="B546" s="17" t="s">
        <v>1942</v>
      </c>
      <c r="C546" t="s">
        <v>1943</v>
      </c>
      <c r="D546" s="24">
        <v>25271.5</v>
      </c>
      <c r="E546" s="18">
        <v>0</v>
      </c>
      <c r="F546" s="18">
        <v>870.46</v>
      </c>
      <c r="G546" s="18">
        <v>0</v>
      </c>
      <c r="H546" s="18">
        <v>3921.2939999999999</v>
      </c>
    </row>
    <row r="547" spans="1:8">
      <c r="A547" s="17">
        <v>4467</v>
      </c>
      <c r="B547" s="17" t="s">
        <v>1946</v>
      </c>
      <c r="C547" t="s">
        <v>1947</v>
      </c>
      <c r="D547" s="24">
        <v>216338.43</v>
      </c>
      <c r="E547" s="18">
        <v>2963.5401369863011</v>
      </c>
      <c r="F547" s="18">
        <v>5681.81</v>
      </c>
      <c r="G547" s="18">
        <v>0</v>
      </c>
      <c r="H547" s="18">
        <v>33303.036</v>
      </c>
    </row>
    <row r="548" spans="1:8">
      <c r="A548" s="17">
        <v>92381</v>
      </c>
      <c r="B548" s="17" t="s">
        <v>1950</v>
      </c>
      <c r="C548" t="s">
        <v>1951</v>
      </c>
      <c r="D548" s="24">
        <v>47902.52</v>
      </c>
      <c r="E548" s="18">
        <v>0</v>
      </c>
      <c r="F548" s="18">
        <v>576.9</v>
      </c>
      <c r="G548" s="18">
        <v>0</v>
      </c>
      <c r="H548" s="18">
        <v>7271.9129999999996</v>
      </c>
    </row>
    <row r="549" spans="1:8">
      <c r="A549" s="17">
        <v>4472</v>
      </c>
      <c r="B549" s="17" t="s">
        <v>1953</v>
      </c>
      <c r="C549" t="s">
        <v>1954</v>
      </c>
      <c r="D549" s="24">
        <v>42239.18</v>
      </c>
      <c r="E549" s="18">
        <v>0</v>
      </c>
      <c r="F549" s="18">
        <v>345.22</v>
      </c>
      <c r="G549" s="18">
        <v>0</v>
      </c>
      <c r="H549" s="18">
        <v>6387.66</v>
      </c>
    </row>
    <row r="550" spans="1:8">
      <c r="A550" s="17">
        <v>4250</v>
      </c>
      <c r="B550" s="17" t="s">
        <v>1957</v>
      </c>
      <c r="C550" t="s">
        <v>1958</v>
      </c>
      <c r="D550" s="24">
        <v>10149.969999999999</v>
      </c>
      <c r="E550" s="18">
        <v>0</v>
      </c>
      <c r="F550" s="18">
        <v>460.29</v>
      </c>
      <c r="G550" s="18">
        <v>0</v>
      </c>
      <c r="H550" s="18">
        <v>1591.539</v>
      </c>
    </row>
    <row r="551" spans="1:8">
      <c r="A551" s="17">
        <v>6353</v>
      </c>
      <c r="B551" s="17" t="s">
        <v>1961</v>
      </c>
      <c r="C551" t="s">
        <v>1962</v>
      </c>
      <c r="D551" s="24">
        <v>16561.73</v>
      </c>
      <c r="E551" s="18">
        <v>0</v>
      </c>
      <c r="F551" s="18">
        <v>0</v>
      </c>
      <c r="G551" s="18">
        <v>0</v>
      </c>
      <c r="H551" s="18">
        <v>2484.2594999999997</v>
      </c>
    </row>
    <row r="552" spans="1:8">
      <c r="A552" s="17">
        <v>4393</v>
      </c>
      <c r="B552" s="17" t="s">
        <v>1965</v>
      </c>
      <c r="C552" t="s">
        <v>2363</v>
      </c>
      <c r="D552" s="24">
        <v>564547.41</v>
      </c>
      <c r="E552" s="18">
        <v>7200.8598214285721</v>
      </c>
      <c r="F552" s="18">
        <v>11699.9</v>
      </c>
      <c r="G552" s="18">
        <v>0</v>
      </c>
      <c r="H552" s="18">
        <v>86437.0965</v>
      </c>
    </row>
    <row r="553" spans="1:8">
      <c r="A553" s="17">
        <v>4175</v>
      </c>
      <c r="B553" s="17" t="s">
        <v>1969</v>
      </c>
      <c r="C553" t="s">
        <v>1970</v>
      </c>
      <c r="D553" s="24">
        <v>1094524.33</v>
      </c>
      <c r="E553" s="18">
        <v>87422.071086261989</v>
      </c>
      <c r="F553" s="18">
        <v>32859.879999999997</v>
      </c>
      <c r="G553" s="18">
        <v>0</v>
      </c>
      <c r="H553" s="18">
        <v>169107.63149999999</v>
      </c>
    </row>
    <row r="554" spans="1:8">
      <c r="A554" s="17">
        <v>4478</v>
      </c>
      <c r="B554" s="17" t="s">
        <v>1973</v>
      </c>
      <c r="C554" t="s">
        <v>1974</v>
      </c>
      <c r="D554" s="24">
        <v>8281.94</v>
      </c>
      <c r="E554" s="18">
        <v>0</v>
      </c>
      <c r="F554" s="18">
        <v>285.89999999999998</v>
      </c>
      <c r="G554" s="18">
        <v>0</v>
      </c>
      <c r="H554" s="18">
        <v>1285.1759999999999</v>
      </c>
    </row>
    <row r="555" spans="1:8">
      <c r="A555" s="17">
        <v>90329</v>
      </c>
      <c r="B555" s="17" t="s">
        <v>1977</v>
      </c>
      <c r="C555" t="s">
        <v>1978</v>
      </c>
      <c r="D555" s="24">
        <v>33208.94</v>
      </c>
      <c r="E555" s="18">
        <v>0</v>
      </c>
      <c r="F555" s="18">
        <v>0</v>
      </c>
      <c r="G555" s="18">
        <v>0</v>
      </c>
      <c r="H555" s="18">
        <v>4981.3410000000003</v>
      </c>
    </row>
    <row r="556" spans="1:8">
      <c r="A556" s="17">
        <v>79084</v>
      </c>
      <c r="B556" s="17" t="s">
        <v>1980</v>
      </c>
      <c r="C556" t="s">
        <v>1981</v>
      </c>
      <c r="D556" s="24">
        <v>28852.69</v>
      </c>
      <c r="E556" s="18">
        <v>0</v>
      </c>
      <c r="F556" s="18">
        <v>0</v>
      </c>
      <c r="G556" s="18">
        <v>0</v>
      </c>
      <c r="H556" s="18">
        <v>4327.9034999999994</v>
      </c>
    </row>
    <row r="557" spans="1:8">
      <c r="A557" s="17">
        <v>4496</v>
      </c>
      <c r="B557" s="17" t="s">
        <v>1984</v>
      </c>
      <c r="C557" t="s">
        <v>1985</v>
      </c>
      <c r="D557" s="24">
        <v>34488.83</v>
      </c>
      <c r="E557" s="18">
        <v>0</v>
      </c>
      <c r="F557" s="18">
        <v>597.17999999999995</v>
      </c>
      <c r="G557" s="18">
        <v>0</v>
      </c>
      <c r="H557" s="18">
        <v>5262.9014999999999</v>
      </c>
    </row>
    <row r="558" spans="1:8">
      <c r="A558" s="17">
        <v>1001859</v>
      </c>
      <c r="B558" s="17" t="s">
        <v>1988</v>
      </c>
      <c r="C558" t="s">
        <v>1989</v>
      </c>
      <c r="D558" s="24">
        <v>15397.57</v>
      </c>
      <c r="E558" s="18">
        <v>0</v>
      </c>
      <c r="F558" s="18">
        <v>0</v>
      </c>
      <c r="G558" s="18">
        <v>0</v>
      </c>
      <c r="H558" s="18">
        <v>2309.6354999999999</v>
      </c>
    </row>
    <row r="559" spans="1:8">
      <c r="A559" s="17">
        <v>4391</v>
      </c>
      <c r="B559" s="17" t="s">
        <v>1991</v>
      </c>
      <c r="C559" t="s">
        <v>1992</v>
      </c>
      <c r="D559" s="24">
        <v>614319.6</v>
      </c>
      <c r="E559" s="18">
        <v>0</v>
      </c>
      <c r="F559" s="18">
        <v>20595.66</v>
      </c>
      <c r="G559" s="18">
        <v>0</v>
      </c>
      <c r="H559" s="18">
        <v>95237.289000000004</v>
      </c>
    </row>
    <row r="560" spans="1:8">
      <c r="A560" s="17">
        <v>4222</v>
      </c>
      <c r="B560" s="17" t="s">
        <v>1995</v>
      </c>
      <c r="C560" t="s">
        <v>1996</v>
      </c>
      <c r="D560" s="24">
        <v>42380.42</v>
      </c>
      <c r="E560" s="18">
        <v>0</v>
      </c>
      <c r="F560" s="18">
        <v>1975.91</v>
      </c>
      <c r="G560" s="18">
        <v>0</v>
      </c>
      <c r="H560" s="18">
        <v>6653.4494999999997</v>
      </c>
    </row>
    <row r="561" spans="1:8">
      <c r="A561" s="17">
        <v>1000160</v>
      </c>
      <c r="B561" s="17" t="s">
        <v>1999</v>
      </c>
      <c r="C561" t="s">
        <v>2000</v>
      </c>
      <c r="D561" s="24">
        <v>28512.98</v>
      </c>
      <c r="E561" s="18">
        <v>0</v>
      </c>
      <c r="F561" s="18">
        <v>145.28</v>
      </c>
      <c r="G561" s="18">
        <v>0</v>
      </c>
      <c r="H561" s="18">
        <v>4298.7389999999996</v>
      </c>
    </row>
    <row r="562" spans="1:8">
      <c r="A562" s="17">
        <v>4500</v>
      </c>
      <c r="B562" s="17" t="s">
        <v>2003</v>
      </c>
      <c r="C562" t="s">
        <v>2004</v>
      </c>
      <c r="D562" s="24">
        <v>661934.57999999996</v>
      </c>
      <c r="E562" s="18">
        <v>1500.9854421768707</v>
      </c>
      <c r="F562" s="18">
        <v>31774.639999999999</v>
      </c>
      <c r="G562" s="18">
        <v>0</v>
      </c>
      <c r="H562" s="18">
        <v>104056.38299999999</v>
      </c>
    </row>
    <row r="563" spans="1:8">
      <c r="A563" s="17">
        <v>4461</v>
      </c>
      <c r="B563" s="17" t="s">
        <v>2007</v>
      </c>
      <c r="C563" t="s">
        <v>2008</v>
      </c>
      <c r="D563" s="24">
        <v>29970.73</v>
      </c>
      <c r="E563" s="18">
        <v>0</v>
      </c>
      <c r="F563" s="18">
        <v>1562.41</v>
      </c>
      <c r="G563" s="18">
        <v>0</v>
      </c>
      <c r="H563" s="18">
        <v>4729.9709999999995</v>
      </c>
    </row>
    <row r="564" spans="1:8">
      <c r="A564" s="17">
        <v>91108</v>
      </c>
      <c r="B564" s="17" t="s">
        <v>2011</v>
      </c>
      <c r="C564" t="s">
        <v>2012</v>
      </c>
      <c r="D564" s="24">
        <v>38647.730000000003</v>
      </c>
      <c r="E564" s="18">
        <v>0</v>
      </c>
      <c r="F564" s="18">
        <v>320.60000000000002</v>
      </c>
      <c r="G564" s="18">
        <v>0</v>
      </c>
      <c r="H564" s="18">
        <v>5845.2494999999999</v>
      </c>
    </row>
    <row r="565" spans="1:8">
      <c r="A565" s="17">
        <v>90540</v>
      </c>
      <c r="B565" s="17" t="s">
        <v>2015</v>
      </c>
      <c r="C565" t="s">
        <v>2016</v>
      </c>
      <c r="D565" s="24">
        <v>30409.32</v>
      </c>
      <c r="E565" s="18">
        <v>0</v>
      </c>
      <c r="F565" s="18">
        <v>0</v>
      </c>
      <c r="G565" s="18">
        <v>0</v>
      </c>
      <c r="H565" s="18">
        <v>4561.3980000000001</v>
      </c>
    </row>
    <row r="566" spans="1:8">
      <c r="A566" s="17">
        <v>79085</v>
      </c>
      <c r="B566" s="17" t="s">
        <v>2018</v>
      </c>
      <c r="C566" t="s">
        <v>2019</v>
      </c>
      <c r="D566" s="24">
        <v>105030.41</v>
      </c>
      <c r="E566" s="18">
        <v>0</v>
      </c>
      <c r="F566" s="18">
        <v>1391.73</v>
      </c>
      <c r="G566" s="18">
        <v>0</v>
      </c>
      <c r="H566" s="18">
        <v>15963.321</v>
      </c>
    </row>
    <row r="567" spans="1:8">
      <c r="A567" s="17">
        <v>92043</v>
      </c>
      <c r="B567" s="17" t="s">
        <v>2022</v>
      </c>
      <c r="C567" t="s">
        <v>2023</v>
      </c>
      <c r="D567" s="24">
        <v>36871.82</v>
      </c>
      <c r="E567" s="18">
        <v>0</v>
      </c>
      <c r="F567" s="18">
        <v>0</v>
      </c>
      <c r="G567" s="18">
        <v>0</v>
      </c>
      <c r="H567" s="18">
        <v>5530.7730000000001</v>
      </c>
    </row>
    <row r="568" spans="1:8">
      <c r="A568" s="17">
        <v>4173</v>
      </c>
      <c r="B568" s="17" t="s">
        <v>2025</v>
      </c>
      <c r="C568" t="s">
        <v>2026</v>
      </c>
      <c r="D568" s="24">
        <v>113246.75</v>
      </c>
      <c r="E568" s="18">
        <v>0</v>
      </c>
      <c r="F568" s="18">
        <v>7129.93</v>
      </c>
      <c r="G568" s="18">
        <v>0</v>
      </c>
      <c r="H568" s="18">
        <v>18056.501999999997</v>
      </c>
    </row>
    <row r="569" spans="1:8">
      <c r="A569" s="17">
        <v>4153</v>
      </c>
      <c r="B569" s="17" t="s">
        <v>2029</v>
      </c>
      <c r="C569" t="s">
        <v>2030</v>
      </c>
      <c r="D569" s="24">
        <v>226266.84</v>
      </c>
      <c r="E569" s="18">
        <v>3835.0311864406781</v>
      </c>
      <c r="F569" s="18">
        <v>10497.38</v>
      </c>
      <c r="G569" s="18">
        <v>0</v>
      </c>
      <c r="H569" s="18">
        <v>35514.633000000002</v>
      </c>
    </row>
    <row r="570" spans="1:8">
      <c r="A570" s="17">
        <v>4451</v>
      </c>
      <c r="B570" s="17" t="s">
        <v>2033</v>
      </c>
      <c r="C570" t="s">
        <v>2034</v>
      </c>
      <c r="D570" s="24">
        <v>121669.88</v>
      </c>
      <c r="E570" s="18">
        <v>7449.1763265306126</v>
      </c>
      <c r="F570" s="18">
        <v>1575</v>
      </c>
      <c r="G570" s="18">
        <v>393.75</v>
      </c>
      <c r="H570" s="18">
        <v>18486.732</v>
      </c>
    </row>
    <row r="571" spans="1:8">
      <c r="A571" s="17">
        <v>4313</v>
      </c>
      <c r="B571" s="17" t="s">
        <v>2037</v>
      </c>
      <c r="C571" t="s">
        <v>2038</v>
      </c>
      <c r="D571" s="24">
        <v>40289.519999999997</v>
      </c>
      <c r="E571" s="18">
        <v>0</v>
      </c>
      <c r="F571" s="18">
        <v>1128.27</v>
      </c>
      <c r="G571" s="18">
        <v>0</v>
      </c>
      <c r="H571" s="18">
        <v>6212.6684999999989</v>
      </c>
    </row>
    <row r="572" spans="1:8">
      <c r="A572" s="17">
        <v>10966</v>
      </c>
      <c r="B572" s="17" t="s">
        <v>2041</v>
      </c>
      <c r="C572" t="s">
        <v>2042</v>
      </c>
      <c r="D572" s="24">
        <v>38603.17</v>
      </c>
      <c r="E572" s="18">
        <v>0</v>
      </c>
      <c r="F572" s="18">
        <v>526.59</v>
      </c>
      <c r="G572" s="18">
        <v>0</v>
      </c>
      <c r="H572" s="18">
        <v>5869.463999999999</v>
      </c>
    </row>
    <row r="573" spans="1:8">
      <c r="A573" s="17">
        <v>91992</v>
      </c>
      <c r="B573" s="17" t="s">
        <v>2045</v>
      </c>
      <c r="C573" t="s">
        <v>2046</v>
      </c>
      <c r="D573" s="24">
        <v>9668.0300000000007</v>
      </c>
      <c r="E573" s="18">
        <v>0</v>
      </c>
      <c r="F573" s="18">
        <v>0</v>
      </c>
      <c r="G573" s="18">
        <v>0</v>
      </c>
      <c r="H573" s="18">
        <v>1450.2045000000001</v>
      </c>
    </row>
    <row r="574" spans="1:8">
      <c r="A574" s="17">
        <v>79453</v>
      </c>
      <c r="B574" s="17" t="s">
        <v>2049</v>
      </c>
      <c r="C574" t="s">
        <v>2050</v>
      </c>
      <c r="D574" s="24">
        <v>179948.43</v>
      </c>
      <c r="E574" s="18">
        <v>0</v>
      </c>
      <c r="F574" s="18">
        <v>1880.73</v>
      </c>
      <c r="G574" s="18">
        <v>0</v>
      </c>
      <c r="H574" s="18">
        <v>27274.374</v>
      </c>
    </row>
    <row r="575" spans="1:8">
      <c r="A575" s="17">
        <v>4407</v>
      </c>
      <c r="B575" s="17" t="s">
        <v>2053</v>
      </c>
      <c r="C575" t="s">
        <v>2054</v>
      </c>
      <c r="D575" s="24">
        <v>3386309.31</v>
      </c>
      <c r="E575" s="18">
        <v>0</v>
      </c>
      <c r="F575" s="18">
        <v>97314.78</v>
      </c>
      <c r="G575" s="18">
        <v>0</v>
      </c>
      <c r="H575" s="18">
        <v>522543.61349999998</v>
      </c>
    </row>
    <row r="576" spans="1:8">
      <c r="A576" s="17">
        <v>4440</v>
      </c>
      <c r="B576" s="17" t="s">
        <v>2057</v>
      </c>
      <c r="C576" t="s">
        <v>2058</v>
      </c>
      <c r="D576" s="24">
        <v>78550.83</v>
      </c>
      <c r="E576" s="18">
        <v>0</v>
      </c>
      <c r="F576" s="18">
        <v>776.75</v>
      </c>
      <c r="G576" s="18">
        <v>0</v>
      </c>
      <c r="H576" s="18">
        <v>11899.137000000001</v>
      </c>
    </row>
    <row r="577" spans="1:8">
      <c r="A577" s="17">
        <v>92981</v>
      </c>
      <c r="B577" s="17" t="s">
        <v>2061</v>
      </c>
      <c r="C577" t="s">
        <v>2062</v>
      </c>
      <c r="D577" s="24">
        <v>99106.02</v>
      </c>
      <c r="E577" s="18">
        <v>0</v>
      </c>
      <c r="F577" s="18">
        <v>1662.33</v>
      </c>
      <c r="G577" s="18">
        <v>0</v>
      </c>
      <c r="H577" s="18">
        <v>15115.252500000001</v>
      </c>
    </row>
    <row r="578" spans="1:8">
      <c r="A578" s="17">
        <v>4408</v>
      </c>
      <c r="B578" s="17" t="s">
        <v>2065</v>
      </c>
      <c r="C578" t="s">
        <v>2066</v>
      </c>
      <c r="D578" s="24">
        <v>398545.11</v>
      </c>
      <c r="E578" s="18">
        <v>15871.265442477876</v>
      </c>
      <c r="F578" s="18">
        <v>8890.67</v>
      </c>
      <c r="G578" s="18">
        <v>0</v>
      </c>
      <c r="H578" s="18">
        <v>61115.366999999991</v>
      </c>
    </row>
    <row r="579" spans="1:8">
      <c r="A579" s="17">
        <v>79218</v>
      </c>
      <c r="B579" s="17" t="s">
        <v>2069</v>
      </c>
      <c r="C579" t="s">
        <v>2070</v>
      </c>
      <c r="D579" s="24">
        <v>60830.53</v>
      </c>
      <c r="E579" s="18">
        <v>0</v>
      </c>
      <c r="F579" s="18">
        <v>734.39</v>
      </c>
      <c r="G579" s="18">
        <v>0</v>
      </c>
      <c r="H579" s="18">
        <v>9234.7379999999994</v>
      </c>
    </row>
    <row r="580" spans="1:8">
      <c r="A580" s="17">
        <v>4361</v>
      </c>
      <c r="B580" s="17" t="s">
        <v>2073</v>
      </c>
      <c r="C580" t="s">
        <v>2074</v>
      </c>
      <c r="D580" s="24">
        <v>61381.06</v>
      </c>
      <c r="E580" s="18">
        <v>0</v>
      </c>
      <c r="F580" s="18">
        <v>0</v>
      </c>
      <c r="G580" s="18">
        <v>0</v>
      </c>
      <c r="H580" s="18">
        <v>9207.1589999999997</v>
      </c>
    </row>
    <row r="581" spans="1:8">
      <c r="A581" s="17">
        <v>4258</v>
      </c>
      <c r="B581" s="17" t="s">
        <v>2076</v>
      </c>
      <c r="C581" t="s">
        <v>2077</v>
      </c>
      <c r="D581" s="24">
        <v>2461811.96</v>
      </c>
      <c r="E581" s="18">
        <v>87092.404245283018</v>
      </c>
      <c r="F581" s="18">
        <v>109946.23</v>
      </c>
      <c r="G581" s="18">
        <v>725.71768976897692</v>
      </c>
      <c r="H581" s="18">
        <v>385763.72849999997</v>
      </c>
    </row>
    <row r="582" spans="1:8">
      <c r="A582" s="17">
        <v>4287</v>
      </c>
      <c r="B582" s="17" t="s">
        <v>2080</v>
      </c>
      <c r="C582" t="s">
        <v>2081</v>
      </c>
      <c r="D582" s="24">
        <v>2360085.66</v>
      </c>
      <c r="E582" s="18">
        <v>133626.83170691092</v>
      </c>
      <c r="F582" s="18">
        <v>0</v>
      </c>
      <c r="G582" s="18">
        <v>0</v>
      </c>
      <c r="H582" s="18">
        <v>354012.84899999999</v>
      </c>
    </row>
    <row r="583" spans="1:8">
      <c r="A583" s="17">
        <v>4219</v>
      </c>
      <c r="B583" s="17" t="s">
        <v>2086</v>
      </c>
      <c r="C583" t="s">
        <v>2087</v>
      </c>
      <c r="D583" s="24">
        <v>310249.8</v>
      </c>
      <c r="E583" s="18">
        <v>0</v>
      </c>
      <c r="F583" s="18">
        <v>8496.32</v>
      </c>
      <c r="G583" s="18">
        <v>0</v>
      </c>
      <c r="H583" s="18">
        <v>47811.917999999998</v>
      </c>
    </row>
    <row r="584" spans="1:8">
      <c r="A584" s="17">
        <v>4305</v>
      </c>
      <c r="B584" s="17" t="s">
        <v>2090</v>
      </c>
      <c r="C584" t="s">
        <v>2091</v>
      </c>
      <c r="D584" s="24">
        <v>46595.66</v>
      </c>
      <c r="E584" s="18">
        <v>0</v>
      </c>
      <c r="F584" s="18">
        <v>956.53</v>
      </c>
      <c r="G584" s="18">
        <v>0</v>
      </c>
      <c r="H584" s="18">
        <v>7132.8285000000005</v>
      </c>
    </row>
    <row r="585" spans="1:8">
      <c r="A585" s="17">
        <v>6355</v>
      </c>
      <c r="B585" s="17" t="s">
        <v>2094</v>
      </c>
      <c r="C585" t="s">
        <v>2095</v>
      </c>
      <c r="D585" s="24">
        <v>100405.73</v>
      </c>
      <c r="E585" s="18">
        <v>0</v>
      </c>
      <c r="F585" s="18">
        <v>2135.6799999999998</v>
      </c>
      <c r="G585" s="18">
        <v>0</v>
      </c>
      <c r="H585" s="18">
        <v>15381.211499999998</v>
      </c>
    </row>
    <row r="586" spans="1:8">
      <c r="A586" s="17">
        <v>91340</v>
      </c>
      <c r="B586" s="17" t="s">
        <v>2098</v>
      </c>
      <c r="C586" t="s">
        <v>2099</v>
      </c>
      <c r="D586" s="24">
        <v>6727.81</v>
      </c>
      <c r="E586" s="18">
        <v>0</v>
      </c>
      <c r="F586" s="18">
        <v>0</v>
      </c>
      <c r="G586" s="18">
        <v>0</v>
      </c>
      <c r="H586" s="18">
        <v>1009.1715</v>
      </c>
    </row>
    <row r="587" spans="1:8">
      <c r="A587" s="17">
        <v>395879</v>
      </c>
      <c r="B587" s="17" t="s">
        <v>294</v>
      </c>
      <c r="C587" t="s">
        <v>2364</v>
      </c>
      <c r="D587" s="24">
        <v>0</v>
      </c>
      <c r="E587" s="18">
        <v>0</v>
      </c>
      <c r="F587" s="18">
        <v>0</v>
      </c>
      <c r="G587" s="18">
        <v>0</v>
      </c>
      <c r="H587" s="18">
        <v>0</v>
      </c>
    </row>
    <row r="588" spans="1:8">
      <c r="A588" s="17">
        <v>92978</v>
      </c>
      <c r="B588" s="17" t="s">
        <v>2102</v>
      </c>
      <c r="C588" t="s">
        <v>2103</v>
      </c>
      <c r="D588" s="24">
        <v>134946.15</v>
      </c>
      <c r="E588" s="18">
        <v>0</v>
      </c>
      <c r="F588" s="18">
        <v>1565.24</v>
      </c>
      <c r="G588" s="18">
        <v>0</v>
      </c>
      <c r="H588" s="18">
        <v>20476.708499999997</v>
      </c>
    </row>
    <row r="589" spans="1:8">
      <c r="A589" s="17">
        <v>90287</v>
      </c>
      <c r="B589" s="17" t="s">
        <v>2105</v>
      </c>
      <c r="C589" t="s">
        <v>2106</v>
      </c>
      <c r="D589" s="24">
        <v>418172.9</v>
      </c>
      <c r="E589" s="18">
        <v>0</v>
      </c>
      <c r="F589" s="18">
        <v>612.66</v>
      </c>
      <c r="G589" s="18">
        <v>0</v>
      </c>
      <c r="H589" s="18">
        <v>62817.833999999995</v>
      </c>
    </row>
    <row r="590" spans="1:8">
      <c r="A590" s="17">
        <v>91250</v>
      </c>
      <c r="B590" s="17" t="s">
        <v>2109</v>
      </c>
      <c r="C590" t="s">
        <v>2110</v>
      </c>
      <c r="D590" s="24">
        <v>147246.85999999999</v>
      </c>
      <c r="E590" s="18">
        <v>0</v>
      </c>
      <c r="F590" s="18">
        <v>172.84</v>
      </c>
      <c r="G590" s="18">
        <v>0</v>
      </c>
      <c r="H590" s="18">
        <v>22112.954999999998</v>
      </c>
    </row>
    <row r="591" spans="1:8">
      <c r="A591" s="17">
        <v>92976</v>
      </c>
      <c r="B591" s="17" t="s">
        <v>2113</v>
      </c>
      <c r="C591" t="s">
        <v>2114</v>
      </c>
      <c r="D591" s="24">
        <v>8553.76</v>
      </c>
      <c r="E591" s="18">
        <v>0</v>
      </c>
      <c r="F591" s="18">
        <v>0</v>
      </c>
      <c r="G591" s="18">
        <v>0</v>
      </c>
      <c r="H591" s="18">
        <v>1283.0640000000001</v>
      </c>
    </row>
    <row r="592" spans="1:8">
      <c r="A592" s="17">
        <v>4264</v>
      </c>
      <c r="B592" s="17" t="s">
        <v>2120</v>
      </c>
      <c r="C592" t="s">
        <v>2121</v>
      </c>
      <c r="D592" s="24">
        <v>550828.59</v>
      </c>
      <c r="E592" s="18">
        <v>1430.7236103896103</v>
      </c>
      <c r="F592" s="18">
        <v>10957.31</v>
      </c>
      <c r="G592" s="18">
        <v>0</v>
      </c>
      <c r="H592" s="18">
        <v>84267.884999999995</v>
      </c>
    </row>
    <row r="593" spans="1:8">
      <c r="A593" s="17">
        <v>4288</v>
      </c>
      <c r="B593" s="17" t="s">
        <v>2124</v>
      </c>
      <c r="C593" t="s">
        <v>2125</v>
      </c>
      <c r="D593" s="24">
        <v>2428362.4500000002</v>
      </c>
      <c r="E593" s="18">
        <v>0</v>
      </c>
      <c r="F593" s="18">
        <v>0</v>
      </c>
      <c r="G593" s="18">
        <v>0</v>
      </c>
      <c r="H593" s="18">
        <v>364254.36749999999</v>
      </c>
    </row>
    <row r="594" spans="1:8">
      <c r="A594" s="17">
        <v>4450</v>
      </c>
      <c r="B594" s="17" t="s">
        <v>2128</v>
      </c>
      <c r="C594" t="s">
        <v>2129</v>
      </c>
      <c r="D594" s="24">
        <v>275245.34999999998</v>
      </c>
      <c r="E594" s="18">
        <v>0</v>
      </c>
      <c r="F594" s="18">
        <v>8060.75</v>
      </c>
      <c r="G594" s="18">
        <v>0</v>
      </c>
      <c r="H594" s="18">
        <v>42495.914999999994</v>
      </c>
    </row>
    <row r="595" spans="1:8">
      <c r="A595" s="17">
        <v>4168</v>
      </c>
      <c r="B595" s="17" t="s">
        <v>2131</v>
      </c>
      <c r="C595" t="s">
        <v>2132</v>
      </c>
      <c r="D595" s="24">
        <v>198007.14</v>
      </c>
      <c r="E595" s="18">
        <v>0</v>
      </c>
      <c r="F595" s="18">
        <v>6960.42</v>
      </c>
      <c r="G595" s="18">
        <v>0</v>
      </c>
      <c r="H595" s="18">
        <v>30745.134000000002</v>
      </c>
    </row>
    <row r="596" spans="1:8">
      <c r="A596" s="17">
        <v>4215</v>
      </c>
      <c r="B596" s="17" t="s">
        <v>2135</v>
      </c>
      <c r="C596" t="s">
        <v>2136</v>
      </c>
      <c r="D596" s="24">
        <v>20332.55</v>
      </c>
      <c r="E596" s="18">
        <v>0</v>
      </c>
      <c r="F596" s="18">
        <v>936.88</v>
      </c>
      <c r="G596" s="18">
        <v>0</v>
      </c>
      <c r="H596" s="18">
        <v>3190.4144999999999</v>
      </c>
    </row>
    <row r="597" spans="1:8">
      <c r="A597" s="17">
        <v>4376</v>
      </c>
      <c r="B597" s="17" t="s">
        <v>2139</v>
      </c>
      <c r="C597" t="s">
        <v>2140</v>
      </c>
      <c r="D597" s="24">
        <v>32628.13</v>
      </c>
      <c r="E597" s="18">
        <v>0</v>
      </c>
      <c r="F597" s="18">
        <v>1171.92</v>
      </c>
      <c r="G597" s="18">
        <v>0</v>
      </c>
      <c r="H597" s="18">
        <v>5070.0075000000006</v>
      </c>
    </row>
    <row r="598" spans="1:8">
      <c r="A598" s="17">
        <v>4225</v>
      </c>
      <c r="B598" s="17" t="s">
        <v>2143</v>
      </c>
      <c r="C598" t="s">
        <v>2144</v>
      </c>
      <c r="D598" s="24">
        <v>19921.27</v>
      </c>
      <c r="E598" s="18">
        <v>0</v>
      </c>
      <c r="F598" s="18">
        <v>1504.95</v>
      </c>
      <c r="G598" s="18">
        <v>0</v>
      </c>
      <c r="H598" s="18">
        <v>3213.933</v>
      </c>
    </row>
    <row r="599" spans="1:8">
      <c r="A599" s="17">
        <v>90859</v>
      </c>
      <c r="B599" s="17" t="s">
        <v>2147</v>
      </c>
      <c r="C599" t="s">
        <v>2148</v>
      </c>
      <c r="D599" s="24">
        <v>126173.23</v>
      </c>
      <c r="E599" s="18">
        <v>0</v>
      </c>
      <c r="F599" s="18">
        <v>0</v>
      </c>
      <c r="G599" s="18">
        <v>0</v>
      </c>
      <c r="H599" s="18">
        <v>18925.984499999999</v>
      </c>
    </row>
    <row r="600" spans="1:8">
      <c r="A600" s="17">
        <v>4197</v>
      </c>
      <c r="B600" s="17" t="s">
        <v>2150</v>
      </c>
      <c r="C600" t="s">
        <v>2151</v>
      </c>
      <c r="D600" s="24">
        <v>380332.62</v>
      </c>
      <c r="E600" s="18">
        <v>0</v>
      </c>
      <c r="F600" s="18">
        <v>9159.82</v>
      </c>
      <c r="G600" s="18">
        <v>0</v>
      </c>
      <c r="H600" s="18">
        <v>58423.866000000002</v>
      </c>
    </row>
    <row r="601" spans="1:8">
      <c r="A601" s="17">
        <v>79073</v>
      </c>
      <c r="B601" s="17" t="s">
        <v>2153</v>
      </c>
      <c r="C601" t="s">
        <v>2154</v>
      </c>
      <c r="D601" s="24">
        <v>76249.320000000007</v>
      </c>
      <c r="E601" s="18">
        <v>0</v>
      </c>
      <c r="F601" s="18">
        <v>934.9</v>
      </c>
      <c r="G601" s="18">
        <v>0</v>
      </c>
      <c r="H601" s="18">
        <v>11577.633</v>
      </c>
    </row>
    <row r="602" spans="1:8">
      <c r="A602" s="17">
        <v>79979</v>
      </c>
      <c r="B602" s="17" t="s">
        <v>2157</v>
      </c>
      <c r="C602" t="s">
        <v>2158</v>
      </c>
      <c r="D602" s="24">
        <v>70539.12</v>
      </c>
      <c r="E602" s="18">
        <v>0</v>
      </c>
      <c r="F602" s="18">
        <v>1183.06</v>
      </c>
      <c r="G602" s="18">
        <v>0</v>
      </c>
      <c r="H602" s="18">
        <v>10758.326999999999</v>
      </c>
    </row>
    <row r="603" spans="1:8">
      <c r="A603" s="17">
        <v>6374</v>
      </c>
      <c r="B603" s="17" t="s">
        <v>2161</v>
      </c>
      <c r="C603" t="s">
        <v>2162</v>
      </c>
      <c r="D603" s="24">
        <v>19275.09</v>
      </c>
      <c r="E603" s="18">
        <v>0</v>
      </c>
      <c r="F603" s="18">
        <v>0</v>
      </c>
      <c r="G603" s="18">
        <v>0</v>
      </c>
      <c r="H603" s="18">
        <v>2891.2635</v>
      </c>
    </row>
    <row r="604" spans="1:8">
      <c r="A604" s="17">
        <v>4403</v>
      </c>
      <c r="B604" s="17" t="s">
        <v>2164</v>
      </c>
      <c r="C604" t="s">
        <v>2165</v>
      </c>
      <c r="D604" s="24">
        <v>10629686.439999999</v>
      </c>
      <c r="E604" s="18">
        <v>313296.02138947364</v>
      </c>
      <c r="F604" s="18">
        <v>305011.75</v>
      </c>
      <c r="G604" s="18">
        <v>3009.984375</v>
      </c>
      <c r="H604" s="18">
        <v>1640204.7285</v>
      </c>
    </row>
    <row r="605" spans="1:8">
      <c r="A605" s="17">
        <v>4422</v>
      </c>
      <c r="B605" s="17" t="s">
        <v>2168</v>
      </c>
      <c r="C605" t="s">
        <v>2169</v>
      </c>
      <c r="D605" s="24">
        <v>93725.37</v>
      </c>
      <c r="E605" s="18">
        <v>0</v>
      </c>
      <c r="F605" s="18">
        <v>0</v>
      </c>
      <c r="G605" s="18">
        <v>0</v>
      </c>
      <c r="H605" s="18">
        <v>14058.805499999999</v>
      </c>
    </row>
    <row r="606" spans="1:8">
      <c r="A606" s="17">
        <v>4310</v>
      </c>
      <c r="B606" s="17" t="s">
        <v>2172</v>
      </c>
      <c r="C606" t="s">
        <v>2173</v>
      </c>
      <c r="D606" s="24">
        <v>0</v>
      </c>
      <c r="E606" s="18">
        <v>0</v>
      </c>
      <c r="F606" s="18">
        <v>0</v>
      </c>
      <c r="G606" s="18">
        <v>0</v>
      </c>
      <c r="H606" s="18">
        <v>0</v>
      </c>
    </row>
    <row r="607" spans="1:8">
      <c r="A607" s="17">
        <v>4277</v>
      </c>
      <c r="B607" s="17" t="s">
        <v>2176</v>
      </c>
      <c r="C607" t="s">
        <v>2177</v>
      </c>
      <c r="D607" s="24">
        <v>292737.63</v>
      </c>
      <c r="E607" s="18">
        <v>0</v>
      </c>
      <c r="F607" s="18">
        <v>3316.16</v>
      </c>
      <c r="G607" s="18">
        <v>0</v>
      </c>
      <c r="H607" s="18">
        <v>44408.068499999994</v>
      </c>
    </row>
    <row r="608" spans="1:8">
      <c r="A608" s="17">
        <v>4413</v>
      </c>
      <c r="B608" s="17" t="s">
        <v>2180</v>
      </c>
      <c r="C608" t="s">
        <v>2181</v>
      </c>
      <c r="D608" s="24">
        <v>2441006.85</v>
      </c>
      <c r="E608" s="18">
        <v>11612.782350142721</v>
      </c>
      <c r="F608" s="18">
        <v>41852.85</v>
      </c>
      <c r="G608" s="18">
        <v>0</v>
      </c>
      <c r="H608" s="18">
        <v>372428.95500000002</v>
      </c>
    </row>
    <row r="609" spans="1:8">
      <c r="A609" s="17">
        <v>4380</v>
      </c>
      <c r="B609" s="17" t="s">
        <v>2184</v>
      </c>
      <c r="C609" t="s">
        <v>2185</v>
      </c>
      <c r="D609" s="24">
        <v>14819.05</v>
      </c>
      <c r="E609" s="18">
        <v>0</v>
      </c>
      <c r="F609" s="18">
        <v>373.28</v>
      </c>
      <c r="G609" s="18">
        <v>0</v>
      </c>
      <c r="H609" s="18">
        <v>2278.8494999999998</v>
      </c>
    </row>
    <row r="610" spans="1:8">
      <c r="A610" s="17">
        <v>79957</v>
      </c>
      <c r="B610" s="17" t="s">
        <v>2187</v>
      </c>
      <c r="C610" t="s">
        <v>2365</v>
      </c>
      <c r="D610" s="24">
        <v>40681.31</v>
      </c>
      <c r="E610" s="18">
        <v>0</v>
      </c>
      <c r="F610" s="18">
        <v>1726.1</v>
      </c>
      <c r="G610" s="18">
        <v>0</v>
      </c>
      <c r="H610" s="18">
        <v>6361.1114999999991</v>
      </c>
    </row>
    <row r="611" spans="1:8">
      <c r="A611" s="17">
        <v>4190</v>
      </c>
      <c r="B611" s="17" t="s">
        <v>2191</v>
      </c>
      <c r="C611" t="s">
        <v>2192</v>
      </c>
      <c r="D611" s="24">
        <v>27347.25</v>
      </c>
      <c r="E611" s="18">
        <v>0</v>
      </c>
      <c r="F611" s="18">
        <v>0</v>
      </c>
      <c r="G611" s="18">
        <v>0</v>
      </c>
      <c r="H611" s="18">
        <v>4102.0874999999996</v>
      </c>
    </row>
    <row r="612" spans="1:8">
      <c r="A612" s="17">
        <v>1000291</v>
      </c>
      <c r="B612" s="17" t="s">
        <v>2195</v>
      </c>
      <c r="C612" t="s">
        <v>2196</v>
      </c>
      <c r="D612" s="24">
        <v>1693.94</v>
      </c>
      <c r="E612" s="18">
        <v>0</v>
      </c>
      <c r="F612" s="18">
        <v>0</v>
      </c>
      <c r="G612" s="18">
        <v>0</v>
      </c>
      <c r="H612" s="18">
        <v>254.09100000000001</v>
      </c>
    </row>
    <row r="613" spans="1:8">
      <c r="A613" s="17">
        <v>90317</v>
      </c>
      <c r="B613" s="17" t="s">
        <v>2198</v>
      </c>
      <c r="C613" t="s">
        <v>2199</v>
      </c>
      <c r="D613" s="24">
        <v>31912.959999999999</v>
      </c>
      <c r="E613" s="18">
        <v>0</v>
      </c>
      <c r="F613" s="18">
        <v>231</v>
      </c>
      <c r="G613" s="18">
        <v>0</v>
      </c>
      <c r="H613" s="18">
        <v>4821.5940000000001</v>
      </c>
    </row>
    <row r="614" spans="1:8">
      <c r="A614" s="17">
        <v>80992</v>
      </c>
      <c r="B614" s="17" t="s">
        <v>2201</v>
      </c>
      <c r="C614" t="s">
        <v>2202</v>
      </c>
      <c r="D614" s="24">
        <v>107286.77</v>
      </c>
      <c r="E614" s="18">
        <v>0</v>
      </c>
      <c r="F614" s="18">
        <v>0</v>
      </c>
      <c r="G614" s="18">
        <v>0</v>
      </c>
      <c r="H614" s="18">
        <v>16093.0155</v>
      </c>
    </row>
    <row r="615" spans="1:8">
      <c r="A615" s="17">
        <v>4162</v>
      </c>
      <c r="B615" s="17" t="s">
        <v>2204</v>
      </c>
      <c r="C615" t="s">
        <v>2205</v>
      </c>
      <c r="D615" s="24">
        <v>28276.02</v>
      </c>
      <c r="E615" s="18">
        <v>0</v>
      </c>
      <c r="F615" s="18">
        <v>796.61</v>
      </c>
      <c r="G615" s="18">
        <v>0</v>
      </c>
      <c r="H615" s="18">
        <v>4360.8945000000003</v>
      </c>
    </row>
    <row r="616" spans="1:8">
      <c r="A616" s="17">
        <v>92985</v>
      </c>
      <c r="B616" s="17" t="s">
        <v>2208</v>
      </c>
      <c r="C616" t="s">
        <v>2209</v>
      </c>
      <c r="D616" s="24">
        <v>59474.43</v>
      </c>
      <c r="E616" s="18">
        <v>0</v>
      </c>
      <c r="F616" s="18">
        <v>1585.45</v>
      </c>
      <c r="G616" s="18">
        <v>0</v>
      </c>
      <c r="H616" s="18">
        <v>9158.982</v>
      </c>
    </row>
    <row r="617" spans="1:8">
      <c r="A617" s="17">
        <v>4339</v>
      </c>
      <c r="B617" s="17" t="s">
        <v>2212</v>
      </c>
      <c r="C617" t="s">
        <v>2213</v>
      </c>
      <c r="D617" s="24">
        <v>81909.279999999999</v>
      </c>
      <c r="E617" s="18">
        <v>0</v>
      </c>
      <c r="F617" s="18">
        <v>345.22</v>
      </c>
      <c r="G617" s="18">
        <v>0</v>
      </c>
      <c r="H617" s="18">
        <v>12338.174999999999</v>
      </c>
    </row>
    <row r="618" spans="1:8">
      <c r="A618" s="17">
        <v>79907</v>
      </c>
      <c r="B618" s="17" t="s">
        <v>2216</v>
      </c>
      <c r="C618" t="s">
        <v>2217</v>
      </c>
      <c r="D618" s="24">
        <v>0</v>
      </c>
      <c r="E618" s="18">
        <v>0</v>
      </c>
      <c r="F618" s="18">
        <v>0</v>
      </c>
      <c r="G618" s="18">
        <v>0</v>
      </c>
      <c r="H618" s="18">
        <v>0</v>
      </c>
    </row>
    <row r="619" spans="1:8">
      <c r="A619" s="17">
        <v>91948</v>
      </c>
      <c r="B619" s="17" t="s">
        <v>2219</v>
      </c>
      <c r="C619" t="s">
        <v>2220</v>
      </c>
      <c r="D619" s="24">
        <v>326956.14</v>
      </c>
      <c r="E619" s="18">
        <v>0</v>
      </c>
      <c r="F619" s="18">
        <v>7110.19</v>
      </c>
      <c r="G619" s="18">
        <v>0</v>
      </c>
      <c r="H619" s="18">
        <v>50109.949500000002</v>
      </c>
    </row>
    <row r="620" spans="1:8">
      <c r="A620" s="17">
        <v>4260</v>
      </c>
      <c r="B620" s="17" t="s">
        <v>2223</v>
      </c>
      <c r="C620" t="s">
        <v>2224</v>
      </c>
      <c r="D620" s="24">
        <v>4982127.4000000004</v>
      </c>
      <c r="E620" s="18">
        <v>50140.348947849961</v>
      </c>
      <c r="F620" s="18">
        <v>241232.64000000001</v>
      </c>
      <c r="G620" s="18">
        <v>947.8689194499018</v>
      </c>
      <c r="H620" s="18">
        <v>783504.00599999994</v>
      </c>
    </row>
    <row r="621" spans="1:8">
      <c r="A621" s="17">
        <v>4504</v>
      </c>
      <c r="B621" s="17" t="s">
        <v>2227</v>
      </c>
      <c r="C621" t="s">
        <v>2228</v>
      </c>
      <c r="D621" s="24">
        <v>54605.93</v>
      </c>
      <c r="E621" s="18">
        <v>0</v>
      </c>
      <c r="F621" s="18">
        <v>1303.68</v>
      </c>
      <c r="G621" s="18">
        <v>0</v>
      </c>
      <c r="H621" s="18">
        <v>8386.441499999999</v>
      </c>
    </row>
    <row r="622" spans="1:8">
      <c r="A622" s="17">
        <v>4512</v>
      </c>
      <c r="B622" s="17" t="s">
        <v>2231</v>
      </c>
      <c r="C622" t="s">
        <v>2232</v>
      </c>
      <c r="D622" s="24">
        <v>27741.56</v>
      </c>
      <c r="E622" s="18">
        <v>0</v>
      </c>
      <c r="F622" s="18">
        <v>2871.23</v>
      </c>
      <c r="G622" s="18">
        <v>0</v>
      </c>
      <c r="H622" s="18">
        <v>4591.9184999999998</v>
      </c>
    </row>
    <row r="623" spans="1:8">
      <c r="A623" s="17">
        <v>79497</v>
      </c>
      <c r="B623" s="17" t="s">
        <v>2235</v>
      </c>
      <c r="C623" t="s">
        <v>2236</v>
      </c>
      <c r="D623" s="24">
        <v>64689.82</v>
      </c>
      <c r="E623" s="18">
        <v>0</v>
      </c>
      <c r="F623" s="18">
        <v>968.43</v>
      </c>
      <c r="G623" s="18">
        <v>0</v>
      </c>
      <c r="H623" s="18">
        <v>9848.7374999999993</v>
      </c>
    </row>
    <row r="624" spans="1:8">
      <c r="A624" s="17">
        <v>79990</v>
      </c>
      <c r="B624" s="17" t="s">
        <v>2239</v>
      </c>
      <c r="C624" t="s">
        <v>2240</v>
      </c>
      <c r="D624" s="24">
        <v>13621.68</v>
      </c>
      <c r="E624" s="18">
        <v>0</v>
      </c>
      <c r="F624" s="18">
        <v>89.03</v>
      </c>
      <c r="G624" s="18">
        <v>0</v>
      </c>
      <c r="H624" s="18">
        <v>2056.6064999999999</v>
      </c>
    </row>
    <row r="625" spans="1:8">
      <c r="A625" s="17">
        <v>90036</v>
      </c>
      <c r="B625" s="17" t="s">
        <v>2243</v>
      </c>
      <c r="C625" t="s">
        <v>2244</v>
      </c>
      <c r="D625" s="24">
        <v>38348.769999999997</v>
      </c>
      <c r="E625" s="18">
        <v>0</v>
      </c>
      <c r="F625" s="18">
        <v>488.72</v>
      </c>
      <c r="G625" s="18">
        <v>0</v>
      </c>
      <c r="H625" s="18">
        <v>5825.6234999999997</v>
      </c>
    </row>
    <row r="626" spans="1:8">
      <c r="A626" s="17">
        <v>91937</v>
      </c>
      <c r="B626" s="17" t="s">
        <v>2247</v>
      </c>
      <c r="C626" t="s">
        <v>2248</v>
      </c>
      <c r="D626" s="24">
        <v>94561.600000000006</v>
      </c>
      <c r="E626" s="18">
        <v>0</v>
      </c>
      <c r="F626" s="18">
        <v>0</v>
      </c>
      <c r="G626" s="18">
        <v>0</v>
      </c>
      <c r="H626" s="18">
        <v>14184.24</v>
      </c>
    </row>
    <row r="627" spans="1:8">
      <c r="A627" s="17">
        <v>4394</v>
      </c>
      <c r="B627" s="17" t="s">
        <v>2250</v>
      </c>
      <c r="C627" t="s">
        <v>2251</v>
      </c>
      <c r="D627" s="24">
        <v>580556.62</v>
      </c>
      <c r="E627" s="18">
        <v>0</v>
      </c>
      <c r="F627" s="18">
        <v>18669.740000000002</v>
      </c>
      <c r="G627" s="18">
        <v>0</v>
      </c>
      <c r="H627" s="18">
        <v>89883.953999999998</v>
      </c>
    </row>
    <row r="628" spans="1:8">
      <c r="A628" s="17">
        <v>4236</v>
      </c>
      <c r="B628" s="17" t="s">
        <v>2254</v>
      </c>
      <c r="C628" t="s">
        <v>2255</v>
      </c>
      <c r="D628" s="24">
        <v>283077.88</v>
      </c>
      <c r="E628" s="18">
        <v>24977.460000000003</v>
      </c>
      <c r="F628" s="18">
        <v>4679.1899999999996</v>
      </c>
      <c r="G628" s="18">
        <v>406.88608695652169</v>
      </c>
      <c r="H628" s="18">
        <v>43163.5605</v>
      </c>
    </row>
    <row r="629" spans="1:8">
      <c r="A629" s="17">
        <v>4170</v>
      </c>
      <c r="B629" s="17" t="s">
        <v>2258</v>
      </c>
      <c r="C629" t="s">
        <v>2259</v>
      </c>
      <c r="D629" s="24">
        <v>248737.14</v>
      </c>
      <c r="E629" s="18">
        <v>1516.6898780487807</v>
      </c>
      <c r="F629" s="18">
        <v>5678.23</v>
      </c>
      <c r="G629" s="18">
        <v>0</v>
      </c>
      <c r="H629" s="18">
        <v>38162.305500000002</v>
      </c>
    </row>
    <row r="630" spans="1:8">
      <c r="A630" s="17">
        <v>4193</v>
      </c>
      <c r="B630" s="17" t="s">
        <v>2262</v>
      </c>
      <c r="C630" t="s">
        <v>2263</v>
      </c>
      <c r="D630" s="24">
        <v>164798.51</v>
      </c>
      <c r="E630" s="18">
        <v>0</v>
      </c>
      <c r="F630" s="18">
        <v>2872.34</v>
      </c>
      <c r="G630" s="18">
        <v>0</v>
      </c>
      <c r="H630" s="18">
        <v>25150.627499999999</v>
      </c>
    </row>
    <row r="631" spans="1:8">
      <c r="A631" s="17">
        <v>4261</v>
      </c>
      <c r="B631" s="17" t="s">
        <v>2266</v>
      </c>
      <c r="C631" t="s">
        <v>2267</v>
      </c>
      <c r="D631" s="24">
        <v>232946.21</v>
      </c>
      <c r="E631" s="18">
        <v>0</v>
      </c>
      <c r="F631" s="18">
        <v>12447.1</v>
      </c>
      <c r="G631" s="18">
        <v>0</v>
      </c>
      <c r="H631" s="18">
        <v>36808.996500000001</v>
      </c>
    </row>
    <row r="632" spans="1:8">
      <c r="A632" s="17">
        <v>4154</v>
      </c>
      <c r="B632" s="17" t="s">
        <v>2270</v>
      </c>
      <c r="C632" t="s">
        <v>2271</v>
      </c>
      <c r="D632" s="24">
        <v>475049.71</v>
      </c>
      <c r="E632" s="18">
        <v>15685.603632075472</v>
      </c>
      <c r="F632" s="18">
        <v>9151.42</v>
      </c>
      <c r="G632" s="18">
        <v>0</v>
      </c>
      <c r="H632" s="18">
        <v>72630.169500000004</v>
      </c>
    </row>
    <row r="633" spans="1:8">
      <c r="A633" s="17">
        <v>4387</v>
      </c>
      <c r="B633" s="17" t="s">
        <v>2274</v>
      </c>
      <c r="C633" t="s">
        <v>2275</v>
      </c>
      <c r="D633" s="24">
        <v>490115.12</v>
      </c>
      <c r="E633" s="18">
        <v>14462.413377049181</v>
      </c>
      <c r="F633" s="18">
        <v>8517.17</v>
      </c>
      <c r="G633" s="18">
        <v>0</v>
      </c>
      <c r="H633" s="18">
        <v>74794.843499999988</v>
      </c>
    </row>
    <row r="634" spans="1:8">
      <c r="A634" s="17">
        <v>4485</v>
      </c>
      <c r="B634" s="17" t="s">
        <v>2278</v>
      </c>
      <c r="C634" t="s">
        <v>2279</v>
      </c>
      <c r="D634" s="24">
        <v>8833.57</v>
      </c>
      <c r="E634" s="18">
        <v>0</v>
      </c>
      <c r="F634" s="18">
        <v>581.01</v>
      </c>
      <c r="G634" s="18">
        <v>0</v>
      </c>
      <c r="H634" s="18">
        <v>1412.1869999999999</v>
      </c>
    </row>
    <row r="635" spans="1:8">
      <c r="A635" s="17">
        <v>79379</v>
      </c>
      <c r="B635" s="17" t="s">
        <v>2282</v>
      </c>
      <c r="C635" t="s">
        <v>2283</v>
      </c>
      <c r="D635" s="24">
        <v>13261.26</v>
      </c>
      <c r="E635" s="18">
        <v>0</v>
      </c>
      <c r="F635" s="18">
        <v>0</v>
      </c>
      <c r="G635" s="18">
        <v>0</v>
      </c>
      <c r="H635" s="18">
        <v>1989.1889999999999</v>
      </c>
    </row>
    <row r="636" spans="1:8">
      <c r="A636" s="17">
        <v>79533</v>
      </c>
      <c r="B636" s="17" t="s">
        <v>2286</v>
      </c>
      <c r="C636" t="s">
        <v>2287</v>
      </c>
      <c r="D636" s="24">
        <v>9402.09</v>
      </c>
      <c r="E636" s="18">
        <v>0</v>
      </c>
      <c r="F636" s="18">
        <v>0</v>
      </c>
      <c r="G636" s="18">
        <v>0</v>
      </c>
      <c r="H636" s="18">
        <v>1410.3135</v>
      </c>
    </row>
    <row r="637" spans="1:8">
      <c r="A637" s="17">
        <v>79492</v>
      </c>
      <c r="B637" s="17" t="s">
        <v>2290</v>
      </c>
      <c r="C637" t="s">
        <v>2366</v>
      </c>
      <c r="D637" s="24">
        <v>1135.75</v>
      </c>
      <c r="E637" s="18">
        <v>0</v>
      </c>
      <c r="F637" s="18">
        <v>0</v>
      </c>
      <c r="G637" s="18">
        <v>0</v>
      </c>
      <c r="H637" s="18">
        <v>170.36249999999998</v>
      </c>
    </row>
    <row r="638" spans="1:8">
      <c r="A638" s="17">
        <v>4213</v>
      </c>
      <c r="B638" s="17" t="s">
        <v>2292</v>
      </c>
      <c r="C638" t="s">
        <v>2293</v>
      </c>
      <c r="D638" s="24">
        <v>14441.33</v>
      </c>
      <c r="E638" s="18">
        <v>0</v>
      </c>
      <c r="F638" s="18">
        <v>1451.96</v>
      </c>
      <c r="G638" s="18">
        <v>0</v>
      </c>
      <c r="H638" s="18">
        <v>2383.9935</v>
      </c>
    </row>
    <row r="639" spans="1:8">
      <c r="A639" s="17">
        <v>4385</v>
      </c>
      <c r="B639" s="17" t="s">
        <v>2296</v>
      </c>
      <c r="C639" t="s">
        <v>2297</v>
      </c>
      <c r="D639" s="24">
        <v>79341.03</v>
      </c>
      <c r="E639" s="18">
        <v>0</v>
      </c>
      <c r="F639" s="18">
        <v>1794.74</v>
      </c>
      <c r="G639" s="18">
        <v>0</v>
      </c>
      <c r="H639" s="18">
        <v>12170.3655</v>
      </c>
    </row>
    <row r="640" spans="1:8">
      <c r="A640" s="17">
        <v>4377</v>
      </c>
      <c r="B640" s="17" t="s">
        <v>2300</v>
      </c>
      <c r="C640" t="s">
        <v>2301</v>
      </c>
      <c r="D640" s="24">
        <v>7375.03</v>
      </c>
      <c r="E640" s="18">
        <v>0</v>
      </c>
      <c r="F640" s="18">
        <v>1048.94</v>
      </c>
      <c r="G640" s="18">
        <v>0</v>
      </c>
      <c r="H640" s="18">
        <v>1263.5954999999999</v>
      </c>
    </row>
    <row r="641" spans="1:8">
      <c r="A641" s="17">
        <v>79524</v>
      </c>
      <c r="B641" s="17" t="s">
        <v>2304</v>
      </c>
      <c r="C641" t="s">
        <v>2305</v>
      </c>
      <c r="D641" s="24">
        <v>6833.43</v>
      </c>
      <c r="E641" s="18">
        <v>0</v>
      </c>
      <c r="F641" s="18">
        <v>0</v>
      </c>
      <c r="G641" s="18">
        <v>0</v>
      </c>
      <c r="H641" s="18">
        <v>1025.0145</v>
      </c>
    </row>
    <row r="642" spans="1:8">
      <c r="A642" s="17">
        <v>79472</v>
      </c>
      <c r="B642" s="17" t="s">
        <v>2308</v>
      </c>
      <c r="C642" t="s">
        <v>2309</v>
      </c>
      <c r="D642" s="24">
        <v>4425.87</v>
      </c>
      <c r="E642" s="18">
        <v>0</v>
      </c>
      <c r="F642" s="18">
        <v>0</v>
      </c>
      <c r="G642" s="18">
        <v>0</v>
      </c>
      <c r="H642" s="18">
        <v>663.88049999999998</v>
      </c>
    </row>
    <row r="643" spans="1:8">
      <c r="A643" s="17">
        <v>4499</v>
      </c>
      <c r="B643" s="17" t="s">
        <v>2311</v>
      </c>
      <c r="C643" t="s">
        <v>2312</v>
      </c>
      <c r="D643" s="24">
        <v>2099767.52</v>
      </c>
      <c r="E643" s="18">
        <v>48288.422195845698</v>
      </c>
      <c r="F643" s="18">
        <v>43978.17</v>
      </c>
      <c r="G643" s="18">
        <v>354.66266129032255</v>
      </c>
      <c r="H643" s="18">
        <v>321561.85349999997</v>
      </c>
    </row>
    <row r="644" spans="1:8">
      <c r="A644" s="17">
        <v>4509</v>
      </c>
      <c r="B644" s="17" t="s">
        <v>2315</v>
      </c>
      <c r="C644" t="s">
        <v>2316</v>
      </c>
      <c r="D644" s="24">
        <v>25651.79</v>
      </c>
      <c r="E644" s="18">
        <v>0</v>
      </c>
      <c r="F644" s="18">
        <v>0</v>
      </c>
      <c r="G644" s="18">
        <v>0</v>
      </c>
      <c r="H644" s="18">
        <v>3847.7685000000001</v>
      </c>
    </row>
    <row r="645" spans="1:8">
      <c r="A645" s="17">
        <v>4507</v>
      </c>
      <c r="B645" s="17" t="s">
        <v>2318</v>
      </c>
      <c r="C645" t="s">
        <v>2319</v>
      </c>
      <c r="D645" s="24">
        <v>2338767.27</v>
      </c>
      <c r="E645" s="18">
        <v>6858.55504398827</v>
      </c>
      <c r="F645" s="18">
        <v>0</v>
      </c>
      <c r="G645" s="18">
        <v>0</v>
      </c>
      <c r="H645" s="18">
        <v>350815.09049999999</v>
      </c>
    </row>
    <row r="646" spans="1:8">
      <c r="A646" s="17">
        <v>100206</v>
      </c>
      <c r="B646" s="17" t="s">
        <v>2322</v>
      </c>
      <c r="C646" t="s">
        <v>2323</v>
      </c>
      <c r="D646" s="24">
        <v>7145.59</v>
      </c>
      <c r="E646" s="18">
        <v>0</v>
      </c>
      <c r="F646" s="18">
        <v>0</v>
      </c>
      <c r="G646" s="18">
        <v>0</v>
      </c>
      <c r="H646" s="18">
        <f>0.15*(D646+F646)</f>
        <v>1071.8385000000001</v>
      </c>
    </row>
    <row r="647" spans="1:8">
      <c r="A647" s="17">
        <v>1002008</v>
      </c>
      <c r="B647" s="17" t="s">
        <v>2325</v>
      </c>
      <c r="C647" t="s">
        <v>2326</v>
      </c>
      <c r="D647" s="24">
        <v>35469.75</v>
      </c>
      <c r="E647" s="18">
        <v>0</v>
      </c>
      <c r="F647" s="18">
        <v>1146.01</v>
      </c>
      <c r="G647" s="18">
        <v>0</v>
      </c>
      <c r="H647" s="18">
        <f t="shared" ref="H647:H648" si="0">0.15*(D647+F647)</f>
        <v>5492.3640000000005</v>
      </c>
    </row>
    <row r="648" spans="1:8">
      <c r="A648" s="17">
        <v>1002012</v>
      </c>
      <c r="B648" s="17" t="s">
        <v>2328</v>
      </c>
      <c r="C648" t="s">
        <v>370</v>
      </c>
      <c r="D648" s="24">
        <v>20175.93</v>
      </c>
      <c r="E648" s="18">
        <v>0</v>
      </c>
      <c r="F648" s="18">
        <v>398.03</v>
      </c>
      <c r="G648" s="18">
        <v>0</v>
      </c>
      <c r="H648" s="18">
        <f t="shared" si="0"/>
        <v>3086.0939999999996</v>
      </c>
    </row>
  </sheetData>
  <printOptions gridLines="1"/>
  <pageMargins left="0.7" right="0.7" top="0.75" bottom="0.75" header="0.3" footer="0.3"/>
  <pageSetup scale="54"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8B5A-F9D3-4FC8-8814-1C52E814DA1C}">
  <sheetPr codeName="Sheet8"/>
  <dimension ref="A1:E314"/>
  <sheetViews>
    <sheetView topLeftCell="A295" workbookViewId="0">
      <selection activeCell="B313" sqref="B313"/>
    </sheetView>
  </sheetViews>
  <sheetFormatPr defaultRowHeight="14.45"/>
  <cols>
    <col min="1" max="1" width="10" bestFit="1" customWidth="1"/>
    <col min="2" max="2" width="70.28515625" bestFit="1" customWidth="1"/>
    <col min="3" max="3" width="13.7109375" bestFit="1" customWidth="1"/>
    <col min="4" max="4" width="10" bestFit="1" customWidth="1"/>
    <col min="5" max="5" width="10.28515625" bestFit="1" customWidth="1"/>
  </cols>
  <sheetData>
    <row r="1" spans="1:5">
      <c r="A1" t="s">
        <v>2369</v>
      </c>
      <c r="B1" t="s">
        <v>65</v>
      </c>
      <c r="C1" t="s">
        <v>2370</v>
      </c>
      <c r="D1" t="s">
        <v>2</v>
      </c>
      <c r="E1" t="s">
        <v>2371</v>
      </c>
    </row>
    <row r="2" spans="1:5">
      <c r="A2">
        <v>118720000</v>
      </c>
      <c r="B2" t="s">
        <v>81</v>
      </c>
      <c r="C2" s="32">
        <v>8</v>
      </c>
      <c r="D2" t="str">
        <f>TEXT(A2,"000000000")</f>
        <v>118720000</v>
      </c>
      <c r="E2">
        <f>C2/100</f>
        <v>0.08</v>
      </c>
    </row>
    <row r="3" spans="1:5">
      <c r="A3">
        <v>78242000</v>
      </c>
      <c r="B3" t="s">
        <v>95</v>
      </c>
      <c r="C3" s="32">
        <v>8</v>
      </c>
      <c r="D3" t="str">
        <f t="shared" ref="D3:D66" si="0">TEXT(A3,"000000000")</f>
        <v>078242000</v>
      </c>
      <c r="E3">
        <f t="shared" ref="E3:E66" si="1">C3/100</f>
        <v>0.08</v>
      </c>
    </row>
    <row r="4" spans="1:5">
      <c r="A4">
        <v>78270000</v>
      </c>
      <c r="B4" t="s">
        <v>99</v>
      </c>
      <c r="C4" s="32">
        <v>8</v>
      </c>
      <c r="D4" t="str">
        <f t="shared" si="0"/>
        <v>078270000</v>
      </c>
      <c r="E4">
        <f t="shared" si="1"/>
        <v>0.08</v>
      </c>
    </row>
    <row r="5" spans="1:5">
      <c r="A5">
        <v>108713000</v>
      </c>
      <c r="B5" t="s">
        <v>99</v>
      </c>
      <c r="C5" s="32">
        <v>8</v>
      </c>
      <c r="D5" t="str">
        <f t="shared" si="0"/>
        <v>108713000</v>
      </c>
      <c r="E5">
        <f t="shared" si="1"/>
        <v>0.08</v>
      </c>
    </row>
    <row r="6" spans="1:5">
      <c r="A6">
        <v>78701000</v>
      </c>
      <c r="B6" t="s">
        <v>111</v>
      </c>
      <c r="C6" s="32">
        <v>8</v>
      </c>
      <c r="D6" t="str">
        <f t="shared" si="0"/>
        <v>078701000</v>
      </c>
      <c r="E6">
        <f t="shared" si="1"/>
        <v>0.08</v>
      </c>
    </row>
    <row r="7" spans="1:5">
      <c r="A7">
        <v>70516000</v>
      </c>
      <c r="B7" t="s">
        <v>118</v>
      </c>
      <c r="C7">
        <v>3.24</v>
      </c>
      <c r="D7" t="str">
        <f t="shared" si="0"/>
        <v>070516000</v>
      </c>
      <c r="E7">
        <f t="shared" si="1"/>
        <v>3.2400000000000005E-2</v>
      </c>
    </row>
    <row r="8" spans="1:5">
      <c r="A8">
        <v>78793000</v>
      </c>
      <c r="B8" t="s">
        <v>126</v>
      </c>
      <c r="C8" s="32">
        <v>8</v>
      </c>
      <c r="D8" t="str">
        <f t="shared" si="0"/>
        <v>078793000</v>
      </c>
      <c r="E8">
        <f t="shared" si="1"/>
        <v>0.08</v>
      </c>
    </row>
    <row r="9" spans="1:5">
      <c r="A9">
        <v>78286000</v>
      </c>
      <c r="B9" t="s">
        <v>127</v>
      </c>
      <c r="C9" s="32">
        <v>8</v>
      </c>
      <c r="D9" t="str">
        <f t="shared" si="0"/>
        <v>078286000</v>
      </c>
      <c r="E9">
        <f t="shared" si="1"/>
        <v>0.08</v>
      </c>
    </row>
    <row r="10" spans="1:5">
      <c r="A10">
        <v>100215000</v>
      </c>
      <c r="B10" t="s">
        <v>133</v>
      </c>
      <c r="C10" s="32">
        <v>8</v>
      </c>
      <c r="D10" t="str">
        <f t="shared" si="0"/>
        <v>100215000</v>
      </c>
      <c r="E10">
        <f t="shared" si="1"/>
        <v>0.08</v>
      </c>
    </row>
    <row r="11" spans="1:5">
      <c r="A11">
        <v>70468000</v>
      </c>
      <c r="B11" t="s">
        <v>145</v>
      </c>
      <c r="C11">
        <v>3.84</v>
      </c>
      <c r="D11" t="str">
        <f t="shared" si="0"/>
        <v>070468000</v>
      </c>
      <c r="E11">
        <f t="shared" si="1"/>
        <v>3.8399999999999997E-2</v>
      </c>
    </row>
    <row r="12" spans="1:5">
      <c r="A12">
        <v>100351000</v>
      </c>
      <c r="B12" t="s">
        <v>153</v>
      </c>
      <c r="C12">
        <v>6.13</v>
      </c>
      <c r="D12" t="str">
        <f t="shared" si="0"/>
        <v>100351000</v>
      </c>
      <c r="E12">
        <f t="shared" si="1"/>
        <v>6.13E-2</v>
      </c>
    </row>
    <row r="13" spans="1:5">
      <c r="A13">
        <v>108794000</v>
      </c>
      <c r="B13" t="s">
        <v>157</v>
      </c>
      <c r="C13" s="32">
        <v>8</v>
      </c>
      <c r="D13" t="str">
        <f t="shared" si="0"/>
        <v>108794000</v>
      </c>
      <c r="E13">
        <f t="shared" si="1"/>
        <v>0.08</v>
      </c>
    </row>
    <row r="14" spans="1:5">
      <c r="A14">
        <v>118703000</v>
      </c>
      <c r="B14" t="s">
        <v>161</v>
      </c>
      <c r="C14" s="32">
        <v>8</v>
      </c>
      <c r="D14" t="str">
        <f t="shared" si="0"/>
        <v>118703000</v>
      </c>
      <c r="E14">
        <f t="shared" si="1"/>
        <v>0.08</v>
      </c>
    </row>
    <row r="15" spans="1:5">
      <c r="A15">
        <v>78950000</v>
      </c>
      <c r="B15" t="s">
        <v>164</v>
      </c>
      <c r="C15" s="32">
        <v>8</v>
      </c>
      <c r="D15" t="str">
        <f t="shared" si="0"/>
        <v>078950000</v>
      </c>
      <c r="E15">
        <f t="shared" si="1"/>
        <v>0.08</v>
      </c>
    </row>
    <row r="16" spans="1:5">
      <c r="A16">
        <v>78947000</v>
      </c>
      <c r="B16" t="s">
        <v>168</v>
      </c>
      <c r="C16" s="32">
        <v>8</v>
      </c>
      <c r="D16" t="str">
        <f t="shared" si="0"/>
        <v>078947000</v>
      </c>
      <c r="E16">
        <f t="shared" si="1"/>
        <v>0.08</v>
      </c>
    </row>
    <row r="17" spans="1:5">
      <c r="A17">
        <v>78948000</v>
      </c>
      <c r="B17" t="s">
        <v>171</v>
      </c>
      <c r="C17" s="32">
        <v>8</v>
      </c>
      <c r="D17" t="str">
        <f t="shared" si="0"/>
        <v>078948000</v>
      </c>
      <c r="E17">
        <f t="shared" si="1"/>
        <v>0.08</v>
      </c>
    </row>
    <row r="18" spans="1:5">
      <c r="A18">
        <v>78951000</v>
      </c>
      <c r="B18" t="s">
        <v>174</v>
      </c>
      <c r="C18" s="32">
        <v>8</v>
      </c>
      <c r="D18" t="str">
        <f t="shared" si="0"/>
        <v>078951000</v>
      </c>
      <c r="E18">
        <f t="shared" si="1"/>
        <v>0.08</v>
      </c>
    </row>
    <row r="19" spans="1:5">
      <c r="A19">
        <v>78983000</v>
      </c>
      <c r="B19" t="s">
        <v>177</v>
      </c>
      <c r="C19" s="32">
        <v>8</v>
      </c>
      <c r="D19" t="str">
        <f t="shared" si="0"/>
        <v>078983000</v>
      </c>
      <c r="E19">
        <f t="shared" si="1"/>
        <v>0.08</v>
      </c>
    </row>
    <row r="20" spans="1:5">
      <c r="A20">
        <v>78517000</v>
      </c>
      <c r="B20" t="s">
        <v>180</v>
      </c>
      <c r="C20" s="32">
        <v>8</v>
      </c>
      <c r="D20" t="str">
        <f t="shared" si="0"/>
        <v>078517000</v>
      </c>
      <c r="E20">
        <f t="shared" si="1"/>
        <v>0.08</v>
      </c>
    </row>
    <row r="21" spans="1:5">
      <c r="A21">
        <v>78953000</v>
      </c>
      <c r="B21" t="s">
        <v>183</v>
      </c>
      <c r="C21" s="32">
        <v>8</v>
      </c>
      <c r="D21" t="str">
        <f t="shared" si="0"/>
        <v>078953000</v>
      </c>
      <c r="E21">
        <f t="shared" si="1"/>
        <v>0.08</v>
      </c>
    </row>
    <row r="22" spans="1:5">
      <c r="A22">
        <v>78956000</v>
      </c>
      <c r="B22" t="s">
        <v>187</v>
      </c>
      <c r="C22" s="32">
        <v>8</v>
      </c>
      <c r="D22" t="str">
        <f t="shared" si="0"/>
        <v>078956000</v>
      </c>
      <c r="E22">
        <f t="shared" si="1"/>
        <v>0.08</v>
      </c>
    </row>
    <row r="23" spans="1:5">
      <c r="A23">
        <v>118722000</v>
      </c>
      <c r="B23" t="s">
        <v>190</v>
      </c>
      <c r="C23" s="32">
        <v>8</v>
      </c>
      <c r="D23" t="str">
        <f t="shared" si="0"/>
        <v>118722000</v>
      </c>
      <c r="E23">
        <f t="shared" si="1"/>
        <v>0.08</v>
      </c>
    </row>
    <row r="24" spans="1:5">
      <c r="A24">
        <v>100210000</v>
      </c>
      <c r="B24" t="s">
        <v>197</v>
      </c>
      <c r="C24">
        <v>2.69</v>
      </c>
      <c r="D24" t="str">
        <f t="shared" si="0"/>
        <v>100210000</v>
      </c>
      <c r="E24">
        <f t="shared" si="1"/>
        <v>2.69E-2</v>
      </c>
    </row>
    <row r="25" spans="1:5">
      <c r="A25">
        <v>78525000</v>
      </c>
      <c r="B25" t="s">
        <v>205</v>
      </c>
      <c r="C25" s="32">
        <v>8</v>
      </c>
      <c r="D25" t="str">
        <f t="shared" si="0"/>
        <v>078525000</v>
      </c>
      <c r="E25">
        <f t="shared" si="1"/>
        <v>0.08</v>
      </c>
    </row>
    <row r="26" spans="1:5">
      <c r="A26">
        <v>110243000</v>
      </c>
      <c r="B26" t="s">
        <v>214</v>
      </c>
      <c r="C26">
        <v>4.97</v>
      </c>
      <c r="D26" t="str">
        <f t="shared" si="0"/>
        <v>110243000</v>
      </c>
      <c r="E26">
        <f t="shared" si="1"/>
        <v>4.9699999999999994E-2</v>
      </c>
    </row>
    <row r="27" spans="1:5">
      <c r="A27">
        <v>108785000</v>
      </c>
      <c r="B27" t="s">
        <v>218</v>
      </c>
      <c r="C27" s="32">
        <v>8</v>
      </c>
      <c r="D27" t="str">
        <f t="shared" si="0"/>
        <v>108785000</v>
      </c>
      <c r="E27">
        <f t="shared" si="1"/>
        <v>0.08</v>
      </c>
    </row>
    <row r="28" spans="1:5">
      <c r="A28">
        <v>78247000</v>
      </c>
      <c r="B28" t="s">
        <v>224</v>
      </c>
      <c r="C28" s="32">
        <v>8</v>
      </c>
      <c r="D28" t="str">
        <f t="shared" si="0"/>
        <v>078247000</v>
      </c>
      <c r="E28">
        <f t="shared" si="1"/>
        <v>0.08</v>
      </c>
    </row>
    <row r="29" spans="1:5">
      <c r="A29">
        <v>78597000</v>
      </c>
      <c r="B29" t="s">
        <v>227</v>
      </c>
      <c r="C29" s="32">
        <v>8</v>
      </c>
      <c r="D29" t="str">
        <f t="shared" si="0"/>
        <v>078597000</v>
      </c>
      <c r="E29">
        <f t="shared" si="1"/>
        <v>0.08</v>
      </c>
    </row>
    <row r="30" spans="1:5">
      <c r="A30">
        <v>78248000</v>
      </c>
      <c r="B30" t="s">
        <v>230</v>
      </c>
      <c r="C30" s="32">
        <v>8</v>
      </c>
      <c r="D30" t="str">
        <f t="shared" si="0"/>
        <v>078248000</v>
      </c>
      <c r="E30">
        <f t="shared" si="1"/>
        <v>0.08</v>
      </c>
    </row>
    <row r="31" spans="1:5">
      <c r="A31">
        <v>78406000</v>
      </c>
      <c r="B31" t="s">
        <v>233</v>
      </c>
      <c r="C31" s="32">
        <v>8</v>
      </c>
      <c r="D31" t="str">
        <f t="shared" si="0"/>
        <v>078406000</v>
      </c>
      <c r="E31">
        <f t="shared" si="1"/>
        <v>0.08</v>
      </c>
    </row>
    <row r="32" spans="1:5">
      <c r="A32">
        <v>78234000</v>
      </c>
      <c r="B32" t="s">
        <v>236</v>
      </c>
      <c r="C32" s="32">
        <v>8</v>
      </c>
      <c r="D32" t="str">
        <f t="shared" si="0"/>
        <v>078234000</v>
      </c>
      <c r="E32">
        <f t="shared" si="1"/>
        <v>0.08</v>
      </c>
    </row>
    <row r="33" spans="1:5">
      <c r="A33">
        <v>78214000</v>
      </c>
      <c r="B33" t="s">
        <v>239</v>
      </c>
      <c r="C33" s="32">
        <v>8</v>
      </c>
      <c r="D33" t="str">
        <f t="shared" si="0"/>
        <v>078214000</v>
      </c>
      <c r="E33">
        <f t="shared" si="1"/>
        <v>0.08</v>
      </c>
    </row>
    <row r="34" spans="1:5">
      <c r="A34">
        <v>78590000</v>
      </c>
      <c r="B34" t="s">
        <v>242</v>
      </c>
      <c r="C34" s="32">
        <v>8</v>
      </c>
      <c r="D34" t="str">
        <f t="shared" si="0"/>
        <v>078590000</v>
      </c>
      <c r="E34">
        <f t="shared" si="1"/>
        <v>0.08</v>
      </c>
    </row>
    <row r="35" spans="1:5">
      <c r="A35">
        <v>78470000</v>
      </c>
      <c r="B35" t="s">
        <v>245</v>
      </c>
      <c r="C35" s="32">
        <v>8</v>
      </c>
      <c r="D35" t="str">
        <f t="shared" si="0"/>
        <v>078470000</v>
      </c>
      <c r="E35">
        <f t="shared" si="1"/>
        <v>0.08</v>
      </c>
    </row>
    <row r="36" spans="1:5">
      <c r="A36">
        <v>78595000</v>
      </c>
      <c r="B36" t="s">
        <v>245</v>
      </c>
      <c r="C36" s="32">
        <v>8</v>
      </c>
      <c r="D36" t="str">
        <f t="shared" si="0"/>
        <v>078595000</v>
      </c>
      <c r="E36">
        <f t="shared" si="1"/>
        <v>0.08</v>
      </c>
    </row>
    <row r="37" spans="1:5">
      <c r="A37">
        <v>78596000</v>
      </c>
      <c r="B37" t="s">
        <v>249</v>
      </c>
      <c r="C37" s="32">
        <v>8</v>
      </c>
      <c r="D37" t="str">
        <f t="shared" si="0"/>
        <v>078596000</v>
      </c>
      <c r="E37">
        <f t="shared" si="1"/>
        <v>0.08</v>
      </c>
    </row>
    <row r="38" spans="1:5">
      <c r="A38">
        <v>78527000</v>
      </c>
      <c r="B38" t="s">
        <v>252</v>
      </c>
      <c r="C38" s="32">
        <v>8</v>
      </c>
      <c r="D38" t="str">
        <f t="shared" si="0"/>
        <v>078527000</v>
      </c>
      <c r="E38">
        <f t="shared" si="1"/>
        <v>0.08</v>
      </c>
    </row>
    <row r="39" spans="1:5">
      <c r="A39">
        <v>78226000</v>
      </c>
      <c r="B39" t="s">
        <v>264</v>
      </c>
      <c r="C39" s="32">
        <v>8</v>
      </c>
      <c r="D39" t="str">
        <f t="shared" si="0"/>
        <v>078226000</v>
      </c>
      <c r="E39">
        <f t="shared" si="1"/>
        <v>0.08</v>
      </c>
    </row>
    <row r="40" spans="1:5">
      <c r="A40">
        <v>70447000</v>
      </c>
      <c r="B40" t="s">
        <v>306</v>
      </c>
      <c r="C40" s="32">
        <v>8</v>
      </c>
      <c r="D40" t="str">
        <f t="shared" si="0"/>
        <v>070447000</v>
      </c>
      <c r="E40">
        <f t="shared" si="1"/>
        <v>0.08</v>
      </c>
    </row>
    <row r="41" spans="1:5">
      <c r="A41">
        <v>130231000</v>
      </c>
      <c r="B41" t="s">
        <v>314</v>
      </c>
      <c r="C41">
        <v>7.72</v>
      </c>
      <c r="D41" t="str">
        <f t="shared" si="0"/>
        <v>130231000</v>
      </c>
      <c r="E41">
        <f t="shared" si="1"/>
        <v>7.7199999999999991E-2</v>
      </c>
    </row>
    <row r="42" spans="1:5">
      <c r="A42">
        <v>78205000</v>
      </c>
      <c r="B42" t="s">
        <v>319</v>
      </c>
      <c r="C42" s="32">
        <v>8</v>
      </c>
      <c r="D42" t="str">
        <f t="shared" si="0"/>
        <v>078205000</v>
      </c>
      <c r="E42">
        <f t="shared" si="1"/>
        <v>0.08</v>
      </c>
    </row>
    <row r="43" spans="1:5">
      <c r="A43">
        <v>78207000</v>
      </c>
      <c r="B43" t="s">
        <v>319</v>
      </c>
      <c r="C43" s="32">
        <v>8</v>
      </c>
      <c r="D43" t="str">
        <f t="shared" si="0"/>
        <v>078207000</v>
      </c>
      <c r="E43">
        <f t="shared" si="1"/>
        <v>0.08</v>
      </c>
    </row>
    <row r="44" spans="1:5">
      <c r="A44">
        <v>78208000</v>
      </c>
      <c r="B44" t="s">
        <v>319</v>
      </c>
      <c r="C44" s="32">
        <v>8</v>
      </c>
      <c r="D44" t="str">
        <f t="shared" si="0"/>
        <v>078208000</v>
      </c>
      <c r="E44">
        <f t="shared" si="1"/>
        <v>0.08</v>
      </c>
    </row>
    <row r="45" spans="1:5">
      <c r="A45">
        <v>78250000</v>
      </c>
      <c r="B45" t="s">
        <v>319</v>
      </c>
      <c r="C45" s="32">
        <v>8</v>
      </c>
      <c r="D45" t="str">
        <f t="shared" si="0"/>
        <v>078250000</v>
      </c>
      <c r="E45">
        <f t="shared" si="1"/>
        <v>0.08</v>
      </c>
    </row>
    <row r="46" spans="1:5">
      <c r="A46">
        <v>78251000</v>
      </c>
      <c r="B46" t="s">
        <v>319</v>
      </c>
      <c r="C46" s="32">
        <v>8</v>
      </c>
      <c r="D46" t="str">
        <f t="shared" si="0"/>
        <v>078251000</v>
      </c>
      <c r="E46">
        <f t="shared" si="1"/>
        <v>0.08</v>
      </c>
    </row>
    <row r="47" spans="1:5">
      <c r="A47">
        <v>78267000</v>
      </c>
      <c r="B47" t="s">
        <v>319</v>
      </c>
      <c r="C47" s="32">
        <v>8</v>
      </c>
      <c r="D47" t="str">
        <f t="shared" si="0"/>
        <v>078267000</v>
      </c>
      <c r="E47">
        <f t="shared" si="1"/>
        <v>0.08</v>
      </c>
    </row>
    <row r="48" spans="1:5">
      <c r="A48">
        <v>78277000</v>
      </c>
      <c r="B48" t="s">
        <v>319</v>
      </c>
      <c r="C48" s="32">
        <v>8</v>
      </c>
      <c r="D48" t="str">
        <f t="shared" si="0"/>
        <v>078277000</v>
      </c>
      <c r="E48">
        <f t="shared" si="1"/>
        <v>0.08</v>
      </c>
    </row>
    <row r="49" spans="1:5">
      <c r="A49">
        <v>78546000</v>
      </c>
      <c r="B49" t="s">
        <v>319</v>
      </c>
      <c r="C49" s="32">
        <v>8</v>
      </c>
      <c r="D49" t="str">
        <f t="shared" si="0"/>
        <v>078546000</v>
      </c>
      <c r="E49">
        <f t="shared" si="1"/>
        <v>0.08</v>
      </c>
    </row>
    <row r="50" spans="1:5">
      <c r="A50">
        <v>78559000</v>
      </c>
      <c r="B50" t="s">
        <v>319</v>
      </c>
      <c r="C50" s="32">
        <v>8</v>
      </c>
      <c r="D50" t="str">
        <f t="shared" si="0"/>
        <v>078559000</v>
      </c>
      <c r="E50">
        <f t="shared" si="1"/>
        <v>0.08</v>
      </c>
    </row>
    <row r="51" spans="1:5">
      <c r="A51">
        <v>118716000</v>
      </c>
      <c r="B51" t="s">
        <v>318</v>
      </c>
      <c r="C51" s="32">
        <v>8</v>
      </c>
      <c r="D51" t="str">
        <f t="shared" si="0"/>
        <v>118716000</v>
      </c>
      <c r="E51">
        <f t="shared" si="1"/>
        <v>0.08</v>
      </c>
    </row>
    <row r="52" spans="1:5">
      <c r="A52">
        <v>78284000</v>
      </c>
      <c r="B52" t="s">
        <v>322</v>
      </c>
      <c r="C52" s="32">
        <v>8</v>
      </c>
      <c r="D52" t="str">
        <f t="shared" si="0"/>
        <v>078284000</v>
      </c>
      <c r="E52">
        <f t="shared" si="1"/>
        <v>0.08</v>
      </c>
    </row>
    <row r="53" spans="1:5">
      <c r="A53">
        <v>70444000</v>
      </c>
      <c r="B53" t="s">
        <v>333</v>
      </c>
      <c r="C53">
        <v>6.62</v>
      </c>
      <c r="D53" t="str">
        <f t="shared" si="0"/>
        <v>070444000</v>
      </c>
      <c r="E53">
        <f t="shared" si="1"/>
        <v>6.6199999999999995E-2</v>
      </c>
    </row>
    <row r="54" spans="1:5">
      <c r="A54">
        <v>100240000</v>
      </c>
      <c r="B54" t="s">
        <v>347</v>
      </c>
      <c r="C54" s="32">
        <v>8</v>
      </c>
      <c r="D54" t="str">
        <f t="shared" si="0"/>
        <v>100240000</v>
      </c>
      <c r="E54">
        <f t="shared" si="1"/>
        <v>0.08</v>
      </c>
    </row>
    <row r="55" spans="1:5">
      <c r="A55">
        <v>130220000</v>
      </c>
      <c r="B55" t="s">
        <v>351</v>
      </c>
      <c r="C55" s="32">
        <v>8</v>
      </c>
      <c r="D55" t="str">
        <f t="shared" si="0"/>
        <v>130220000</v>
      </c>
      <c r="E55">
        <f t="shared" si="1"/>
        <v>0.08</v>
      </c>
    </row>
    <row r="56" spans="1:5">
      <c r="A56">
        <v>70431000</v>
      </c>
      <c r="B56" t="s">
        <v>366</v>
      </c>
      <c r="C56">
        <v>5.3</v>
      </c>
      <c r="D56" t="str">
        <f t="shared" si="0"/>
        <v>070431000</v>
      </c>
      <c r="E56">
        <f t="shared" si="1"/>
        <v>5.2999999999999999E-2</v>
      </c>
    </row>
    <row r="57" spans="1:5">
      <c r="A57">
        <v>130326000</v>
      </c>
      <c r="B57" t="s">
        <v>395</v>
      </c>
      <c r="C57" s="32">
        <v>8</v>
      </c>
      <c r="D57" t="str">
        <f t="shared" si="0"/>
        <v>130326000</v>
      </c>
      <c r="E57">
        <f t="shared" si="1"/>
        <v>0.08</v>
      </c>
    </row>
    <row r="58" spans="1:5">
      <c r="A58">
        <v>20209000</v>
      </c>
      <c r="B58" t="s">
        <v>411</v>
      </c>
      <c r="C58">
        <v>6.25</v>
      </c>
      <c r="D58" t="str">
        <f t="shared" si="0"/>
        <v>020209000</v>
      </c>
      <c r="E58">
        <f t="shared" si="1"/>
        <v>6.25E-2</v>
      </c>
    </row>
    <row r="59" spans="1:5">
      <c r="A59">
        <v>150576000</v>
      </c>
      <c r="B59" t="s">
        <v>415</v>
      </c>
      <c r="C59">
        <v>6.32</v>
      </c>
      <c r="D59" t="str">
        <f t="shared" si="0"/>
        <v>150576000</v>
      </c>
      <c r="E59">
        <f t="shared" si="1"/>
        <v>6.3200000000000006E-2</v>
      </c>
    </row>
    <row r="60" spans="1:5">
      <c r="A60">
        <v>20202000</v>
      </c>
      <c r="B60" t="s">
        <v>419</v>
      </c>
      <c r="C60">
        <v>6.41</v>
      </c>
      <c r="D60" t="str">
        <f t="shared" si="0"/>
        <v>020202000</v>
      </c>
      <c r="E60">
        <f t="shared" si="1"/>
        <v>6.4100000000000004E-2</v>
      </c>
    </row>
    <row r="61" spans="1:5">
      <c r="A61">
        <v>108501000</v>
      </c>
      <c r="B61" t="s">
        <v>423</v>
      </c>
      <c r="C61" s="32">
        <v>8</v>
      </c>
      <c r="D61" t="str">
        <f t="shared" si="0"/>
        <v>108501000</v>
      </c>
      <c r="E61">
        <f t="shared" si="1"/>
        <v>0.08</v>
      </c>
    </row>
    <row r="62" spans="1:5">
      <c r="A62">
        <v>90232000</v>
      </c>
      <c r="B62" t="s">
        <v>426</v>
      </c>
      <c r="C62">
        <v>5.64</v>
      </c>
      <c r="D62" t="str">
        <f t="shared" si="0"/>
        <v>090232000</v>
      </c>
      <c r="E62">
        <f t="shared" si="1"/>
        <v>5.6399999999999999E-2</v>
      </c>
    </row>
    <row r="63" spans="1:5">
      <c r="A63">
        <v>78613000</v>
      </c>
      <c r="B63" t="s">
        <v>2372</v>
      </c>
      <c r="C63" s="32">
        <v>8</v>
      </c>
      <c r="D63" t="str">
        <f t="shared" si="0"/>
        <v>078613000</v>
      </c>
      <c r="E63">
        <f t="shared" si="1"/>
        <v>0.08</v>
      </c>
    </row>
    <row r="64" spans="1:5">
      <c r="A64">
        <v>70433000</v>
      </c>
      <c r="B64" t="s">
        <v>445</v>
      </c>
      <c r="C64">
        <v>5.52</v>
      </c>
      <c r="D64" t="str">
        <f t="shared" si="0"/>
        <v>070433000</v>
      </c>
      <c r="E64">
        <f t="shared" si="1"/>
        <v>5.5199999999999999E-2</v>
      </c>
    </row>
    <row r="65" spans="1:5">
      <c r="A65">
        <v>70501000</v>
      </c>
      <c r="B65" t="s">
        <v>449</v>
      </c>
      <c r="C65">
        <v>5.78</v>
      </c>
      <c r="D65" t="str">
        <f t="shared" si="0"/>
        <v>070501000</v>
      </c>
      <c r="E65">
        <f t="shared" si="1"/>
        <v>5.7800000000000004E-2</v>
      </c>
    </row>
    <row r="66" spans="1:5">
      <c r="A66">
        <v>80415000</v>
      </c>
      <c r="B66" t="s">
        <v>452</v>
      </c>
      <c r="C66" s="32">
        <v>8</v>
      </c>
      <c r="D66" t="str">
        <f t="shared" si="0"/>
        <v>080415000</v>
      </c>
      <c r="E66">
        <f t="shared" si="1"/>
        <v>0.08</v>
      </c>
    </row>
    <row r="67" spans="1:5">
      <c r="A67">
        <v>78564000</v>
      </c>
      <c r="B67" t="s">
        <v>456</v>
      </c>
      <c r="C67" s="32">
        <v>8</v>
      </c>
      <c r="D67" t="str">
        <f t="shared" ref="D67:D130" si="2">TEXT(A67,"000000000")</f>
        <v>078564000</v>
      </c>
      <c r="E67">
        <f t="shared" ref="E67:E130" si="3">C67/100</f>
        <v>0.08</v>
      </c>
    </row>
    <row r="68" spans="1:5">
      <c r="A68">
        <v>98749000</v>
      </c>
      <c r="B68" t="s">
        <v>460</v>
      </c>
      <c r="C68" s="32">
        <v>8</v>
      </c>
      <c r="D68" t="str">
        <f t="shared" si="2"/>
        <v>098749000</v>
      </c>
      <c r="E68">
        <f t="shared" si="3"/>
        <v>0.08</v>
      </c>
    </row>
    <row r="69" spans="1:5">
      <c r="A69">
        <v>78768000</v>
      </c>
      <c r="B69" t="s">
        <v>466</v>
      </c>
      <c r="C69" s="32">
        <v>8</v>
      </c>
      <c r="D69" t="str">
        <f t="shared" si="2"/>
        <v>078768000</v>
      </c>
      <c r="E69">
        <f t="shared" si="3"/>
        <v>0.08</v>
      </c>
    </row>
    <row r="70" spans="1:5">
      <c r="A70">
        <v>130228000</v>
      </c>
      <c r="B70" t="s">
        <v>474</v>
      </c>
      <c r="C70">
        <v>4.2699999999999996</v>
      </c>
      <c r="D70" t="str">
        <f t="shared" si="2"/>
        <v>130228000</v>
      </c>
      <c r="E70">
        <f t="shared" si="3"/>
        <v>4.2699999999999995E-2</v>
      </c>
    </row>
    <row r="71" spans="1:5">
      <c r="A71">
        <v>98745000</v>
      </c>
      <c r="B71" t="s">
        <v>491</v>
      </c>
      <c r="C71" s="32">
        <v>8</v>
      </c>
      <c r="D71" t="str">
        <f t="shared" si="2"/>
        <v>098745000</v>
      </c>
      <c r="E71">
        <f t="shared" si="3"/>
        <v>0.08</v>
      </c>
    </row>
    <row r="72" spans="1:5">
      <c r="A72">
        <v>78524000</v>
      </c>
      <c r="B72" t="s">
        <v>495</v>
      </c>
      <c r="C72" s="32">
        <v>8</v>
      </c>
      <c r="D72" t="str">
        <f t="shared" si="2"/>
        <v>078524000</v>
      </c>
      <c r="E72">
        <f t="shared" si="3"/>
        <v>0.08</v>
      </c>
    </row>
    <row r="73" spans="1:5">
      <c r="A73">
        <v>70483000</v>
      </c>
      <c r="B73" t="s">
        <v>502</v>
      </c>
      <c r="C73">
        <v>3.68</v>
      </c>
      <c r="D73" t="str">
        <f t="shared" si="2"/>
        <v>070483000</v>
      </c>
      <c r="E73">
        <f t="shared" si="3"/>
        <v>3.6799999999999999E-2</v>
      </c>
    </row>
    <row r="74" spans="1:5">
      <c r="A74">
        <v>110404000</v>
      </c>
      <c r="B74" t="s">
        <v>509</v>
      </c>
      <c r="C74">
        <v>5.6</v>
      </c>
      <c r="D74" t="str">
        <f t="shared" si="2"/>
        <v>110404000</v>
      </c>
      <c r="E74">
        <f t="shared" si="3"/>
        <v>5.5999999999999994E-2</v>
      </c>
    </row>
    <row r="75" spans="1:5">
      <c r="A75">
        <v>110502000</v>
      </c>
      <c r="B75" t="s">
        <v>513</v>
      </c>
      <c r="C75" s="32">
        <v>8</v>
      </c>
      <c r="D75" t="str">
        <f t="shared" si="2"/>
        <v>110502000</v>
      </c>
      <c r="E75">
        <f t="shared" si="3"/>
        <v>0.08</v>
      </c>
    </row>
    <row r="76" spans="1:5">
      <c r="A76">
        <v>100216000</v>
      </c>
      <c r="B76" t="s">
        <v>516</v>
      </c>
      <c r="C76">
        <v>3.18</v>
      </c>
      <c r="D76" t="str">
        <f t="shared" si="2"/>
        <v>100216000</v>
      </c>
      <c r="E76">
        <f t="shared" si="3"/>
        <v>3.1800000000000002E-2</v>
      </c>
    </row>
    <row r="77" spans="1:5">
      <c r="A77">
        <v>70293000</v>
      </c>
      <c r="B77" t="s">
        <v>524</v>
      </c>
      <c r="C77">
        <v>5.04</v>
      </c>
      <c r="D77" t="str">
        <f t="shared" si="2"/>
        <v>070293000</v>
      </c>
      <c r="E77">
        <f t="shared" si="3"/>
        <v>5.04E-2</v>
      </c>
    </row>
    <row r="78" spans="1:5">
      <c r="A78">
        <v>90225000</v>
      </c>
      <c r="B78" t="s">
        <v>528</v>
      </c>
      <c r="C78">
        <v>4.2300000000000004</v>
      </c>
      <c r="D78" t="str">
        <f t="shared" si="2"/>
        <v>090225000</v>
      </c>
      <c r="E78">
        <f t="shared" si="3"/>
        <v>4.2300000000000004E-2</v>
      </c>
    </row>
    <row r="79" spans="1:5">
      <c r="A79">
        <v>110801000</v>
      </c>
      <c r="B79" t="s">
        <v>2373</v>
      </c>
      <c r="C79">
        <v>7.31</v>
      </c>
      <c r="D79" t="str">
        <f t="shared" si="2"/>
        <v>110801000</v>
      </c>
      <c r="E79">
        <f t="shared" si="3"/>
        <v>7.3099999999999998E-2</v>
      </c>
    </row>
    <row r="80" spans="1:5">
      <c r="A80">
        <v>78515000</v>
      </c>
      <c r="B80" t="s">
        <v>543</v>
      </c>
      <c r="C80" s="32">
        <v>8</v>
      </c>
      <c r="D80" t="str">
        <f t="shared" si="2"/>
        <v>078515000</v>
      </c>
      <c r="E80">
        <f t="shared" si="3"/>
        <v>0.08</v>
      </c>
    </row>
    <row r="81" spans="1:5">
      <c r="A81">
        <v>70280000</v>
      </c>
      <c r="B81" t="s">
        <v>546</v>
      </c>
      <c r="C81">
        <v>3.01</v>
      </c>
      <c r="D81" t="str">
        <f t="shared" si="2"/>
        <v>070280000</v>
      </c>
      <c r="E81">
        <f t="shared" si="3"/>
        <v>3.0099999999999998E-2</v>
      </c>
    </row>
    <row r="82" spans="1:5">
      <c r="A82">
        <v>10224000</v>
      </c>
      <c r="B82" t="s">
        <v>550</v>
      </c>
      <c r="C82" s="32">
        <v>8</v>
      </c>
      <c r="D82" t="str">
        <f t="shared" si="2"/>
        <v>010224000</v>
      </c>
      <c r="E82">
        <f t="shared" si="3"/>
        <v>0.08</v>
      </c>
    </row>
    <row r="83" spans="1:5">
      <c r="A83">
        <v>130251000</v>
      </c>
      <c r="B83" t="s">
        <v>554</v>
      </c>
      <c r="C83" s="32">
        <v>8</v>
      </c>
      <c r="D83" t="str">
        <f t="shared" si="2"/>
        <v>130251000</v>
      </c>
      <c r="E83">
        <f t="shared" si="3"/>
        <v>0.08</v>
      </c>
    </row>
    <row r="84" spans="1:5">
      <c r="A84">
        <v>78249000</v>
      </c>
      <c r="B84" t="s">
        <v>565</v>
      </c>
      <c r="C84" s="32">
        <v>8</v>
      </c>
      <c r="D84" t="str">
        <f t="shared" si="2"/>
        <v>078249000</v>
      </c>
      <c r="E84">
        <f t="shared" si="3"/>
        <v>0.08</v>
      </c>
    </row>
    <row r="85" spans="1:5">
      <c r="A85">
        <v>108720000</v>
      </c>
      <c r="B85" t="s">
        <v>568</v>
      </c>
      <c r="C85" s="32">
        <v>8</v>
      </c>
      <c r="D85" t="str">
        <f t="shared" si="2"/>
        <v>108720000</v>
      </c>
      <c r="E85">
        <f t="shared" si="3"/>
        <v>0.08</v>
      </c>
    </row>
    <row r="86" spans="1:5">
      <c r="A86">
        <v>130403000</v>
      </c>
      <c r="B86" t="s">
        <v>571</v>
      </c>
      <c r="C86">
        <v>5.21</v>
      </c>
      <c r="D86" t="str">
        <f t="shared" si="2"/>
        <v>130403000</v>
      </c>
      <c r="E86">
        <f t="shared" si="3"/>
        <v>5.21E-2</v>
      </c>
    </row>
    <row r="87" spans="1:5">
      <c r="A87">
        <v>30199000</v>
      </c>
      <c r="B87" t="s">
        <v>591</v>
      </c>
      <c r="C87" s="32">
        <v>8</v>
      </c>
      <c r="D87" t="str">
        <f t="shared" si="2"/>
        <v>030199000</v>
      </c>
      <c r="E87">
        <f t="shared" si="3"/>
        <v>0.08</v>
      </c>
    </row>
    <row r="88" spans="1:5">
      <c r="A88">
        <v>80214000</v>
      </c>
      <c r="B88" t="s">
        <v>597</v>
      </c>
      <c r="C88" s="32">
        <v>8</v>
      </c>
      <c r="D88" t="str">
        <f t="shared" si="2"/>
        <v>080214000</v>
      </c>
      <c r="E88">
        <f t="shared" si="3"/>
        <v>0.08</v>
      </c>
    </row>
    <row r="89" spans="1:5">
      <c r="A89">
        <v>80502000</v>
      </c>
      <c r="B89" t="s">
        <v>601</v>
      </c>
      <c r="C89" s="32">
        <v>8</v>
      </c>
      <c r="D89" t="str">
        <f t="shared" si="2"/>
        <v>080502000</v>
      </c>
      <c r="E89">
        <f t="shared" si="3"/>
        <v>0.08</v>
      </c>
    </row>
    <row r="90" spans="1:5">
      <c r="A90">
        <v>10306000</v>
      </c>
      <c r="B90" t="s">
        <v>611</v>
      </c>
      <c r="C90">
        <v>2.96</v>
      </c>
      <c r="D90" t="str">
        <f t="shared" si="2"/>
        <v>010306000</v>
      </c>
      <c r="E90">
        <f t="shared" si="3"/>
        <v>2.9600000000000001E-2</v>
      </c>
    </row>
    <row r="91" spans="1:5">
      <c r="A91">
        <v>78530000</v>
      </c>
      <c r="B91" t="s">
        <v>615</v>
      </c>
      <c r="C91" s="32">
        <v>8</v>
      </c>
      <c r="D91" t="str">
        <f t="shared" si="2"/>
        <v>078530000</v>
      </c>
      <c r="E91">
        <f t="shared" si="3"/>
        <v>0.08</v>
      </c>
    </row>
    <row r="92" spans="1:5">
      <c r="A92">
        <v>100339000</v>
      </c>
      <c r="B92" t="s">
        <v>623</v>
      </c>
      <c r="C92">
        <v>2.77</v>
      </c>
      <c r="D92" t="str">
        <f t="shared" si="2"/>
        <v>100339000</v>
      </c>
      <c r="E92">
        <f t="shared" si="3"/>
        <v>2.7699999999999999E-2</v>
      </c>
    </row>
    <row r="93" spans="1:5">
      <c r="A93">
        <v>110221000</v>
      </c>
      <c r="B93" t="s">
        <v>627</v>
      </c>
      <c r="C93">
        <v>4.28</v>
      </c>
      <c r="D93" t="str">
        <f t="shared" si="2"/>
        <v>110221000</v>
      </c>
      <c r="E93">
        <f t="shared" si="3"/>
        <v>4.2800000000000005E-2</v>
      </c>
    </row>
    <row r="94" spans="1:5">
      <c r="A94">
        <v>130406000</v>
      </c>
      <c r="B94" t="s">
        <v>642</v>
      </c>
      <c r="C94" s="32">
        <v>8</v>
      </c>
      <c r="D94" t="str">
        <f t="shared" si="2"/>
        <v>130406000</v>
      </c>
      <c r="E94">
        <f t="shared" si="3"/>
        <v>0.08</v>
      </c>
    </row>
    <row r="95" spans="1:5">
      <c r="A95">
        <v>140413000</v>
      </c>
      <c r="B95" t="s">
        <v>656</v>
      </c>
      <c r="C95">
        <v>4.8600000000000003</v>
      </c>
      <c r="D95" t="str">
        <f t="shared" si="2"/>
        <v>140413000</v>
      </c>
      <c r="E95">
        <f t="shared" si="3"/>
        <v>4.8600000000000004E-2</v>
      </c>
    </row>
    <row r="96" spans="1:5">
      <c r="A96">
        <v>70414000</v>
      </c>
      <c r="B96" t="s">
        <v>660</v>
      </c>
      <c r="C96">
        <v>6.52</v>
      </c>
      <c r="D96" t="str">
        <f t="shared" si="2"/>
        <v>070414000</v>
      </c>
      <c r="E96">
        <f t="shared" si="3"/>
        <v>6.5199999999999994E-2</v>
      </c>
    </row>
    <row r="97" spans="1:5">
      <c r="A97">
        <v>78544000</v>
      </c>
      <c r="B97" t="s">
        <v>672</v>
      </c>
      <c r="C97" s="32">
        <v>8</v>
      </c>
      <c r="D97" t="str">
        <f t="shared" si="2"/>
        <v>078544000</v>
      </c>
      <c r="E97">
        <f t="shared" si="3"/>
        <v>0.08</v>
      </c>
    </row>
    <row r="98" spans="1:5">
      <c r="A98">
        <v>108666000</v>
      </c>
      <c r="B98" t="s">
        <v>682</v>
      </c>
      <c r="C98" s="32">
        <v>8</v>
      </c>
      <c r="D98" t="str">
        <f t="shared" si="2"/>
        <v>108666000</v>
      </c>
      <c r="E98">
        <f t="shared" si="3"/>
        <v>0.08</v>
      </c>
    </row>
    <row r="99" spans="1:5">
      <c r="A99">
        <v>108502000</v>
      </c>
      <c r="B99" t="s">
        <v>675</v>
      </c>
      <c r="C99" s="32">
        <v>8</v>
      </c>
      <c r="D99" t="str">
        <f t="shared" si="2"/>
        <v>108502000</v>
      </c>
      <c r="E99">
        <f t="shared" si="3"/>
        <v>0.08</v>
      </c>
    </row>
    <row r="100" spans="1:5">
      <c r="A100">
        <v>108503000</v>
      </c>
      <c r="B100" t="s">
        <v>678</v>
      </c>
      <c r="C100" s="32">
        <v>8</v>
      </c>
      <c r="D100" t="str">
        <f t="shared" si="2"/>
        <v>108503000</v>
      </c>
      <c r="E100">
        <f t="shared" si="3"/>
        <v>0.08</v>
      </c>
    </row>
    <row r="101" spans="1:5">
      <c r="A101">
        <v>70297000</v>
      </c>
      <c r="B101" t="s">
        <v>698</v>
      </c>
      <c r="C101">
        <v>7.04</v>
      </c>
      <c r="D101" t="str">
        <f t="shared" si="2"/>
        <v>070297000</v>
      </c>
      <c r="E101">
        <f t="shared" si="3"/>
        <v>7.0400000000000004E-2</v>
      </c>
    </row>
    <row r="102" spans="1:5">
      <c r="A102">
        <v>108668000</v>
      </c>
      <c r="B102" t="s">
        <v>705</v>
      </c>
      <c r="C102">
        <v>6.71</v>
      </c>
      <c r="D102" t="str">
        <f t="shared" si="2"/>
        <v>108668000</v>
      </c>
      <c r="E102">
        <f t="shared" si="3"/>
        <v>6.7099999999999993E-2</v>
      </c>
    </row>
    <row r="103" spans="1:5">
      <c r="A103">
        <v>20227000</v>
      </c>
      <c r="B103" t="s">
        <v>731</v>
      </c>
      <c r="C103" s="32">
        <v>8</v>
      </c>
      <c r="D103" t="str">
        <f t="shared" si="2"/>
        <v>020227000</v>
      </c>
      <c r="E103">
        <f t="shared" si="3"/>
        <v>0.08</v>
      </c>
    </row>
    <row r="104" spans="1:5">
      <c r="A104">
        <v>70289000</v>
      </c>
      <c r="B104" t="s">
        <v>739</v>
      </c>
      <c r="C104">
        <v>3.12</v>
      </c>
      <c r="D104" t="str">
        <f t="shared" si="2"/>
        <v>070289000</v>
      </c>
      <c r="E104">
        <f t="shared" si="3"/>
        <v>3.1200000000000002E-2</v>
      </c>
    </row>
    <row r="105" spans="1:5">
      <c r="A105">
        <v>78222000</v>
      </c>
      <c r="B105" t="s">
        <v>746</v>
      </c>
      <c r="C105" s="32">
        <v>8</v>
      </c>
      <c r="D105" t="str">
        <f t="shared" si="2"/>
        <v>078222000</v>
      </c>
      <c r="E105">
        <f t="shared" si="3"/>
        <v>0.08</v>
      </c>
    </row>
    <row r="106" spans="1:5">
      <c r="A106">
        <v>78223000</v>
      </c>
      <c r="B106" t="s">
        <v>749</v>
      </c>
      <c r="C106" s="32">
        <v>8</v>
      </c>
      <c r="D106" t="str">
        <f t="shared" si="2"/>
        <v>078223000</v>
      </c>
      <c r="E106">
        <f t="shared" si="3"/>
        <v>0.08</v>
      </c>
    </row>
    <row r="107" spans="1:5">
      <c r="A107">
        <v>78541000</v>
      </c>
      <c r="B107" t="s">
        <v>753</v>
      </c>
      <c r="C107" s="32">
        <v>8</v>
      </c>
      <c r="D107" t="str">
        <f t="shared" si="2"/>
        <v>078541000</v>
      </c>
      <c r="E107">
        <f t="shared" si="3"/>
        <v>0.08</v>
      </c>
    </row>
    <row r="108" spans="1:5">
      <c r="A108">
        <v>70801000</v>
      </c>
      <c r="B108" t="s">
        <v>2374</v>
      </c>
      <c r="C108">
        <v>5.23</v>
      </c>
      <c r="D108" t="str">
        <f t="shared" si="2"/>
        <v>070801000</v>
      </c>
      <c r="E108">
        <f t="shared" si="3"/>
        <v>5.2300000000000006E-2</v>
      </c>
    </row>
    <row r="109" spans="1:5">
      <c r="A109">
        <v>108653000</v>
      </c>
      <c r="B109" t="s">
        <v>764</v>
      </c>
      <c r="C109" s="32">
        <v>8</v>
      </c>
      <c r="D109" t="str">
        <f t="shared" si="2"/>
        <v>108653000</v>
      </c>
      <c r="E109">
        <f t="shared" si="3"/>
        <v>0.08</v>
      </c>
    </row>
    <row r="110" spans="1:5">
      <c r="A110">
        <v>78558000</v>
      </c>
      <c r="B110" t="s">
        <v>810</v>
      </c>
      <c r="C110" s="32">
        <v>8</v>
      </c>
      <c r="D110" t="str">
        <f t="shared" si="2"/>
        <v>078558000</v>
      </c>
      <c r="E110">
        <f t="shared" si="3"/>
        <v>0.08</v>
      </c>
    </row>
    <row r="111" spans="1:5">
      <c r="A111">
        <v>110411000</v>
      </c>
      <c r="B111" t="s">
        <v>818</v>
      </c>
      <c r="C111" s="32">
        <v>8</v>
      </c>
      <c r="D111" t="str">
        <f t="shared" si="2"/>
        <v>110411000</v>
      </c>
      <c r="E111">
        <f t="shared" si="3"/>
        <v>0.08</v>
      </c>
    </row>
    <row r="112" spans="1:5">
      <c r="A112">
        <v>78401000</v>
      </c>
      <c r="B112" t="s">
        <v>822</v>
      </c>
      <c r="C112" s="32">
        <v>8</v>
      </c>
      <c r="D112" t="str">
        <f t="shared" si="2"/>
        <v>078401000</v>
      </c>
      <c r="E112">
        <f t="shared" si="3"/>
        <v>0.08</v>
      </c>
    </row>
    <row r="113" spans="1:5">
      <c r="A113">
        <v>78239000</v>
      </c>
      <c r="B113" t="s">
        <v>833</v>
      </c>
      <c r="C113" s="32">
        <v>8</v>
      </c>
      <c r="D113" t="str">
        <f t="shared" si="2"/>
        <v>078239000</v>
      </c>
      <c r="E113">
        <f t="shared" si="3"/>
        <v>0.08</v>
      </c>
    </row>
    <row r="114" spans="1:5">
      <c r="A114">
        <v>78785000</v>
      </c>
      <c r="B114" t="s">
        <v>843</v>
      </c>
      <c r="C114" s="32">
        <v>8</v>
      </c>
      <c r="D114" t="str">
        <f t="shared" si="2"/>
        <v>078785000</v>
      </c>
      <c r="E114">
        <f t="shared" si="3"/>
        <v>0.08</v>
      </c>
    </row>
    <row r="115" spans="1:5">
      <c r="A115">
        <v>38705000</v>
      </c>
      <c r="B115" t="s">
        <v>856</v>
      </c>
      <c r="C115" s="32">
        <v>8</v>
      </c>
      <c r="D115" t="str">
        <f t="shared" si="2"/>
        <v>038705000</v>
      </c>
      <c r="E115">
        <f t="shared" si="3"/>
        <v>0.08</v>
      </c>
    </row>
    <row r="116" spans="1:5">
      <c r="A116">
        <v>30201000</v>
      </c>
      <c r="B116" t="s">
        <v>859</v>
      </c>
      <c r="C116">
        <v>3.96</v>
      </c>
      <c r="D116" t="str">
        <f t="shared" si="2"/>
        <v>030201000</v>
      </c>
      <c r="E116">
        <f t="shared" si="3"/>
        <v>3.9599999999999996E-2</v>
      </c>
    </row>
    <row r="117" spans="1:5">
      <c r="A117">
        <v>110201000</v>
      </c>
      <c r="B117" t="s">
        <v>863</v>
      </c>
      <c r="C117">
        <v>3.68</v>
      </c>
      <c r="D117" t="str">
        <f t="shared" si="2"/>
        <v>110201000</v>
      </c>
      <c r="E117">
        <f t="shared" si="3"/>
        <v>3.6799999999999999E-2</v>
      </c>
    </row>
    <row r="118" spans="1:5">
      <c r="A118">
        <v>100208000</v>
      </c>
      <c r="B118" t="s">
        <v>867</v>
      </c>
      <c r="C118">
        <v>4.95</v>
      </c>
      <c r="D118" t="str">
        <f t="shared" si="2"/>
        <v>100208000</v>
      </c>
      <c r="E118">
        <f t="shared" si="3"/>
        <v>4.9500000000000002E-2</v>
      </c>
    </row>
    <row r="119" spans="1:5">
      <c r="A119">
        <v>50207000</v>
      </c>
      <c r="B119" t="s">
        <v>875</v>
      </c>
      <c r="C119" s="32">
        <v>8</v>
      </c>
      <c r="D119" t="str">
        <f t="shared" si="2"/>
        <v>050207000</v>
      </c>
      <c r="E119">
        <f t="shared" si="3"/>
        <v>0.08</v>
      </c>
    </row>
    <row r="120" spans="1:5">
      <c r="A120">
        <v>70298000</v>
      </c>
      <c r="B120" t="s">
        <v>879</v>
      </c>
      <c r="C120" s="32">
        <v>8</v>
      </c>
      <c r="D120" t="str">
        <f t="shared" si="2"/>
        <v>070298000</v>
      </c>
      <c r="E120">
        <f t="shared" si="3"/>
        <v>0.08</v>
      </c>
    </row>
    <row r="121" spans="1:5">
      <c r="A121">
        <v>70445000</v>
      </c>
      <c r="B121" t="s">
        <v>883</v>
      </c>
      <c r="C121">
        <v>6.16</v>
      </c>
      <c r="D121" t="str">
        <f t="shared" si="2"/>
        <v>070445000</v>
      </c>
      <c r="E121">
        <f t="shared" si="3"/>
        <v>6.1600000000000002E-2</v>
      </c>
    </row>
    <row r="122" spans="1:5">
      <c r="A122">
        <v>78638000</v>
      </c>
      <c r="B122" t="s">
        <v>901</v>
      </c>
      <c r="C122" s="32">
        <v>8</v>
      </c>
      <c r="D122" t="str">
        <f t="shared" si="2"/>
        <v>078638000</v>
      </c>
      <c r="E122">
        <f t="shared" si="3"/>
        <v>0.08</v>
      </c>
    </row>
    <row r="123" spans="1:5">
      <c r="A123">
        <v>71699005</v>
      </c>
      <c r="B123" t="s">
        <v>2375</v>
      </c>
      <c r="C123" s="32">
        <v>8</v>
      </c>
      <c r="D123" t="str">
        <f t="shared" si="2"/>
        <v>071699005</v>
      </c>
      <c r="E123">
        <f t="shared" si="3"/>
        <v>0.08</v>
      </c>
    </row>
    <row r="124" spans="1:5">
      <c r="A124">
        <v>78611000</v>
      </c>
      <c r="B124" t="s">
        <v>905</v>
      </c>
      <c r="C124" s="32">
        <v>8</v>
      </c>
      <c r="D124" t="str">
        <f t="shared" si="2"/>
        <v>078611000</v>
      </c>
      <c r="E124">
        <f t="shared" si="3"/>
        <v>0.08</v>
      </c>
    </row>
    <row r="125" spans="1:5">
      <c r="A125">
        <v>140432000</v>
      </c>
      <c r="B125" t="s">
        <v>909</v>
      </c>
      <c r="C125" s="32">
        <v>4</v>
      </c>
      <c r="D125" t="str">
        <f t="shared" si="2"/>
        <v>140432000</v>
      </c>
      <c r="E125">
        <f t="shared" si="3"/>
        <v>0.04</v>
      </c>
    </row>
    <row r="126" spans="1:5">
      <c r="A126">
        <v>10220000</v>
      </c>
      <c r="B126" t="s">
        <v>913</v>
      </c>
      <c r="C126" s="32">
        <v>8</v>
      </c>
      <c r="D126" t="str">
        <f t="shared" si="2"/>
        <v>010220000</v>
      </c>
      <c r="E126">
        <f t="shared" si="3"/>
        <v>0.08</v>
      </c>
    </row>
    <row r="127" spans="1:5">
      <c r="A127">
        <v>70224000</v>
      </c>
      <c r="B127" t="s">
        <v>928</v>
      </c>
      <c r="C127" s="32">
        <v>8</v>
      </c>
      <c r="D127" t="str">
        <f t="shared" si="2"/>
        <v>070224000</v>
      </c>
      <c r="E127">
        <f t="shared" si="3"/>
        <v>0.08</v>
      </c>
    </row>
    <row r="128" spans="1:5">
      <c r="A128">
        <v>40149000</v>
      </c>
      <c r="B128" t="s">
        <v>932</v>
      </c>
      <c r="C128" s="32">
        <v>8</v>
      </c>
      <c r="D128" t="str">
        <f t="shared" si="2"/>
        <v>040149000</v>
      </c>
      <c r="E128">
        <f t="shared" si="3"/>
        <v>0.08</v>
      </c>
    </row>
    <row r="129" spans="1:5">
      <c r="A129">
        <v>70241000</v>
      </c>
      <c r="B129" t="s">
        <v>939</v>
      </c>
      <c r="C129">
        <v>4.3499999999999996</v>
      </c>
      <c r="D129" t="str">
        <f t="shared" si="2"/>
        <v>070241000</v>
      </c>
      <c r="E129">
        <f t="shared" si="3"/>
        <v>4.3499999999999997E-2</v>
      </c>
    </row>
    <row r="130" spans="1:5">
      <c r="A130">
        <v>38715000</v>
      </c>
      <c r="B130" t="s">
        <v>943</v>
      </c>
      <c r="C130" s="32">
        <v>8</v>
      </c>
      <c r="D130" t="str">
        <f t="shared" si="2"/>
        <v>038715000</v>
      </c>
      <c r="E130">
        <f t="shared" si="3"/>
        <v>0.08</v>
      </c>
    </row>
    <row r="131" spans="1:5">
      <c r="A131">
        <v>70440000</v>
      </c>
      <c r="B131" t="s">
        <v>946</v>
      </c>
      <c r="C131" s="32">
        <v>8</v>
      </c>
      <c r="D131" t="str">
        <f t="shared" ref="D131:D194" si="4">TEXT(A131,"000000000")</f>
        <v>070440000</v>
      </c>
      <c r="E131">
        <f t="shared" ref="E131:E194" si="5">C131/100</f>
        <v>0.08</v>
      </c>
    </row>
    <row r="132" spans="1:5">
      <c r="A132">
        <v>78540000</v>
      </c>
      <c r="B132" t="s">
        <v>950</v>
      </c>
      <c r="C132" s="32">
        <v>8</v>
      </c>
      <c r="D132" t="str">
        <f t="shared" si="4"/>
        <v>078540000</v>
      </c>
      <c r="E132">
        <f t="shared" si="5"/>
        <v>0.08</v>
      </c>
    </row>
    <row r="133" spans="1:5">
      <c r="A133">
        <v>70505000</v>
      </c>
      <c r="B133" t="s">
        <v>953</v>
      </c>
      <c r="C133">
        <v>2.6</v>
      </c>
      <c r="D133" t="str">
        <f t="shared" si="4"/>
        <v>070505000</v>
      </c>
      <c r="E133">
        <f t="shared" si="5"/>
        <v>2.6000000000000002E-2</v>
      </c>
    </row>
    <row r="134" spans="1:5">
      <c r="A134">
        <v>40201000</v>
      </c>
      <c r="B134" t="s">
        <v>956</v>
      </c>
      <c r="C134">
        <v>6.71</v>
      </c>
      <c r="D134" t="str">
        <f t="shared" si="4"/>
        <v>040201000</v>
      </c>
      <c r="E134">
        <f t="shared" si="5"/>
        <v>6.7099999999999993E-2</v>
      </c>
    </row>
    <row r="135" spans="1:5">
      <c r="A135">
        <v>108789000</v>
      </c>
      <c r="B135" t="s">
        <v>972</v>
      </c>
      <c r="C135" s="32">
        <v>8</v>
      </c>
      <c r="D135" t="str">
        <f t="shared" si="4"/>
        <v>108789000</v>
      </c>
      <c r="E135">
        <f t="shared" si="5"/>
        <v>0.08</v>
      </c>
    </row>
    <row r="136" spans="1:5">
      <c r="A136">
        <v>80303000</v>
      </c>
      <c r="B136" t="s">
        <v>980</v>
      </c>
      <c r="C136" s="32">
        <v>8</v>
      </c>
      <c r="D136" t="str">
        <f t="shared" si="4"/>
        <v>080303000</v>
      </c>
      <c r="E136">
        <f t="shared" si="5"/>
        <v>0.08</v>
      </c>
    </row>
    <row r="137" spans="1:5">
      <c r="A137">
        <v>40241000</v>
      </c>
      <c r="B137" t="s">
        <v>997</v>
      </c>
      <c r="C137">
        <v>5.69</v>
      </c>
      <c r="D137" t="str">
        <f t="shared" si="4"/>
        <v>040241000</v>
      </c>
      <c r="E137">
        <f t="shared" si="5"/>
        <v>5.6900000000000006E-2</v>
      </c>
    </row>
    <row r="138" spans="1:5">
      <c r="A138">
        <v>78627000</v>
      </c>
      <c r="B138" t="s">
        <v>1002</v>
      </c>
      <c r="C138">
        <v>0</v>
      </c>
      <c r="D138" t="str">
        <f t="shared" si="4"/>
        <v>078627000</v>
      </c>
      <c r="E138">
        <f t="shared" si="5"/>
        <v>0</v>
      </c>
    </row>
    <row r="139" spans="1:5">
      <c r="A139">
        <v>90206000</v>
      </c>
      <c r="B139" t="s">
        <v>1005</v>
      </c>
      <c r="C139">
        <v>7.97</v>
      </c>
      <c r="D139" t="str">
        <f t="shared" si="4"/>
        <v>090206000</v>
      </c>
      <c r="E139">
        <f t="shared" si="5"/>
        <v>7.9699999999999993E-2</v>
      </c>
    </row>
    <row r="140" spans="1:5">
      <c r="A140">
        <v>108775000</v>
      </c>
      <c r="B140" t="s">
        <v>1027</v>
      </c>
      <c r="C140" s="32">
        <v>8</v>
      </c>
      <c r="D140" t="str">
        <f t="shared" si="4"/>
        <v>108775000</v>
      </c>
      <c r="E140">
        <f t="shared" si="5"/>
        <v>0.08</v>
      </c>
    </row>
    <row r="141" spans="1:5">
      <c r="A141">
        <v>70260000</v>
      </c>
      <c r="B141" t="s">
        <v>1034</v>
      </c>
      <c r="C141">
        <v>5.54</v>
      </c>
      <c r="D141" t="str">
        <f t="shared" si="4"/>
        <v>070260000</v>
      </c>
      <c r="E141">
        <f t="shared" si="5"/>
        <v>5.5399999999999998E-2</v>
      </c>
    </row>
    <row r="142" spans="1:5">
      <c r="A142">
        <v>90203000</v>
      </c>
      <c r="B142" t="s">
        <v>1045</v>
      </c>
      <c r="C142">
        <v>6.62</v>
      </c>
      <c r="D142" t="str">
        <f t="shared" si="4"/>
        <v>090203000</v>
      </c>
      <c r="E142">
        <f t="shared" si="5"/>
        <v>6.6199999999999995E-2</v>
      </c>
    </row>
    <row r="143" spans="1:5">
      <c r="A143">
        <v>130222000</v>
      </c>
      <c r="B143" t="s">
        <v>1054</v>
      </c>
      <c r="C143">
        <v>6.11</v>
      </c>
      <c r="D143" t="str">
        <f t="shared" si="4"/>
        <v>130222000</v>
      </c>
      <c r="E143">
        <f t="shared" si="5"/>
        <v>6.1100000000000002E-2</v>
      </c>
    </row>
    <row r="144" spans="1:5">
      <c r="A144">
        <v>140416000</v>
      </c>
      <c r="B144" t="s">
        <v>1058</v>
      </c>
      <c r="C144" s="32">
        <v>8</v>
      </c>
      <c r="D144" t="str">
        <f t="shared" si="4"/>
        <v>140416000</v>
      </c>
      <c r="E144">
        <f t="shared" si="5"/>
        <v>0.08</v>
      </c>
    </row>
    <row r="145" spans="1:5">
      <c r="A145">
        <v>110244000</v>
      </c>
      <c r="B145" t="s">
        <v>1129</v>
      </c>
      <c r="C145">
        <v>5.45</v>
      </c>
      <c r="D145" t="str">
        <f t="shared" si="4"/>
        <v>110244000</v>
      </c>
      <c r="E145">
        <f t="shared" si="5"/>
        <v>5.45E-2</v>
      </c>
    </row>
    <row r="146" spans="1:5">
      <c r="A146">
        <v>78928000</v>
      </c>
      <c r="B146" t="s">
        <v>1137</v>
      </c>
      <c r="C146" s="32">
        <v>8</v>
      </c>
      <c r="D146" t="str">
        <f t="shared" si="4"/>
        <v>078928000</v>
      </c>
      <c r="E146">
        <f t="shared" si="5"/>
        <v>0.08</v>
      </c>
    </row>
    <row r="147" spans="1:5">
      <c r="A147">
        <v>90202000</v>
      </c>
      <c r="B147" t="s">
        <v>1140</v>
      </c>
      <c r="C147" s="32">
        <v>8</v>
      </c>
      <c r="D147" t="str">
        <f t="shared" si="4"/>
        <v>090202000</v>
      </c>
      <c r="E147">
        <f t="shared" si="5"/>
        <v>0.08</v>
      </c>
    </row>
    <row r="148" spans="1:5">
      <c r="A148">
        <v>78240000</v>
      </c>
      <c r="B148" t="s">
        <v>1147</v>
      </c>
      <c r="C148" s="32">
        <v>8</v>
      </c>
      <c r="D148" t="str">
        <f t="shared" si="4"/>
        <v>078240000</v>
      </c>
      <c r="E148">
        <f t="shared" si="5"/>
        <v>0.08</v>
      </c>
    </row>
    <row r="149" spans="1:5">
      <c r="A149">
        <v>128704000</v>
      </c>
      <c r="B149" t="s">
        <v>1151</v>
      </c>
      <c r="C149" s="32">
        <v>8</v>
      </c>
      <c r="D149" t="str">
        <f t="shared" si="4"/>
        <v>128704000</v>
      </c>
      <c r="E149">
        <f t="shared" si="5"/>
        <v>0.08</v>
      </c>
    </row>
    <row r="150" spans="1:5">
      <c r="A150">
        <v>78230000</v>
      </c>
      <c r="B150" t="s">
        <v>1154</v>
      </c>
      <c r="C150" s="32">
        <v>8</v>
      </c>
      <c r="D150" t="str">
        <f t="shared" si="4"/>
        <v>078230000</v>
      </c>
      <c r="E150">
        <f t="shared" si="5"/>
        <v>0.08</v>
      </c>
    </row>
    <row r="151" spans="1:5">
      <c r="A151">
        <v>78718000</v>
      </c>
      <c r="B151" t="s">
        <v>1157</v>
      </c>
      <c r="C151" s="32">
        <v>8</v>
      </c>
      <c r="D151" t="str">
        <f t="shared" si="4"/>
        <v>078718000</v>
      </c>
      <c r="E151">
        <f t="shared" si="5"/>
        <v>0.08</v>
      </c>
    </row>
    <row r="152" spans="1:5">
      <c r="A152">
        <v>78570000</v>
      </c>
      <c r="B152" t="s">
        <v>1160</v>
      </c>
      <c r="C152" s="32">
        <v>8</v>
      </c>
      <c r="D152" t="str">
        <f t="shared" si="4"/>
        <v>078570000</v>
      </c>
      <c r="E152">
        <f t="shared" si="5"/>
        <v>0.08</v>
      </c>
    </row>
    <row r="153" spans="1:5">
      <c r="A153">
        <v>78580000</v>
      </c>
      <c r="B153" t="s">
        <v>1163</v>
      </c>
      <c r="C153" s="32">
        <v>8</v>
      </c>
      <c r="D153" t="str">
        <f t="shared" si="4"/>
        <v>078580000</v>
      </c>
      <c r="E153">
        <f t="shared" si="5"/>
        <v>0.08</v>
      </c>
    </row>
    <row r="154" spans="1:5">
      <c r="A154">
        <v>78571000</v>
      </c>
      <c r="B154" t="s">
        <v>1166</v>
      </c>
      <c r="C154" s="32">
        <v>8</v>
      </c>
      <c r="D154" t="str">
        <f t="shared" si="4"/>
        <v>078571000</v>
      </c>
      <c r="E154">
        <f t="shared" si="5"/>
        <v>0.08</v>
      </c>
    </row>
    <row r="155" spans="1:5">
      <c r="A155">
        <v>78949000</v>
      </c>
      <c r="B155" t="s">
        <v>1169</v>
      </c>
      <c r="C155" s="32">
        <v>8</v>
      </c>
      <c r="D155" t="str">
        <f t="shared" si="4"/>
        <v>078949000</v>
      </c>
      <c r="E155">
        <f t="shared" si="5"/>
        <v>0.08</v>
      </c>
    </row>
    <row r="156" spans="1:5">
      <c r="A156">
        <v>78576000</v>
      </c>
      <c r="B156" t="s">
        <v>1172</v>
      </c>
      <c r="C156" s="32">
        <v>8</v>
      </c>
      <c r="D156" t="str">
        <f t="shared" si="4"/>
        <v>078576000</v>
      </c>
      <c r="E156">
        <f t="shared" si="5"/>
        <v>0.08</v>
      </c>
    </row>
    <row r="157" spans="1:5">
      <c r="A157">
        <v>108706000</v>
      </c>
      <c r="B157" t="s">
        <v>1176</v>
      </c>
      <c r="C157" s="32">
        <v>8</v>
      </c>
      <c r="D157" t="str">
        <f t="shared" si="4"/>
        <v>108706000</v>
      </c>
      <c r="E157">
        <f t="shared" si="5"/>
        <v>0.08</v>
      </c>
    </row>
    <row r="158" spans="1:5">
      <c r="A158">
        <v>78999000</v>
      </c>
      <c r="B158" t="s">
        <v>1179</v>
      </c>
      <c r="C158" s="32">
        <v>8</v>
      </c>
      <c r="D158" t="str">
        <f t="shared" si="4"/>
        <v>078999000</v>
      </c>
      <c r="E158">
        <f t="shared" si="5"/>
        <v>0.08</v>
      </c>
    </row>
    <row r="159" spans="1:5">
      <c r="A159">
        <v>78765000</v>
      </c>
      <c r="B159" t="s">
        <v>1182</v>
      </c>
      <c r="C159" s="32">
        <v>8</v>
      </c>
      <c r="D159" t="str">
        <f t="shared" si="4"/>
        <v>078765000</v>
      </c>
      <c r="E159">
        <f t="shared" si="5"/>
        <v>0.08</v>
      </c>
    </row>
    <row r="160" spans="1:5">
      <c r="A160">
        <v>78952000</v>
      </c>
      <c r="B160" t="s">
        <v>1185</v>
      </c>
      <c r="C160" s="32">
        <v>8</v>
      </c>
      <c r="D160" t="str">
        <f t="shared" si="4"/>
        <v>078952000</v>
      </c>
      <c r="E160">
        <f t="shared" si="5"/>
        <v>0.08</v>
      </c>
    </row>
    <row r="161" spans="1:5">
      <c r="A161">
        <v>78954000</v>
      </c>
      <c r="B161" t="s">
        <v>1189</v>
      </c>
      <c r="C161" s="32">
        <v>8</v>
      </c>
      <c r="D161" t="str">
        <f t="shared" si="4"/>
        <v>078954000</v>
      </c>
      <c r="E161">
        <f t="shared" si="5"/>
        <v>0.08</v>
      </c>
    </row>
    <row r="162" spans="1:5">
      <c r="A162">
        <v>78567000</v>
      </c>
      <c r="B162" t="s">
        <v>1192</v>
      </c>
      <c r="C162" s="32">
        <v>8</v>
      </c>
      <c r="D162" t="str">
        <f t="shared" si="4"/>
        <v>078567000</v>
      </c>
      <c r="E162">
        <f t="shared" si="5"/>
        <v>0.08</v>
      </c>
    </row>
    <row r="163" spans="1:5">
      <c r="A163">
        <v>78616000</v>
      </c>
      <c r="B163" t="s">
        <v>1200</v>
      </c>
      <c r="C163" s="32">
        <v>8</v>
      </c>
      <c r="D163" t="str">
        <f t="shared" si="4"/>
        <v>078616000</v>
      </c>
      <c r="E163">
        <f t="shared" si="5"/>
        <v>0.08</v>
      </c>
    </row>
    <row r="164" spans="1:5">
      <c r="A164">
        <v>90227000</v>
      </c>
      <c r="B164" t="s">
        <v>1204</v>
      </c>
      <c r="C164">
        <v>7.41</v>
      </c>
      <c r="D164" t="str">
        <f t="shared" si="4"/>
        <v>090227000</v>
      </c>
      <c r="E164">
        <f t="shared" si="5"/>
        <v>7.4099999999999999E-2</v>
      </c>
    </row>
    <row r="165" spans="1:5">
      <c r="A165">
        <v>138759000</v>
      </c>
      <c r="B165" t="s">
        <v>1208</v>
      </c>
      <c r="C165" s="32">
        <v>8</v>
      </c>
      <c r="D165" t="str">
        <f t="shared" si="4"/>
        <v>138759000</v>
      </c>
      <c r="E165">
        <f t="shared" si="5"/>
        <v>0.08</v>
      </c>
    </row>
    <row r="166" spans="1:5">
      <c r="A166">
        <v>80220000</v>
      </c>
      <c r="B166" t="s">
        <v>1227</v>
      </c>
      <c r="C166">
        <v>5.16</v>
      </c>
      <c r="D166" t="str">
        <f t="shared" si="4"/>
        <v>080220000</v>
      </c>
      <c r="E166">
        <f t="shared" si="5"/>
        <v>5.16E-2</v>
      </c>
    </row>
    <row r="167" spans="1:5">
      <c r="A167">
        <v>70428000</v>
      </c>
      <c r="B167" t="s">
        <v>1235</v>
      </c>
      <c r="C167">
        <v>3.82</v>
      </c>
      <c r="D167" t="str">
        <f t="shared" si="4"/>
        <v>070428000</v>
      </c>
      <c r="E167">
        <f t="shared" si="5"/>
        <v>3.8199999999999998E-2</v>
      </c>
    </row>
    <row r="168" spans="1:5">
      <c r="A168">
        <v>80201000</v>
      </c>
      <c r="B168" t="s">
        <v>1246</v>
      </c>
      <c r="C168">
        <v>6.38</v>
      </c>
      <c r="D168" t="str">
        <f t="shared" si="4"/>
        <v>080201000</v>
      </c>
      <c r="E168">
        <f t="shared" si="5"/>
        <v>6.3799999999999996E-2</v>
      </c>
    </row>
    <row r="169" spans="1:5">
      <c r="A169">
        <v>70459000</v>
      </c>
      <c r="B169" t="s">
        <v>1250</v>
      </c>
      <c r="C169">
        <v>4.54</v>
      </c>
      <c r="D169" t="str">
        <f t="shared" si="4"/>
        <v>070459000</v>
      </c>
      <c r="E169">
        <f t="shared" si="5"/>
        <v>4.5400000000000003E-2</v>
      </c>
    </row>
    <row r="170" spans="1:5">
      <c r="A170">
        <v>78507000</v>
      </c>
      <c r="B170" t="s">
        <v>1263</v>
      </c>
      <c r="C170" s="32">
        <v>8</v>
      </c>
      <c r="D170" t="str">
        <f t="shared" si="4"/>
        <v>078507000</v>
      </c>
      <c r="E170">
        <f t="shared" si="5"/>
        <v>0.08</v>
      </c>
    </row>
    <row r="171" spans="1:5">
      <c r="A171">
        <v>78416000</v>
      </c>
      <c r="B171" t="s">
        <v>1266</v>
      </c>
      <c r="C171" s="32">
        <v>8</v>
      </c>
      <c r="D171" t="str">
        <f t="shared" si="4"/>
        <v>078416000</v>
      </c>
      <c r="E171">
        <f t="shared" si="5"/>
        <v>0.08</v>
      </c>
    </row>
    <row r="172" spans="1:5">
      <c r="A172">
        <v>118718000</v>
      </c>
      <c r="B172" t="s">
        <v>1270</v>
      </c>
      <c r="C172" s="32">
        <v>8</v>
      </c>
      <c r="D172" t="str">
        <f t="shared" si="4"/>
        <v>118718000</v>
      </c>
      <c r="E172">
        <f t="shared" si="5"/>
        <v>0.08</v>
      </c>
    </row>
    <row r="173" spans="1:5">
      <c r="A173">
        <v>78417000</v>
      </c>
      <c r="B173" t="s">
        <v>1273</v>
      </c>
      <c r="C173" s="32">
        <v>8</v>
      </c>
      <c r="D173" t="str">
        <f t="shared" si="4"/>
        <v>078417000</v>
      </c>
      <c r="E173">
        <f t="shared" si="5"/>
        <v>0.08</v>
      </c>
    </row>
    <row r="174" spans="1:5">
      <c r="A174">
        <v>78642000</v>
      </c>
      <c r="B174" t="s">
        <v>1277</v>
      </c>
      <c r="C174" s="32">
        <v>8</v>
      </c>
      <c r="D174" t="str">
        <f t="shared" si="4"/>
        <v>078642000</v>
      </c>
      <c r="E174">
        <f t="shared" si="5"/>
        <v>0.08</v>
      </c>
    </row>
    <row r="175" spans="1:5">
      <c r="A175">
        <v>78413000</v>
      </c>
      <c r="B175" t="s">
        <v>1280</v>
      </c>
      <c r="C175" s="32">
        <v>8</v>
      </c>
      <c r="D175" t="str">
        <f t="shared" si="4"/>
        <v>078413000</v>
      </c>
      <c r="E175">
        <f t="shared" si="5"/>
        <v>0.08</v>
      </c>
    </row>
    <row r="176" spans="1:5">
      <c r="A176">
        <v>108603000</v>
      </c>
      <c r="B176" t="s">
        <v>1283</v>
      </c>
      <c r="C176">
        <v>6.27</v>
      </c>
      <c r="D176" t="str">
        <f t="shared" si="4"/>
        <v>108603000</v>
      </c>
      <c r="E176">
        <f t="shared" si="5"/>
        <v>6.2699999999999992E-2</v>
      </c>
    </row>
    <row r="177" spans="1:5">
      <c r="A177">
        <v>78229000</v>
      </c>
      <c r="B177" t="s">
        <v>1286</v>
      </c>
      <c r="C177" s="32">
        <v>8</v>
      </c>
      <c r="D177" t="str">
        <f t="shared" si="4"/>
        <v>078229000</v>
      </c>
      <c r="E177">
        <f t="shared" si="5"/>
        <v>0.08</v>
      </c>
    </row>
    <row r="178" spans="1:5">
      <c r="A178">
        <v>78408000</v>
      </c>
      <c r="B178" t="s">
        <v>1289</v>
      </c>
      <c r="C178" s="32">
        <v>8</v>
      </c>
      <c r="D178" t="str">
        <f t="shared" si="4"/>
        <v>078408000</v>
      </c>
      <c r="E178">
        <f t="shared" si="5"/>
        <v>0.08</v>
      </c>
    </row>
    <row r="179" spans="1:5">
      <c r="A179">
        <v>78635000</v>
      </c>
      <c r="B179" t="s">
        <v>1292</v>
      </c>
      <c r="C179" s="32">
        <v>8</v>
      </c>
      <c r="D179" t="str">
        <f t="shared" si="4"/>
        <v>078635000</v>
      </c>
      <c r="E179">
        <f t="shared" si="5"/>
        <v>0.08</v>
      </c>
    </row>
    <row r="180" spans="1:5">
      <c r="A180">
        <v>78215000</v>
      </c>
      <c r="B180" t="s">
        <v>1295</v>
      </c>
      <c r="C180" s="32">
        <v>8</v>
      </c>
      <c r="D180" t="str">
        <f t="shared" si="4"/>
        <v>078215000</v>
      </c>
      <c r="E180">
        <f t="shared" si="5"/>
        <v>0.08</v>
      </c>
    </row>
    <row r="181" spans="1:5">
      <c r="A181">
        <v>118719000</v>
      </c>
      <c r="B181" t="s">
        <v>1299</v>
      </c>
      <c r="C181" s="32">
        <v>8</v>
      </c>
      <c r="D181" t="str">
        <f t="shared" si="4"/>
        <v>118719000</v>
      </c>
      <c r="E181">
        <f t="shared" si="5"/>
        <v>0.08</v>
      </c>
    </row>
    <row r="182" spans="1:5">
      <c r="A182">
        <v>78641000</v>
      </c>
      <c r="B182" t="s">
        <v>1302</v>
      </c>
      <c r="C182" s="32">
        <v>8</v>
      </c>
      <c r="D182" t="str">
        <f t="shared" si="4"/>
        <v>078641000</v>
      </c>
      <c r="E182">
        <f t="shared" si="5"/>
        <v>0.08</v>
      </c>
    </row>
    <row r="183" spans="1:5">
      <c r="A183">
        <v>78409000</v>
      </c>
      <c r="B183" t="s">
        <v>1305</v>
      </c>
      <c r="C183" s="32">
        <v>8</v>
      </c>
      <c r="D183" t="str">
        <f t="shared" si="4"/>
        <v>078409000</v>
      </c>
      <c r="E183">
        <f t="shared" si="5"/>
        <v>0.08</v>
      </c>
    </row>
    <row r="184" spans="1:5">
      <c r="A184">
        <v>78637000</v>
      </c>
      <c r="B184" t="s">
        <v>1308</v>
      </c>
      <c r="C184" s="32">
        <v>8</v>
      </c>
      <c r="D184" t="str">
        <f t="shared" si="4"/>
        <v>078637000</v>
      </c>
      <c r="E184">
        <f t="shared" si="5"/>
        <v>0.08</v>
      </c>
    </row>
    <row r="185" spans="1:5">
      <c r="A185">
        <v>108414000</v>
      </c>
      <c r="B185" t="s">
        <v>1311</v>
      </c>
      <c r="C185" s="32">
        <v>8</v>
      </c>
      <c r="D185" t="str">
        <f t="shared" si="4"/>
        <v>108414000</v>
      </c>
      <c r="E185">
        <f t="shared" si="5"/>
        <v>0.08</v>
      </c>
    </row>
    <row r="186" spans="1:5">
      <c r="A186">
        <v>78407000</v>
      </c>
      <c r="B186" t="s">
        <v>1315</v>
      </c>
      <c r="C186" s="32">
        <v>8</v>
      </c>
      <c r="D186" t="str">
        <f t="shared" si="4"/>
        <v>078407000</v>
      </c>
      <c r="E186">
        <f t="shared" si="5"/>
        <v>0.08</v>
      </c>
    </row>
    <row r="187" spans="1:5">
      <c r="A187">
        <v>78415000</v>
      </c>
      <c r="B187" t="s">
        <v>1318</v>
      </c>
      <c r="C187" s="32">
        <v>8</v>
      </c>
      <c r="D187" t="str">
        <f t="shared" si="4"/>
        <v>078415000</v>
      </c>
      <c r="E187">
        <f t="shared" si="5"/>
        <v>0.08</v>
      </c>
    </row>
    <row r="188" spans="1:5">
      <c r="A188">
        <v>118715000</v>
      </c>
      <c r="B188" t="s">
        <v>1322</v>
      </c>
      <c r="C188" s="32">
        <v>8</v>
      </c>
      <c r="D188" t="str">
        <f t="shared" si="4"/>
        <v>118715000</v>
      </c>
      <c r="E188">
        <f t="shared" si="5"/>
        <v>0.08</v>
      </c>
    </row>
    <row r="189" spans="1:5">
      <c r="A189">
        <v>78274000</v>
      </c>
      <c r="B189" t="s">
        <v>1325</v>
      </c>
      <c r="C189" s="32">
        <v>8</v>
      </c>
      <c r="D189" t="str">
        <f t="shared" si="4"/>
        <v>078274000</v>
      </c>
      <c r="E189">
        <f t="shared" si="5"/>
        <v>0.08</v>
      </c>
    </row>
    <row r="190" spans="1:5">
      <c r="A190">
        <v>78636000</v>
      </c>
      <c r="B190" t="s">
        <v>1328</v>
      </c>
      <c r="C190" s="32">
        <v>8</v>
      </c>
      <c r="D190" t="str">
        <f t="shared" si="4"/>
        <v>078636000</v>
      </c>
      <c r="E190">
        <f t="shared" si="5"/>
        <v>0.08</v>
      </c>
    </row>
    <row r="191" spans="1:5">
      <c r="A191">
        <v>78420000</v>
      </c>
      <c r="B191" t="s">
        <v>2356</v>
      </c>
      <c r="C191" s="32">
        <v>8</v>
      </c>
      <c r="D191" t="str">
        <f t="shared" si="4"/>
        <v>078420000</v>
      </c>
      <c r="E191">
        <f t="shared" si="5"/>
        <v>0.08</v>
      </c>
    </row>
    <row r="192" spans="1:5">
      <c r="A192">
        <v>70425000</v>
      </c>
      <c r="B192" t="s">
        <v>1339</v>
      </c>
      <c r="C192">
        <v>4.91</v>
      </c>
      <c r="D192" t="str">
        <f t="shared" si="4"/>
        <v>070425000</v>
      </c>
      <c r="E192">
        <f t="shared" si="5"/>
        <v>4.9100000000000005E-2</v>
      </c>
    </row>
    <row r="193" spans="1:5">
      <c r="A193">
        <v>78235000</v>
      </c>
      <c r="B193" t="s">
        <v>1354</v>
      </c>
      <c r="C193" s="32">
        <v>8</v>
      </c>
      <c r="D193" t="str">
        <f t="shared" si="4"/>
        <v>078235000</v>
      </c>
      <c r="E193">
        <f t="shared" si="5"/>
        <v>0.08</v>
      </c>
    </row>
    <row r="194" spans="1:5">
      <c r="A194">
        <v>70479000</v>
      </c>
      <c r="B194" t="s">
        <v>1357</v>
      </c>
      <c r="C194">
        <v>3.37</v>
      </c>
      <c r="D194" t="str">
        <f t="shared" si="4"/>
        <v>070479000</v>
      </c>
      <c r="E194">
        <f t="shared" si="5"/>
        <v>3.3700000000000001E-2</v>
      </c>
    </row>
    <row r="195" spans="1:5">
      <c r="A195">
        <v>70465000</v>
      </c>
      <c r="B195" t="s">
        <v>1368</v>
      </c>
      <c r="C195">
        <v>5.2</v>
      </c>
      <c r="D195" t="str">
        <f t="shared" ref="D195:D258" si="6">TEXT(A195,"000000000")</f>
        <v>070465000</v>
      </c>
      <c r="E195">
        <f t="shared" ref="E195:E258" si="7">C195/100</f>
        <v>5.2000000000000005E-2</v>
      </c>
    </row>
    <row r="196" spans="1:5">
      <c r="A196">
        <v>70438000</v>
      </c>
      <c r="B196" t="s">
        <v>1372</v>
      </c>
      <c r="C196">
        <v>7.6</v>
      </c>
      <c r="D196" t="str">
        <f t="shared" si="6"/>
        <v>070438000</v>
      </c>
      <c r="E196">
        <f t="shared" si="7"/>
        <v>7.5999999999999998E-2</v>
      </c>
    </row>
    <row r="197" spans="1:5">
      <c r="A197">
        <v>110208000</v>
      </c>
      <c r="B197" t="s">
        <v>1385</v>
      </c>
      <c r="C197">
        <v>6.42</v>
      </c>
      <c r="D197" t="str">
        <f t="shared" si="6"/>
        <v>110208000</v>
      </c>
      <c r="E197">
        <f t="shared" si="7"/>
        <v>6.4199999999999993E-2</v>
      </c>
    </row>
    <row r="198" spans="1:5">
      <c r="A198">
        <v>100206000</v>
      </c>
      <c r="B198" t="s">
        <v>1389</v>
      </c>
      <c r="C198">
        <v>3.38</v>
      </c>
      <c r="D198" t="str">
        <f t="shared" si="6"/>
        <v>100206000</v>
      </c>
      <c r="E198">
        <f t="shared" si="7"/>
        <v>3.3799999999999997E-2</v>
      </c>
    </row>
    <row r="199" spans="1:5">
      <c r="A199">
        <v>70199000</v>
      </c>
      <c r="B199" t="s">
        <v>1401</v>
      </c>
      <c r="C199" s="32">
        <v>8</v>
      </c>
      <c r="D199" t="str">
        <f t="shared" si="6"/>
        <v>070199000</v>
      </c>
      <c r="E199">
        <f t="shared" si="7"/>
        <v>0.08</v>
      </c>
    </row>
    <row r="200" spans="1:5">
      <c r="A200">
        <v>110220000</v>
      </c>
      <c r="B200" t="s">
        <v>1408</v>
      </c>
      <c r="C200" s="32">
        <v>8</v>
      </c>
      <c r="D200" t="str">
        <f t="shared" si="6"/>
        <v>110220000</v>
      </c>
      <c r="E200">
        <f t="shared" si="7"/>
        <v>0.08</v>
      </c>
    </row>
    <row r="201" spans="1:5">
      <c r="A201">
        <v>110100000</v>
      </c>
      <c r="B201" t="s">
        <v>1412</v>
      </c>
      <c r="C201">
        <v>6.55</v>
      </c>
      <c r="D201" t="str">
        <f t="shared" si="6"/>
        <v>110100000</v>
      </c>
      <c r="E201">
        <f t="shared" si="7"/>
        <v>6.5500000000000003E-2</v>
      </c>
    </row>
    <row r="202" spans="1:5">
      <c r="A202">
        <v>78592000</v>
      </c>
      <c r="B202" t="s">
        <v>1419</v>
      </c>
      <c r="C202" s="32">
        <v>8</v>
      </c>
      <c r="D202" t="str">
        <f t="shared" si="6"/>
        <v>078592000</v>
      </c>
      <c r="E202">
        <f t="shared" si="7"/>
        <v>0.08</v>
      </c>
    </row>
    <row r="203" spans="1:5">
      <c r="A203">
        <v>108798000</v>
      </c>
      <c r="B203" t="s">
        <v>1426</v>
      </c>
      <c r="C203" s="32">
        <v>8</v>
      </c>
      <c r="D203" t="str">
        <f t="shared" si="6"/>
        <v>108798000</v>
      </c>
      <c r="E203">
        <f t="shared" si="7"/>
        <v>0.08</v>
      </c>
    </row>
    <row r="204" spans="1:5">
      <c r="A204">
        <v>130243000</v>
      </c>
      <c r="B204" t="s">
        <v>1429</v>
      </c>
      <c r="C204">
        <v>7.98</v>
      </c>
      <c r="D204" t="str">
        <f t="shared" si="6"/>
        <v>130243000</v>
      </c>
      <c r="E204">
        <f t="shared" si="7"/>
        <v>7.980000000000001E-2</v>
      </c>
    </row>
    <row r="205" spans="1:5">
      <c r="A205">
        <v>70204000</v>
      </c>
      <c r="B205" t="s">
        <v>1445</v>
      </c>
      <c r="C205">
        <v>4.8499999999999996</v>
      </c>
      <c r="D205" t="str">
        <f t="shared" si="6"/>
        <v>070204000</v>
      </c>
      <c r="E205">
        <f t="shared" si="7"/>
        <v>4.8499999999999995E-2</v>
      </c>
    </row>
    <row r="206" spans="1:5">
      <c r="A206">
        <v>128703000</v>
      </c>
      <c r="B206" t="s">
        <v>1453</v>
      </c>
      <c r="C206" s="32">
        <v>8</v>
      </c>
      <c r="D206" t="str">
        <f t="shared" si="6"/>
        <v>128703000</v>
      </c>
      <c r="E206">
        <f t="shared" si="7"/>
        <v>0.08</v>
      </c>
    </row>
    <row r="207" spans="1:5">
      <c r="A207">
        <v>40240000</v>
      </c>
      <c r="B207" t="s">
        <v>1457</v>
      </c>
      <c r="C207" s="32">
        <v>8</v>
      </c>
      <c r="D207" t="str">
        <f t="shared" si="6"/>
        <v>040240000</v>
      </c>
      <c r="E207">
        <f t="shared" si="7"/>
        <v>0.08</v>
      </c>
    </row>
    <row r="208" spans="1:5">
      <c r="A208">
        <v>78976000</v>
      </c>
      <c r="B208" t="s">
        <v>1461</v>
      </c>
      <c r="C208" s="32">
        <v>8</v>
      </c>
      <c r="D208" t="str">
        <f t="shared" si="6"/>
        <v>078976000</v>
      </c>
      <c r="E208">
        <f t="shared" si="7"/>
        <v>0.08</v>
      </c>
    </row>
    <row r="209" spans="1:5">
      <c r="A209">
        <v>130504000</v>
      </c>
      <c r="B209" t="s">
        <v>1471</v>
      </c>
      <c r="C209">
        <v>4.76</v>
      </c>
      <c r="D209" t="str">
        <f t="shared" si="6"/>
        <v>130504000</v>
      </c>
      <c r="E209">
        <f t="shared" si="7"/>
        <v>4.7599999999999996E-2</v>
      </c>
    </row>
    <row r="210" spans="1:5">
      <c r="A210">
        <v>80416000</v>
      </c>
      <c r="B210" t="s">
        <v>1492</v>
      </c>
      <c r="C210" s="32">
        <v>8</v>
      </c>
      <c r="D210" t="str">
        <f t="shared" si="6"/>
        <v>080416000</v>
      </c>
      <c r="E210">
        <f t="shared" si="7"/>
        <v>0.08</v>
      </c>
    </row>
    <row r="211" spans="1:5">
      <c r="A211">
        <v>60218000</v>
      </c>
      <c r="B211" t="s">
        <v>1512</v>
      </c>
      <c r="C211">
        <v>4.41</v>
      </c>
      <c r="D211" t="str">
        <f t="shared" si="6"/>
        <v>060218000</v>
      </c>
      <c r="E211">
        <f t="shared" si="7"/>
        <v>4.41E-2</v>
      </c>
    </row>
    <row r="212" spans="1:5">
      <c r="A212">
        <v>70375000</v>
      </c>
      <c r="B212" t="s">
        <v>1523</v>
      </c>
      <c r="C212" s="32">
        <v>8</v>
      </c>
      <c r="D212" t="str">
        <f t="shared" si="6"/>
        <v>070375000</v>
      </c>
      <c r="E212">
        <f t="shared" si="7"/>
        <v>0.08</v>
      </c>
    </row>
    <row r="213" spans="1:5">
      <c r="A213">
        <v>130802000</v>
      </c>
      <c r="B213" t="s">
        <v>2376</v>
      </c>
      <c r="C213" s="32">
        <v>8</v>
      </c>
      <c r="D213" t="str">
        <f t="shared" si="6"/>
        <v>130802000</v>
      </c>
      <c r="E213">
        <f t="shared" si="7"/>
        <v>0.08</v>
      </c>
    </row>
    <row r="214" spans="1:5">
      <c r="A214">
        <v>70421000</v>
      </c>
      <c r="B214" t="s">
        <v>1534</v>
      </c>
      <c r="C214" s="32">
        <v>7</v>
      </c>
      <c r="D214" t="str">
        <f t="shared" si="6"/>
        <v>070421000</v>
      </c>
      <c r="E214">
        <f t="shared" si="7"/>
        <v>7.0000000000000007E-2</v>
      </c>
    </row>
    <row r="215" spans="1:5">
      <c r="A215">
        <v>70281000</v>
      </c>
      <c r="B215" t="s">
        <v>1542</v>
      </c>
      <c r="C215">
        <v>7.52</v>
      </c>
      <c r="D215" t="str">
        <f t="shared" si="6"/>
        <v>070281000</v>
      </c>
      <c r="E215">
        <f t="shared" si="7"/>
        <v>7.5199999999999989E-2</v>
      </c>
    </row>
    <row r="216" spans="1:5">
      <c r="A216">
        <v>120201000</v>
      </c>
      <c r="B216" t="s">
        <v>1579</v>
      </c>
      <c r="C216">
        <v>5.97</v>
      </c>
      <c r="D216" t="str">
        <f t="shared" si="6"/>
        <v>120201000</v>
      </c>
      <c r="E216">
        <f t="shared" si="7"/>
        <v>5.9699999999999996E-2</v>
      </c>
    </row>
    <row r="217" spans="1:5">
      <c r="A217">
        <v>78584000</v>
      </c>
      <c r="B217" t="s">
        <v>1583</v>
      </c>
      <c r="C217" s="32">
        <v>8</v>
      </c>
      <c r="D217" t="str">
        <f t="shared" si="6"/>
        <v>078584000</v>
      </c>
      <c r="E217">
        <f t="shared" si="7"/>
        <v>0.08</v>
      </c>
    </row>
    <row r="218" spans="1:5">
      <c r="A218">
        <v>78945000</v>
      </c>
      <c r="B218" t="s">
        <v>1586</v>
      </c>
      <c r="C218" s="32">
        <v>8</v>
      </c>
      <c r="D218" t="str">
        <f t="shared" si="6"/>
        <v>078945000</v>
      </c>
      <c r="E218">
        <f t="shared" si="7"/>
        <v>0.08</v>
      </c>
    </row>
    <row r="219" spans="1:5">
      <c r="A219">
        <v>28751000</v>
      </c>
      <c r="B219" t="s">
        <v>1596</v>
      </c>
      <c r="C219" s="32">
        <v>8</v>
      </c>
      <c r="D219" t="str">
        <f t="shared" si="6"/>
        <v>028751000</v>
      </c>
      <c r="E219">
        <f t="shared" si="7"/>
        <v>0.08</v>
      </c>
    </row>
    <row r="220" spans="1:5">
      <c r="A220">
        <v>70408000</v>
      </c>
      <c r="B220" t="s">
        <v>1606</v>
      </c>
      <c r="C220">
        <v>3.56</v>
      </c>
      <c r="D220" t="str">
        <f t="shared" si="6"/>
        <v>070408000</v>
      </c>
      <c r="E220">
        <f t="shared" si="7"/>
        <v>3.56E-2</v>
      </c>
    </row>
    <row r="221" spans="1:5">
      <c r="A221">
        <v>30208000</v>
      </c>
      <c r="B221" t="s">
        <v>1621</v>
      </c>
      <c r="C221">
        <v>4.05</v>
      </c>
      <c r="D221" t="str">
        <f t="shared" si="6"/>
        <v>030208000</v>
      </c>
      <c r="E221">
        <f t="shared" si="7"/>
        <v>4.0500000000000001E-2</v>
      </c>
    </row>
    <row r="222" spans="1:5">
      <c r="A222">
        <v>38753000</v>
      </c>
      <c r="B222" t="s">
        <v>1624</v>
      </c>
      <c r="C222" s="32">
        <v>8</v>
      </c>
      <c r="D222" t="str">
        <f t="shared" si="6"/>
        <v>038753000</v>
      </c>
      <c r="E222">
        <f t="shared" si="7"/>
        <v>0.08</v>
      </c>
    </row>
    <row r="223" spans="1:5">
      <c r="A223">
        <v>70449000</v>
      </c>
      <c r="B223" t="s">
        <v>1630</v>
      </c>
      <c r="C223" s="32">
        <v>8</v>
      </c>
      <c r="D223" t="str">
        <f t="shared" si="6"/>
        <v>070449000</v>
      </c>
      <c r="E223">
        <f t="shared" si="7"/>
        <v>0.08</v>
      </c>
    </row>
    <row r="224" spans="1:5">
      <c r="A224">
        <v>70394000</v>
      </c>
      <c r="B224" t="s">
        <v>1634</v>
      </c>
      <c r="C224" s="32">
        <v>8</v>
      </c>
      <c r="D224" t="str">
        <f t="shared" si="6"/>
        <v>070394000</v>
      </c>
      <c r="E224">
        <f t="shared" si="7"/>
        <v>0.08</v>
      </c>
    </row>
    <row r="225" spans="1:5">
      <c r="A225">
        <v>20349000</v>
      </c>
      <c r="B225" t="s">
        <v>1638</v>
      </c>
      <c r="C225">
        <v>5.93</v>
      </c>
      <c r="D225" t="str">
        <f t="shared" si="6"/>
        <v>020349000</v>
      </c>
      <c r="E225">
        <f t="shared" si="7"/>
        <v>5.9299999999999999E-2</v>
      </c>
    </row>
    <row r="226" spans="1:5">
      <c r="A226">
        <v>70269000</v>
      </c>
      <c r="B226" t="s">
        <v>1645</v>
      </c>
      <c r="C226">
        <v>2.7</v>
      </c>
      <c r="D226" t="str">
        <f t="shared" si="6"/>
        <v>070269000</v>
      </c>
      <c r="E226">
        <f t="shared" si="7"/>
        <v>2.7000000000000003E-2</v>
      </c>
    </row>
    <row r="227" spans="1:5">
      <c r="A227">
        <v>150227000</v>
      </c>
      <c r="B227" t="s">
        <v>1653</v>
      </c>
      <c r="C227">
        <v>5.95</v>
      </c>
      <c r="D227" t="str">
        <f t="shared" si="6"/>
        <v>150227000</v>
      </c>
      <c r="E227">
        <f t="shared" si="7"/>
        <v>5.9500000000000004E-2</v>
      </c>
    </row>
    <row r="228" spans="1:5">
      <c r="A228">
        <v>120406000</v>
      </c>
      <c r="B228" t="s">
        <v>1661</v>
      </c>
      <c r="C228">
        <v>6.71</v>
      </c>
      <c r="D228" t="str">
        <f t="shared" si="6"/>
        <v>120406000</v>
      </c>
      <c r="E228">
        <f t="shared" si="7"/>
        <v>6.7099999999999993E-2</v>
      </c>
    </row>
    <row r="229" spans="1:5">
      <c r="A229">
        <v>120520000</v>
      </c>
      <c r="B229" t="s">
        <v>1669</v>
      </c>
      <c r="C229" s="32">
        <v>8</v>
      </c>
      <c r="D229" t="str">
        <f t="shared" si="6"/>
        <v>120520000</v>
      </c>
      <c r="E229">
        <f t="shared" si="7"/>
        <v>0.08</v>
      </c>
    </row>
    <row r="230" spans="1:5">
      <c r="A230">
        <v>40210000</v>
      </c>
      <c r="B230" t="s">
        <v>1681</v>
      </c>
      <c r="C230">
        <v>5.68</v>
      </c>
      <c r="D230" t="str">
        <f t="shared" si="6"/>
        <v>040210000</v>
      </c>
      <c r="E230">
        <f t="shared" si="7"/>
        <v>5.6799999999999996E-2</v>
      </c>
    </row>
    <row r="231" spans="1:5">
      <c r="A231">
        <v>80208000</v>
      </c>
      <c r="B231" t="s">
        <v>1685</v>
      </c>
      <c r="C231" s="32">
        <v>8</v>
      </c>
      <c r="D231" t="str">
        <f t="shared" si="6"/>
        <v>080208000</v>
      </c>
      <c r="E231">
        <f t="shared" si="7"/>
        <v>0.08</v>
      </c>
    </row>
    <row r="232" spans="1:5">
      <c r="A232">
        <v>70492000</v>
      </c>
      <c r="B232" t="s">
        <v>1693</v>
      </c>
      <c r="C232">
        <v>3.11</v>
      </c>
      <c r="D232" t="str">
        <f t="shared" si="6"/>
        <v>070492000</v>
      </c>
      <c r="E232">
        <f t="shared" si="7"/>
        <v>3.1099999999999999E-2</v>
      </c>
    </row>
    <row r="233" spans="1:5">
      <c r="A233">
        <v>70211000</v>
      </c>
      <c r="B233" t="s">
        <v>1700</v>
      </c>
      <c r="C233">
        <v>4.22</v>
      </c>
      <c r="D233" t="str">
        <f t="shared" si="6"/>
        <v>070211000</v>
      </c>
      <c r="E233">
        <f t="shared" si="7"/>
        <v>4.2199999999999994E-2</v>
      </c>
    </row>
    <row r="234" spans="1:5">
      <c r="A234">
        <v>70401000</v>
      </c>
      <c r="B234" t="s">
        <v>1708</v>
      </c>
      <c r="C234">
        <v>4.47</v>
      </c>
      <c r="D234" t="str">
        <f t="shared" si="6"/>
        <v>070401000</v>
      </c>
      <c r="E234">
        <f t="shared" si="7"/>
        <v>4.4699999999999997E-2</v>
      </c>
    </row>
    <row r="235" spans="1:5">
      <c r="A235">
        <v>70510000</v>
      </c>
      <c r="B235" t="s">
        <v>1719</v>
      </c>
      <c r="C235">
        <v>5.22</v>
      </c>
      <c r="D235" t="str">
        <f t="shared" si="6"/>
        <v>070510000</v>
      </c>
      <c r="E235">
        <f t="shared" si="7"/>
        <v>5.2199999999999996E-2</v>
      </c>
    </row>
    <row r="236" spans="1:5">
      <c r="A236">
        <v>110433000</v>
      </c>
      <c r="B236" t="s">
        <v>1723</v>
      </c>
      <c r="C236" s="32">
        <v>8</v>
      </c>
      <c r="D236" t="str">
        <f t="shared" si="6"/>
        <v>110433000</v>
      </c>
      <c r="E236">
        <f t="shared" si="7"/>
        <v>0.08</v>
      </c>
    </row>
    <row r="237" spans="1:5">
      <c r="A237">
        <v>108507000</v>
      </c>
      <c r="B237" t="s">
        <v>1744</v>
      </c>
      <c r="C237" s="32">
        <v>8</v>
      </c>
      <c r="D237" t="str">
        <f t="shared" si="6"/>
        <v>108507000</v>
      </c>
      <c r="E237">
        <f t="shared" si="7"/>
        <v>0.08</v>
      </c>
    </row>
    <row r="238" spans="1:5">
      <c r="A238">
        <v>108799000</v>
      </c>
      <c r="B238" t="s">
        <v>1738</v>
      </c>
      <c r="C238" s="32">
        <v>8</v>
      </c>
      <c r="D238" t="str">
        <f t="shared" si="6"/>
        <v>108799000</v>
      </c>
      <c r="E238">
        <f t="shared" si="7"/>
        <v>0.08</v>
      </c>
    </row>
    <row r="239" spans="1:5">
      <c r="A239">
        <v>108711000</v>
      </c>
      <c r="B239" t="s">
        <v>1742</v>
      </c>
      <c r="C239" s="32">
        <v>8</v>
      </c>
      <c r="D239" t="str">
        <f t="shared" si="6"/>
        <v>108711000</v>
      </c>
      <c r="E239">
        <f t="shared" si="7"/>
        <v>0.08</v>
      </c>
    </row>
    <row r="240" spans="1:5">
      <c r="A240">
        <v>50206000</v>
      </c>
      <c r="B240" t="s">
        <v>1746</v>
      </c>
      <c r="C240">
        <v>2.4</v>
      </c>
      <c r="D240" t="str">
        <f t="shared" si="6"/>
        <v>050206000</v>
      </c>
      <c r="E240">
        <f t="shared" si="7"/>
        <v>2.4E-2</v>
      </c>
    </row>
    <row r="241" spans="1:5">
      <c r="A241">
        <v>90204000</v>
      </c>
      <c r="B241" t="s">
        <v>1760</v>
      </c>
      <c r="C241" s="32">
        <v>8</v>
      </c>
      <c r="D241" t="str">
        <f t="shared" si="6"/>
        <v>090204000</v>
      </c>
      <c r="E241">
        <f t="shared" si="7"/>
        <v>0.08</v>
      </c>
    </row>
    <row r="242" spans="1:5">
      <c r="A242">
        <v>130201000</v>
      </c>
      <c r="B242" t="s">
        <v>1788</v>
      </c>
      <c r="C242">
        <v>3.48</v>
      </c>
      <c r="D242" t="str">
        <f t="shared" si="6"/>
        <v>130201000</v>
      </c>
      <c r="E242">
        <f t="shared" si="7"/>
        <v>3.4799999999999998E-2</v>
      </c>
    </row>
    <row r="243" spans="1:5">
      <c r="A243">
        <v>150404000</v>
      </c>
      <c r="B243" t="s">
        <v>1798</v>
      </c>
      <c r="C243" s="32">
        <v>8</v>
      </c>
      <c r="D243" t="str">
        <f t="shared" si="6"/>
        <v>150404000</v>
      </c>
      <c r="E243">
        <f t="shared" si="7"/>
        <v>0.08</v>
      </c>
    </row>
    <row r="244" spans="1:5">
      <c r="A244">
        <v>70295000</v>
      </c>
      <c r="B244" t="s">
        <v>1802</v>
      </c>
      <c r="C244">
        <v>4.68</v>
      </c>
      <c r="D244" t="str">
        <f t="shared" si="6"/>
        <v>070295000</v>
      </c>
      <c r="E244">
        <f t="shared" si="7"/>
        <v>4.6799999999999994E-2</v>
      </c>
    </row>
    <row r="245" spans="1:5">
      <c r="A245">
        <v>110203000</v>
      </c>
      <c r="B245" t="s">
        <v>1806</v>
      </c>
      <c r="C245" s="32">
        <v>8</v>
      </c>
      <c r="D245" t="str">
        <f t="shared" si="6"/>
        <v>110203000</v>
      </c>
      <c r="E245">
        <f t="shared" si="7"/>
        <v>0.08</v>
      </c>
    </row>
    <row r="246" spans="1:5">
      <c r="A246">
        <v>10227000</v>
      </c>
      <c r="B246" t="s">
        <v>1810</v>
      </c>
      <c r="C246" s="32">
        <v>8</v>
      </c>
      <c r="D246" t="str">
        <f t="shared" si="6"/>
        <v>010227000</v>
      </c>
      <c r="E246">
        <f t="shared" si="7"/>
        <v>0.08</v>
      </c>
    </row>
    <row r="247" spans="1:5">
      <c r="A247">
        <v>110405000</v>
      </c>
      <c r="B247" t="s">
        <v>1814</v>
      </c>
      <c r="C247" s="32">
        <v>8</v>
      </c>
      <c r="D247" t="str">
        <f t="shared" si="6"/>
        <v>110405000</v>
      </c>
      <c r="E247">
        <f t="shared" si="7"/>
        <v>0.08</v>
      </c>
    </row>
    <row r="248" spans="1:5">
      <c r="A248">
        <v>70402000</v>
      </c>
      <c r="B248" t="s">
        <v>1833</v>
      </c>
      <c r="C248" s="32">
        <v>8</v>
      </c>
      <c r="D248" t="str">
        <f t="shared" si="6"/>
        <v>070402000</v>
      </c>
      <c r="E248">
        <f t="shared" si="7"/>
        <v>0.08</v>
      </c>
    </row>
    <row r="249" spans="1:5">
      <c r="A249">
        <v>70466000</v>
      </c>
      <c r="B249" t="s">
        <v>1837</v>
      </c>
      <c r="C249">
        <v>4.9400000000000004</v>
      </c>
      <c r="D249" t="str">
        <f t="shared" si="6"/>
        <v>070466000</v>
      </c>
      <c r="E249">
        <f t="shared" si="7"/>
        <v>4.9400000000000006E-2</v>
      </c>
    </row>
    <row r="250" spans="1:5">
      <c r="A250">
        <v>78266000</v>
      </c>
      <c r="B250" t="s">
        <v>1841</v>
      </c>
      <c r="C250" s="32">
        <v>8</v>
      </c>
      <c r="D250" t="str">
        <f t="shared" si="6"/>
        <v>078266000</v>
      </c>
      <c r="E250">
        <f t="shared" si="7"/>
        <v>0.08</v>
      </c>
    </row>
    <row r="251" spans="1:5">
      <c r="A251">
        <v>10210000</v>
      </c>
      <c r="B251" t="s">
        <v>1848</v>
      </c>
      <c r="C251">
        <v>7.22</v>
      </c>
      <c r="D251" t="str">
        <f t="shared" si="6"/>
        <v>010210000</v>
      </c>
      <c r="E251">
        <f t="shared" si="7"/>
        <v>7.22E-2</v>
      </c>
    </row>
    <row r="252" spans="1:5">
      <c r="A252">
        <v>110418000</v>
      </c>
      <c r="B252" t="s">
        <v>1852</v>
      </c>
      <c r="C252" s="32">
        <v>8</v>
      </c>
      <c r="D252" t="str">
        <f t="shared" si="6"/>
        <v>110418000</v>
      </c>
      <c r="E252">
        <f t="shared" si="7"/>
        <v>0.08</v>
      </c>
    </row>
    <row r="253" spans="1:5">
      <c r="A253">
        <v>70290000</v>
      </c>
      <c r="B253" t="s">
        <v>1856</v>
      </c>
      <c r="C253">
        <v>2.93</v>
      </c>
      <c r="D253" t="str">
        <f t="shared" si="6"/>
        <v>070290000</v>
      </c>
      <c r="E253">
        <f t="shared" si="7"/>
        <v>2.9300000000000003E-2</v>
      </c>
    </row>
    <row r="254" spans="1:5">
      <c r="A254">
        <v>100230000</v>
      </c>
      <c r="B254" t="s">
        <v>1867</v>
      </c>
      <c r="C254">
        <v>3.91</v>
      </c>
      <c r="D254" t="str">
        <f t="shared" si="6"/>
        <v>100230000</v>
      </c>
      <c r="E254">
        <f t="shared" si="7"/>
        <v>3.9100000000000003E-2</v>
      </c>
    </row>
    <row r="255" spans="1:5">
      <c r="A255">
        <v>150430000</v>
      </c>
      <c r="B255" t="s">
        <v>1871</v>
      </c>
      <c r="C255">
        <v>7.96</v>
      </c>
      <c r="D255" t="str">
        <f t="shared" si="6"/>
        <v>150430000</v>
      </c>
      <c r="E255">
        <f t="shared" si="7"/>
        <v>7.9600000000000004E-2</v>
      </c>
    </row>
    <row r="256" spans="1:5">
      <c r="A256">
        <v>40220000</v>
      </c>
      <c r="B256" t="s">
        <v>1879</v>
      </c>
      <c r="C256" s="32">
        <v>8</v>
      </c>
      <c r="D256" t="str">
        <f t="shared" si="6"/>
        <v>040220000</v>
      </c>
      <c r="E256">
        <f t="shared" si="7"/>
        <v>0.08</v>
      </c>
    </row>
    <row r="257" spans="1:5">
      <c r="A257">
        <v>10218000</v>
      </c>
      <c r="B257" t="s">
        <v>1895</v>
      </c>
      <c r="C257">
        <v>7.54</v>
      </c>
      <c r="D257" t="str">
        <f t="shared" si="6"/>
        <v>010218000</v>
      </c>
      <c r="E257">
        <f t="shared" si="7"/>
        <v>7.5399999999999995E-2</v>
      </c>
    </row>
    <row r="258" spans="1:5">
      <c r="A258">
        <v>128726000</v>
      </c>
      <c r="B258" t="s">
        <v>1907</v>
      </c>
      <c r="C258" s="32">
        <v>8</v>
      </c>
      <c r="D258" t="str">
        <f t="shared" si="6"/>
        <v>128726000</v>
      </c>
      <c r="E258">
        <f t="shared" si="7"/>
        <v>0.08</v>
      </c>
    </row>
    <row r="259" spans="1:5">
      <c r="A259">
        <v>120235000</v>
      </c>
      <c r="B259" t="s">
        <v>1911</v>
      </c>
      <c r="C259" s="32">
        <v>8</v>
      </c>
      <c r="D259" t="str">
        <f t="shared" ref="D259:D314" si="8">TEXT(A259,"000000000")</f>
        <v>120235000</v>
      </c>
      <c r="E259">
        <f t="shared" ref="E259:E314" si="9">C259/100</f>
        <v>0.08</v>
      </c>
    </row>
    <row r="260" spans="1:5">
      <c r="A260">
        <v>110540000</v>
      </c>
      <c r="B260" t="s">
        <v>1915</v>
      </c>
      <c r="C260" s="32">
        <v>8</v>
      </c>
      <c r="D260" t="str">
        <f t="shared" si="8"/>
        <v>110540000</v>
      </c>
      <c r="E260">
        <f t="shared" si="9"/>
        <v>0.08</v>
      </c>
    </row>
    <row r="261" spans="1:5">
      <c r="A261">
        <v>78624000</v>
      </c>
      <c r="B261" t="s">
        <v>1926</v>
      </c>
      <c r="C261" s="32">
        <v>8</v>
      </c>
      <c r="D261" t="str">
        <f t="shared" si="8"/>
        <v>078624000</v>
      </c>
      <c r="E261">
        <f t="shared" si="9"/>
        <v>0.08</v>
      </c>
    </row>
    <row r="262" spans="1:5">
      <c r="A262">
        <v>108514000</v>
      </c>
      <c r="B262" t="s">
        <v>1929</v>
      </c>
      <c r="C262" s="32">
        <v>8</v>
      </c>
      <c r="D262" t="str">
        <f t="shared" si="8"/>
        <v>108514000</v>
      </c>
      <c r="E262">
        <f t="shared" si="9"/>
        <v>0.08</v>
      </c>
    </row>
    <row r="263" spans="1:5">
      <c r="A263">
        <v>78533000</v>
      </c>
      <c r="B263" t="s">
        <v>1936</v>
      </c>
      <c r="C263" s="32">
        <v>8</v>
      </c>
      <c r="D263" t="str">
        <f t="shared" si="8"/>
        <v>078533000</v>
      </c>
      <c r="E263">
        <f t="shared" si="9"/>
        <v>0.08</v>
      </c>
    </row>
    <row r="264" spans="1:5">
      <c r="A264">
        <v>70248000</v>
      </c>
      <c r="B264" t="s">
        <v>1939</v>
      </c>
      <c r="C264">
        <v>3.53</v>
      </c>
      <c r="D264" t="str">
        <f t="shared" si="8"/>
        <v>070248000</v>
      </c>
      <c r="E264">
        <f t="shared" si="9"/>
        <v>3.5299999999999998E-2</v>
      </c>
    </row>
    <row r="265" spans="1:5">
      <c r="A265">
        <v>130209000</v>
      </c>
      <c r="B265" t="s">
        <v>1947</v>
      </c>
      <c r="C265">
        <v>6.19</v>
      </c>
      <c r="D265" t="str">
        <f t="shared" si="8"/>
        <v>130209000</v>
      </c>
      <c r="E265">
        <f t="shared" si="9"/>
        <v>6.1900000000000004E-2</v>
      </c>
    </row>
    <row r="266" spans="1:5">
      <c r="A266">
        <v>90210000</v>
      </c>
      <c r="B266" t="s">
        <v>1966</v>
      </c>
      <c r="C266">
        <v>5.5</v>
      </c>
      <c r="D266" t="str">
        <f t="shared" si="8"/>
        <v>090210000</v>
      </c>
      <c r="E266">
        <f t="shared" si="9"/>
        <v>5.5E-2</v>
      </c>
    </row>
    <row r="267" spans="1:5">
      <c r="A267">
        <v>20268000</v>
      </c>
      <c r="B267" t="s">
        <v>1970</v>
      </c>
      <c r="C267">
        <v>5.13</v>
      </c>
      <c r="D267" t="str">
        <f t="shared" si="8"/>
        <v>020268000</v>
      </c>
      <c r="E267">
        <f t="shared" si="9"/>
        <v>5.1299999999999998E-2</v>
      </c>
    </row>
    <row r="268" spans="1:5">
      <c r="A268">
        <v>90205000</v>
      </c>
      <c r="B268" t="s">
        <v>1992</v>
      </c>
      <c r="C268">
        <v>4.16</v>
      </c>
      <c r="D268" t="str">
        <f t="shared" si="8"/>
        <v>090205000</v>
      </c>
      <c r="E268">
        <f t="shared" si="9"/>
        <v>4.1599999999999998E-2</v>
      </c>
    </row>
    <row r="269" spans="1:5">
      <c r="A269">
        <v>50305000</v>
      </c>
      <c r="B269" t="s">
        <v>1996</v>
      </c>
      <c r="C269" s="32">
        <v>8</v>
      </c>
      <c r="D269" t="str">
        <f t="shared" si="8"/>
        <v>050305000</v>
      </c>
      <c r="E269">
        <f t="shared" si="9"/>
        <v>0.08</v>
      </c>
    </row>
    <row r="270" spans="1:5">
      <c r="A270">
        <v>140411000</v>
      </c>
      <c r="B270" t="s">
        <v>2004</v>
      </c>
      <c r="C270">
        <v>6.2</v>
      </c>
      <c r="D270" t="str">
        <f t="shared" si="8"/>
        <v>140411000</v>
      </c>
      <c r="E270">
        <f t="shared" si="9"/>
        <v>6.2E-2</v>
      </c>
    </row>
    <row r="271" spans="1:5">
      <c r="A271">
        <v>120425000</v>
      </c>
      <c r="B271" t="s">
        <v>2008</v>
      </c>
      <c r="C271" s="32">
        <v>8</v>
      </c>
      <c r="D271" t="str">
        <f t="shared" si="8"/>
        <v>120425000</v>
      </c>
      <c r="E271">
        <f t="shared" si="9"/>
        <v>0.08</v>
      </c>
    </row>
    <row r="272" spans="1:5">
      <c r="A272">
        <v>20221000</v>
      </c>
      <c r="B272" t="s">
        <v>2026</v>
      </c>
      <c r="C272" s="32">
        <v>8</v>
      </c>
      <c r="D272" t="str">
        <f t="shared" si="8"/>
        <v>020221000</v>
      </c>
      <c r="E272">
        <f t="shared" si="9"/>
        <v>0.08</v>
      </c>
    </row>
    <row r="273" spans="1:5">
      <c r="A273">
        <v>10201000</v>
      </c>
      <c r="B273" t="s">
        <v>2030</v>
      </c>
      <c r="C273">
        <v>7.13</v>
      </c>
      <c r="D273" t="str">
        <f t="shared" si="8"/>
        <v>010201000</v>
      </c>
      <c r="E273">
        <f t="shared" si="9"/>
        <v>7.1300000000000002E-2</v>
      </c>
    </row>
    <row r="274" spans="1:5">
      <c r="A274">
        <v>110424000</v>
      </c>
      <c r="B274" t="s">
        <v>2034</v>
      </c>
      <c r="C274" s="32">
        <v>8</v>
      </c>
      <c r="D274" t="str">
        <f t="shared" si="8"/>
        <v>110424000</v>
      </c>
      <c r="E274">
        <f t="shared" si="9"/>
        <v>0.08</v>
      </c>
    </row>
    <row r="275" spans="1:5">
      <c r="A275">
        <v>78924000</v>
      </c>
      <c r="B275" t="s">
        <v>2050</v>
      </c>
      <c r="C275" s="32">
        <v>8</v>
      </c>
      <c r="D275" t="str">
        <f t="shared" si="8"/>
        <v>078924000</v>
      </c>
      <c r="E275">
        <f t="shared" si="9"/>
        <v>0.08</v>
      </c>
    </row>
    <row r="276" spans="1:5">
      <c r="A276">
        <v>78640000</v>
      </c>
      <c r="B276" t="s">
        <v>2377</v>
      </c>
      <c r="C276" s="32">
        <v>8</v>
      </c>
      <c r="D276" t="str">
        <f t="shared" si="8"/>
        <v>078640000</v>
      </c>
      <c r="E276">
        <f t="shared" si="9"/>
        <v>0.08</v>
      </c>
    </row>
    <row r="277" spans="1:5">
      <c r="A277">
        <v>78556000</v>
      </c>
      <c r="B277" t="s">
        <v>2378</v>
      </c>
      <c r="C277" s="32">
        <v>8</v>
      </c>
      <c r="D277" t="str">
        <f t="shared" si="8"/>
        <v>078556000</v>
      </c>
      <c r="E277">
        <f t="shared" si="9"/>
        <v>0.08</v>
      </c>
    </row>
    <row r="278" spans="1:5">
      <c r="A278">
        <v>100212000</v>
      </c>
      <c r="B278" t="s">
        <v>2054</v>
      </c>
      <c r="C278">
        <v>6.88</v>
      </c>
      <c r="D278" t="str">
        <f t="shared" si="8"/>
        <v>100212000</v>
      </c>
      <c r="E278">
        <f t="shared" si="9"/>
        <v>6.88E-2</v>
      </c>
    </row>
    <row r="279" spans="1:5">
      <c r="A279">
        <v>110215000</v>
      </c>
      <c r="B279" t="s">
        <v>2058</v>
      </c>
      <c r="C279" s="32">
        <v>8</v>
      </c>
      <c r="D279" t="str">
        <f t="shared" si="8"/>
        <v>110215000</v>
      </c>
      <c r="E279">
        <f t="shared" si="9"/>
        <v>0.08</v>
      </c>
    </row>
    <row r="280" spans="1:5">
      <c r="A280">
        <v>78237000</v>
      </c>
      <c r="B280" t="s">
        <v>2062</v>
      </c>
      <c r="C280" s="32">
        <v>8</v>
      </c>
      <c r="D280" t="str">
        <f t="shared" si="8"/>
        <v>078237000</v>
      </c>
      <c r="E280">
        <f t="shared" si="9"/>
        <v>0.08</v>
      </c>
    </row>
    <row r="281" spans="1:5">
      <c r="A281">
        <v>88702000</v>
      </c>
      <c r="B281" t="s">
        <v>2070</v>
      </c>
      <c r="C281" s="32">
        <v>8</v>
      </c>
      <c r="D281" t="str">
        <f t="shared" si="8"/>
        <v>088702000</v>
      </c>
      <c r="E281">
        <f t="shared" si="9"/>
        <v>0.08</v>
      </c>
    </row>
    <row r="282" spans="1:5">
      <c r="A282">
        <v>70403000</v>
      </c>
      <c r="B282" t="s">
        <v>2077</v>
      </c>
      <c r="C282">
        <v>3.92</v>
      </c>
      <c r="D282" t="str">
        <f t="shared" si="8"/>
        <v>070403000</v>
      </c>
      <c r="E282">
        <f t="shared" si="9"/>
        <v>3.9199999999999999E-2</v>
      </c>
    </row>
    <row r="283" spans="1:5">
      <c r="A283">
        <v>70513000</v>
      </c>
      <c r="B283" t="s">
        <v>2081</v>
      </c>
      <c r="C283">
        <v>6.03</v>
      </c>
      <c r="D283" t="str">
        <f t="shared" si="8"/>
        <v>070513000</v>
      </c>
      <c r="E283">
        <f t="shared" si="9"/>
        <v>6.0299999999999999E-2</v>
      </c>
    </row>
    <row r="284" spans="1:5">
      <c r="A284">
        <v>78561000</v>
      </c>
      <c r="B284" t="s">
        <v>2106</v>
      </c>
      <c r="C284" s="32">
        <v>8</v>
      </c>
      <c r="D284" t="str">
        <f t="shared" si="8"/>
        <v>078561000</v>
      </c>
      <c r="E284">
        <f t="shared" si="9"/>
        <v>0.08</v>
      </c>
    </row>
    <row r="285" spans="1:5">
      <c r="A285">
        <v>78206000</v>
      </c>
      <c r="B285" t="s">
        <v>2110</v>
      </c>
      <c r="C285" s="32">
        <v>8</v>
      </c>
      <c r="D285" t="str">
        <f t="shared" si="8"/>
        <v>078206000</v>
      </c>
      <c r="E285">
        <f t="shared" si="9"/>
        <v>0.08</v>
      </c>
    </row>
    <row r="286" spans="1:5">
      <c r="A286">
        <v>78411000</v>
      </c>
      <c r="B286" t="s">
        <v>2114</v>
      </c>
      <c r="C286" s="32">
        <v>8</v>
      </c>
      <c r="D286" t="str">
        <f t="shared" si="8"/>
        <v>078411000</v>
      </c>
      <c r="E286">
        <f t="shared" si="9"/>
        <v>0.08</v>
      </c>
    </row>
    <row r="287" spans="1:5">
      <c r="A287">
        <v>70417000</v>
      </c>
      <c r="B287" t="s">
        <v>2121</v>
      </c>
      <c r="C287">
        <v>4.29</v>
      </c>
      <c r="D287" t="str">
        <f t="shared" si="8"/>
        <v>070417000</v>
      </c>
      <c r="E287">
        <f t="shared" si="9"/>
        <v>4.2900000000000001E-2</v>
      </c>
    </row>
    <row r="288" spans="1:5">
      <c r="A288">
        <v>70514000</v>
      </c>
      <c r="B288" t="s">
        <v>2125</v>
      </c>
      <c r="C288">
        <v>4.67</v>
      </c>
      <c r="D288" t="str">
        <f t="shared" si="8"/>
        <v>070514000</v>
      </c>
      <c r="E288">
        <f t="shared" si="9"/>
        <v>4.6699999999999998E-2</v>
      </c>
    </row>
    <row r="289" spans="1:5">
      <c r="A289">
        <v>110422000</v>
      </c>
      <c r="B289" t="s">
        <v>2129</v>
      </c>
      <c r="C289">
        <v>4.67</v>
      </c>
      <c r="D289" t="str">
        <f t="shared" si="8"/>
        <v>110422000</v>
      </c>
      <c r="E289">
        <f t="shared" si="9"/>
        <v>4.6699999999999998E-2</v>
      </c>
    </row>
    <row r="290" spans="1:5">
      <c r="A290">
        <v>20201000</v>
      </c>
      <c r="B290" t="s">
        <v>2132</v>
      </c>
      <c r="C290">
        <v>4.9800000000000004</v>
      </c>
      <c r="D290" t="str">
        <f t="shared" si="8"/>
        <v>020201000</v>
      </c>
      <c r="E290">
        <f t="shared" si="9"/>
        <v>4.9800000000000004E-2</v>
      </c>
    </row>
    <row r="291" spans="1:5">
      <c r="A291">
        <v>78591000</v>
      </c>
      <c r="B291" t="s">
        <v>2148</v>
      </c>
      <c r="C291" s="32">
        <v>8</v>
      </c>
      <c r="D291" t="str">
        <f t="shared" si="8"/>
        <v>078591000</v>
      </c>
      <c r="E291">
        <f t="shared" si="9"/>
        <v>0.08</v>
      </c>
    </row>
    <row r="292" spans="1:5">
      <c r="A292">
        <v>30215000</v>
      </c>
      <c r="B292" t="s">
        <v>2151</v>
      </c>
      <c r="C292" s="32">
        <v>8</v>
      </c>
      <c r="D292" t="str">
        <f t="shared" si="8"/>
        <v>030215000</v>
      </c>
      <c r="E292">
        <f t="shared" si="9"/>
        <v>0.08</v>
      </c>
    </row>
    <row r="293" spans="1:5">
      <c r="A293">
        <v>108773000</v>
      </c>
      <c r="B293" t="s">
        <v>2154</v>
      </c>
      <c r="C293" s="32">
        <v>8</v>
      </c>
      <c r="D293" t="str">
        <f t="shared" si="8"/>
        <v>108773000</v>
      </c>
      <c r="E293">
        <f t="shared" si="9"/>
        <v>0.08</v>
      </c>
    </row>
    <row r="294" spans="1:5">
      <c r="A294">
        <v>108714000</v>
      </c>
      <c r="B294" t="s">
        <v>2158</v>
      </c>
      <c r="C294" s="32">
        <v>8</v>
      </c>
      <c r="D294" t="str">
        <f t="shared" si="8"/>
        <v>108714000</v>
      </c>
      <c r="E294">
        <f t="shared" si="9"/>
        <v>0.08</v>
      </c>
    </row>
    <row r="295" spans="1:5">
      <c r="A295">
        <v>100201000</v>
      </c>
      <c r="B295" t="s">
        <v>2165</v>
      </c>
      <c r="C295">
        <v>4.24</v>
      </c>
      <c r="D295" t="str">
        <f t="shared" si="8"/>
        <v>100201000</v>
      </c>
      <c r="E295">
        <f t="shared" si="9"/>
        <v>4.24E-2</v>
      </c>
    </row>
    <row r="296" spans="1:5">
      <c r="A296">
        <v>108660000</v>
      </c>
      <c r="B296" t="s">
        <v>2169</v>
      </c>
      <c r="C296" s="32">
        <v>8</v>
      </c>
      <c r="D296" t="str">
        <f t="shared" si="8"/>
        <v>108660000</v>
      </c>
      <c r="E296">
        <f t="shared" si="9"/>
        <v>0.08</v>
      </c>
    </row>
    <row r="297" spans="1:5">
      <c r="A297">
        <v>70462000</v>
      </c>
      <c r="B297" t="s">
        <v>2177</v>
      </c>
      <c r="C297">
        <v>5.05</v>
      </c>
      <c r="D297" t="str">
        <f t="shared" si="8"/>
        <v>070462000</v>
      </c>
      <c r="E297">
        <f t="shared" si="9"/>
        <v>5.0499999999999996E-2</v>
      </c>
    </row>
    <row r="298" spans="1:5">
      <c r="A298">
        <v>100220000</v>
      </c>
      <c r="B298" t="s">
        <v>2181</v>
      </c>
      <c r="C298">
        <v>4.9800000000000004</v>
      </c>
      <c r="D298" t="str">
        <f t="shared" si="8"/>
        <v>100220000</v>
      </c>
      <c r="E298">
        <f t="shared" si="9"/>
        <v>4.9800000000000004E-2</v>
      </c>
    </row>
    <row r="299" spans="1:5">
      <c r="A299">
        <v>78984000</v>
      </c>
      <c r="B299" t="s">
        <v>2202</v>
      </c>
      <c r="C299" s="32">
        <v>8</v>
      </c>
      <c r="D299" t="str">
        <f t="shared" si="8"/>
        <v>078984000</v>
      </c>
      <c r="E299">
        <f t="shared" si="9"/>
        <v>0.08</v>
      </c>
    </row>
    <row r="300" spans="1:5">
      <c r="A300">
        <v>10309000</v>
      </c>
      <c r="B300" t="s">
        <v>2205</v>
      </c>
      <c r="C300">
        <v>6.44</v>
      </c>
      <c r="D300" t="str">
        <f t="shared" si="8"/>
        <v>010309000</v>
      </c>
      <c r="E300">
        <f t="shared" si="9"/>
        <v>6.4399999999999999E-2</v>
      </c>
    </row>
    <row r="301" spans="1:5">
      <c r="A301">
        <v>78410000</v>
      </c>
      <c r="B301" t="s">
        <v>2209</v>
      </c>
      <c r="C301" s="32">
        <v>8</v>
      </c>
      <c r="D301" t="str">
        <f t="shared" si="8"/>
        <v>078410000</v>
      </c>
      <c r="E301">
        <f t="shared" si="9"/>
        <v>0.08</v>
      </c>
    </row>
    <row r="302" spans="1:5">
      <c r="A302">
        <v>78224000</v>
      </c>
      <c r="B302" t="s">
        <v>2220</v>
      </c>
      <c r="C302" s="32">
        <v>8</v>
      </c>
      <c r="D302" t="str">
        <f t="shared" si="8"/>
        <v>078224000</v>
      </c>
      <c r="E302">
        <f t="shared" si="9"/>
        <v>0.08</v>
      </c>
    </row>
    <row r="303" spans="1:5">
      <c r="A303">
        <v>70406000</v>
      </c>
      <c r="B303" t="s">
        <v>2224</v>
      </c>
      <c r="C303">
        <v>3.92</v>
      </c>
      <c r="D303" t="str">
        <f t="shared" si="8"/>
        <v>070406000</v>
      </c>
      <c r="E303">
        <f t="shared" si="9"/>
        <v>3.9199999999999999E-2</v>
      </c>
    </row>
    <row r="304" spans="1:5">
      <c r="A304">
        <v>78548000</v>
      </c>
      <c r="B304" t="s">
        <v>2244</v>
      </c>
      <c r="C304" s="32">
        <v>8</v>
      </c>
      <c r="D304" t="str">
        <f t="shared" si="8"/>
        <v>078548000</v>
      </c>
      <c r="E304">
        <f t="shared" si="9"/>
        <v>0.08</v>
      </c>
    </row>
    <row r="305" spans="1:5">
      <c r="A305">
        <v>70802000</v>
      </c>
      <c r="B305" t="s">
        <v>2379</v>
      </c>
      <c r="C305" s="32">
        <v>8</v>
      </c>
      <c r="D305" t="str">
        <f t="shared" si="8"/>
        <v>070802000</v>
      </c>
      <c r="E305">
        <f t="shared" si="9"/>
        <v>0.08</v>
      </c>
    </row>
    <row r="306" spans="1:5">
      <c r="A306">
        <v>90220000</v>
      </c>
      <c r="B306" t="s">
        <v>2251</v>
      </c>
      <c r="C306">
        <v>3.04</v>
      </c>
      <c r="D306" t="str">
        <f t="shared" si="8"/>
        <v>090220000</v>
      </c>
      <c r="E306">
        <f t="shared" si="9"/>
        <v>3.04E-2</v>
      </c>
    </row>
    <row r="307" spans="1:5">
      <c r="A307">
        <v>20213000</v>
      </c>
      <c r="B307" t="s">
        <v>2259</v>
      </c>
      <c r="C307">
        <v>6.84</v>
      </c>
      <c r="D307" t="str">
        <f t="shared" si="8"/>
        <v>020213000</v>
      </c>
      <c r="E307">
        <f t="shared" si="9"/>
        <v>6.8400000000000002E-2</v>
      </c>
    </row>
    <row r="308" spans="1:5">
      <c r="A308">
        <v>30202000</v>
      </c>
      <c r="B308" t="s">
        <v>2263</v>
      </c>
      <c r="C308" s="32">
        <v>8</v>
      </c>
      <c r="D308" t="str">
        <f t="shared" si="8"/>
        <v>030202000</v>
      </c>
      <c r="E308">
        <f t="shared" si="9"/>
        <v>0.08</v>
      </c>
    </row>
    <row r="309" spans="1:5">
      <c r="A309">
        <v>70407000</v>
      </c>
      <c r="B309" t="s">
        <v>2267</v>
      </c>
      <c r="C309" s="32">
        <v>8</v>
      </c>
      <c r="D309" t="str">
        <f t="shared" si="8"/>
        <v>070407000</v>
      </c>
      <c r="E309">
        <f t="shared" si="9"/>
        <v>0.08</v>
      </c>
    </row>
    <row r="310" spans="1:5">
      <c r="A310">
        <v>10208000</v>
      </c>
      <c r="B310" t="s">
        <v>2271</v>
      </c>
      <c r="C310" s="33">
        <v>8</v>
      </c>
      <c r="D310" t="str">
        <f t="shared" si="8"/>
        <v>010208000</v>
      </c>
      <c r="E310">
        <f t="shared" si="9"/>
        <v>0.08</v>
      </c>
    </row>
    <row r="311" spans="1:5">
      <c r="A311">
        <v>90201000</v>
      </c>
      <c r="B311" t="s">
        <v>2275</v>
      </c>
      <c r="C311" s="33">
        <v>6.04</v>
      </c>
      <c r="D311" t="str">
        <f t="shared" si="8"/>
        <v>090201000</v>
      </c>
      <c r="E311">
        <f t="shared" si="9"/>
        <v>6.0400000000000002E-2</v>
      </c>
    </row>
    <row r="312" spans="1:5">
      <c r="A312">
        <v>88755000</v>
      </c>
      <c r="B312" t="s">
        <v>2297</v>
      </c>
      <c r="C312" s="33">
        <v>8</v>
      </c>
      <c r="D312" t="str">
        <f t="shared" si="8"/>
        <v>088755000</v>
      </c>
      <c r="E312">
        <f t="shared" si="9"/>
        <v>0.08</v>
      </c>
    </row>
    <row r="313" spans="1:5">
      <c r="A313">
        <v>140401000</v>
      </c>
      <c r="B313" t="s">
        <v>2312</v>
      </c>
      <c r="C313">
        <v>2.42</v>
      </c>
      <c r="D313" t="str">
        <f t="shared" si="8"/>
        <v>140401000</v>
      </c>
      <c r="E313">
        <f t="shared" si="9"/>
        <v>2.4199999999999999E-2</v>
      </c>
    </row>
    <row r="314" spans="1:5">
      <c r="A314">
        <v>140570000</v>
      </c>
      <c r="B314" t="s">
        <v>2319</v>
      </c>
      <c r="C314">
        <v>5.4</v>
      </c>
      <c r="D314" t="str">
        <f t="shared" si="8"/>
        <v>140570000</v>
      </c>
      <c r="E314">
        <f t="shared" si="9"/>
        <v>5.4000000000000006E-2</v>
      </c>
    </row>
  </sheetData>
  <autoFilter ref="A1:C314" xr:uid="{59C98B5A-F9D3-4FC8-8814-1C52E814DA1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BE6978800094644A5D7A5522A443091" ma:contentTypeVersion="22" ma:contentTypeDescription="Create a new document." ma:contentTypeScope="" ma:versionID="0f1b8eacc8c363d59b000439a49df686">
  <xsd:schema xmlns:xsd="http://www.w3.org/2001/XMLSchema" xmlns:xs="http://www.w3.org/2001/XMLSchema" xmlns:p="http://schemas.microsoft.com/office/2006/metadata/properties" xmlns:ns2="72eb0b30-679b-499a-86a3-c77819f0e684" xmlns:ns3="b8f84c3e-173c-40c4-a5ae-191aa1fd43d6" targetNamespace="http://schemas.microsoft.com/office/2006/metadata/properties" ma:root="true" ma:fieldsID="265f3c76688f5e8a0953bee51a38e628" ns2:_="" ns3:_="">
    <xsd:import namespace="72eb0b30-679b-499a-86a3-c77819f0e684"/>
    <xsd:import namespace="b8f84c3e-173c-40c4-a5ae-191aa1fd43d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ocation" minOccurs="0"/>
                <xsd:element ref="ns3:DestinationFolder" minOccurs="0"/>
                <xsd:element ref="ns3:DestinationSharePoint" minOccurs="0"/>
                <xsd:element ref="ns3:Move" minOccurs="0"/>
                <xsd:element ref="ns3:URL" minOccurs="0"/>
                <xsd:element ref="ns3:c9de8d79bac84440b6bac5060b96f525" minOccurs="0"/>
                <xsd:element ref="ns2:TaxCatchAll"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b0b30-679b-499a-86a3-c77819f0e68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4a925773-022d-4431-9518-b1baabd30485}" ma:internalName="TaxCatchAll" ma:showField="CatchAllData" ma:web="72eb0b30-679b-499a-86a3-c77819f0e6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84c3e-173c-40c4-a5ae-191aa1fd43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ocation" ma:index="14" nillable="true" ma:displayName="Location" ma:format="Dropdown" ma:internalName="Location">
      <xsd:simpleType>
        <xsd:restriction base="dms:Text">
          <xsd:maxLength value="255"/>
        </xsd:restriction>
      </xsd:simpleType>
    </xsd:element>
    <xsd:element name="DestinationFolder" ma:index="15" nillable="true" ma:displayName="DestinationFolder" ma:format="Dropdown" ma:internalName="DestinationFolder">
      <xsd:simpleType>
        <xsd:restriction base="dms:Text">
          <xsd:maxLength value="255"/>
        </xsd:restriction>
      </xsd:simpleType>
    </xsd:element>
    <xsd:element name="DestinationSharePoint" ma:index="16" nillable="true" ma:displayName="DestinationSharePoint" ma:format="Dropdown" ma:internalName="DestinationSharePoint">
      <xsd:simpleType>
        <xsd:restriction base="dms:Text">
          <xsd:maxLength value="255"/>
        </xsd:restriction>
      </xsd:simpleType>
    </xsd:element>
    <xsd:element name="Move" ma:index="17" nillable="true" ma:displayName="Move" ma:default="1" ma:format="Dropdown" ma:internalName="Move">
      <xsd:simpleType>
        <xsd:restriction base="dms:Boolean"/>
      </xsd:simpleType>
    </xsd:element>
    <xsd:element name="URL" ma:index="18"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c9de8d79bac84440b6bac5060b96f525" ma:index="20" nillable="true" ma:taxonomy="true" ma:internalName="c9de8d79bac84440b6bac5060b96f525" ma:taxonomyFieldName="Image_x0020_Tags" ma:displayName="Image Tags" ma:readOnly="false" ma:default="" ma:fieldId="{c9de8d79-bac8-4440-b6ba-c5060b96f525}" ma:sspId="5db50a19-44cd-47bf-aae0-69db42930db7" ma:termSetId="c866ca65-f095-4a16-9249-028d500f7703" ma:anchorId="00000000-0000-0000-0000-000000000000" ma:open="fals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stinationSharePoint xmlns="b8f84c3e-173c-40c4-a5ae-191aa1fd43d6" xsi:nil="true"/>
    <DestinationFolder xmlns="b8f84c3e-173c-40c4-a5ae-191aa1fd43d6" xsi:nil="true"/>
    <c9de8d79bac84440b6bac5060b96f525 xmlns="b8f84c3e-173c-40c4-a5ae-191aa1fd43d6">
      <Terms xmlns="http://schemas.microsoft.com/office/infopath/2007/PartnerControls"/>
    </c9de8d79bac84440b6bac5060b96f525>
    <Move xmlns="b8f84c3e-173c-40c4-a5ae-191aa1fd43d6">true</Move>
    <Location xmlns="b8f84c3e-173c-40c4-a5ae-191aa1fd43d6" xsi:nil="true"/>
    <URL xmlns="b8f84c3e-173c-40c4-a5ae-191aa1fd43d6">
      <Url xsi:nil="true"/>
      <Description xsi:nil="true"/>
    </URL>
    <lcf76f155ced4ddcb4097134ff3c332f xmlns="b8f84c3e-173c-40c4-a5ae-191aa1fd43d6">
      <Terms xmlns="http://schemas.microsoft.com/office/infopath/2007/PartnerControls"/>
    </lcf76f155ced4ddcb4097134ff3c332f>
    <TaxCatchAll xmlns="72eb0b30-679b-499a-86a3-c77819f0e684" xsi:nil="true"/>
    <_dlc_DocId xmlns="72eb0b30-679b-499a-86a3-c77819f0e684">AU3J23PMWYQH-2111659800-21868</_dlc_DocId>
    <_dlc_DocIdUrl xmlns="72eb0b30-679b-499a-86a3-c77819f0e684">
      <Url>https://adecloud.sharepoint.com/sites/ExceptionalStudentServicesESS/_layouts/15/DocIdRedir.aspx?ID=AU3J23PMWYQH-2111659800-21868</Url>
      <Description>AU3J23PMWYQH-2111659800-21868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BBBFA9-9335-4297-BF71-E48046418E28}"/>
</file>

<file path=customXml/itemProps2.xml><?xml version="1.0" encoding="utf-8"?>
<ds:datastoreItem xmlns:ds="http://schemas.openxmlformats.org/officeDocument/2006/customXml" ds:itemID="{39D512DC-A37F-4524-9FEF-3168B008EEAD}"/>
</file>

<file path=customXml/itemProps3.xml><?xml version="1.0" encoding="utf-8"?>
<ds:datastoreItem xmlns:ds="http://schemas.openxmlformats.org/officeDocument/2006/customXml" ds:itemID="{C3701DAE-C985-481E-B552-156A2C90BA10}"/>
</file>

<file path=customXml/itemProps4.xml><?xml version="1.0" encoding="utf-8"?>
<ds:datastoreItem xmlns:ds="http://schemas.openxmlformats.org/officeDocument/2006/customXml" ds:itemID="{E41CA08F-7635-480C-B0B8-3C3303375B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Tanya</dc:creator>
  <cp:keywords/>
  <dc:description/>
  <cp:lastModifiedBy>Sanchez, Abby</cp:lastModifiedBy>
  <cp:revision/>
  <dcterms:created xsi:type="dcterms:W3CDTF">2026-04-15T22:12:20Z</dcterms:created>
  <dcterms:modified xsi:type="dcterms:W3CDTF">2026-06-22T19:31:23Z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0x010100EBE6978800094644A5D7A5522A443091</vt:lpwstr>
  </property>
  <property fmtid="{D5CDD505-2E9C-101B-9397-08002B2CF9AE}" pid="3" name="_dlc_DocIdItemGuid">
    <vt:lpwstr>64f08dda-9f7e-4c2b-932e-9185d000dbfc</vt:lpwstr>
  </property>
  <property fmtid="{D5CDD505-2E9C-101B-9397-08002B2CF9AE}" pid="4" name="MSIP_Label_d5c8a866-4739-45c3-9e6f-5545088ee350_Enabled">
    <vt:lpwstr>True</vt:lpwstr>
  </property>
  <property fmtid="{D5CDD505-2E9C-101B-9397-08002B2CF9AE}" pid="5" name="MSIP_Label_d5c8a866-4739-45c3-9e6f-5545088ee350_SiteId">
    <vt:lpwstr>58a5b0cb-441f-42ba-a5a1-8fdfd05a3ffc</vt:lpwstr>
  </property>
  <property fmtid="{D5CDD505-2E9C-101B-9397-08002B2CF9AE}" pid="6" name="MSIP_Label_d5c8a866-4739-45c3-9e6f-5545088ee350_SetDate">
    <vt:lpwstr>2026-04-17T18:04:10Z</vt:lpwstr>
  </property>
  <property fmtid="{D5CDD505-2E9C-101B-9397-08002B2CF9AE}" pid="7" name="MSIP_Label_d5c8a866-4739-45c3-9e6f-5545088ee350_Name">
    <vt:lpwstr>Internal</vt:lpwstr>
  </property>
  <property fmtid="{D5CDD505-2E9C-101B-9397-08002B2CF9AE}" pid="8" name="MSIP_Label_d5c8a866-4739-45c3-9e6f-5545088ee350_ActionId">
    <vt:lpwstr>ff4c036f-cb6c-45a6-ab03-3e9ae29b2cd4</vt:lpwstr>
  </property>
  <property fmtid="{D5CDD505-2E9C-101B-9397-08002B2CF9AE}" pid="9" name="MSIP_Label_d5c8a866-4739-45c3-9e6f-5545088ee350_Removed">
    <vt:lpwstr>False</vt:lpwstr>
  </property>
  <property fmtid="{D5CDD505-2E9C-101B-9397-08002B2CF9AE}" pid="10" name="MSIP_Label_d5c8a866-4739-45c3-9e6f-5545088ee350_Extended_MSFT_Method">
    <vt:lpwstr>Standard</vt:lpwstr>
  </property>
  <property fmtid="{D5CDD505-2E9C-101B-9397-08002B2CF9AE}" pid="11" name="Sensitivity">
    <vt:lpwstr>Internal</vt:lpwstr>
  </property>
  <property fmtid="{D5CDD505-2E9C-101B-9397-08002B2CF9AE}" pid="12" name="MediaServiceImageTags">
    <vt:lpwstr/>
  </property>
  <property fmtid="{D5CDD505-2E9C-101B-9397-08002B2CF9AE}" pid="13" name="Image Tags">
    <vt:lpwstr/>
  </property>
  <property fmtid="{D5CDD505-2E9C-101B-9397-08002B2CF9AE}" pid="14" name="Image_x0020_Tags">
    <vt:lpwstr/>
  </property>
</Properties>
</file>