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updateLinks="never" defaultThemeVersion="166925"/>
  <mc:AlternateContent xmlns:mc="http://schemas.openxmlformats.org/markup-compatibility/2006">
    <mc:Choice Requires="x15">
      <x15ac:absPath xmlns:x15ac="http://schemas.microsoft.com/office/spreadsheetml/2010/11/ac" url="https://adecloud.sharepoint.com/sites/TitleIV-A/Title IV_Library/GrantReview/FY27 Grant Review/"/>
    </mc:Choice>
  </mc:AlternateContent>
  <xr:revisionPtr revIDLastSave="0" documentId="8_{6D94D921-6CCF-427D-96F6-D27E40AF4870}" xr6:coauthVersionLast="47" xr6:coauthVersionMax="47" xr10:uidLastSave="{00000000-0000-0000-0000-000000000000}"/>
  <bookViews>
    <workbookView xWindow="28680" yWindow="-135" windowWidth="29040" windowHeight="15720" firstSheet="3" activeTab="3" xr2:uid="{00000000-000D-0000-FFFF-FFFF00000000}"/>
  </bookViews>
  <sheets>
    <sheet name="Instructions" sheetId="2" r:id="rId1"/>
    <sheet name="Budget Summary" sheetId="5" r:id="rId2"/>
    <sheet name="Budget Balance Summary" sheetId="16" r:id="rId3"/>
    <sheet name="Budget Narrative &amp; Allocation" sheetId="4" r:id="rId4"/>
    <sheet name="Private Schools" sheetId="13" r:id="rId5"/>
  </sheets>
  <definedNames>
    <definedName name="_xlnm.Print_Area" localSheetId="2">'Budget Balance Summary'!$A$1:$D$22</definedName>
    <definedName name="_xlnm.Print_Area" localSheetId="3">'Budget Narrative &amp; Allocation'!$A$1:$N$121</definedName>
    <definedName name="_xlnm.Print_Area" localSheetId="1">'Budget Summary'!$A$1:$H$12</definedName>
    <definedName name="_xlnm.Print_Area" localSheetId="0">Instructions!$A$1:$A$36</definedName>
    <definedName name="_xlnm.Print_Area" localSheetId="4">'Private Schools'!$A$1:$J$16</definedName>
    <definedName name="_xlnm.Print_Titles" localSheetId="3">'Budget Narrative &amp; Allocation'!$1:$4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6" l="1"/>
  <c r="D18" i="16" s="1"/>
  <c r="C17" i="16"/>
  <c r="D17" i="16" s="1"/>
  <c r="C16" i="16"/>
  <c r="D16" i="16" s="1"/>
  <c r="C19" i="16"/>
  <c r="C20" i="16"/>
  <c r="A1" i="4"/>
  <c r="I1" i="4"/>
  <c r="I1" i="13"/>
  <c r="H7" i="5"/>
  <c r="G4" i="5"/>
  <c r="H5" i="5" s="1"/>
  <c r="M27" i="4" s="1"/>
  <c r="C21" i="16"/>
  <c r="D21" i="16" s="1"/>
  <c r="C15" i="16"/>
  <c r="C14" i="16"/>
  <c r="C13" i="16"/>
  <c r="C12" i="16"/>
  <c r="C11" i="16"/>
  <c r="C10" i="16"/>
  <c r="C9" i="16"/>
  <c r="C8" i="16"/>
  <c r="C7" i="16"/>
  <c r="C6" i="16"/>
  <c r="C5" i="16"/>
  <c r="C4" i="16"/>
  <c r="B22" i="16"/>
  <c r="D2" i="16"/>
  <c r="A2" i="16"/>
  <c r="U200" i="13"/>
  <c r="B8" i="5"/>
  <c r="H6" i="5" l="1"/>
  <c r="D19" i="16" l="1"/>
  <c r="D9" i="16"/>
  <c r="D14" i="16"/>
  <c r="D13" i="16"/>
  <c r="D20" i="16"/>
  <c r="D12" i="16"/>
  <c r="D6" i="16"/>
  <c r="D5" i="16"/>
  <c r="D10" i="16"/>
  <c r="D4" i="16"/>
  <c r="D7" i="16"/>
  <c r="D11" i="16"/>
  <c r="D15" i="16"/>
  <c r="D8" i="16"/>
  <c r="D22" i="16" l="1"/>
  <c r="C22" i="16"/>
  <c r="B11" i="5" l="1"/>
  <c r="J8" i="4" s="1"/>
  <c r="U690" i="13"/>
  <c r="U676" i="13"/>
  <c r="U662" i="13"/>
  <c r="U648" i="13"/>
  <c r="U634" i="13"/>
  <c r="U620" i="13"/>
  <c r="U606" i="13"/>
  <c r="U592" i="13"/>
  <c r="U578" i="13"/>
  <c r="U564" i="13"/>
  <c r="U550" i="13"/>
  <c r="U536" i="13"/>
  <c r="U522" i="13"/>
  <c r="U508" i="13"/>
  <c r="U494" i="13"/>
  <c r="U480" i="13"/>
  <c r="U466" i="13"/>
  <c r="U452" i="13"/>
  <c r="U438" i="13"/>
  <c r="U424" i="13"/>
  <c r="U410" i="13"/>
  <c r="U396" i="13"/>
  <c r="U382" i="13"/>
  <c r="U368" i="13"/>
  <c r="U354" i="13"/>
  <c r="U340" i="13"/>
  <c r="U326" i="13"/>
  <c r="U312" i="13"/>
  <c r="U298" i="13"/>
  <c r="U284" i="13"/>
  <c r="U270" i="13"/>
  <c r="U256" i="13"/>
  <c r="U242" i="13"/>
  <c r="U228" i="13"/>
  <c r="U214" i="13"/>
  <c r="U186" i="13"/>
  <c r="U172" i="13"/>
  <c r="U157" i="13"/>
  <c r="U144" i="13"/>
  <c r="U130" i="13"/>
  <c r="U116" i="13"/>
  <c r="U102" i="13"/>
  <c r="U88" i="13"/>
  <c r="U74" i="13"/>
  <c r="U60" i="13"/>
  <c r="U46" i="13"/>
  <c r="U32" i="13"/>
  <c r="U18" i="13"/>
  <c r="U4" i="13"/>
  <c r="U701" i="13" l="1"/>
  <c r="J1" i="13" l="1"/>
  <c r="J30" i="4"/>
  <c r="E1" i="13"/>
  <c r="C1" i="13"/>
  <c r="B696" i="13" l="1"/>
  <c r="B682" i="13"/>
  <c r="B668" i="13"/>
  <c r="B640" i="13"/>
  <c r="B626" i="13"/>
  <c r="B612" i="13"/>
  <c r="B598" i="13"/>
  <c r="B584" i="13"/>
  <c r="B570" i="13"/>
  <c r="B556" i="13"/>
  <c r="B542" i="13"/>
  <c r="B514" i="13"/>
  <c r="B500" i="13"/>
  <c r="B486" i="13"/>
  <c r="B472" i="13"/>
  <c r="B458" i="13"/>
  <c r="B444" i="13"/>
  <c r="B430" i="13"/>
  <c r="B416" i="13"/>
  <c r="B402" i="13"/>
  <c r="B388" i="13"/>
  <c r="B374" i="13"/>
  <c r="B360" i="13"/>
  <c r="B346" i="13"/>
  <c r="B332" i="13"/>
  <c r="B318" i="13"/>
  <c r="B304" i="13"/>
  <c r="B290" i="13"/>
  <c r="B276" i="13"/>
  <c r="B262" i="13"/>
  <c r="B248" i="13"/>
  <c r="B234" i="13"/>
  <c r="B220" i="13"/>
  <c r="B206" i="13"/>
  <c r="B178" i="13"/>
  <c r="B164" i="13"/>
  <c r="B150" i="13"/>
  <c r="B136" i="13"/>
  <c r="B122" i="13"/>
  <c r="B108" i="13"/>
  <c r="B80" i="13"/>
  <c r="I701" i="13" l="1"/>
  <c r="H701" i="13"/>
  <c r="G701" i="13"/>
  <c r="F701" i="13"/>
  <c r="B692" i="13"/>
  <c r="B694" i="13" s="1"/>
  <c r="I687" i="13"/>
  <c r="H687" i="13"/>
  <c r="G687" i="13"/>
  <c r="F687" i="13"/>
  <c r="B678" i="13"/>
  <c r="B680" i="13" s="1"/>
  <c r="I673" i="13"/>
  <c r="H673" i="13"/>
  <c r="G673" i="13"/>
  <c r="F673" i="13"/>
  <c r="B667" i="13"/>
  <c r="B666" i="13"/>
  <c r="B664" i="13"/>
  <c r="I659" i="13"/>
  <c r="H659" i="13"/>
  <c r="G659" i="13"/>
  <c r="F659" i="13"/>
  <c r="B650" i="13"/>
  <c r="B652" i="13" s="1"/>
  <c r="I645" i="13"/>
  <c r="H645" i="13"/>
  <c r="G645" i="13"/>
  <c r="F645" i="13"/>
  <c r="B636" i="13"/>
  <c r="B638" i="13" s="1"/>
  <c r="I631" i="13"/>
  <c r="H631" i="13"/>
  <c r="G631" i="13"/>
  <c r="B625" i="13" s="1"/>
  <c r="F631" i="13"/>
  <c r="B624" i="13"/>
  <c r="B622" i="13"/>
  <c r="I617" i="13"/>
  <c r="H617" i="13"/>
  <c r="G617" i="13"/>
  <c r="F617" i="13"/>
  <c r="B608" i="13"/>
  <c r="B610" i="13" s="1"/>
  <c r="I603" i="13"/>
  <c r="H603" i="13"/>
  <c r="G603" i="13"/>
  <c r="F603" i="13"/>
  <c r="B594" i="13"/>
  <c r="B596" i="13" s="1"/>
  <c r="I589" i="13"/>
  <c r="H589" i="13"/>
  <c r="G589" i="13"/>
  <c r="B583" i="13" s="1"/>
  <c r="F589" i="13"/>
  <c r="B580" i="13"/>
  <c r="B582" i="13" s="1"/>
  <c r="I575" i="13"/>
  <c r="H575" i="13"/>
  <c r="G575" i="13"/>
  <c r="F575" i="13"/>
  <c r="B566" i="13"/>
  <c r="B568" i="13" s="1"/>
  <c r="I561" i="13"/>
  <c r="H561" i="13"/>
  <c r="G561" i="13"/>
  <c r="F561" i="13"/>
  <c r="B552" i="13"/>
  <c r="B554" i="13" s="1"/>
  <c r="I547" i="13"/>
  <c r="H547" i="13"/>
  <c r="G547" i="13"/>
  <c r="F547" i="13"/>
  <c r="B538" i="13"/>
  <c r="B540" i="13" s="1"/>
  <c r="I533" i="13"/>
  <c r="H533" i="13"/>
  <c r="G533" i="13"/>
  <c r="F533" i="13"/>
  <c r="B524" i="13"/>
  <c r="B526" i="13" s="1"/>
  <c r="I519" i="13"/>
  <c r="H519" i="13"/>
  <c r="G519" i="13"/>
  <c r="F519" i="13"/>
  <c r="B510" i="13"/>
  <c r="B512" i="13" s="1"/>
  <c r="I505" i="13"/>
  <c r="H505" i="13"/>
  <c r="G505" i="13"/>
  <c r="F505" i="13"/>
  <c r="B499" i="13" s="1"/>
  <c r="B496" i="13"/>
  <c r="B498" i="13" s="1"/>
  <c r="I491" i="13"/>
  <c r="H491" i="13"/>
  <c r="G491" i="13"/>
  <c r="F491" i="13"/>
  <c r="B482" i="13"/>
  <c r="B484" i="13" s="1"/>
  <c r="I477" i="13"/>
  <c r="H477" i="13"/>
  <c r="G477" i="13"/>
  <c r="F477" i="13"/>
  <c r="B468" i="13"/>
  <c r="B470" i="13" s="1"/>
  <c r="I463" i="13"/>
  <c r="H463" i="13"/>
  <c r="G463" i="13"/>
  <c r="B457" i="13" s="1"/>
  <c r="F463" i="13"/>
  <c r="B454" i="13"/>
  <c r="B456" i="13" s="1"/>
  <c r="I449" i="13"/>
  <c r="H449" i="13"/>
  <c r="G449" i="13"/>
  <c r="B443" i="13" s="1"/>
  <c r="F449" i="13"/>
  <c r="B440" i="13"/>
  <c r="B442" i="13" s="1"/>
  <c r="I435" i="13"/>
  <c r="H435" i="13"/>
  <c r="G435" i="13"/>
  <c r="F435" i="13"/>
  <c r="B429" i="13" s="1"/>
  <c r="B426" i="13"/>
  <c r="B428" i="13" s="1"/>
  <c r="I421" i="13"/>
  <c r="H421" i="13"/>
  <c r="G421" i="13"/>
  <c r="F421" i="13"/>
  <c r="B415" i="13" s="1"/>
  <c r="B414" i="13"/>
  <c r="B412" i="13"/>
  <c r="I407" i="13"/>
  <c r="H407" i="13"/>
  <c r="G407" i="13"/>
  <c r="B401" i="13" s="1"/>
  <c r="F407" i="13"/>
  <c r="B398" i="13"/>
  <c r="B400" i="13" s="1"/>
  <c r="I393" i="13"/>
  <c r="H393" i="13"/>
  <c r="G393" i="13"/>
  <c r="F393" i="13"/>
  <c r="B387" i="13" s="1"/>
  <c r="B384" i="13"/>
  <c r="B386" i="13" s="1"/>
  <c r="I379" i="13"/>
  <c r="H379" i="13"/>
  <c r="G379" i="13"/>
  <c r="F379" i="13"/>
  <c r="B370" i="13"/>
  <c r="B372" i="13" s="1"/>
  <c r="I365" i="13"/>
  <c r="H365" i="13"/>
  <c r="G365" i="13"/>
  <c r="B359" i="13" s="1"/>
  <c r="F365" i="13"/>
  <c r="B356" i="13"/>
  <c r="B358" i="13" s="1"/>
  <c r="I351" i="13"/>
  <c r="H351" i="13"/>
  <c r="G351" i="13"/>
  <c r="F351" i="13"/>
  <c r="B342" i="13"/>
  <c r="B344" i="13" s="1"/>
  <c r="I337" i="13"/>
  <c r="H337" i="13"/>
  <c r="B331" i="13" s="1"/>
  <c r="G337" i="13"/>
  <c r="F337" i="13"/>
  <c r="B328" i="13"/>
  <c r="B330" i="13" s="1"/>
  <c r="I323" i="13"/>
  <c r="H323" i="13"/>
  <c r="G323" i="13"/>
  <c r="F323" i="13"/>
  <c r="B314" i="13"/>
  <c r="B316" i="13" s="1"/>
  <c r="I309" i="13"/>
  <c r="H309" i="13"/>
  <c r="B303" i="13" s="1"/>
  <c r="G309" i="13"/>
  <c r="F309" i="13"/>
  <c r="B302" i="13"/>
  <c r="B300" i="13"/>
  <c r="I295" i="13"/>
  <c r="H295" i="13"/>
  <c r="G295" i="13"/>
  <c r="B289" i="13" s="1"/>
  <c r="F295" i="13"/>
  <c r="B286" i="13"/>
  <c r="B288" i="13" s="1"/>
  <c r="I281" i="13"/>
  <c r="H281" i="13"/>
  <c r="G281" i="13"/>
  <c r="B275" i="13" s="1"/>
  <c r="F281" i="13"/>
  <c r="B274" i="13"/>
  <c r="B272" i="13"/>
  <c r="I267" i="13"/>
  <c r="H267" i="13"/>
  <c r="G267" i="13"/>
  <c r="F267" i="13"/>
  <c r="B258" i="13"/>
  <c r="B260" i="13" s="1"/>
  <c r="I253" i="13"/>
  <c r="H253" i="13"/>
  <c r="G253" i="13"/>
  <c r="F253" i="13"/>
  <c r="B244" i="13"/>
  <c r="B246" i="13" s="1"/>
  <c r="I239" i="13"/>
  <c r="H239" i="13"/>
  <c r="G239" i="13"/>
  <c r="B233" i="13" s="1"/>
  <c r="F239" i="13"/>
  <c r="B230" i="13"/>
  <c r="B232" i="13" s="1"/>
  <c r="I225" i="13"/>
  <c r="H225" i="13"/>
  <c r="G225" i="13"/>
  <c r="F225" i="13"/>
  <c r="B219" i="13" s="1"/>
  <c r="B218" i="13"/>
  <c r="B216" i="13"/>
  <c r="I211" i="13"/>
  <c r="H211" i="13"/>
  <c r="B205" i="13" s="1"/>
  <c r="G211" i="13"/>
  <c r="F211" i="13"/>
  <c r="B202" i="13"/>
  <c r="B204" i="13" s="1"/>
  <c r="I197" i="13"/>
  <c r="H197" i="13"/>
  <c r="G197" i="13"/>
  <c r="F197" i="13"/>
  <c r="B190" i="13"/>
  <c r="B188" i="13"/>
  <c r="I183" i="13"/>
  <c r="H183" i="13"/>
  <c r="G183" i="13"/>
  <c r="B177" i="13" s="1"/>
  <c r="F183" i="13"/>
  <c r="B176" i="13"/>
  <c r="B174" i="13"/>
  <c r="I169" i="13"/>
  <c r="H169" i="13"/>
  <c r="G169" i="13"/>
  <c r="F169" i="13"/>
  <c r="B160" i="13"/>
  <c r="B162" i="13" s="1"/>
  <c r="I155" i="13"/>
  <c r="H155" i="13"/>
  <c r="G155" i="13"/>
  <c r="F155" i="13"/>
  <c r="B146" i="13"/>
  <c r="B148" i="13" s="1"/>
  <c r="I141" i="13"/>
  <c r="H141" i="13"/>
  <c r="G141" i="13"/>
  <c r="F141" i="13"/>
  <c r="B132" i="13"/>
  <c r="B134" i="13" s="1"/>
  <c r="I127" i="13"/>
  <c r="H127" i="13"/>
  <c r="G127" i="13"/>
  <c r="F127" i="13"/>
  <c r="B118" i="13"/>
  <c r="B120" i="13" s="1"/>
  <c r="I113" i="13"/>
  <c r="H113" i="13"/>
  <c r="G113" i="13"/>
  <c r="F113" i="13"/>
  <c r="B104" i="13"/>
  <c r="B106" i="13" s="1"/>
  <c r="I99" i="13"/>
  <c r="H99" i="13"/>
  <c r="G99" i="13"/>
  <c r="F99" i="13"/>
  <c r="B90" i="13"/>
  <c r="B92" i="13" s="1"/>
  <c r="I85" i="13"/>
  <c r="H85" i="13"/>
  <c r="G85" i="13"/>
  <c r="F85" i="13"/>
  <c r="B76" i="13"/>
  <c r="B78" i="13" s="1"/>
  <c r="I71" i="13"/>
  <c r="H71" i="13"/>
  <c r="G71" i="13"/>
  <c r="F71" i="13"/>
  <c r="B62" i="13"/>
  <c r="B64" i="13" s="1"/>
  <c r="I57" i="13"/>
  <c r="H57" i="13"/>
  <c r="G57" i="13"/>
  <c r="F57" i="13"/>
  <c r="B48" i="13"/>
  <c r="B50" i="13" s="1"/>
  <c r="I43" i="13"/>
  <c r="H43" i="13"/>
  <c r="G43" i="13"/>
  <c r="F43" i="13"/>
  <c r="B34" i="13"/>
  <c r="B36" i="13" s="1"/>
  <c r="I29" i="13"/>
  <c r="H29" i="13"/>
  <c r="G29" i="13"/>
  <c r="F29" i="13"/>
  <c r="B20" i="13"/>
  <c r="B22" i="13" s="1"/>
  <c r="B6" i="13"/>
  <c r="B5" i="5"/>
  <c r="B10" i="5" s="1"/>
  <c r="B12" i="5" l="1"/>
  <c r="J7" i="4"/>
  <c r="B653" i="13"/>
  <c r="B654" i="13" s="1"/>
  <c r="B527" i="13"/>
  <c r="B528" i="13" s="1"/>
  <c r="B681" i="13"/>
  <c r="B695" i="13"/>
  <c r="B191" i="13"/>
  <c r="B192" i="13" s="1"/>
  <c r="B247" i="13"/>
  <c r="B373" i="13"/>
  <c r="B555" i="13"/>
  <c r="B569" i="13"/>
  <c r="B611" i="13"/>
  <c r="B541" i="13"/>
  <c r="B149" i="13"/>
  <c r="B317" i="13"/>
  <c r="B513" i="13"/>
  <c r="B345" i="13"/>
  <c r="B485" i="13"/>
  <c r="B471" i="13"/>
  <c r="B597" i="13"/>
  <c r="B639" i="13"/>
  <c r="B163" i="13"/>
  <c r="B261" i="13"/>
  <c r="B79" i="13"/>
  <c r="B23" i="13"/>
  <c r="B24" i="13" s="1"/>
  <c r="B107" i="13"/>
  <c r="B65" i="13"/>
  <c r="B66" i="13" s="1"/>
  <c r="B135" i="13"/>
  <c r="B37" i="13"/>
  <c r="B38" i="13" s="1"/>
  <c r="B121" i="13"/>
  <c r="B51" i="13"/>
  <c r="B52" i="13" s="1"/>
  <c r="B93" i="13"/>
  <c r="B94" i="13" s="1"/>
  <c r="B8" i="13"/>
  <c r="D2" i="13" l="1"/>
  <c r="G1" i="5"/>
  <c r="J19" i="4"/>
  <c r="J20" i="4"/>
  <c r="E1" i="4"/>
  <c r="D1" i="4"/>
  <c r="E2" i="4" l="1"/>
  <c r="A2" i="4"/>
  <c r="B2" i="4"/>
  <c r="M29" i="4" l="1"/>
  <c r="I121" i="4"/>
  <c r="H15" i="13"/>
  <c r="F120" i="4" s="1"/>
  <c r="G15" i="13"/>
  <c r="E120" i="4" s="1"/>
  <c r="F15" i="13"/>
  <c r="D120" i="4" s="1"/>
  <c r="D121" i="4" s="1"/>
  <c r="J27" i="4" l="1"/>
  <c r="G1" i="4"/>
  <c r="I15" i="13" l="1"/>
  <c r="B9" i="13" l="1"/>
  <c r="B10" i="13" s="1"/>
  <c r="G120" i="4"/>
  <c r="G121" i="4" s="1"/>
  <c r="J15" i="4" s="1"/>
  <c r="F121" i="4"/>
  <c r="J29" i="4" s="1"/>
  <c r="E121" i="4"/>
  <c r="J121" i="4" s="1"/>
  <c r="J6" i="4" s="1"/>
  <c r="J28" i="4" l="1"/>
  <c r="G2" i="13"/>
  <c r="I2" i="13" s="1"/>
  <c r="J12" i="4"/>
  <c r="J11" i="4"/>
  <c r="J13" i="4"/>
  <c r="J16" i="4" s="1"/>
  <c r="A1" i="13" l="1"/>
  <c r="M28" i="4" l="1"/>
  <c r="K27" i="4" l="1"/>
  <c r="N27" i="4" s="1"/>
  <c r="K28" i="4"/>
  <c r="N28" i="4" s="1"/>
  <c r="K33" i="4" s="1"/>
  <c r="J5" i="4"/>
  <c r="J22" i="4"/>
  <c r="J21" i="4" s="1"/>
  <c r="K29" i="4"/>
  <c r="K32" i="4" l="1"/>
  <c r="J32" i="4" s="1"/>
  <c r="N29" i="4"/>
  <c r="J34" i="4" s="1"/>
  <c r="K34" i="4" s="1"/>
  <c r="G2" i="4"/>
  <c r="J33" i="4" l="1"/>
  <c r="I2" i="4" s="1"/>
  <c r="J17" i="4" l="1"/>
  <c r="H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Oliver, Catherine</author>
  </authors>
  <commentList>
    <comment ref="B6" authorId="0" shapeId="0" xr:uid="{5D47A2E4-C61D-43F3-ACBD-2BF2B62B8745}">
      <text>
        <r>
          <rPr>
            <b/>
            <sz val="9"/>
            <color indexed="81"/>
            <rFont val="Tahoma"/>
            <family val="2"/>
          </rPr>
          <t>Oliver, Catherine:</t>
        </r>
        <r>
          <rPr>
            <sz val="9"/>
            <color indexed="81"/>
            <rFont val="Tahoma"/>
            <family val="2"/>
          </rPr>
          <t xml:space="preserve">
Use the Completion Report (CR) Summary box to the right if LEA Carryover applies.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tc={2253F4B4-C3CD-4153-ACFF-B5260E2F5B97}</author>
  </authors>
  <commentList>
    <comment ref="J1" authorId="0" shapeId="0" xr:uid="{2253F4B4-C3CD-4153-ACFF-B5260E2F5B97}">
      <text>
        <t>[Threaded comment]
Your version of Excel allows you to read this threaded comment; however, any edits to it will get removed if the file is opened in a newer version of Excel. Learn more: https://go.microsoft.com/fwlink/?linkid=870924
Comment:
    Number of EUT Activities</t>
      </text>
    </comment>
  </commentList>
</comments>
</file>

<file path=xl/sharedStrings.xml><?xml version="1.0" encoding="utf-8"?>
<sst xmlns="http://schemas.openxmlformats.org/spreadsheetml/2006/main" count="1309" uniqueCount="247">
  <si>
    <r>
      <rPr>
        <b/>
        <sz val="26"/>
        <color rgb="FF022A84"/>
        <rFont val="Calibri Light"/>
        <family val="2"/>
      </rPr>
      <t xml:space="preserve">Title IV-A </t>
    </r>
    <r>
      <rPr>
        <b/>
        <sz val="26"/>
        <color rgb="FF022A84"/>
        <rFont val="Times New Roman"/>
        <family val="1"/>
      </rPr>
      <t>~</t>
    </r>
    <r>
      <rPr>
        <b/>
        <sz val="26"/>
        <color rgb="FF022A84"/>
        <rFont val="Calibri Light"/>
        <family val="2"/>
      </rPr>
      <t xml:space="preserve"> Student Support &amp; Academic Enrichment Grant</t>
    </r>
  </si>
  <si>
    <t>Instructions</t>
  </si>
  <si>
    <t xml:space="preserve">1.  Amounts or numbers are ONLY inputted in the light yellow shaded cells.  </t>
  </si>
  <si>
    <r>
      <rPr>
        <sz val="13"/>
        <color rgb="FF000000"/>
        <rFont val="Calibri Light"/>
      </rPr>
      <t xml:space="preserve">2.  Complete the </t>
    </r>
    <r>
      <rPr>
        <b/>
        <sz val="13"/>
        <color rgb="FF000000"/>
        <rFont val="Calibri Light"/>
      </rPr>
      <t>Budget Summary</t>
    </r>
    <r>
      <rPr>
        <sz val="13"/>
        <color rgb="FF000000"/>
        <rFont val="Calibri Light"/>
      </rPr>
      <t xml:space="preserve"> page, including LEA contact information found in the Title IV-A Allocation Worksheet</t>
    </r>
  </si>
  <si>
    <r>
      <t xml:space="preserve">3.  In the </t>
    </r>
    <r>
      <rPr>
        <b/>
        <sz val="13"/>
        <color theme="1"/>
        <rFont val="Calibri Light"/>
        <family val="2"/>
        <scheme val="major"/>
      </rPr>
      <t>Budget Balance Summary</t>
    </r>
    <r>
      <rPr>
        <sz val="13"/>
        <color theme="1"/>
        <rFont val="Calibri Light"/>
        <family val="2"/>
        <scheme val="major"/>
      </rPr>
      <t>, list the Object Code totals in column/row B4:B18 from the GME Title IV-A budget.</t>
    </r>
  </si>
  <si>
    <r>
      <t xml:space="preserve">    </t>
    </r>
    <r>
      <rPr>
        <sz val="13"/>
        <color rgb="FF009644"/>
        <rFont val="Calibri Light"/>
        <family val="2"/>
        <scheme val="major"/>
      </rPr>
      <t xml:space="preserve"> </t>
    </r>
    <r>
      <rPr>
        <b/>
        <i/>
        <sz val="13"/>
        <color rgb="FF009644"/>
        <rFont val="Calibri Light"/>
        <family val="2"/>
        <scheme val="major"/>
      </rPr>
      <t>Check:</t>
    </r>
    <r>
      <rPr>
        <sz val="13"/>
        <color theme="1"/>
        <rFont val="Calibri Light"/>
        <family val="2"/>
        <scheme val="major"/>
      </rPr>
      <t xml:space="preserve">  If the numbers match the GME Totals from the Budget Summary page, cell </t>
    </r>
    <r>
      <rPr>
        <b/>
        <sz val="13"/>
        <color theme="1"/>
        <rFont val="Calibri Light"/>
        <family val="2"/>
        <scheme val="major"/>
      </rPr>
      <t>B19</t>
    </r>
    <r>
      <rPr>
        <sz val="13"/>
        <color theme="1"/>
        <rFont val="Calibri Light"/>
        <family val="2"/>
        <scheme val="major"/>
      </rPr>
      <t xml:space="preserve"> will be 0.00 and shaded green</t>
    </r>
  </si>
  <si>
    <r>
      <t xml:space="preserve">4.  </t>
    </r>
    <r>
      <rPr>
        <b/>
        <sz val="13"/>
        <color theme="1"/>
        <rFont val="Calibri Light"/>
        <family val="2"/>
        <scheme val="major"/>
      </rPr>
      <t>Category Totals Page</t>
    </r>
    <r>
      <rPr>
        <sz val="13"/>
        <color theme="1"/>
        <rFont val="Calibri Light"/>
        <family val="2"/>
        <scheme val="major"/>
      </rPr>
      <t>, Column A:  list the activity starting in cell A5 from the Budget page of the application</t>
    </r>
  </si>
  <si>
    <t xml:space="preserve">     a.  Column B:  Use Category codes:   WRE, SHS, EUT and EUT-TI, etc. from the dropdown list</t>
  </si>
  <si>
    <t xml:space="preserve">     b:  Column C:  Use first two numbers of Object and Function Code, e.g., 61 10, 62 10, etc. from the dropdown list</t>
  </si>
  <si>
    <r>
      <t xml:space="preserve">5.  Input expenses for each of the three categories:  </t>
    </r>
    <r>
      <rPr>
        <b/>
        <sz val="13"/>
        <color theme="1"/>
        <rFont val="Calibri Light"/>
        <family val="2"/>
        <scheme val="major"/>
      </rPr>
      <t>Well-Rounded Education (WRE), Safe &amp; Healthy Students (SHS), Effective Use of Technology (EUT), and/or EUT - Technology Infrastructure (EUT-TI).</t>
    </r>
  </si>
  <si>
    <t xml:space="preserve">        a.  As expenses are itemized, the worksheet will automatically populate totals in the Budgeted Expenditures Summary section.</t>
  </si>
  <si>
    <r>
      <t xml:space="preserve">        b.  If technology infrastructure expenses (hardware/software/equipment) exceed the maximum allowed in the 
              </t>
    </r>
    <r>
      <rPr>
        <b/>
        <sz val="13"/>
        <color theme="1"/>
        <rFont val="Calibri Light"/>
        <family val="2"/>
        <scheme val="major"/>
      </rPr>
      <t>Effective Use of Technology</t>
    </r>
    <r>
      <rPr>
        <sz val="13"/>
        <color theme="1"/>
        <rFont val="Calibri Light"/>
        <family val="2"/>
        <scheme val="major"/>
      </rPr>
      <t xml:space="preserve"> section, the overage amount will display.  In this case, the LEA must reduce expenditures in this 
              category, according to USED Title IV-A Guidance.</t>
    </r>
  </si>
  <si>
    <r>
      <t xml:space="preserve">6.   Indirect and/or Direct Costs will be captured in Column I of the </t>
    </r>
    <r>
      <rPr>
        <b/>
        <sz val="13"/>
        <color theme="1"/>
        <rFont val="Calibri Light"/>
        <family val="2"/>
        <scheme val="major"/>
      </rPr>
      <t>Category Totals</t>
    </r>
    <r>
      <rPr>
        <sz val="13"/>
        <color theme="1"/>
        <rFont val="Calibri Light"/>
        <family val="2"/>
        <scheme val="major"/>
      </rPr>
      <t xml:space="preserve"> page</t>
    </r>
  </si>
  <si>
    <r>
      <rPr>
        <sz val="13"/>
        <color rgb="FF000000"/>
        <rFont val="Calibri Light"/>
      </rPr>
      <t xml:space="preserve">7.  In the </t>
    </r>
    <r>
      <rPr>
        <b/>
        <sz val="13"/>
        <color rgb="FF000000"/>
        <rFont val="Calibri Light"/>
      </rPr>
      <t>Budget Balance Summary</t>
    </r>
    <r>
      <rPr>
        <sz val="13"/>
        <color rgb="FF000000"/>
        <rFont val="Calibri Light"/>
      </rPr>
      <t xml:space="preserve">, the Difference in Column D, Rows 4-17 should be 0.00 and shaded green.  The totals in Row 18, Column B, C and D will also be shaded green, if the budget balances. </t>
    </r>
  </si>
  <si>
    <t>Private School Expenses - Districts Only</t>
  </si>
  <si>
    <t>"1.  If there are no Private Schools located within LEA boundary, or they are Not Participating, check the Notice of Intent to Participate (NIP) and place an ""X"" in B2 of the Private School page.  If the NIP is complete, mark the status ""NIP Complete"" from the dropdown in B3.  No further action is required on this page for this situation.
2.  Enter the name of each participating private school, allocation amount from Equitable Services Workbook, and complete the categorical expenses for each school.
3.  The totals from the four categories will auto-populate into the LEA workbook as a lump sum on the Category Totals page. 
4.  Category totals will also populate into the Budget Balance Summary C4 - C17, and itemized summary in hidden columns H - AL).
5.  All private school NIPs must be checked for completion, including those Not Participating with Title IV-A under Title I, Related Documents."</t>
  </si>
  <si>
    <t>The 15% Special Rule for Technology Infrastructure - Applies to ALL LEAs</t>
  </si>
  <si>
    <r>
      <t xml:space="preserve">1.  LEAs that receive an allocation that is </t>
    </r>
    <r>
      <rPr>
        <b/>
        <sz val="13"/>
        <color rgb="FF000000"/>
        <rFont val="Calibri Light"/>
        <family val="2"/>
        <scheme val="major"/>
      </rPr>
      <t>LESS than $30,000.00</t>
    </r>
    <r>
      <rPr>
        <sz val="13"/>
        <color rgb="FF000000"/>
        <rFont val="Calibri Light"/>
        <family val="2"/>
        <scheme val="major"/>
      </rPr>
      <t xml:space="preserve"> may:</t>
    </r>
  </si>
  <si>
    <t xml:space="preserve">  a.  Place the entire allocation in any ONE of the content categories, OR</t>
  </si>
  <si>
    <r>
      <rPr>
        <sz val="13"/>
        <color rgb="FF000000"/>
        <rFont val="Calibri Light"/>
      </rPr>
      <t xml:space="preserve">  b.  Activate any combination of the three categories (</t>
    </r>
    <r>
      <rPr>
        <b/>
        <sz val="13"/>
        <color rgb="FF000000"/>
        <rFont val="Calibri Light"/>
      </rPr>
      <t>Well-Rounded Education, Safe &amp; Healthy Students</t>
    </r>
    <r>
      <rPr>
        <sz val="13"/>
        <color rgb="FF000000"/>
        <rFont val="Calibri Light"/>
      </rPr>
      <t xml:space="preserve">, and/or </t>
    </r>
    <r>
      <rPr>
        <b/>
        <sz val="13"/>
        <color rgb="FF000000"/>
        <rFont val="Calibri Light"/>
      </rPr>
      <t>Effective Use of Technology *)</t>
    </r>
  </si>
  <si>
    <r>
      <t xml:space="preserve">      </t>
    </r>
    <r>
      <rPr>
        <sz val="12"/>
        <color rgb="FF910048"/>
        <rFont val="Calibri Light"/>
        <family val="2"/>
        <scheme val="major"/>
      </rPr>
      <t>*</t>
    </r>
    <r>
      <rPr>
        <b/>
        <sz val="12"/>
        <color rgb="FF910048"/>
        <rFont val="Calibri Light"/>
        <family val="2"/>
        <scheme val="major"/>
      </rPr>
      <t xml:space="preserve"> Of the portion allocated toward the Effective Use of Technology, </t>
    </r>
    <r>
      <rPr>
        <b/>
        <u/>
        <sz val="14"/>
        <color rgb="FF910048"/>
        <rFont val="Calibri Light"/>
        <family val="2"/>
        <scheme val="major"/>
      </rPr>
      <t>only 15%</t>
    </r>
    <r>
      <rPr>
        <b/>
        <sz val="12"/>
        <color rgb="FF910048"/>
        <rFont val="Calibri Light"/>
        <family val="2"/>
        <scheme val="major"/>
      </rPr>
      <t xml:space="preserve"> may fund technological infrastructure expenses </t>
    </r>
  </si>
  <si>
    <t>The 20-20 Portion Rule</t>
  </si>
  <si>
    <t>1.  LEAs that receive an allocation of $30,000.00 or MORE must:</t>
  </si>
  <si>
    <r>
      <t xml:space="preserve">   a. Allocate and spend</t>
    </r>
    <r>
      <rPr>
        <b/>
        <sz val="12"/>
        <color rgb="FF000000"/>
        <rFont val="Calibri Light"/>
        <family val="2"/>
        <scheme val="major"/>
      </rPr>
      <t xml:space="preserve"> </t>
    </r>
    <r>
      <rPr>
        <b/>
        <u/>
        <sz val="12"/>
        <color rgb="FF000000"/>
        <rFont val="Calibri Light"/>
        <family val="2"/>
        <scheme val="major"/>
      </rPr>
      <t>at least 20%</t>
    </r>
    <r>
      <rPr>
        <b/>
        <sz val="12"/>
        <color rgb="FF000000"/>
        <rFont val="Calibri Light"/>
        <family val="2"/>
        <scheme val="major"/>
      </rPr>
      <t xml:space="preserve"> </t>
    </r>
    <r>
      <rPr>
        <sz val="12"/>
        <color rgb="FF000000"/>
        <rFont val="Calibri Light"/>
        <family val="2"/>
        <scheme val="major"/>
      </rPr>
      <t xml:space="preserve">toward </t>
    </r>
    <r>
      <rPr>
        <b/>
        <sz val="12"/>
        <color rgb="FF000000"/>
        <rFont val="Calibri Light"/>
        <family val="2"/>
        <scheme val="major"/>
      </rPr>
      <t>Well-Rounded Education</t>
    </r>
  </si>
  <si>
    <r>
      <t xml:space="preserve">   b. Allocate</t>
    </r>
    <r>
      <rPr>
        <b/>
        <sz val="12"/>
        <color rgb="FF000000"/>
        <rFont val="Calibri Light"/>
        <family val="2"/>
        <scheme val="major"/>
      </rPr>
      <t xml:space="preserve"> </t>
    </r>
    <r>
      <rPr>
        <sz val="12"/>
        <color rgb="FF000000"/>
        <rFont val="Calibri Light"/>
        <family val="2"/>
        <scheme val="major"/>
      </rPr>
      <t>and spend</t>
    </r>
    <r>
      <rPr>
        <b/>
        <sz val="12"/>
        <color rgb="FF000000"/>
        <rFont val="Calibri Light"/>
        <family val="2"/>
        <scheme val="major"/>
      </rPr>
      <t xml:space="preserve"> </t>
    </r>
    <r>
      <rPr>
        <b/>
        <u/>
        <sz val="12"/>
        <color rgb="FF000000"/>
        <rFont val="Calibri Light"/>
        <family val="2"/>
        <scheme val="major"/>
      </rPr>
      <t>at least 20%</t>
    </r>
    <r>
      <rPr>
        <b/>
        <sz val="12"/>
        <color rgb="FF000000"/>
        <rFont val="Calibri Light"/>
        <family val="2"/>
        <scheme val="major"/>
      </rPr>
      <t xml:space="preserve"> </t>
    </r>
    <r>
      <rPr>
        <sz val="12"/>
        <color rgb="FF000000"/>
        <rFont val="Calibri Light"/>
        <family val="2"/>
        <scheme val="major"/>
      </rPr>
      <t xml:space="preserve">toward </t>
    </r>
    <r>
      <rPr>
        <b/>
        <sz val="12"/>
        <color rgb="FF000000"/>
        <rFont val="Calibri Light"/>
        <family val="2"/>
        <scheme val="major"/>
      </rPr>
      <t>Safe and Healthy Students</t>
    </r>
  </si>
  <si>
    <r>
      <t xml:space="preserve">   c. Allocate </t>
    </r>
    <r>
      <rPr>
        <b/>
        <u/>
        <sz val="12"/>
        <color rgb="FF000000"/>
        <rFont val="Calibri Light"/>
        <family val="2"/>
        <scheme val="major"/>
      </rPr>
      <t>a portion of funds</t>
    </r>
    <r>
      <rPr>
        <sz val="12"/>
        <color rgb="FF000000"/>
        <rFont val="Calibri Light"/>
        <family val="2"/>
        <scheme val="major"/>
      </rPr>
      <t xml:space="preserve"> (one activity: </t>
    </r>
    <r>
      <rPr>
        <b/>
        <i/>
        <sz val="12"/>
        <color rgb="FF000000"/>
        <rFont val="Calibri Light"/>
        <family val="2"/>
        <scheme val="major"/>
      </rPr>
      <t>from 1% - 60%</t>
    </r>
    <r>
      <rPr>
        <sz val="12"/>
        <color rgb="FF000000"/>
        <rFont val="Calibri Light"/>
        <family val="2"/>
        <scheme val="major"/>
      </rPr>
      <t>) to support professional learning for Educators in the</t>
    </r>
    <r>
      <rPr>
        <b/>
        <sz val="12"/>
        <color rgb="FF000000"/>
        <rFont val="Calibri Light"/>
        <family val="2"/>
        <scheme val="major"/>
      </rPr>
      <t xml:space="preserve"> Effective Use of Technology category</t>
    </r>
    <r>
      <rPr>
        <sz val="12"/>
        <color rgb="FF000000"/>
        <rFont val="Calibri Light"/>
        <family val="2"/>
        <scheme val="major"/>
      </rPr>
      <t>*</t>
    </r>
  </si>
  <si>
    <r>
      <t xml:space="preserve">      Of the portion allocated toward the Effective Use of Technology, </t>
    </r>
    <r>
      <rPr>
        <b/>
        <u/>
        <sz val="14"/>
        <color rgb="FF910048"/>
        <rFont val="Calibri Light"/>
        <family val="2"/>
        <scheme val="major"/>
      </rPr>
      <t>only 15%</t>
    </r>
    <r>
      <rPr>
        <b/>
        <sz val="12"/>
        <color rgb="FF910048"/>
        <rFont val="Calibri Light"/>
        <family val="2"/>
        <scheme val="major"/>
      </rPr>
      <t xml:space="preserve"> may fund technological infrastructure expenses. </t>
    </r>
  </si>
  <si>
    <t>Completion Report - LEA Preliminary Allocation ≥ $30,000 Only</t>
  </si>
  <si>
    <r>
      <t xml:space="preserve">1.  In the </t>
    </r>
    <r>
      <rPr>
        <b/>
        <sz val="13"/>
        <color theme="1"/>
        <rFont val="Calibri"/>
        <family val="2"/>
        <scheme val="minor"/>
      </rPr>
      <t>Budget Summary</t>
    </r>
    <r>
      <rPr>
        <sz val="13"/>
        <color theme="1"/>
        <rFont val="Calibri"/>
        <family val="2"/>
        <scheme val="minor"/>
      </rPr>
      <t>, input Final Allocation in cell G2</t>
    </r>
  </si>
  <si>
    <t>2.  Once the Completion Report has been accepted by GME in CR Final Approved Status, change the No to Yes in cell G3</t>
  </si>
  <si>
    <r>
      <t xml:space="preserve">3.  Input the amount of funds </t>
    </r>
    <r>
      <rPr>
        <b/>
        <sz val="13"/>
        <color theme="1"/>
        <rFont val="Calibri"/>
        <family val="2"/>
        <scheme val="minor"/>
      </rPr>
      <t>spent</t>
    </r>
    <r>
      <rPr>
        <sz val="13"/>
        <color theme="1"/>
        <rFont val="Calibri"/>
        <family val="2"/>
        <scheme val="minor"/>
      </rPr>
      <t xml:space="preserve"> in the Well-Rounded Education (G5), Safe &amp; Healthy Students (G6), and Effective Use of Technology (G7).</t>
    </r>
  </si>
  <si>
    <r>
      <t>4.  Any amount "Not Met" will populate to the Category Totals page for WRE and SHS.  For the EUT category, if no funds were expended in the prior year,</t>
    </r>
    <r>
      <rPr>
        <b/>
        <sz val="13"/>
        <color theme="1"/>
        <rFont val="Calibri"/>
        <family val="2"/>
        <scheme val="minor"/>
      </rPr>
      <t xml:space="preserve"> at least two activities</t>
    </r>
    <r>
      <rPr>
        <sz val="13"/>
        <color theme="1"/>
        <rFont val="Calibri"/>
        <family val="2"/>
        <scheme val="minor"/>
      </rPr>
      <t xml:space="preserve"> </t>
    </r>
    <r>
      <rPr>
        <b/>
        <sz val="13"/>
        <color theme="1"/>
        <rFont val="Calibri"/>
        <family val="2"/>
        <scheme val="minor"/>
      </rPr>
      <t>must be allocated and spent</t>
    </r>
    <r>
      <rPr>
        <sz val="13"/>
        <color theme="1"/>
        <rFont val="Calibri"/>
        <family val="2"/>
        <scheme val="minor"/>
      </rPr>
      <t xml:space="preserve"> in the current year budget.</t>
    </r>
  </si>
  <si>
    <r>
      <rPr>
        <b/>
        <sz val="26"/>
        <color theme="0"/>
        <rFont val="Arial"/>
        <family val="2"/>
      </rPr>
      <t xml:space="preserve">Title IV-A Budget </t>
    </r>
    <r>
      <rPr>
        <b/>
        <sz val="18"/>
        <color theme="0"/>
        <rFont val="Arial"/>
        <family val="2"/>
      </rPr>
      <t xml:space="preserve">
</t>
    </r>
    <r>
      <rPr>
        <b/>
        <sz val="14"/>
        <color theme="0"/>
        <rFont val="Arial"/>
        <family val="2"/>
      </rPr>
      <t>From GME Allocations Page</t>
    </r>
  </si>
  <si>
    <t>Rev 0</t>
  </si>
  <si>
    <t>LEA Contact</t>
  </si>
  <si>
    <t>FY27</t>
  </si>
  <si>
    <r>
      <t xml:space="preserve">Completion Report (CR) Summary
</t>
    </r>
    <r>
      <rPr>
        <b/>
        <sz val="22"/>
        <color theme="0"/>
        <rFont val="Arial"/>
        <family val="2"/>
      </rPr>
      <t>LEA Allocations ≥ $30k Only</t>
    </r>
  </si>
  <si>
    <t>Yes</t>
  </si>
  <si>
    <t>LEA Name</t>
  </si>
  <si>
    <t>Directions:  Enter amounts in yellow shaded cells</t>
  </si>
  <si>
    <t>Phone</t>
  </si>
  <si>
    <t>Prior Year Title IV-A CR Expenditure Verification
Total Allocation - Original Only</t>
  </si>
  <si>
    <t>Additional Minimum Amount Add to
This Year's Project</t>
  </si>
  <si>
    <t>No</t>
  </si>
  <si>
    <t>Rev 1</t>
  </si>
  <si>
    <t>Preliminary Allocation</t>
  </si>
  <si>
    <t>Email</t>
  </si>
  <si>
    <t>Is CR status, "CR Grants Management Final Approved"?</t>
  </si>
  <si>
    <t>Rev 2</t>
  </si>
  <si>
    <t xml:space="preserve">Final Allocation </t>
  </si>
  <si>
    <t>Title</t>
  </si>
  <si>
    <t>Minimum 20% Amount for WRE and S&amp;H categories</t>
  </si>
  <si>
    <t>Rev 3</t>
  </si>
  <si>
    <t>Difference between Preliminary &amp; Final</t>
  </si>
  <si>
    <t xml:space="preserve">Secondary Contact </t>
  </si>
  <si>
    <r>
      <t xml:space="preserve">Amount LEA </t>
    </r>
    <r>
      <rPr>
        <b/>
        <sz val="12"/>
        <color theme="1"/>
        <rFont val="Arial"/>
        <family val="2"/>
      </rPr>
      <t>spent</t>
    </r>
    <r>
      <rPr>
        <sz val="12"/>
        <color theme="1"/>
        <rFont val="Arial"/>
        <family val="2"/>
      </rPr>
      <t xml:space="preserve"> in the </t>
    </r>
    <r>
      <rPr>
        <b/>
        <sz val="14"/>
        <color theme="1"/>
        <rFont val="Arial"/>
        <family val="2"/>
      </rPr>
      <t>Well-Rounded Education</t>
    </r>
    <r>
      <rPr>
        <sz val="12"/>
        <color theme="1"/>
        <rFont val="Arial"/>
        <family val="2"/>
      </rPr>
      <t xml:space="preserve"> category?</t>
    </r>
  </si>
  <si>
    <t>Rev 4</t>
  </si>
  <si>
    <t>LEA Carryover</t>
  </si>
  <si>
    <r>
      <t xml:space="preserve">Amount </t>
    </r>
    <r>
      <rPr>
        <b/>
        <sz val="12"/>
        <color theme="1"/>
        <rFont val="Arial"/>
        <family val="2"/>
      </rPr>
      <t xml:space="preserve">spent </t>
    </r>
    <r>
      <rPr>
        <sz val="12"/>
        <color theme="1"/>
        <rFont val="Arial"/>
        <family val="2"/>
      </rPr>
      <t xml:space="preserve">in the </t>
    </r>
    <r>
      <rPr>
        <b/>
        <sz val="14"/>
        <color theme="1"/>
        <rFont val="Arial"/>
        <family val="2"/>
      </rPr>
      <t>Safe &amp; Healthy Students</t>
    </r>
    <r>
      <rPr>
        <sz val="12"/>
        <color theme="1"/>
        <rFont val="Arial"/>
        <family val="2"/>
      </rPr>
      <t xml:space="preserve"> category?</t>
    </r>
  </si>
  <si>
    <t>Rev 5</t>
  </si>
  <si>
    <t>MOE Reduction, if applicable</t>
  </si>
  <si>
    <r>
      <t xml:space="preserve">Amount </t>
    </r>
    <r>
      <rPr>
        <b/>
        <sz val="12"/>
        <color theme="1"/>
        <rFont val="Arial"/>
        <family val="2"/>
      </rPr>
      <t>spent</t>
    </r>
    <r>
      <rPr>
        <sz val="12"/>
        <color theme="1"/>
        <rFont val="Arial"/>
        <family val="2"/>
      </rPr>
      <t xml:space="preserve"> in the</t>
    </r>
    <r>
      <rPr>
        <b/>
        <sz val="16"/>
        <color theme="1"/>
        <rFont val="Arial"/>
        <family val="2"/>
      </rPr>
      <t xml:space="preserve"> </t>
    </r>
    <r>
      <rPr>
        <b/>
        <sz val="14"/>
        <color theme="1"/>
        <rFont val="Arial"/>
        <family val="2"/>
      </rPr>
      <t>Effective Use of Technology</t>
    </r>
    <r>
      <rPr>
        <sz val="14"/>
        <color theme="1"/>
        <rFont val="Arial"/>
        <family val="2"/>
      </rPr>
      <t xml:space="preserve"> </t>
    </r>
    <r>
      <rPr>
        <sz val="12"/>
        <color theme="1"/>
        <rFont val="Arial"/>
        <family val="2"/>
      </rPr>
      <t xml:space="preserve">category?
</t>
    </r>
    <r>
      <rPr>
        <sz val="9"/>
        <color theme="1"/>
        <rFont val="Arial"/>
        <family val="2"/>
      </rPr>
      <t>*Includes EUT PD, Supplies, etc.  &amp; EUT Technology Infrastructure</t>
    </r>
  </si>
  <si>
    <t>Rev 6</t>
  </si>
  <si>
    <t xml:space="preserve">Total Budget </t>
  </si>
  <si>
    <t>Rev 7</t>
  </si>
  <si>
    <t>Budget Summary</t>
  </si>
  <si>
    <t>Title IV-A Specialist</t>
  </si>
  <si>
    <t>Rev 8</t>
  </si>
  <si>
    <t>FY26 Allocations</t>
  </si>
  <si>
    <t>Rev 9</t>
  </si>
  <si>
    <t>Carryover Total</t>
  </si>
  <si>
    <t>Title I / II Specialist</t>
  </si>
  <si>
    <t>Rev 10</t>
  </si>
  <si>
    <t>Rev 11</t>
  </si>
  <si>
    <t>Rev 12</t>
  </si>
  <si>
    <t>Rev 13</t>
  </si>
  <si>
    <t>Rev 14</t>
  </si>
  <si>
    <t xml:space="preserve">Transferability under ESEA, Section 5103(c) </t>
  </si>
  <si>
    <t>Rev 15</t>
  </si>
  <si>
    <r>
      <t xml:space="preserve">Please contact your Title IV-A Program Specialist
</t>
    </r>
    <r>
      <rPr>
        <i/>
        <sz val="16"/>
        <color theme="0"/>
        <rFont val="Arial"/>
        <family val="2"/>
      </rPr>
      <t>Prior</t>
    </r>
    <r>
      <rPr>
        <sz val="16"/>
        <color theme="0"/>
        <rFont val="Arial"/>
        <family val="2"/>
      </rPr>
      <t xml:space="preserve"> to Transferring Funds</t>
    </r>
  </si>
  <si>
    <t>Description</t>
  </si>
  <si>
    <t>Amount</t>
  </si>
  <si>
    <r>
      <rPr>
        <sz val="18"/>
        <color theme="0"/>
        <rFont val="Arial"/>
        <family val="2"/>
      </rPr>
      <t xml:space="preserve">Notes </t>
    </r>
    <r>
      <rPr>
        <sz val="22"/>
        <color theme="0"/>
        <rFont val="Arial"/>
        <family val="2"/>
      </rPr>
      <t xml:space="preserve">
</t>
    </r>
    <r>
      <rPr>
        <sz val="12"/>
        <color theme="0"/>
        <rFont val="Arial"/>
        <family val="2"/>
      </rPr>
      <t>(Rev #, Fund Transferred from, etc.)</t>
    </r>
  </si>
  <si>
    <t>Original Allocation Transfer Out</t>
  </si>
  <si>
    <t>Carryover Transfer Out</t>
  </si>
  <si>
    <t>Original Transferred Into Title IV-A</t>
  </si>
  <si>
    <t>Carryover Transferred Into Title IV-A</t>
  </si>
  <si>
    <r>
      <rPr>
        <b/>
        <sz val="18"/>
        <color theme="1"/>
        <rFont val="Calibri"/>
        <family val="2"/>
        <scheme val="minor"/>
      </rPr>
      <t>Object Code Balance Summary</t>
    </r>
    <r>
      <rPr>
        <b/>
        <sz val="14"/>
        <color theme="1"/>
        <rFont val="Calibri"/>
        <family val="2"/>
        <scheme val="minor"/>
      </rPr>
      <t xml:space="preserve">
</t>
    </r>
    <r>
      <rPr>
        <b/>
        <i/>
        <sz val="11"/>
        <color theme="1"/>
        <rFont val="Calibri"/>
        <family val="2"/>
        <scheme val="minor"/>
      </rPr>
      <t xml:space="preserve">Insert </t>
    </r>
    <r>
      <rPr>
        <b/>
        <i/>
        <sz val="11"/>
        <color rgb="FFCB6015"/>
        <rFont val="Calibri"/>
        <family val="2"/>
        <scheme val="minor"/>
      </rPr>
      <t>GME Budget - Object Code Totals</t>
    </r>
    <r>
      <rPr>
        <b/>
        <i/>
        <sz val="11"/>
        <color theme="1"/>
        <rFont val="Calibri"/>
        <family val="2"/>
        <scheme val="minor"/>
      </rPr>
      <t xml:space="preserve"> in Cells B4 - B18</t>
    </r>
  </si>
  <si>
    <t>Object Code</t>
  </si>
  <si>
    <t>GME Object Code Totals</t>
  </si>
  <si>
    <t>Workbook
Totals</t>
  </si>
  <si>
    <t>Difference</t>
  </si>
  <si>
    <r>
      <rPr>
        <sz val="12"/>
        <color theme="0"/>
        <rFont val="Calibri"/>
        <family val="2"/>
        <scheme val="minor"/>
      </rPr>
      <t>`</t>
    </r>
    <r>
      <rPr>
        <sz val="12"/>
        <color theme="1"/>
        <rFont val="Calibri"/>
        <family val="2"/>
        <scheme val="minor"/>
      </rPr>
      <t>0190</t>
    </r>
  </si>
  <si>
    <t>6910 IDC</t>
  </si>
  <si>
    <t>Totals</t>
  </si>
  <si>
    <t>Please - Do Not Disturb</t>
  </si>
  <si>
    <t>Code</t>
  </si>
  <si>
    <t>Category Abbreviations</t>
  </si>
  <si>
    <t>61 10</t>
  </si>
  <si>
    <t>WRE</t>
  </si>
  <si>
    <t>62 10</t>
  </si>
  <si>
    <t>SHS</t>
  </si>
  <si>
    <t>63 10</t>
  </si>
  <si>
    <t>EUT</t>
  </si>
  <si>
    <t>64 10</t>
  </si>
  <si>
    <t>EUT TI</t>
  </si>
  <si>
    <t>65 10</t>
  </si>
  <si>
    <t>WRE SHS</t>
  </si>
  <si>
    <t>66 10</t>
  </si>
  <si>
    <t>SHS EUT</t>
  </si>
  <si>
    <t>6731 10</t>
  </si>
  <si>
    <t>6732 10</t>
  </si>
  <si>
    <t>All 3</t>
  </si>
  <si>
    <t>6733 10</t>
  </si>
  <si>
    <t>6737 10</t>
  </si>
  <si>
    <t>6738 10</t>
  </si>
  <si>
    <t>6739 10</t>
  </si>
  <si>
    <t>68 10</t>
  </si>
  <si>
    <t>0190 10</t>
  </si>
  <si>
    <t>61 21</t>
  </si>
  <si>
    <t>62 21</t>
  </si>
  <si>
    <t>63 21</t>
  </si>
  <si>
    <t>64 21</t>
  </si>
  <si>
    <t>65 21</t>
  </si>
  <si>
    <t>66 21</t>
  </si>
  <si>
    <t>6731 21</t>
  </si>
  <si>
    <t>6732 21</t>
  </si>
  <si>
    <t>6733 21</t>
  </si>
  <si>
    <t>6737 21</t>
  </si>
  <si>
    <t>6738 21</t>
  </si>
  <si>
    <t>6739 21</t>
  </si>
  <si>
    <t>68 21</t>
  </si>
  <si>
    <t>0190 21</t>
  </si>
  <si>
    <t>61 23</t>
  </si>
  <si>
    <t>62 23</t>
  </si>
  <si>
    <t>63 23</t>
  </si>
  <si>
    <t>64 23</t>
  </si>
  <si>
    <t>65 23</t>
  </si>
  <si>
    <t>66 23</t>
  </si>
  <si>
    <t>6731 23</t>
  </si>
  <si>
    <t>6732 23</t>
  </si>
  <si>
    <t>6733 23</t>
  </si>
  <si>
    <t>6737 23</t>
  </si>
  <si>
    <t>6738 23</t>
  </si>
  <si>
    <t>6739 23</t>
  </si>
  <si>
    <t>6740 10</t>
  </si>
  <si>
    <t>6740 21</t>
  </si>
  <si>
    <t>6741 10</t>
  </si>
  <si>
    <t>6741 21</t>
  </si>
  <si>
    <t>6741 23</t>
  </si>
  <si>
    <t>6742 10</t>
  </si>
  <si>
    <t>6742 21</t>
  </si>
  <si>
    <t>6742 23</t>
  </si>
  <si>
    <t>6740 23</t>
  </si>
  <si>
    <t>68 23</t>
  </si>
  <si>
    <t>68 50</t>
  </si>
  <si>
    <t>0190 23</t>
  </si>
  <si>
    <r>
      <t xml:space="preserve">Title IV-A </t>
    </r>
    <r>
      <rPr>
        <b/>
        <sz val="11"/>
        <rFont val="Arial"/>
        <family val="2"/>
      </rPr>
      <t>Specialist</t>
    </r>
  </si>
  <si>
    <t>Attestations</t>
  </si>
  <si>
    <r>
      <rPr>
        <b/>
        <sz val="24"/>
        <color rgb="FF012169"/>
        <rFont val="Arial Nova"/>
        <family val="2"/>
      </rPr>
      <t xml:space="preserve">Student Support </t>
    </r>
    <r>
      <rPr>
        <b/>
        <sz val="24"/>
        <color rgb="FF012169"/>
        <rFont val="Arial"/>
        <family val="2"/>
      </rPr>
      <t>&amp;</t>
    </r>
    <r>
      <rPr>
        <b/>
        <sz val="24"/>
        <color rgb="FF012169"/>
        <rFont val="Arial Nova"/>
        <family val="2"/>
      </rPr>
      <t xml:space="preserve"> 
Academic Enrichment Grant</t>
    </r>
    <r>
      <rPr>
        <b/>
        <sz val="28"/>
        <color theme="1"/>
        <rFont val="Arial Nova"/>
        <family val="2"/>
      </rPr>
      <t xml:space="preserve">
</t>
    </r>
    <r>
      <rPr>
        <b/>
        <i/>
        <sz val="26"/>
        <color rgb="FFCB6015"/>
        <rFont val="Arial Nova"/>
        <family val="2"/>
      </rPr>
      <t>Title IV-A</t>
    </r>
  </si>
  <si>
    <t>Budget</t>
  </si>
  <si>
    <t>Budget Description</t>
  </si>
  <si>
    <r>
      <t xml:space="preserve">Title
IV-A </t>
    </r>
    <r>
      <rPr>
        <b/>
        <sz val="10"/>
        <color rgb="FF012169"/>
        <rFont val="Arial Narrow"/>
        <family val="2"/>
      </rPr>
      <t>Category</t>
    </r>
  </si>
  <si>
    <t>Budget Code</t>
  </si>
  <si>
    <r>
      <t>Well-Rounded Education</t>
    </r>
    <r>
      <rPr>
        <b/>
        <sz val="12"/>
        <color rgb="FF012169"/>
        <rFont val="Arial Narrow"/>
        <family val="2"/>
      </rPr>
      <t xml:space="preserve"> (WRE)</t>
    </r>
  </si>
  <si>
    <r>
      <t xml:space="preserve">Safe &amp; Healthy Students
</t>
    </r>
    <r>
      <rPr>
        <b/>
        <sz val="12"/>
        <color rgb="FF012169"/>
        <rFont val="Arial Narrow"/>
        <family val="2"/>
      </rPr>
      <t>(SHS)</t>
    </r>
  </si>
  <si>
    <r>
      <rPr>
        <b/>
        <sz val="13.5"/>
        <color rgb="FF022A84"/>
        <rFont val="Arial Narrow"/>
        <family val="2"/>
      </rPr>
      <t xml:space="preserve">Effective Use 
of Technology </t>
    </r>
    <r>
      <rPr>
        <b/>
        <sz val="12"/>
        <color rgb="FF022A84"/>
        <rFont val="Arial Narrow"/>
        <family val="2"/>
      </rPr>
      <t>(EUT)</t>
    </r>
  </si>
  <si>
    <r>
      <t xml:space="preserve">EUT Technology Infrastructure 
</t>
    </r>
    <r>
      <rPr>
        <sz val="11"/>
        <color rgb="FF022A84"/>
        <rFont val="Arial Narrow"/>
        <family val="2"/>
      </rPr>
      <t>* 15% Cap</t>
    </r>
    <r>
      <rPr>
        <b/>
        <sz val="11"/>
        <color rgb="FF022A84"/>
        <rFont val="Arial Narrow"/>
        <family val="2"/>
      </rPr>
      <t xml:space="preserve"> (J17)</t>
    </r>
  </si>
  <si>
    <t>IAP</t>
  </si>
  <si>
    <t>Indirect 
Costs</t>
  </si>
  <si>
    <t>Budgeted Expenditures Summary</t>
  </si>
  <si>
    <t>LEA 6910</t>
  </si>
  <si>
    <t>Total Budget including Carryover</t>
  </si>
  <si>
    <t>Total Amount Budgeted</t>
  </si>
  <si>
    <t>Private Sch 6910</t>
  </si>
  <si>
    <t>Current / Original Year Allocation</t>
  </si>
  <si>
    <t>Prior Year Carryover</t>
  </si>
  <si>
    <t>Direct Costs</t>
  </si>
  <si>
    <t>Category Totals - ALL LEAs</t>
  </si>
  <si>
    <t>Support</t>
  </si>
  <si>
    <t>Well-Rounded Education (WRE)</t>
  </si>
  <si>
    <t>Safe &amp; Healthy Students (SHS)</t>
  </si>
  <si>
    <t>Effective Use of Technology (Professional Learning) (EUT)</t>
  </si>
  <si>
    <t>15% Special Rule</t>
  </si>
  <si>
    <t>Admin</t>
  </si>
  <si>
    <t>* EUT Technology Infrastructure (EUT-TI) Amount</t>
  </si>
  <si>
    <t>15% Special Rule Maximum - Technology Infrastructure</t>
  </si>
  <si>
    <r>
      <rPr>
        <b/>
        <i/>
        <sz val="13"/>
        <color rgb="FFBF0D3E"/>
        <rFont val="Arial"/>
        <family val="2"/>
      </rPr>
      <t xml:space="preserve">Reduce </t>
    </r>
    <r>
      <rPr>
        <b/>
        <sz val="13"/>
        <rFont val="Arial"/>
        <family val="2"/>
      </rPr>
      <t>Technology Infrastructure amount by this amount</t>
    </r>
  </si>
  <si>
    <t>Direct / Indirect Costs</t>
  </si>
  <si>
    <t>Indirect Costs Total</t>
  </si>
  <si>
    <t>Consultant</t>
  </si>
  <si>
    <t>Direct Costs, if applicable</t>
  </si>
  <si>
    <r>
      <rPr>
        <b/>
        <i/>
        <sz val="13"/>
        <color rgb="FFBF0D3E"/>
        <rFont val="Arial"/>
        <family val="2"/>
      </rPr>
      <t>Reduce</t>
    </r>
    <r>
      <rPr>
        <b/>
        <i/>
        <sz val="13"/>
        <color rgb="FFFF0000"/>
        <rFont val="Arial"/>
        <family val="2"/>
      </rPr>
      <t xml:space="preserve"> </t>
    </r>
    <r>
      <rPr>
        <b/>
        <sz val="13"/>
        <color theme="1"/>
        <rFont val="Arial"/>
        <family val="2"/>
      </rPr>
      <t>Direct Costs</t>
    </r>
  </si>
  <si>
    <t>Direct Costs &amp; Food Maximum is 2% Current Year Allocation</t>
  </si>
  <si>
    <t>Purchased Services</t>
  </si>
  <si>
    <t>Completion Report "Not Met" Only</t>
  </si>
  <si>
    <t xml:space="preserve"> LEA Original Allocations ≥ $30,000 Only</t>
  </si>
  <si>
    <t>Unspent Prior Year Amount
From CR to be Spent This Year</t>
  </si>
  <si>
    <t>Category Totals</t>
  </si>
  <si>
    <t>Original Minimums</t>
  </si>
  <si>
    <t xml:space="preserve">                  20 / 20 Portion Rule</t>
  </si>
  <si>
    <t>Add'l Amount</t>
  </si>
  <si>
    <t xml:space="preserve">NEW Minimum Amount </t>
  </si>
  <si>
    <r>
      <t>Minimum 20%</t>
    </r>
    <r>
      <rPr>
        <sz val="10"/>
        <rFont val="Arial"/>
        <family val="2"/>
      </rPr>
      <t xml:space="preserve"> must</t>
    </r>
    <r>
      <rPr>
        <b/>
        <sz val="10"/>
        <rFont val="Arial"/>
        <family val="2"/>
      </rPr>
      <t xml:space="preserve"> </t>
    </r>
    <r>
      <rPr>
        <sz val="10"/>
        <rFont val="Arial"/>
        <family val="2"/>
      </rPr>
      <t>be spent on Well-Rounded Education category</t>
    </r>
  </si>
  <si>
    <t>*SEL Attestation</t>
  </si>
  <si>
    <r>
      <rPr>
        <b/>
        <sz val="10"/>
        <color rgb="FF000000"/>
        <rFont val="Arial"/>
      </rPr>
      <t>Minimum 20%</t>
    </r>
    <r>
      <rPr>
        <sz val="10"/>
        <color rgb="FF000000"/>
        <rFont val="Arial"/>
      </rPr>
      <t xml:space="preserve"> must</t>
    </r>
    <r>
      <rPr>
        <b/>
        <sz val="10"/>
        <color rgb="FF000000"/>
        <rFont val="Arial"/>
      </rPr>
      <t xml:space="preserve"> </t>
    </r>
    <r>
      <rPr>
        <sz val="10"/>
        <color rgb="FF000000"/>
        <rFont val="Arial"/>
      </rPr>
      <t>be spent on Safe &amp; Healthy Students category</t>
    </r>
  </si>
  <si>
    <r>
      <t xml:space="preserve">A portion </t>
    </r>
    <r>
      <rPr>
        <sz val="10"/>
        <color rgb="FF000000"/>
        <rFont val="Arial"/>
      </rPr>
      <t>must be spent on Effective Use of Technology category</t>
    </r>
  </si>
  <si>
    <t>Number of EUT Activities</t>
  </si>
  <si>
    <t>*Mental Health Services &amp; Counseling Attestation</t>
  </si>
  <si>
    <t>Met or Not Met</t>
  </si>
  <si>
    <t>Amount Not Met</t>
  </si>
  <si>
    <t>Effective Use of Technology* (EUT)</t>
  </si>
  <si>
    <t>IF('Budget Summary'!$B$3&lt;30000,"N/A",IF(AND('Budget Summary'!$B$3&gt;=30000,OR(ISBLANK('Budget Summary'!$G$3),AND('Budget Summary'!$G$3="No",$J$30&gt;0),AND('Budget Summary'!$G$3="Yes",$J$30&gt;1)),"Met","Not Met"))</t>
  </si>
  <si>
    <t>*If Required</t>
  </si>
  <si>
    <t>Short Description</t>
  </si>
  <si>
    <t>Private School Totals</t>
  </si>
  <si>
    <t>Total Budget</t>
  </si>
  <si>
    <t>Private School Carryover, if applicable</t>
  </si>
  <si>
    <t>Number of PS Students</t>
  </si>
  <si>
    <t>Private School Direct Costs</t>
  </si>
  <si>
    <t>Private School Indirect Costs</t>
  </si>
  <si>
    <t>EUT Activities</t>
  </si>
  <si>
    <t>Hint:
 If #REF, copy/paste from working cell above</t>
  </si>
  <si>
    <r>
      <t xml:space="preserve">Enter an "X" if No Private Schools Within LEA Boundary </t>
    </r>
    <r>
      <rPr>
        <b/>
        <sz val="14"/>
        <color theme="0"/>
        <rFont val="Wingdings 3"/>
        <family val="1"/>
        <charset val="2"/>
      </rPr>
      <t>"</t>
    </r>
    <r>
      <rPr>
        <b/>
        <sz val="14"/>
        <color theme="0"/>
        <rFont val="Arial Narrow"/>
        <family val="2"/>
      </rPr>
      <t xml:space="preserve">
</t>
    </r>
    <r>
      <rPr>
        <b/>
        <i/>
        <sz val="14"/>
        <color theme="0"/>
        <rFont val="Arial Narrow"/>
        <family val="2"/>
      </rPr>
      <t>or</t>
    </r>
    <r>
      <rPr>
        <b/>
        <sz val="14"/>
        <color theme="0"/>
        <rFont val="Arial Narrow"/>
        <family val="2"/>
      </rPr>
      <t xml:space="preserve"> Not Participating</t>
    </r>
  </si>
  <si>
    <r>
      <t xml:space="preserve"> Total Private School
 Allocation </t>
    </r>
    <r>
      <rPr>
        <b/>
        <sz val="14"/>
        <color theme="0"/>
        <rFont val="Wingdings 3"/>
        <family val="1"/>
        <charset val="2"/>
      </rPr>
      <t>"</t>
    </r>
  </si>
  <si>
    <r>
      <t xml:space="preserve">Total Amount Budgeted </t>
    </r>
    <r>
      <rPr>
        <b/>
        <sz val="14"/>
        <color theme="0"/>
        <rFont val="Wingdings 3"/>
        <family val="1"/>
        <charset val="2"/>
      </rPr>
      <t>"</t>
    </r>
  </si>
  <si>
    <t>Please Do Not Disturb</t>
  </si>
  <si>
    <t>Private School Name</t>
  </si>
  <si>
    <t>NIP Not Reviewed</t>
  </si>
  <si>
    <t>Effective Use 
of Technology (EUT)</t>
  </si>
  <si>
    <t>EUT Technology Infrastructure 
* 15% Cap (J17)</t>
  </si>
  <si>
    <t>List</t>
  </si>
  <si>
    <t>EUT Totals</t>
  </si>
  <si>
    <t>Final Allocation</t>
  </si>
  <si>
    <t>NIP Complete</t>
  </si>
  <si>
    <t>Difference between Preliminary &amp; Final Allocation</t>
  </si>
  <si>
    <t>NIP Incomplete</t>
  </si>
  <si>
    <r>
      <t xml:space="preserve">Approved Carryover, </t>
    </r>
    <r>
      <rPr>
        <i/>
        <sz val="11"/>
        <rFont val="Calibri"/>
        <family val="2"/>
        <scheme val="minor"/>
      </rPr>
      <t>if applicable</t>
    </r>
  </si>
  <si>
    <t>Not Participating NIP OK</t>
  </si>
  <si>
    <t>Total Private School Allocation</t>
  </si>
  <si>
    <t>Amount Budgeted</t>
  </si>
  <si>
    <t>Number of Students in Private School</t>
  </si>
  <si>
    <t>Notice of Intent to Participate (NIP)</t>
  </si>
  <si>
    <t xml:space="preserve">Date - LEA "reasonable" deadline for receiving Intent and required data </t>
  </si>
  <si>
    <t>Signed and dated by Private School and LEA Rep</t>
  </si>
  <si>
    <t>Total PS EUT Activities</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</si>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</sst>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lt;=9999999]###\-####;\(###\)\ ###\-####"/>
    <numFmt numFmtId="166" formatCode="#,##0.00;[Red]#,##0.00"/>
    <numFmt numFmtId="167" formatCode="0000"/>
  </numFmts>
  <fonts count="18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sz val="12"/>
      <name val="Calibri"/>
      <family val="2"/>
      <scheme val="minor"/>
    </font>
    <font>
      <sz val="12"/>
      <color theme="1"/>
      <name val="Arial"/>
      <family val="2"/>
    </font>
    <font>
      <sz val="12"/>
      <color rgb="FF000000"/>
      <name val="Calibri"/>
      <family val="2"/>
      <scheme val="minor"/>
    </font>
    <font>
      <sz val="12"/>
      <name val="Calibri"/>
      <family val="2"/>
      <scheme val="minor"/>
    </font>
    <font>
      <b/>
      <sz val="11"/>
      <color theme="0"/>
      <name val="Calibri"/>
      <family val="2"/>
      <scheme val="minor"/>
    </font>
    <font>
      <sz val="11"/>
      <name val="Calibri"/>
      <family val="2"/>
      <scheme val="minor"/>
    </font>
    <font>
      <sz val="14"/>
      <color theme="1"/>
      <name val="Calibri"/>
      <family val="2"/>
      <scheme val="minor"/>
    </font>
    <font>
      <b/>
      <sz val="16"/>
      <color theme="4" tint="-0.499984740745262"/>
      <name val="Calibri"/>
      <family val="2"/>
      <scheme val="minor"/>
    </font>
    <font>
      <b/>
      <i/>
      <sz val="20"/>
      <color rgb="FF8497B2"/>
      <name val="Calibri"/>
      <family val="2"/>
      <scheme val="minor"/>
    </font>
    <font>
      <b/>
      <i/>
      <sz val="11"/>
      <name val="Calibri"/>
      <family val="2"/>
      <scheme val="minor"/>
    </font>
    <font>
      <sz val="13"/>
      <color theme="1"/>
      <name val="Calibri Light"/>
      <family val="2"/>
      <scheme val="major"/>
    </font>
    <font>
      <b/>
      <sz val="13"/>
      <color theme="1"/>
      <name val="Calibri Light"/>
      <family val="2"/>
      <scheme val="major"/>
    </font>
    <font>
      <sz val="11"/>
      <color theme="1"/>
      <name val="Calibri Light"/>
      <family val="2"/>
      <scheme val="major"/>
    </font>
    <font>
      <b/>
      <sz val="16"/>
      <color rgb="FF000000"/>
      <name val="Calibri Light"/>
      <family val="2"/>
      <scheme val="major"/>
    </font>
    <font>
      <sz val="12"/>
      <color rgb="FF000000"/>
      <name val="Calibri Light"/>
      <family val="2"/>
      <scheme val="major"/>
    </font>
    <font>
      <b/>
      <sz val="12"/>
      <color rgb="FF000000"/>
      <name val="Calibri Light"/>
      <family val="2"/>
      <scheme val="major"/>
    </font>
    <font>
      <b/>
      <u/>
      <sz val="12"/>
      <color rgb="FF000000"/>
      <name val="Calibri Light"/>
      <family val="2"/>
      <scheme val="major"/>
    </font>
    <font>
      <b/>
      <i/>
      <sz val="12"/>
      <color rgb="FF000000"/>
      <name val="Calibri Light"/>
      <family val="2"/>
      <scheme val="major"/>
    </font>
    <font>
      <sz val="14"/>
      <color rgb="FF000000"/>
      <name val="Calibri Light"/>
      <family val="2"/>
      <scheme val="major"/>
    </font>
    <font>
      <sz val="13"/>
      <color rgb="FF000000"/>
      <name val="Calibri Light"/>
      <family val="2"/>
      <scheme val="major"/>
    </font>
    <font>
      <b/>
      <sz val="13"/>
      <color rgb="FF000000"/>
      <name val="Calibri Light"/>
      <family val="2"/>
      <scheme val="major"/>
    </font>
    <font>
      <sz val="11"/>
      <color theme="0"/>
      <name val="Calibri"/>
      <family val="2"/>
      <scheme val="minor"/>
    </font>
    <font>
      <sz val="8"/>
      <name val="Calibri"/>
      <family val="2"/>
      <scheme val="minor"/>
    </font>
    <font>
      <b/>
      <sz val="18"/>
      <color theme="1"/>
      <name val="Calibri"/>
      <family val="2"/>
      <scheme val="minor"/>
    </font>
    <font>
      <b/>
      <sz val="14"/>
      <name val="Arial"/>
      <family val="2"/>
    </font>
    <font>
      <b/>
      <i/>
      <sz val="10"/>
      <color theme="1"/>
      <name val="Calibri"/>
      <family val="2"/>
      <scheme val="minor"/>
    </font>
    <font>
      <sz val="28"/>
      <color theme="1"/>
      <name val="Times New Roman"/>
      <family val="1"/>
    </font>
    <font>
      <sz val="26"/>
      <color theme="0"/>
      <name val="Arial Nova"/>
      <family val="2"/>
    </font>
    <font>
      <b/>
      <sz val="24"/>
      <color theme="1"/>
      <name val="Arial Nova"/>
      <family val="2"/>
    </font>
    <font>
      <b/>
      <sz val="13"/>
      <color theme="1"/>
      <name val="Arial"/>
      <family val="2"/>
    </font>
    <font>
      <b/>
      <sz val="13"/>
      <name val="Arial"/>
      <family val="2"/>
    </font>
    <font>
      <sz val="12"/>
      <name val="Arial"/>
      <family val="2"/>
    </font>
    <font>
      <b/>
      <sz val="12"/>
      <name val="Arial"/>
      <family val="2"/>
    </font>
    <font>
      <b/>
      <sz val="11"/>
      <name val="Arial"/>
      <family val="2"/>
    </font>
    <font>
      <b/>
      <sz val="14"/>
      <color theme="1"/>
      <name val="Arial"/>
      <family val="2"/>
    </font>
    <font>
      <b/>
      <sz val="18"/>
      <color theme="1"/>
      <name val="Arial"/>
      <family val="2"/>
    </font>
    <font>
      <sz val="28"/>
      <color theme="0"/>
      <name val="Arial"/>
      <family val="2"/>
    </font>
    <font>
      <sz val="28"/>
      <name val="Arial"/>
      <family val="2"/>
    </font>
    <font>
      <b/>
      <sz val="16"/>
      <color theme="1"/>
      <name val="Arial"/>
      <family val="2"/>
    </font>
    <font>
      <sz val="14"/>
      <color theme="1"/>
      <name val="Arial"/>
      <family val="2"/>
    </font>
    <font>
      <sz val="20"/>
      <name val="Arial"/>
      <family val="2"/>
    </font>
    <font>
      <b/>
      <sz val="20"/>
      <name val="Arial"/>
      <family val="2"/>
    </font>
    <font>
      <sz val="16"/>
      <color theme="1"/>
      <name val="Arial"/>
      <family val="2"/>
    </font>
    <font>
      <sz val="16"/>
      <name val="Arial"/>
      <family val="2"/>
    </font>
    <font>
      <b/>
      <sz val="14"/>
      <color theme="0"/>
      <name val="Calibri"/>
      <family val="2"/>
      <scheme val="minor"/>
    </font>
    <font>
      <b/>
      <sz val="14"/>
      <color theme="0"/>
      <name val="Arial"/>
      <family val="2"/>
    </font>
    <font>
      <sz val="9"/>
      <color theme="1"/>
      <name val="Calibri"/>
      <family val="2"/>
      <scheme val="minor"/>
    </font>
    <font>
      <sz val="13"/>
      <color theme="1"/>
      <name val="Calibri"/>
      <family val="2"/>
      <scheme val="minor"/>
    </font>
    <font>
      <sz val="13"/>
      <name val="Arial"/>
      <family val="2"/>
    </font>
    <font>
      <sz val="14"/>
      <name val="Arial"/>
      <family val="2"/>
    </font>
    <font>
      <sz val="13"/>
      <color theme="1"/>
      <name val="Arial"/>
      <family val="2"/>
    </font>
    <font>
      <b/>
      <sz val="10"/>
      <name val="Arial"/>
      <family val="2"/>
    </font>
    <font>
      <b/>
      <sz val="9"/>
      <name val="Arial"/>
      <family val="2"/>
    </font>
    <font>
      <b/>
      <sz val="26"/>
      <color theme="1"/>
      <name val="Arial Nova"/>
      <family val="2"/>
    </font>
    <font>
      <b/>
      <sz val="12"/>
      <name val="Arial Narrow"/>
      <family val="2"/>
    </font>
    <font>
      <b/>
      <sz val="14"/>
      <name val="Arial Narrow"/>
      <family val="2"/>
    </font>
    <font>
      <b/>
      <i/>
      <sz val="12"/>
      <name val="Arial Narrow"/>
      <family val="2"/>
    </font>
    <font>
      <b/>
      <sz val="12"/>
      <color rgb="FF012169"/>
      <name val="Arial"/>
      <family val="2"/>
    </font>
    <font>
      <b/>
      <i/>
      <sz val="10"/>
      <name val="Arial"/>
      <family val="2"/>
    </font>
    <font>
      <sz val="24"/>
      <color theme="0"/>
      <name val="Arial"/>
      <family val="2"/>
    </font>
    <font>
      <b/>
      <sz val="12"/>
      <color theme="0"/>
      <name val="Arial"/>
      <family val="2"/>
    </font>
    <font>
      <b/>
      <sz val="13"/>
      <color theme="0"/>
      <name val="Arial Narrow"/>
      <family val="2"/>
    </font>
    <font>
      <b/>
      <sz val="13"/>
      <name val="Arial Narrow"/>
      <family val="2"/>
    </font>
    <font>
      <b/>
      <sz val="13"/>
      <color theme="0"/>
      <name val="Arial"/>
      <family val="2"/>
    </font>
    <font>
      <b/>
      <i/>
      <sz val="13"/>
      <color theme="4" tint="-0.249977111117893"/>
      <name val="Arial"/>
      <family val="2"/>
    </font>
    <font>
      <b/>
      <i/>
      <sz val="13"/>
      <color rgb="FFBF0D3E"/>
      <name val="Arial"/>
      <family val="2"/>
    </font>
    <font>
      <b/>
      <i/>
      <sz val="13"/>
      <color rgb="FFFF0000"/>
      <name val="Arial"/>
      <family val="2"/>
    </font>
    <font>
      <b/>
      <sz val="22"/>
      <color theme="0"/>
      <name val="Arial Narrow"/>
      <family val="2"/>
    </font>
    <font>
      <sz val="10"/>
      <name val="Arial"/>
      <family val="2"/>
    </font>
    <font>
      <b/>
      <sz val="18"/>
      <color theme="0"/>
      <name val="Calibri"/>
      <family val="2"/>
      <scheme val="minor"/>
    </font>
    <font>
      <b/>
      <sz val="12"/>
      <color theme="1"/>
      <name val="Arial"/>
      <family val="2"/>
    </font>
    <font>
      <sz val="11"/>
      <name val="Arial"/>
      <family val="2"/>
    </font>
    <font>
      <i/>
      <sz val="11"/>
      <color theme="1"/>
      <name val="Calibri"/>
      <family val="2"/>
      <scheme val="minor"/>
    </font>
    <font>
      <b/>
      <sz val="13"/>
      <color theme="0"/>
      <name val="Calibri"/>
      <family val="2"/>
      <scheme val="minor"/>
    </font>
    <font>
      <sz val="10"/>
      <color theme="0"/>
      <name val="Calibri"/>
      <family val="2"/>
    </font>
    <font>
      <b/>
      <sz val="18"/>
      <name val="Arial Narrow"/>
      <family val="2"/>
    </font>
    <font>
      <b/>
      <sz val="26"/>
      <name val="Arial"/>
      <family val="2"/>
    </font>
    <font>
      <b/>
      <sz val="10.5"/>
      <color rgb="FF012169"/>
      <name val="Arial Narrow"/>
      <family val="2"/>
    </font>
    <font>
      <b/>
      <sz val="10"/>
      <color rgb="FF012169"/>
      <name val="Arial Narrow"/>
      <family val="2"/>
    </font>
    <font>
      <b/>
      <i/>
      <sz val="11"/>
      <color theme="1"/>
      <name val="Calibri"/>
      <family val="2"/>
      <scheme val="minor"/>
    </font>
    <font>
      <b/>
      <i/>
      <sz val="12"/>
      <color rgb="FF012169"/>
      <name val="Arial Narrow"/>
      <family val="2"/>
    </font>
    <font>
      <b/>
      <i/>
      <sz val="11"/>
      <color rgb="FF012169"/>
      <name val="Arial"/>
      <family val="2"/>
    </font>
    <font>
      <b/>
      <sz val="32"/>
      <color theme="0"/>
      <name val="Arial"/>
      <family val="2"/>
    </font>
    <font>
      <b/>
      <sz val="14"/>
      <name val="Calibri"/>
      <family val="2"/>
      <scheme val="minor"/>
    </font>
    <font>
      <b/>
      <i/>
      <sz val="10"/>
      <color theme="4" tint="-0.499984740745262"/>
      <name val="Calibri"/>
      <family val="2"/>
      <scheme val="minor"/>
    </font>
    <font>
      <b/>
      <sz val="28"/>
      <color theme="1"/>
      <name val="Arial Nova"/>
      <family val="2"/>
    </font>
    <font>
      <b/>
      <sz val="24"/>
      <color rgb="FF012169"/>
      <name val="Arial Nova"/>
      <family val="2"/>
    </font>
    <font>
      <b/>
      <sz val="24"/>
      <color rgb="FF012169"/>
      <name val="Arial"/>
      <family val="2"/>
    </font>
    <font>
      <sz val="10"/>
      <color theme="1"/>
      <name val="Arial"/>
      <family val="2"/>
    </font>
    <font>
      <b/>
      <sz val="12"/>
      <color theme="0"/>
      <name val="Calibri"/>
      <family val="2"/>
    </font>
    <font>
      <sz val="16"/>
      <color rgb="FF002060"/>
      <name val="Imprint MT Shadow"/>
      <family val="5"/>
    </font>
    <font>
      <b/>
      <i/>
      <sz val="18"/>
      <color rgb="FF012169"/>
      <name val="Arial Narrow"/>
      <family val="2"/>
    </font>
    <font>
      <b/>
      <sz val="10"/>
      <color theme="0"/>
      <name val="Arial Narrow"/>
      <family val="2"/>
    </font>
    <font>
      <b/>
      <i/>
      <sz val="9.5"/>
      <name val="Arial Narrow"/>
      <family val="2"/>
    </font>
    <font>
      <sz val="18"/>
      <color theme="0"/>
      <name val="Arial"/>
      <family val="2"/>
    </font>
    <font>
      <b/>
      <sz val="18"/>
      <color rgb="FF012169"/>
      <name val="Arial Narrow"/>
      <family val="2"/>
    </font>
    <font>
      <sz val="16"/>
      <color theme="0"/>
      <name val="Calibri"/>
      <family val="2"/>
      <charset val="2"/>
    </font>
    <font>
      <b/>
      <sz val="14"/>
      <color theme="0"/>
      <name val="Arial Narrow"/>
      <family val="2"/>
    </font>
    <font>
      <b/>
      <sz val="14"/>
      <color theme="0"/>
      <name val="Wingdings 3"/>
      <family val="1"/>
      <charset val="2"/>
    </font>
    <font>
      <b/>
      <sz val="55"/>
      <name val="Ink Free"/>
      <family val="4"/>
    </font>
    <font>
      <sz val="12"/>
      <color theme="0"/>
      <name val="Calibri"/>
      <family val="2"/>
      <scheme val="minor"/>
    </font>
    <font>
      <b/>
      <sz val="14"/>
      <color rgb="FFBF0D3E"/>
      <name val="Calibri"/>
      <family val="2"/>
      <scheme val="minor"/>
    </font>
    <font>
      <b/>
      <sz val="13.5"/>
      <color rgb="FF012169"/>
      <name val="Arial Narrow"/>
      <family val="2"/>
    </font>
    <font>
      <b/>
      <sz val="10"/>
      <color theme="1"/>
      <name val="Arial"/>
      <family val="2"/>
    </font>
    <font>
      <sz val="13"/>
      <color rgb="FF009644"/>
      <name val="Calibri Light"/>
      <family val="2"/>
      <scheme val="major"/>
    </font>
    <font>
      <b/>
      <i/>
      <sz val="14"/>
      <color theme="0"/>
      <name val="Arial Narrow"/>
      <family val="2"/>
    </font>
    <font>
      <sz val="12"/>
      <color theme="0"/>
      <name val="Arial"/>
      <family val="2"/>
    </font>
    <font>
      <b/>
      <sz val="22"/>
      <color theme="0"/>
      <name val="Calibri"/>
      <family val="2"/>
      <scheme val="minor"/>
    </font>
    <font>
      <b/>
      <sz val="13"/>
      <color theme="1"/>
      <name val="Calibri"/>
      <family val="2"/>
      <scheme val="minor"/>
    </font>
    <font>
      <b/>
      <i/>
      <sz val="18"/>
      <color theme="1"/>
      <name val="Calibri"/>
      <family val="2"/>
      <scheme val="minor"/>
    </font>
    <font>
      <sz val="11"/>
      <color rgb="FF46566E"/>
      <name val="Calibri"/>
      <family val="2"/>
      <scheme val="minor"/>
    </font>
    <font>
      <b/>
      <sz val="14"/>
      <color rgb="FFBF0D3E"/>
      <name val="Arial"/>
      <family val="2"/>
    </font>
    <font>
      <b/>
      <i/>
      <sz val="22"/>
      <color theme="4" tint="-0.499984740745262"/>
      <name val="Calibri Light"/>
      <family val="2"/>
    </font>
    <font>
      <b/>
      <sz val="24"/>
      <name val="Arial Nova"/>
      <family val="2"/>
    </font>
    <font>
      <sz val="14"/>
      <color rgb="FFBF0D3E"/>
      <name val="Arial"/>
      <family val="2"/>
    </font>
    <font>
      <sz val="18"/>
      <color theme="1"/>
      <name val="Arial"/>
      <family val="2"/>
    </font>
    <font>
      <b/>
      <sz val="12"/>
      <name val="Calibri Light"/>
      <family val="2"/>
      <scheme val="major"/>
    </font>
    <font>
      <b/>
      <i/>
      <sz val="13"/>
      <color rgb="FF009644"/>
      <name val="Calibri Light"/>
      <family val="2"/>
      <scheme val="major"/>
    </font>
    <font>
      <sz val="16"/>
      <color theme="0"/>
      <name val="Arial"/>
      <family val="2"/>
    </font>
    <font>
      <i/>
      <sz val="16"/>
      <color theme="0"/>
      <name val="Arial"/>
      <family val="2"/>
    </font>
    <font>
      <b/>
      <sz val="11"/>
      <color rgb="FF012169"/>
      <name val="Arial"/>
      <family val="2"/>
    </font>
    <font>
      <sz val="36"/>
      <color theme="0"/>
      <name val="Arial"/>
      <family val="2"/>
    </font>
    <font>
      <b/>
      <sz val="12"/>
      <color rgb="FF012169"/>
      <name val="Arial Narrow"/>
      <family val="2"/>
    </font>
    <font>
      <b/>
      <sz val="10"/>
      <name val="Calibri"/>
      <family val="2"/>
      <scheme val="minor"/>
    </font>
    <font>
      <i/>
      <sz val="11"/>
      <name val="Calibri"/>
      <family val="2"/>
      <scheme val="minor"/>
    </font>
    <font>
      <b/>
      <sz val="26"/>
      <color theme="0"/>
      <name val="Arial Nova"/>
      <family val="2"/>
    </font>
    <font>
      <sz val="11"/>
      <name val="Arial Narrow"/>
      <family val="2"/>
    </font>
    <font>
      <b/>
      <sz val="14"/>
      <name val="Calibri"/>
      <family val="2"/>
    </font>
    <font>
      <b/>
      <i/>
      <sz val="28"/>
      <color theme="1"/>
      <name val="Arial Nova"/>
      <family val="2"/>
    </font>
    <font>
      <i/>
      <sz val="10"/>
      <color theme="4" tint="-0.499984740745262"/>
      <name val="Calibri"/>
      <family val="2"/>
      <scheme val="minor"/>
    </font>
    <font>
      <sz val="13"/>
      <color rgb="FF000000"/>
      <name val="Calibri Light"/>
    </font>
    <font>
      <b/>
      <sz val="13"/>
      <color rgb="FF000000"/>
      <name val="Calibri Light"/>
    </font>
    <font>
      <b/>
      <sz val="13"/>
      <color rgb="FF910048"/>
      <name val="Arial"/>
      <family val="2"/>
    </font>
    <font>
      <b/>
      <sz val="12"/>
      <color rgb="FF910048"/>
      <name val="Arial"/>
      <family val="2"/>
    </font>
    <font>
      <b/>
      <sz val="26"/>
      <color rgb="FF022A84"/>
      <name val="Calibri Light"/>
      <family val="2"/>
    </font>
    <font>
      <b/>
      <sz val="26"/>
      <color rgb="FF022A84"/>
      <name val="Times New Roman"/>
      <family val="1"/>
    </font>
    <font>
      <b/>
      <sz val="12"/>
      <color rgb="FF910048"/>
      <name val="Calibri Light"/>
      <family val="2"/>
      <scheme val="major"/>
    </font>
    <font>
      <sz val="12"/>
      <color rgb="FF910048"/>
      <name val="Calibri Light"/>
      <family val="2"/>
      <scheme val="major"/>
    </font>
    <font>
      <b/>
      <u/>
      <sz val="14"/>
      <color rgb="FF910048"/>
      <name val="Calibri Light"/>
      <family val="2"/>
      <scheme val="major"/>
    </font>
    <font>
      <b/>
      <i/>
      <sz val="26"/>
      <color rgb="FFCB6015"/>
      <name val="Arial Nova"/>
      <family val="2"/>
    </font>
    <font>
      <b/>
      <sz val="20"/>
      <color theme="0"/>
      <name val="Arial Narrow"/>
      <family val="2"/>
    </font>
    <font>
      <b/>
      <sz val="20"/>
      <color theme="0"/>
      <name val="Calibri"/>
      <family val="2"/>
      <scheme val="minor"/>
    </font>
    <font>
      <b/>
      <sz val="11"/>
      <color rgb="FF022A84"/>
      <name val="Arial Narrow"/>
      <family val="2"/>
    </font>
    <font>
      <sz val="11"/>
      <color rgb="FF022A84"/>
      <name val="Arial Narrow"/>
      <family val="2"/>
    </font>
    <font>
      <b/>
      <sz val="13"/>
      <color rgb="FF022A84"/>
      <name val="Arial Narrow"/>
      <family val="2"/>
    </font>
    <font>
      <b/>
      <sz val="13.5"/>
      <color rgb="FF022A84"/>
      <name val="Arial Narrow"/>
      <family val="2"/>
    </font>
    <font>
      <b/>
      <sz val="12"/>
      <color rgb="FF022A84"/>
      <name val="Arial Narrow"/>
      <family val="2"/>
    </font>
    <font>
      <b/>
      <sz val="11"/>
      <color rgb="FFCB6015"/>
      <name val="Arial"/>
      <family val="2"/>
    </font>
    <font>
      <sz val="10"/>
      <color rgb="FFFFFFFF"/>
      <name val="Inherit"/>
    </font>
    <font>
      <b/>
      <i/>
      <sz val="22"/>
      <color theme="0"/>
      <name val="Arial"/>
      <family val="2"/>
    </font>
    <font>
      <b/>
      <sz val="22"/>
      <color theme="0"/>
      <name val="Arial"/>
      <family val="2"/>
    </font>
    <font>
      <b/>
      <sz val="16"/>
      <color theme="0"/>
      <name val="Arial"/>
      <family val="2"/>
    </font>
    <font>
      <sz val="16"/>
      <color rgb="FF910048"/>
      <name val="Arial"/>
      <family val="2"/>
    </font>
    <font>
      <b/>
      <sz val="18"/>
      <color rgb="FFCB6015"/>
      <name val="Arial Narrow"/>
      <family val="2"/>
    </font>
    <font>
      <b/>
      <sz val="13"/>
      <color rgb="FFCB6015"/>
      <name val="Arial Narrow"/>
      <family val="2"/>
    </font>
    <font>
      <sz val="16"/>
      <color rgb="FF012169"/>
      <name val="Arial"/>
      <family val="2"/>
    </font>
    <font>
      <sz val="9"/>
      <color indexed="81"/>
      <name val="Tahoma"/>
      <family val="2"/>
    </font>
    <font>
      <b/>
      <sz val="9"/>
      <color indexed="81"/>
      <name val="Tahoma"/>
      <family val="2"/>
    </font>
    <font>
      <sz val="9"/>
      <color theme="1"/>
      <name val="Arial"/>
      <family val="2"/>
    </font>
    <font>
      <b/>
      <sz val="15"/>
      <name val="Arial"/>
      <family val="2"/>
    </font>
    <font>
      <b/>
      <i/>
      <sz val="11"/>
      <color rgb="FFCB6015"/>
      <name val="Calibri"/>
      <family val="2"/>
      <scheme val="minor"/>
    </font>
    <font>
      <b/>
      <sz val="20"/>
      <color theme="0"/>
      <name val="Arial"/>
      <family val="2"/>
    </font>
    <font>
      <sz val="26"/>
      <color theme="0"/>
      <name val="Arial"/>
      <family val="2"/>
    </font>
    <font>
      <sz val="22"/>
      <color theme="0"/>
      <name val="Arial"/>
      <family val="2"/>
    </font>
    <font>
      <b/>
      <sz val="10"/>
      <color theme="0"/>
      <name val="Arial"/>
      <family val="2"/>
    </font>
    <font>
      <b/>
      <sz val="10"/>
      <name val="Arial Narrow"/>
      <family val="2"/>
    </font>
    <font>
      <sz val="9"/>
      <color theme="0"/>
      <name val="Calibri"/>
      <family val="2"/>
    </font>
    <font>
      <b/>
      <sz val="22"/>
      <name val="Arial Narrow"/>
      <family val="2"/>
    </font>
    <font>
      <b/>
      <sz val="10"/>
      <color rgb="FF000000"/>
      <name val="Arial"/>
    </font>
    <font>
      <sz val="10"/>
      <color rgb="FF000000"/>
      <name val="Arial"/>
    </font>
    <font>
      <b/>
      <sz val="18"/>
      <color theme="0"/>
      <name val="Arial"/>
      <family val="2"/>
    </font>
    <font>
      <b/>
      <sz val="26"/>
      <color theme="0"/>
      <name val="Arial"/>
      <family val="2"/>
    </font>
    <font>
      <sz val="40"/>
      <color theme="0"/>
      <name val="Arial"/>
      <family val="2"/>
    </font>
    <font>
      <b/>
      <sz val="14"/>
      <color rgb="FFED1CA4"/>
      <name val="Imprint MT Shadow"/>
      <family val="5"/>
    </font>
    <font>
      <sz val="16"/>
      <color rgb="FF000000"/>
      <name val="Arial"/>
      <charset val="1"/>
    </font>
  </fonts>
  <fills count="28">
    <fill>
      <patternFill patternType="none"/>
    </fill>
    <fill>
      <patternFill patternType="gray125"/>
    </fill>
    <fill>
      <patternFill patternType="solid">
        <fgColor theme="0"/>
        <bgColor indexed="64"/>
      </patternFill>
    </fill>
    <fill>
      <gradientFill degree="270">
        <stop position="0">
          <color theme="4" tint="0.59999389629810485"/>
        </stop>
        <stop position="1">
          <color theme="0"/>
        </stop>
      </gradientFill>
    </fill>
    <fill>
      <gradientFill degree="135">
        <stop position="0">
          <color theme="0"/>
        </stop>
        <stop position="0.5">
          <color rgb="FFD7DDE6"/>
        </stop>
        <stop position="1">
          <color theme="0"/>
        </stop>
      </gradientFill>
    </fill>
    <fill>
      <patternFill patternType="solid">
        <fgColor theme="0"/>
        <bgColor auto="1"/>
      </patternFill>
    </fill>
    <fill>
      <patternFill patternType="solid">
        <fgColor rgb="FFFFFFFF"/>
        <bgColor indexed="64"/>
      </patternFill>
    </fill>
    <fill>
      <gradientFill degree="135">
        <stop position="0">
          <color theme="0"/>
        </stop>
        <stop position="0.5">
          <color theme="4" tint="0.80001220740379042"/>
        </stop>
        <stop position="1">
          <color theme="0"/>
        </stop>
      </gradientFill>
    </fill>
    <fill>
      <patternFill patternType="solid">
        <fgColor rgb="FFF2F2F2"/>
        <bgColor indexed="64"/>
      </patternFill>
    </fill>
    <fill>
      <patternFill patternType="solid">
        <fgColor rgb="FFFFFFFB"/>
        <bgColor indexed="64"/>
      </patternFill>
    </fill>
    <fill>
      <patternFill patternType="solid">
        <fgColor theme="6" tint="0.79998168889431442"/>
        <bgColor indexed="64"/>
      </patternFill>
    </fill>
    <fill>
      <patternFill patternType="solid">
        <fgColor theme="1"/>
        <bgColor indexed="64"/>
      </patternFill>
    </fill>
    <fill>
      <patternFill patternType="solid">
        <fgColor rgb="FFBF0D3E"/>
        <bgColor indexed="64"/>
      </patternFill>
    </fill>
    <fill>
      <patternFill patternType="solid">
        <fgColor rgb="FF012169"/>
        <bgColor indexed="64"/>
      </patternFill>
    </fill>
    <fill>
      <patternFill patternType="solid">
        <fgColor rgb="FFDDE2EB"/>
        <bgColor indexed="64"/>
      </patternFill>
    </fill>
    <fill>
      <gradientFill degree="270">
        <stop position="0">
          <color rgb="FFF7F7F7"/>
        </stop>
        <stop position="1">
          <color theme="2" tint="-9.8025452436902985E-2"/>
        </stop>
      </gradientFill>
    </fill>
    <fill>
      <patternFill patternType="solid">
        <fgColor rgb="FF011D5B"/>
        <bgColor indexed="64"/>
      </patternFill>
    </fill>
    <fill>
      <patternFill patternType="solid">
        <fgColor rgb="FFDCE1E8"/>
        <bgColor indexed="64"/>
      </patternFill>
    </fill>
    <fill>
      <patternFill patternType="solid">
        <fgColor theme="0" tint="-4.9989318521683403E-2"/>
        <bgColor indexed="64"/>
      </patternFill>
    </fill>
    <fill>
      <gradientFill degree="90">
        <stop position="0">
          <color rgb="FFBF0D3E"/>
        </stop>
        <stop position="0.5">
          <color rgb="FFCC0E44"/>
        </stop>
        <stop position="1">
          <color rgb="FFBF0D3E"/>
        </stop>
      </gradientFill>
    </fill>
    <fill>
      <patternFill patternType="solid">
        <fgColor rgb="FF000000"/>
        <bgColor indexed="64"/>
      </patternFill>
    </fill>
    <fill>
      <patternFill patternType="solid">
        <fgColor theme="1" tint="0.499984740745262"/>
        <bgColor indexed="64"/>
      </patternFill>
    </fill>
    <fill>
      <patternFill patternType="solid">
        <fgColor rgb="FF7030A0"/>
        <bgColor indexed="64"/>
      </patternFill>
    </fill>
    <fill>
      <patternFill patternType="solid">
        <fgColor rgb="FFE062D1"/>
        <bgColor indexed="64"/>
      </patternFill>
    </fill>
    <fill>
      <patternFill patternType="solid">
        <fgColor rgb="FF92D050"/>
        <bgColor indexed="64"/>
      </patternFill>
    </fill>
    <fill>
      <patternFill patternType="solid">
        <fgColor theme="8" tint="-0.249977111117893"/>
        <bgColor indexed="64"/>
      </patternFill>
    </fill>
    <fill>
      <patternFill patternType="solid">
        <fgColor rgb="FF9966FF"/>
        <bgColor indexed="64"/>
      </patternFill>
    </fill>
    <fill>
      <patternFill patternType="solid">
        <fgColor theme="1" tint="0.34998626667073579"/>
        <bgColor indexed="64"/>
      </patternFill>
    </fill>
  </fills>
  <borders count="16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auto="1"/>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auto="1"/>
      </top>
      <bottom style="medium">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hair">
        <color auto="1"/>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auto="1"/>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medium">
        <color indexed="64"/>
      </left>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auto="1"/>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dashDotDot">
        <color indexed="64"/>
      </top>
      <bottom style="dashDotDot">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style="dashDotDot">
        <color indexed="64"/>
      </right>
      <top/>
      <bottom style="hair">
        <color auto="1"/>
      </bottom>
      <diagonal/>
    </border>
    <border>
      <left style="hair">
        <color indexed="64"/>
      </left>
      <right style="dashDotDot">
        <color indexed="64"/>
      </right>
      <top style="hair">
        <color auto="1"/>
      </top>
      <bottom style="hair">
        <color auto="1"/>
      </bottom>
      <diagonal/>
    </border>
    <border>
      <left style="hair">
        <color indexed="64"/>
      </left>
      <right style="dashDotDot">
        <color indexed="64"/>
      </right>
      <top style="hair">
        <color indexed="64"/>
      </top>
      <bottom style="thin">
        <color indexed="64"/>
      </bottom>
      <diagonal/>
    </border>
    <border>
      <left style="medium">
        <color indexed="64"/>
      </left>
      <right/>
      <top style="thin">
        <color auto="1"/>
      </top>
      <bottom style="medium">
        <color indexed="64"/>
      </bottom>
      <diagonal/>
    </border>
    <border>
      <left style="hair">
        <color theme="4" tint="0.39991454817346722"/>
      </left>
      <right style="hair">
        <color theme="4" tint="0.39991454817346722"/>
      </right>
      <top style="hair">
        <color theme="4" tint="0.39991454817346722"/>
      </top>
      <bottom style="hair">
        <color theme="4" tint="0.39991454817346722"/>
      </bottom>
      <diagonal/>
    </border>
    <border>
      <left/>
      <right style="hair">
        <color theme="4" tint="0.39991454817346722"/>
      </right>
      <top style="hair">
        <color theme="4" tint="0.39991454817346722"/>
      </top>
      <bottom style="hair">
        <color theme="4" tint="0.39991454817346722"/>
      </bottom>
      <diagonal/>
    </border>
    <border>
      <left style="hair">
        <color theme="4" tint="0.39991454817346722"/>
      </left>
      <right style="hair">
        <color theme="4" tint="0.39991454817346722"/>
      </right>
      <top style="hair">
        <color theme="4" tint="0.39991454817346722"/>
      </top>
      <bottom/>
      <diagonal/>
    </border>
    <border>
      <left style="slantDashDot">
        <color indexed="64"/>
      </left>
      <right style="medium">
        <color indexed="64"/>
      </right>
      <top style="hair">
        <color theme="4" tint="0.39991454817346722"/>
      </top>
      <bottom style="hair">
        <color theme="4" tint="0.39991454817346722"/>
      </bottom>
      <diagonal/>
    </border>
    <border>
      <left/>
      <right style="hair">
        <color theme="4" tint="0.39991454817346722"/>
      </right>
      <top style="hair">
        <color theme="4" tint="0.39991454817346722"/>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auto="1"/>
      </right>
      <top style="hair">
        <color auto="1"/>
      </top>
      <bottom style="thin">
        <color auto="1"/>
      </bottom>
      <diagonal/>
    </border>
    <border>
      <left/>
      <right style="hair">
        <color indexed="64"/>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auto="1"/>
      </left>
      <right/>
      <top style="hair">
        <color auto="1"/>
      </top>
      <bottom style="hair">
        <color indexed="64"/>
      </bottom>
      <diagonal/>
    </border>
    <border>
      <left style="hair">
        <color indexed="64"/>
      </left>
      <right/>
      <top style="hair">
        <color indexed="64"/>
      </top>
      <bottom style="thin">
        <color auto="1"/>
      </bottom>
      <diagonal/>
    </border>
    <border>
      <left style="hair">
        <color indexed="64"/>
      </left>
      <right/>
      <top style="thin">
        <color indexed="64"/>
      </top>
      <bottom style="hair">
        <color indexed="64"/>
      </bottom>
      <diagonal/>
    </border>
    <border>
      <left/>
      <right style="hair">
        <color theme="4" tint="0.39991454817346722"/>
      </right>
      <top/>
      <bottom style="hair">
        <color theme="4" tint="0.39991454817346722"/>
      </bottom>
      <diagonal/>
    </border>
    <border>
      <left style="hair">
        <color theme="4" tint="0.39991454817346722"/>
      </left>
      <right style="hair">
        <color theme="4" tint="0.39991454817346722"/>
      </right>
      <top/>
      <bottom style="hair">
        <color theme="4" tint="0.39991454817346722"/>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style="hair">
        <color auto="1"/>
      </left>
      <right/>
      <top style="hair">
        <color auto="1"/>
      </top>
      <bottom/>
      <diagonal/>
    </border>
    <border>
      <left/>
      <right style="thin">
        <color indexed="64"/>
      </right>
      <top style="hair">
        <color indexed="64"/>
      </top>
      <bottom/>
      <diagonal/>
    </border>
    <border>
      <left style="hair">
        <color auto="1"/>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diagonal/>
    </border>
    <border>
      <left style="thin">
        <color indexed="64"/>
      </left>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auto="1"/>
      </left>
      <right style="dashDotDot">
        <color indexed="64"/>
      </right>
      <top/>
      <bottom style="dashDotDot">
        <color auto="1"/>
      </bottom>
      <diagonal/>
    </border>
    <border>
      <left style="medium">
        <color auto="1"/>
      </left>
      <right/>
      <top style="hair">
        <color auto="1"/>
      </top>
      <bottom/>
      <diagonal/>
    </border>
    <border>
      <left style="dashDotDot">
        <color indexed="64"/>
      </left>
      <right style="thin">
        <color indexed="64"/>
      </right>
      <top style="hair">
        <color auto="1"/>
      </top>
      <bottom/>
      <diagonal/>
    </border>
    <border>
      <left style="dashDotDot">
        <color indexed="64"/>
      </left>
      <right style="hair">
        <color auto="1"/>
      </right>
      <top/>
      <bottom style="hair">
        <color auto="1"/>
      </bottom>
      <diagonal/>
    </border>
    <border>
      <left style="thin">
        <color indexed="64"/>
      </left>
      <right/>
      <top style="hair">
        <color indexed="64"/>
      </top>
      <bottom style="dashDotDot">
        <color indexed="64"/>
      </bottom>
      <diagonal/>
    </border>
    <border>
      <left style="hair">
        <color indexed="64"/>
      </left>
      <right style="dashDotDot">
        <color indexed="64"/>
      </right>
      <top style="hair">
        <color indexed="64"/>
      </top>
      <bottom style="dashDotDot">
        <color indexed="64"/>
      </bottom>
      <diagonal/>
    </border>
    <border>
      <left style="hair">
        <color indexed="64"/>
      </left>
      <right style="hair">
        <color indexed="64"/>
      </right>
      <top style="hair">
        <color indexed="64"/>
      </top>
      <bottom/>
      <diagonal/>
    </border>
    <border>
      <left style="medium">
        <color auto="1"/>
      </left>
      <right/>
      <top style="thin">
        <color indexed="64"/>
      </top>
      <bottom style="hair">
        <color auto="1"/>
      </bottom>
      <diagonal/>
    </border>
    <border>
      <left style="dashDotDot">
        <color indexed="64"/>
      </left>
      <right style="dashDotDot">
        <color indexed="64"/>
      </right>
      <top style="hair">
        <color auto="1"/>
      </top>
      <bottom/>
      <diagonal/>
    </border>
    <border>
      <left style="dashDotDot">
        <color indexed="64"/>
      </left>
      <right style="dashDotDot">
        <color indexed="64"/>
      </right>
      <top style="hair">
        <color auto="1"/>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hair">
        <color theme="4" tint="0.39991454817346722"/>
      </top>
      <bottom/>
      <diagonal/>
    </border>
    <border>
      <left style="medium">
        <color indexed="64"/>
      </left>
      <right style="hair">
        <color indexed="64"/>
      </right>
      <top style="dashDotDot">
        <color indexed="64"/>
      </top>
      <bottom style="hair">
        <color indexed="64"/>
      </bottom>
      <diagonal/>
    </border>
    <border>
      <left style="hair">
        <color indexed="64"/>
      </left>
      <right/>
      <top style="dashDotDot">
        <color indexed="64"/>
      </top>
      <bottom style="hair">
        <color indexed="64"/>
      </bottom>
      <diagonal/>
    </border>
    <border>
      <left/>
      <right style="thin">
        <color indexed="64"/>
      </right>
      <top style="dashDotDot">
        <color indexed="64"/>
      </top>
      <bottom style="hair">
        <color indexed="64"/>
      </bottom>
      <diagonal/>
    </border>
    <border>
      <left/>
      <right/>
      <top/>
      <bottom style="hair">
        <color rgb="FF7287A6"/>
      </bottom>
      <diagonal/>
    </border>
    <border>
      <left style="dashDotDot">
        <color rgb="FF7287A6"/>
      </left>
      <right style="dashDotDot">
        <color rgb="FF7287A6"/>
      </right>
      <top/>
      <bottom style="hair">
        <color rgb="FF8E9FB8"/>
      </bottom>
      <diagonal/>
    </border>
    <border>
      <left style="dashDotDot">
        <color rgb="FF7287A6"/>
      </left>
      <right style="dashDotDot">
        <color rgb="FF7287A6"/>
      </right>
      <top/>
      <bottom style="hair">
        <color theme="4" tint="0.39991454817346722"/>
      </bottom>
      <diagonal/>
    </border>
    <border>
      <left style="dashDotDot">
        <color rgb="FF7287A6"/>
      </left>
      <right/>
      <top style="hair">
        <color rgb="FF7287A6"/>
      </top>
      <bottom style="hair">
        <color rgb="FF7287A6"/>
      </bottom>
      <diagonal/>
    </border>
    <border>
      <left style="hair">
        <color indexed="64"/>
      </left>
      <right/>
      <top style="dashDotDot">
        <color indexed="64"/>
      </top>
      <bottom style="thin">
        <color indexed="64"/>
      </bottom>
      <diagonal/>
    </border>
    <border>
      <left/>
      <right style="thin">
        <color indexed="64"/>
      </right>
      <top style="dashDotDot">
        <color indexed="64"/>
      </top>
      <bottom style="thin">
        <color indexed="64"/>
      </bottom>
      <diagonal/>
    </border>
    <border>
      <left style="thin">
        <color auto="1"/>
      </left>
      <right/>
      <top style="dashDotDot">
        <color auto="1"/>
      </top>
      <bottom style="dashDotDot">
        <color auto="1"/>
      </bottom>
      <diagonal/>
    </border>
    <border>
      <left style="dashDotDot">
        <color rgb="FF7287A6"/>
      </left>
      <right/>
      <top/>
      <bottom style="hair">
        <color rgb="FF7287A6"/>
      </bottom>
      <diagonal/>
    </border>
    <border>
      <left style="dashDotDot">
        <color rgb="FF7287A6"/>
      </left>
      <right/>
      <top style="hair">
        <color rgb="FF7287A6"/>
      </top>
      <bottom/>
      <diagonal/>
    </border>
    <border>
      <left style="thin">
        <color indexed="64"/>
      </left>
      <right style="thin">
        <color indexed="64"/>
      </right>
      <top/>
      <bottom style="hair">
        <color indexed="64"/>
      </bottom>
      <diagonal/>
    </border>
    <border>
      <left style="thin">
        <color indexed="64"/>
      </left>
      <right/>
      <top style="dashDotDot">
        <color indexed="64"/>
      </top>
      <bottom/>
      <diagonal/>
    </border>
    <border>
      <left/>
      <right style="thin">
        <color indexed="64"/>
      </right>
      <top style="dashDotDot">
        <color indexed="64"/>
      </top>
      <bottom/>
      <diagonal/>
    </border>
    <border>
      <left style="dashDotDot">
        <color rgb="FF7287A6"/>
      </left>
      <right style="medium">
        <color indexed="64"/>
      </right>
      <top/>
      <bottom style="hair">
        <color rgb="FF7287A6"/>
      </bottom>
      <diagonal/>
    </border>
    <border>
      <left style="medium">
        <color indexed="64"/>
      </left>
      <right/>
      <top/>
      <bottom style="hair">
        <color theme="4" tint="0.39991454817346722"/>
      </bottom>
      <diagonal/>
    </border>
    <border>
      <left style="medium">
        <color indexed="64"/>
      </left>
      <right/>
      <top style="hair">
        <color theme="4" tint="0.39991454817346722"/>
      </top>
      <bottom style="hair">
        <color theme="4" tint="0.39991454817346722"/>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slantDashDot">
        <color indexed="64"/>
      </left>
      <right style="medium">
        <color indexed="64"/>
      </right>
      <top/>
      <bottom style="hair">
        <color theme="4" tint="0.39991454817346722"/>
      </bottom>
      <diagonal/>
    </border>
    <border>
      <left style="medium">
        <color indexed="64"/>
      </left>
      <right style="thin">
        <color indexed="64"/>
      </right>
      <top/>
      <bottom style="thin">
        <color indexed="64"/>
      </bottom>
      <diagonal/>
    </border>
    <border>
      <left style="hair">
        <color indexed="64"/>
      </left>
      <right style="dashDotDot">
        <color indexed="64"/>
      </right>
      <top style="medium">
        <color indexed="64"/>
      </top>
      <bottom style="hair">
        <color indexed="64"/>
      </bottom>
      <diagonal/>
    </border>
    <border>
      <left style="dashDotDot">
        <color indexed="64"/>
      </left>
      <right style="thin">
        <color indexed="64"/>
      </right>
      <top style="thin">
        <color indexed="64"/>
      </top>
      <bottom style="hair">
        <color indexed="64"/>
      </bottom>
      <diagonal/>
    </border>
    <border>
      <left style="dashDotDot">
        <color indexed="64"/>
      </left>
      <right style="dashDotDot">
        <color indexed="64"/>
      </right>
      <top style="thin">
        <color indexed="64"/>
      </top>
      <bottom style="hair">
        <color indexed="64"/>
      </bottom>
      <diagonal/>
    </border>
    <border>
      <left style="medium">
        <color auto="1"/>
      </left>
      <right style="dashDotDot">
        <color indexed="64"/>
      </right>
      <top style="hair">
        <color auto="1"/>
      </top>
      <bottom style="thin">
        <color indexed="64"/>
      </bottom>
      <diagonal/>
    </border>
    <border>
      <left style="medium">
        <color auto="1"/>
      </left>
      <right style="dashDotDot">
        <color indexed="64"/>
      </right>
      <top style="hair">
        <color auto="1"/>
      </top>
      <bottom/>
      <diagonal/>
    </border>
    <border>
      <left style="thin">
        <color indexed="64"/>
      </left>
      <right style="dashDotDot">
        <color indexed="64"/>
      </right>
      <top style="hair">
        <color indexed="64"/>
      </top>
      <bottom style="hair">
        <color indexed="64"/>
      </bottom>
      <diagonal/>
    </border>
    <border>
      <left style="hair">
        <color auto="1"/>
      </left>
      <right style="thin">
        <color indexed="64"/>
      </right>
      <top style="thin">
        <color indexed="64"/>
      </top>
      <bottom style="hair">
        <color rgb="FF232F6B"/>
      </bottom>
      <diagonal/>
    </border>
    <border>
      <left style="hair">
        <color auto="1"/>
      </left>
      <right style="thin">
        <color indexed="64"/>
      </right>
      <top style="hair">
        <color rgb="FF232F6B"/>
      </top>
      <bottom style="hair">
        <color rgb="FF232F6B"/>
      </bottom>
      <diagonal/>
    </border>
    <border>
      <left style="hair">
        <color auto="1"/>
      </left>
      <right style="thin">
        <color indexed="64"/>
      </right>
      <top style="hair">
        <color rgb="FF232F6B"/>
      </top>
      <bottom style="thin">
        <color indexed="64"/>
      </bottom>
      <diagonal/>
    </border>
    <border>
      <left/>
      <right style="thin">
        <color auto="1"/>
      </right>
      <top style="medium">
        <color indexed="64"/>
      </top>
      <bottom/>
      <diagonal/>
    </border>
    <border>
      <left style="slantDashDot">
        <color indexed="64"/>
      </left>
      <right style="medium">
        <color indexed="64"/>
      </right>
      <top style="thin">
        <color indexed="64"/>
      </top>
      <bottom style="medium">
        <color indexed="64"/>
      </bottom>
      <diagonal/>
    </border>
    <border>
      <left style="slantDashDot">
        <color indexed="64"/>
      </left>
      <right style="medium">
        <color indexed="64"/>
      </right>
      <top style="hair">
        <color theme="4" tint="0.39991454817346722"/>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dashDotDot">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dashDotDot">
        <color indexed="64"/>
      </bottom>
      <diagonal/>
    </border>
    <border>
      <left style="medium">
        <color indexed="64"/>
      </left>
      <right style="medium">
        <color indexed="64"/>
      </right>
      <top style="dashDotDot">
        <color indexed="64"/>
      </top>
      <bottom/>
      <diagonal/>
    </border>
    <border>
      <left style="medium">
        <color indexed="64"/>
      </left>
      <right style="medium">
        <color indexed="64"/>
      </right>
      <top/>
      <bottom style="dashDotDot">
        <color indexed="64"/>
      </bottom>
      <diagonal/>
    </border>
    <border>
      <left/>
      <right/>
      <top style="dashDotDot">
        <color indexed="64"/>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auto="1"/>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45">
    <xf numFmtId="0" fontId="0" fillId="0" borderId="0" xfId="0"/>
    <xf numFmtId="0" fontId="3" fillId="2" borderId="0" xfId="0" applyFont="1" applyFill="1"/>
    <xf numFmtId="0" fontId="0" fillId="2" borderId="0" xfId="0" applyFill="1"/>
    <xf numFmtId="0" fontId="3" fillId="2" borderId="0" xfId="0" applyFont="1" applyFill="1" applyAlignment="1">
      <alignment horizontal="center"/>
    </xf>
    <xf numFmtId="0" fontId="11" fillId="2" borderId="0" xfId="0" applyFont="1" applyFill="1"/>
    <xf numFmtId="43" fontId="0" fillId="2" borderId="0" xfId="1" applyFont="1" applyFill="1" applyBorder="1"/>
    <xf numFmtId="0" fontId="16" fillId="2" borderId="0" xfId="0" applyFont="1" applyFill="1" applyAlignment="1">
      <alignment horizontal="left" wrapText="1"/>
    </xf>
    <xf numFmtId="0" fontId="0" fillId="2" borderId="0" xfId="0" applyFill="1" applyAlignment="1">
      <alignment horizontal="center"/>
    </xf>
    <xf numFmtId="4" fontId="0" fillId="2" borderId="0" xfId="0" applyNumberFormat="1" applyFill="1"/>
    <xf numFmtId="0" fontId="0" fillId="2" borderId="0" xfId="0" applyFill="1" applyAlignment="1">
      <alignment horizontal="left"/>
    </xf>
    <xf numFmtId="0" fontId="2" fillId="2" borderId="0" xfId="0" applyFont="1" applyFill="1"/>
    <xf numFmtId="40" fontId="0" fillId="2" borderId="0" xfId="1" applyNumberFormat="1" applyFont="1" applyFill="1" applyBorder="1"/>
    <xf numFmtId="43" fontId="10" fillId="2" borderId="0" xfId="1" applyFont="1" applyFill="1" applyBorder="1" applyAlignment="1">
      <alignment horizontal="center"/>
    </xf>
    <xf numFmtId="43" fontId="27" fillId="2" borderId="0" xfId="1" applyFont="1" applyFill="1" applyBorder="1"/>
    <xf numFmtId="0" fontId="11" fillId="10" borderId="21" xfId="0" applyFont="1" applyFill="1" applyBorder="1" applyAlignment="1">
      <alignment horizontal="center"/>
    </xf>
    <xf numFmtId="0" fontId="11" fillId="2" borderId="0" xfId="0" applyFont="1" applyFill="1" applyAlignment="1">
      <alignment horizontal="center"/>
    </xf>
    <xf numFmtId="0" fontId="11" fillId="10" borderId="36" xfId="0" applyFont="1" applyFill="1" applyBorder="1" applyAlignment="1">
      <alignment horizontal="center"/>
    </xf>
    <xf numFmtId="0" fontId="11" fillId="10" borderId="37" xfId="0" applyFont="1" applyFill="1" applyBorder="1" applyAlignment="1">
      <alignment horizontal="center"/>
    </xf>
    <xf numFmtId="0" fontId="11" fillId="10" borderId="23" xfId="0" applyFont="1" applyFill="1" applyBorder="1" applyAlignment="1">
      <alignment horizontal="center"/>
    </xf>
    <xf numFmtId="0" fontId="3" fillId="2" borderId="0" xfId="0" applyFont="1" applyFill="1" applyAlignment="1">
      <alignment vertical="center" wrapText="1"/>
    </xf>
    <xf numFmtId="4" fontId="40" fillId="9" borderId="43" xfId="0" applyNumberFormat="1" applyFont="1" applyFill="1" applyBorder="1"/>
    <xf numFmtId="4" fontId="40" fillId="9" borderId="44" xfId="0" applyNumberFormat="1" applyFont="1" applyFill="1" applyBorder="1" applyAlignment="1">
      <alignment vertical="center"/>
    </xf>
    <xf numFmtId="4" fontId="40" fillId="9" borderId="45" xfId="0" applyNumberFormat="1" applyFont="1" applyFill="1" applyBorder="1"/>
    <xf numFmtId="40" fontId="3" fillId="2" borderId="32" xfId="1" applyNumberFormat="1" applyFont="1" applyFill="1" applyBorder="1"/>
    <xf numFmtId="40" fontId="3" fillId="2" borderId="38" xfId="1" applyNumberFormat="1" applyFont="1" applyFill="1" applyBorder="1"/>
    <xf numFmtId="49" fontId="3" fillId="2" borderId="0" xfId="0" applyNumberFormat="1" applyFont="1" applyFill="1" applyAlignment="1">
      <alignment horizontal="center"/>
    </xf>
    <xf numFmtId="49" fontId="3" fillId="2" borderId="0" xfId="0" applyNumberFormat="1" applyFont="1" applyFill="1"/>
    <xf numFmtId="0" fontId="45" fillId="2" borderId="0" xfId="0" applyFont="1" applyFill="1"/>
    <xf numFmtId="0" fontId="55" fillId="2" borderId="0" xfId="0" applyFont="1" applyFill="1"/>
    <xf numFmtId="0" fontId="32" fillId="5" borderId="0" xfId="0" applyFont="1" applyFill="1" applyAlignment="1">
      <alignment vertical="center" wrapText="1"/>
    </xf>
    <xf numFmtId="0" fontId="3" fillId="2" borderId="0" xfId="0" applyFont="1" applyFill="1" applyAlignment="1">
      <alignment horizontal="left"/>
    </xf>
    <xf numFmtId="0" fontId="56" fillId="2" borderId="0" xfId="0" applyFont="1" applyFill="1"/>
    <xf numFmtId="0" fontId="54" fillId="2" borderId="0" xfId="0" applyFont="1" applyFill="1"/>
    <xf numFmtId="4" fontId="36" fillId="2" borderId="52" xfId="2" applyNumberFormat="1" applyFont="1" applyFill="1" applyBorder="1" applyAlignment="1">
      <alignment horizontal="center" vertical="center"/>
    </xf>
    <xf numFmtId="0" fontId="59" fillId="2" borderId="0" xfId="0" applyFont="1" applyFill="1" applyAlignment="1">
      <alignment vertical="center" wrapText="1"/>
    </xf>
    <xf numFmtId="4" fontId="36" fillId="2" borderId="53" xfId="2" applyNumberFormat="1" applyFont="1" applyFill="1" applyBorder="1" applyAlignment="1">
      <alignment horizontal="center" vertical="center"/>
    </xf>
    <xf numFmtId="0" fontId="11" fillId="14" borderId="14" xfId="0" quotePrefix="1" applyFont="1" applyFill="1" applyBorder="1" applyAlignment="1">
      <alignment horizontal="center"/>
    </xf>
    <xf numFmtId="0" fontId="34" fillId="2" borderId="0" xfId="0" applyFont="1" applyFill="1" applyAlignment="1">
      <alignment horizontal="center" vertical="center" wrapText="1"/>
    </xf>
    <xf numFmtId="4" fontId="35" fillId="5" borderId="57" xfId="1" applyNumberFormat="1" applyFont="1" applyFill="1" applyBorder="1" applyAlignment="1">
      <alignment horizontal="center" vertical="center"/>
    </xf>
    <xf numFmtId="4" fontId="35" fillId="5" borderId="59" xfId="1" applyNumberFormat="1" applyFont="1" applyFill="1" applyBorder="1" applyAlignment="1">
      <alignment horizontal="center" vertical="center"/>
    </xf>
    <xf numFmtId="4" fontId="36" fillId="2" borderId="60" xfId="2" applyNumberFormat="1" applyFont="1" applyFill="1" applyBorder="1" applyAlignment="1">
      <alignment horizontal="center" vertical="center"/>
    </xf>
    <xf numFmtId="4" fontId="36" fillId="2" borderId="58" xfId="2" applyNumberFormat="1" applyFont="1" applyFill="1" applyBorder="1" applyAlignment="1">
      <alignment horizontal="center" vertical="center"/>
    </xf>
    <xf numFmtId="4" fontId="36" fillId="2" borderId="59" xfId="1" applyNumberFormat="1" applyFont="1" applyFill="1" applyBorder="1" applyAlignment="1">
      <alignment horizontal="center" vertical="center"/>
    </xf>
    <xf numFmtId="0" fontId="38" fillId="2" borderId="54" xfId="0" applyFont="1" applyFill="1" applyBorder="1" applyAlignment="1">
      <alignment horizontal="left" vertical="center" wrapText="1"/>
    </xf>
    <xf numFmtId="0" fontId="38" fillId="2" borderId="34" xfId="0" applyFont="1" applyFill="1" applyBorder="1" applyAlignment="1">
      <alignment horizontal="left" vertical="center" wrapText="1"/>
    </xf>
    <xf numFmtId="0" fontId="38" fillId="2" borderId="70" xfId="0" applyFont="1" applyFill="1" applyBorder="1" applyAlignment="1">
      <alignment horizontal="left" vertical="center" wrapText="1"/>
    </xf>
    <xf numFmtId="4" fontId="35" fillId="5" borderId="71" xfId="1" applyNumberFormat="1" applyFont="1" applyFill="1" applyBorder="1" applyAlignment="1">
      <alignment horizontal="center" vertical="center"/>
    </xf>
    <xf numFmtId="0" fontId="70" fillId="2" borderId="55" xfId="0" applyFont="1" applyFill="1" applyBorder="1" applyAlignment="1">
      <alignment vertical="center"/>
    </xf>
    <xf numFmtId="0" fontId="70" fillId="2" borderId="34" xfId="0" applyFont="1" applyFill="1" applyBorder="1" applyAlignment="1">
      <alignment vertical="center"/>
    </xf>
    <xf numFmtId="39" fontId="43" fillId="2" borderId="0" xfId="1" applyNumberFormat="1" applyFont="1" applyFill="1" applyBorder="1" applyAlignment="1">
      <alignment horizontal="center" vertical="center" wrapText="1"/>
    </xf>
    <xf numFmtId="39" fontId="64" fillId="2" borderId="0" xfId="1" applyNumberFormat="1" applyFont="1" applyFill="1" applyBorder="1" applyAlignment="1">
      <alignment horizontal="center" vertical="center" wrapText="1"/>
    </xf>
    <xf numFmtId="4" fontId="38" fillId="2" borderId="0" xfId="1" applyNumberFormat="1" applyFont="1" applyFill="1" applyBorder="1" applyAlignment="1">
      <alignment horizontal="center" vertical="center"/>
    </xf>
    <xf numFmtId="39" fontId="31" fillId="2" borderId="0" xfId="1" applyNumberFormat="1" applyFont="1" applyFill="1" applyBorder="1" applyAlignment="1">
      <alignment horizontal="center" vertical="center" wrapText="1"/>
    </xf>
    <xf numFmtId="0" fontId="9" fillId="2" borderId="0" xfId="0" applyFont="1" applyFill="1"/>
    <xf numFmtId="4" fontId="52" fillId="2" borderId="0" xfId="0" applyNumberFormat="1" applyFont="1" applyFill="1" applyAlignment="1">
      <alignment horizontal="center" vertical="center"/>
    </xf>
    <xf numFmtId="4" fontId="52" fillId="0" borderId="0" xfId="0" applyNumberFormat="1" applyFont="1" applyAlignment="1">
      <alignment horizontal="center" vertical="center"/>
    </xf>
    <xf numFmtId="4" fontId="0" fillId="2" borderId="0" xfId="0" applyNumberFormat="1" applyFill="1" applyAlignment="1">
      <alignment horizontal="right" vertical="center"/>
    </xf>
    <xf numFmtId="4" fontId="0" fillId="0" borderId="0" xfId="0" applyNumberFormat="1" applyAlignment="1">
      <alignment horizontal="right" vertical="center"/>
    </xf>
    <xf numFmtId="0" fontId="7" fillId="2" borderId="0" xfId="0" applyFont="1" applyFill="1"/>
    <xf numFmtId="4" fontId="36" fillId="2" borderId="71" xfId="2" applyNumberFormat="1" applyFont="1" applyFill="1" applyBorder="1" applyAlignment="1">
      <alignment horizontal="center" vertical="center"/>
    </xf>
    <xf numFmtId="4" fontId="36" fillId="2" borderId="62" xfId="2" applyNumberFormat="1" applyFont="1" applyFill="1" applyBorder="1" applyAlignment="1">
      <alignment horizontal="center" vertical="center"/>
    </xf>
    <xf numFmtId="40" fontId="3" fillId="10" borderId="31" xfId="1" applyNumberFormat="1" applyFont="1" applyFill="1" applyBorder="1"/>
    <xf numFmtId="2" fontId="3" fillId="2" borderId="0" xfId="0" applyNumberFormat="1" applyFont="1" applyFill="1" applyAlignment="1">
      <alignment horizontal="center"/>
    </xf>
    <xf numFmtId="164" fontId="48" fillId="9" borderId="81" xfId="0" applyNumberFormat="1" applyFont="1" applyFill="1" applyBorder="1" applyAlignment="1">
      <alignment horizontal="left"/>
    </xf>
    <xf numFmtId="39" fontId="47" fillId="5" borderId="0" xfId="1" applyNumberFormat="1" applyFont="1" applyFill="1" applyBorder="1" applyAlignment="1">
      <alignment horizontal="right"/>
    </xf>
    <xf numFmtId="4" fontId="30" fillId="5" borderId="0" xfId="1" applyNumberFormat="1" applyFont="1" applyFill="1" applyBorder="1" applyAlignment="1"/>
    <xf numFmtId="164" fontId="48" fillId="2" borderId="0" xfId="0" applyNumberFormat="1" applyFont="1" applyFill="1" applyAlignment="1">
      <alignment horizontal="left"/>
    </xf>
    <xf numFmtId="164" fontId="48" fillId="9" borderId="21" xfId="0" applyNumberFormat="1" applyFont="1" applyFill="1" applyBorder="1" applyAlignment="1">
      <alignment horizontal="center"/>
    </xf>
    <xf numFmtId="39" fontId="88" fillId="2" borderId="0" xfId="1" applyNumberFormat="1" applyFont="1" applyFill="1" applyBorder="1" applyAlignment="1">
      <alignment horizontal="center" vertical="center" wrapText="1"/>
    </xf>
    <xf numFmtId="39" fontId="42" fillId="2" borderId="19" xfId="1" applyNumberFormat="1" applyFont="1" applyFill="1" applyBorder="1" applyAlignment="1">
      <alignment horizontal="center" vertical="center" wrapText="1"/>
    </xf>
    <xf numFmtId="4" fontId="30" fillId="9" borderId="85" xfId="0" applyNumberFormat="1" applyFont="1" applyFill="1" applyBorder="1" applyAlignment="1">
      <alignment vertical="center"/>
    </xf>
    <xf numFmtId="166" fontId="30" fillId="9" borderId="86" xfId="0" applyNumberFormat="1" applyFont="1" applyFill="1" applyBorder="1" applyAlignment="1">
      <alignment vertical="center"/>
    </xf>
    <xf numFmtId="165" fontId="48" fillId="9" borderId="21" xfId="0" applyNumberFormat="1" applyFont="1" applyFill="1" applyBorder="1" applyAlignment="1">
      <alignment horizontal="center"/>
    </xf>
    <xf numFmtId="4" fontId="77" fillId="9" borderId="47" xfId="1" applyNumberFormat="1" applyFont="1" applyFill="1" applyBorder="1" applyAlignment="1">
      <alignment horizontal="center" vertical="center"/>
    </xf>
    <xf numFmtId="4" fontId="77" fillId="9" borderId="49" xfId="1" applyNumberFormat="1" applyFont="1" applyFill="1" applyBorder="1" applyAlignment="1">
      <alignment horizontal="center" vertical="center"/>
    </xf>
    <xf numFmtId="4" fontId="77" fillId="2" borderId="23" xfId="1" applyNumberFormat="1" applyFont="1" applyFill="1" applyBorder="1" applyAlignment="1">
      <alignment horizontal="center" vertical="center"/>
    </xf>
    <xf numFmtId="4" fontId="77" fillId="2" borderId="25" xfId="1" applyNumberFormat="1" applyFont="1" applyFill="1" applyBorder="1" applyAlignment="1">
      <alignment horizontal="center" vertical="center"/>
    </xf>
    <xf numFmtId="7" fontId="5" fillId="7" borderId="21" xfId="1" applyNumberFormat="1" applyFont="1" applyFill="1" applyBorder="1" applyAlignment="1">
      <alignment horizontal="right" vertical="center" wrapText="1"/>
    </xf>
    <xf numFmtId="8" fontId="5" fillId="7" borderId="26" xfId="1" applyNumberFormat="1" applyFont="1" applyFill="1" applyBorder="1" applyAlignment="1">
      <alignment horizontal="right" vertical="center" wrapText="1"/>
    </xf>
    <xf numFmtId="1" fontId="89" fillId="2" borderId="12" xfId="0" applyNumberFormat="1" applyFont="1" applyFill="1" applyBorder="1" applyAlignment="1">
      <alignment vertical="center"/>
    </xf>
    <xf numFmtId="4" fontId="9" fillId="9" borderId="21" xfId="1" applyNumberFormat="1" applyFont="1" applyFill="1" applyBorder="1" applyAlignment="1">
      <alignment vertical="center"/>
    </xf>
    <xf numFmtId="1" fontId="6" fillId="2" borderId="12" xfId="0" applyNumberFormat="1" applyFont="1" applyFill="1" applyBorder="1" applyAlignment="1">
      <alignment vertical="center"/>
    </xf>
    <xf numFmtId="1" fontId="9" fillId="9" borderId="23" xfId="1" applyNumberFormat="1" applyFont="1" applyFill="1" applyBorder="1" applyAlignment="1">
      <alignment horizontal="center" vertical="center"/>
    </xf>
    <xf numFmtId="37" fontId="90" fillId="5" borderId="30" xfId="1" applyNumberFormat="1" applyFont="1" applyFill="1" applyBorder="1" applyAlignment="1">
      <alignment vertical="center"/>
    </xf>
    <xf numFmtId="4" fontId="40" fillId="9" borderId="88" xfId="0" applyNumberFormat="1" applyFont="1" applyFill="1" applyBorder="1" applyAlignment="1">
      <alignment horizontal="center" vertical="center"/>
    </xf>
    <xf numFmtId="7" fontId="61" fillId="2" borderId="0" xfId="0" applyNumberFormat="1" applyFont="1" applyFill="1" applyAlignment="1">
      <alignment wrapText="1"/>
    </xf>
    <xf numFmtId="0" fontId="50" fillId="2" borderId="0" xfId="0" applyFont="1" applyFill="1" applyAlignment="1">
      <alignment horizontal="center" vertical="center"/>
    </xf>
    <xf numFmtId="0" fontId="67" fillId="2" borderId="0" xfId="0" applyFont="1" applyFill="1" applyAlignment="1">
      <alignment horizontal="center" vertical="center" wrapText="1"/>
    </xf>
    <xf numFmtId="7" fontId="69" fillId="2" borderId="0" xfId="0" applyNumberFormat="1" applyFont="1" applyFill="1" applyAlignment="1">
      <alignment horizontal="center" vertical="center" wrapText="1"/>
    </xf>
    <xf numFmtId="164" fontId="36" fillId="2" borderId="0" xfId="2" applyNumberFormat="1" applyFont="1" applyFill="1" applyBorder="1" applyAlignment="1">
      <alignment horizontal="center" vertical="center"/>
    </xf>
    <xf numFmtId="164" fontId="36" fillId="2" borderId="0" xfId="3" applyNumberFormat="1" applyFont="1" applyFill="1" applyBorder="1" applyAlignment="1">
      <alignment horizontal="center" vertical="center"/>
    </xf>
    <xf numFmtId="4" fontId="36" fillId="2" borderId="89" xfId="2" applyNumberFormat="1" applyFont="1" applyFill="1" applyBorder="1" applyAlignment="1">
      <alignment horizontal="center" vertical="center"/>
    </xf>
    <xf numFmtId="0" fontId="96" fillId="2" borderId="0" xfId="0" applyFont="1" applyFill="1" applyAlignment="1">
      <alignment vertical="center"/>
    </xf>
    <xf numFmtId="166" fontId="30" fillId="9" borderId="42" xfId="0" applyNumberFormat="1" applyFont="1" applyFill="1" applyBorder="1" applyAlignment="1">
      <alignment vertical="center"/>
    </xf>
    <xf numFmtId="166" fontId="30" fillId="9" borderId="29" xfId="0" applyNumberFormat="1" applyFont="1" applyFill="1" applyBorder="1" applyAlignment="1">
      <alignment vertical="center"/>
    </xf>
    <xf numFmtId="166" fontId="30" fillId="9" borderId="91" xfId="0" applyNumberFormat="1" applyFont="1" applyFill="1" applyBorder="1" applyAlignment="1">
      <alignment vertical="center"/>
    </xf>
    <xf numFmtId="39" fontId="69" fillId="13" borderId="97" xfId="1" applyNumberFormat="1" applyFont="1" applyFill="1" applyBorder="1" applyAlignment="1">
      <alignment horizontal="center" vertical="center"/>
    </xf>
    <xf numFmtId="4" fontId="35" fillId="5" borderId="102" xfId="1" applyNumberFormat="1" applyFont="1" applyFill="1" applyBorder="1" applyAlignment="1">
      <alignment horizontal="center" vertical="center"/>
    </xf>
    <xf numFmtId="39" fontId="60" fillId="9" borderId="106" xfId="1" applyNumberFormat="1" applyFont="1" applyFill="1" applyBorder="1" applyAlignment="1">
      <alignment horizontal="center" vertical="center" wrapText="1"/>
    </xf>
    <xf numFmtId="4" fontId="36" fillId="2" borderId="71" xfId="0" applyNumberFormat="1" applyFont="1" applyFill="1" applyBorder="1" applyAlignment="1">
      <alignment horizontal="center" vertical="center"/>
    </xf>
    <xf numFmtId="39" fontId="62" fillId="14" borderId="50" xfId="1" applyNumberFormat="1" applyFont="1" applyFill="1" applyBorder="1" applyAlignment="1">
      <alignment horizontal="center" vertical="center"/>
    </xf>
    <xf numFmtId="4" fontId="77" fillId="2" borderId="27" xfId="1" applyNumberFormat="1" applyFont="1" applyFill="1" applyBorder="1" applyAlignment="1">
      <alignment horizontal="center" vertical="center"/>
    </xf>
    <xf numFmtId="4" fontId="52" fillId="2" borderId="0" xfId="0" applyNumberFormat="1" applyFont="1" applyFill="1" applyAlignment="1">
      <alignment horizontal="right" vertical="center"/>
    </xf>
    <xf numFmtId="0" fontId="78" fillId="2" borderId="0" xfId="0" applyFont="1" applyFill="1" applyAlignment="1">
      <alignment horizontal="center" vertical="center"/>
    </xf>
    <xf numFmtId="4" fontId="52" fillId="0" borderId="0" xfId="0" applyNumberFormat="1" applyFont="1" applyAlignment="1">
      <alignment horizontal="right" vertical="center"/>
    </xf>
    <xf numFmtId="0" fontId="78" fillId="0" borderId="0" xfId="0" applyFont="1" applyAlignment="1">
      <alignment horizontal="center" vertical="center"/>
    </xf>
    <xf numFmtId="0" fontId="0" fillId="2" borderId="0" xfId="0" applyFill="1" applyAlignment="1">
      <alignment vertical="center"/>
    </xf>
    <xf numFmtId="0" fontId="0" fillId="0" borderId="0" xfId="0" applyAlignment="1">
      <alignment vertical="center"/>
    </xf>
    <xf numFmtId="0" fontId="94" fillId="2" borderId="0" xfId="0" applyFont="1" applyFill="1" applyAlignment="1">
      <alignment horizontal="left" vertical="center"/>
    </xf>
    <xf numFmtId="0" fontId="94" fillId="0" borderId="0" xfId="0" applyFont="1" applyAlignment="1">
      <alignment horizontal="left" vertical="center"/>
    </xf>
    <xf numFmtId="0" fontId="62" fillId="17" borderId="108" xfId="1" applyNumberFormat="1" applyFont="1" applyFill="1" applyBorder="1" applyAlignment="1">
      <alignment horizontal="center" vertical="center" wrapText="1"/>
    </xf>
    <xf numFmtId="0" fontId="62" fillId="17" borderId="112" xfId="1" applyNumberFormat="1" applyFont="1" applyFill="1" applyBorder="1" applyAlignment="1">
      <alignment horizontal="center" vertical="center" wrapText="1"/>
    </xf>
    <xf numFmtId="0" fontId="62" fillId="17" borderId="113" xfId="1" applyNumberFormat="1" applyFont="1" applyFill="1" applyBorder="1" applyAlignment="1">
      <alignment horizontal="center" vertical="center" wrapText="1"/>
    </xf>
    <xf numFmtId="4" fontId="0" fillId="2" borderId="0" xfId="0" applyNumberFormat="1" applyFill="1" applyAlignment="1">
      <alignment horizontal="center"/>
    </xf>
    <xf numFmtId="4" fontId="3" fillId="9" borderId="21" xfId="0" applyNumberFormat="1" applyFont="1" applyFill="1" applyBorder="1" applyAlignment="1">
      <alignment vertical="center"/>
    </xf>
    <xf numFmtId="164" fontId="48" fillId="9" borderId="114" xfId="0" applyNumberFormat="1" applyFont="1" applyFill="1" applyBorder="1" applyAlignment="1">
      <alignment horizontal="left"/>
    </xf>
    <xf numFmtId="165" fontId="48" fillId="9" borderId="31" xfId="0" applyNumberFormat="1" applyFont="1" applyFill="1" applyBorder="1" applyAlignment="1">
      <alignment horizontal="center"/>
    </xf>
    <xf numFmtId="0" fontId="62" fillId="17" borderId="117" xfId="1" applyNumberFormat="1" applyFont="1" applyFill="1" applyBorder="1" applyAlignment="1">
      <alignment horizontal="center" vertical="center" wrapText="1"/>
    </xf>
    <xf numFmtId="0" fontId="39" fillId="9" borderId="107" xfId="1" applyNumberFormat="1" applyFont="1" applyFill="1" applyBorder="1" applyAlignment="1">
      <alignment horizontal="center" vertical="center" wrapText="1"/>
    </xf>
    <xf numFmtId="4" fontId="77" fillId="9" borderId="69" xfId="1" applyNumberFormat="1" applyFont="1" applyFill="1" applyBorder="1" applyAlignment="1">
      <alignment horizontal="center" vertical="center"/>
    </xf>
    <xf numFmtId="4" fontId="77" fillId="9" borderId="48" xfId="1" applyNumberFormat="1" applyFont="1" applyFill="1" applyBorder="1" applyAlignment="1">
      <alignment horizontal="center" vertical="center"/>
    </xf>
    <xf numFmtId="4" fontId="77" fillId="9" borderId="51" xfId="1" applyNumberFormat="1" applyFont="1" applyFill="1" applyBorder="1" applyAlignment="1">
      <alignment horizontal="center" vertical="center"/>
    </xf>
    <xf numFmtId="0" fontId="102" fillId="2" borderId="0" xfId="0" applyFont="1" applyFill="1" applyAlignment="1">
      <alignment horizontal="center" vertical="center" wrapText="1"/>
    </xf>
    <xf numFmtId="4" fontId="95" fillId="2" borderId="0" xfId="0" applyNumberFormat="1" applyFont="1" applyFill="1" applyAlignment="1">
      <alignment horizontal="center" vertical="center" wrapText="1"/>
    </xf>
    <xf numFmtId="1" fontId="89" fillId="2" borderId="121" xfId="0" applyNumberFormat="1" applyFont="1" applyFill="1" applyBorder="1" applyAlignment="1">
      <alignment vertical="center"/>
    </xf>
    <xf numFmtId="4" fontId="8" fillId="9" borderId="122" xfId="1" applyNumberFormat="1" applyFont="1" applyFill="1" applyBorder="1" applyAlignment="1">
      <alignment vertical="center"/>
    </xf>
    <xf numFmtId="39" fontId="62" fillId="14" borderId="123" xfId="1" applyNumberFormat="1" applyFont="1" applyFill="1" applyBorder="1" applyAlignment="1">
      <alignment horizontal="center" vertical="center"/>
    </xf>
    <xf numFmtId="0" fontId="54" fillId="2" borderId="0" xfId="0" applyFont="1" applyFill="1" applyAlignment="1">
      <alignment horizontal="right"/>
    </xf>
    <xf numFmtId="37" fontId="107" fillId="2" borderId="0" xfId="0" applyNumberFormat="1" applyFont="1" applyFill="1" applyAlignment="1">
      <alignment horizontal="center"/>
    </xf>
    <xf numFmtId="0" fontId="19" fillId="2" borderId="0" xfId="0" applyFont="1" applyFill="1" applyAlignment="1">
      <alignment horizontal="left" vertical="center" indent="1"/>
    </xf>
    <xf numFmtId="0" fontId="18" fillId="3" borderId="0" xfId="0" applyFont="1" applyFill="1" applyAlignment="1">
      <alignment horizontal="left" wrapText="1"/>
    </xf>
    <xf numFmtId="0" fontId="25" fillId="2" borderId="0" xfId="0" applyFont="1" applyFill="1" applyAlignment="1">
      <alignment horizontal="left" vertical="center" indent="1"/>
    </xf>
    <xf numFmtId="0" fontId="25" fillId="2" borderId="0" xfId="0" applyFont="1" applyFill="1" applyAlignment="1">
      <alignment horizontal="left" vertical="center" indent="2"/>
    </xf>
    <xf numFmtId="0" fontId="24" fillId="2" borderId="0" xfId="0" applyFont="1" applyFill="1" applyAlignment="1">
      <alignment horizontal="left" vertical="center" indent="1"/>
    </xf>
    <xf numFmtId="0" fontId="20" fillId="2" borderId="0" xfId="0" applyFont="1" applyFill="1" applyAlignment="1">
      <alignment horizontal="left" vertical="center" indent="2"/>
    </xf>
    <xf numFmtId="0" fontId="53" fillId="2" borderId="0" xfId="0" applyFont="1" applyFill="1"/>
    <xf numFmtId="0" fontId="53" fillId="2" borderId="0" xfId="0" applyFont="1" applyFill="1" applyAlignment="1">
      <alignment wrapText="1"/>
    </xf>
    <xf numFmtId="0" fontId="19" fillId="2" borderId="0" xfId="0" applyFont="1" applyFill="1" applyAlignment="1">
      <alignment horizontal="left" indent="1"/>
    </xf>
    <xf numFmtId="165" fontId="48" fillId="2" borderId="19" xfId="0" applyNumberFormat="1" applyFont="1" applyFill="1" applyBorder="1" applyAlignment="1">
      <alignment horizontal="center"/>
    </xf>
    <xf numFmtId="0" fontId="0" fillId="2" borderId="19" xfId="0" applyFill="1" applyBorder="1"/>
    <xf numFmtId="49" fontId="101" fillId="2" borderId="8" xfId="1" applyNumberFormat="1" applyFont="1" applyFill="1" applyBorder="1" applyAlignment="1">
      <alignment horizontal="center" wrapText="1"/>
    </xf>
    <xf numFmtId="39" fontId="115" fillId="2" borderId="10" xfId="0" applyNumberFormat="1" applyFont="1" applyFill="1" applyBorder="1"/>
    <xf numFmtId="4" fontId="40" fillId="9" borderId="125" xfId="0" applyNumberFormat="1" applyFont="1" applyFill="1" applyBorder="1" applyAlignment="1">
      <alignment vertical="center"/>
    </xf>
    <xf numFmtId="4" fontId="77" fillId="9" borderId="68" xfId="1" applyNumberFormat="1" applyFont="1" applyFill="1" applyBorder="1" applyAlignment="1">
      <alignment horizontal="center" vertical="center"/>
    </xf>
    <xf numFmtId="166" fontId="30" fillId="9" borderId="92" xfId="0" applyNumberFormat="1" applyFont="1" applyFill="1" applyBorder="1" applyAlignment="1">
      <alignment vertical="center"/>
    </xf>
    <xf numFmtId="166" fontId="30" fillId="9" borderId="126" xfId="0" applyNumberFormat="1" applyFont="1" applyFill="1" applyBorder="1" applyAlignment="1">
      <alignment vertical="center"/>
    </xf>
    <xf numFmtId="166" fontId="117" fillId="9" borderId="127" xfId="0" applyNumberFormat="1" applyFont="1" applyFill="1" applyBorder="1" applyAlignment="1">
      <alignment vertical="center"/>
    </xf>
    <xf numFmtId="166" fontId="117" fillId="9" borderId="91" xfId="0" applyNumberFormat="1" applyFont="1" applyFill="1" applyBorder="1" applyAlignment="1">
      <alignment vertical="center"/>
    </xf>
    <xf numFmtId="0" fontId="118" fillId="2" borderId="0" xfId="0" applyFont="1" applyFill="1" applyAlignment="1">
      <alignment horizontal="center"/>
    </xf>
    <xf numFmtId="0" fontId="119" fillId="2" borderId="0" xfId="0" applyFont="1" applyFill="1" applyAlignment="1">
      <alignment horizontal="center" vertical="center" wrapText="1"/>
    </xf>
    <xf numFmtId="4" fontId="36" fillId="2" borderId="55" xfId="2" applyNumberFormat="1" applyFont="1" applyFill="1" applyBorder="1" applyAlignment="1">
      <alignment horizontal="center" vertical="center"/>
    </xf>
    <xf numFmtId="4" fontId="120" fillId="9" borderId="85" xfId="0" applyNumberFormat="1" applyFont="1" applyFill="1" applyBorder="1" applyAlignment="1">
      <alignment vertical="center"/>
    </xf>
    <xf numFmtId="4" fontId="50" fillId="11" borderId="1" xfId="0" applyNumberFormat="1" applyFont="1" applyFill="1" applyBorder="1" applyAlignment="1">
      <alignment horizontal="center" vertical="center" wrapText="1"/>
    </xf>
    <xf numFmtId="4" fontId="79" fillId="11" borderId="2" xfId="0" applyNumberFormat="1" applyFont="1" applyFill="1" applyBorder="1" applyAlignment="1">
      <alignment horizontal="center" vertical="center" wrapText="1"/>
    </xf>
    <xf numFmtId="4" fontId="50" fillId="11" borderId="11" xfId="0" applyNumberFormat="1" applyFont="1" applyFill="1" applyBorder="1" applyAlignment="1">
      <alignment horizontal="center" vertical="center" wrapText="1"/>
    </xf>
    <xf numFmtId="43" fontId="50" fillId="11" borderId="32" xfId="1" applyFont="1" applyFill="1" applyBorder="1" applyAlignment="1">
      <alignment horizontal="center"/>
    </xf>
    <xf numFmtId="0" fontId="39" fillId="2" borderId="10" xfId="0" applyFont="1" applyFill="1" applyBorder="1" applyAlignment="1">
      <alignment vertical="center" wrapText="1"/>
    </xf>
    <xf numFmtId="0" fontId="39" fillId="2" borderId="0" xfId="0" applyFont="1" applyFill="1" applyAlignment="1">
      <alignment vertical="center" wrapText="1"/>
    </xf>
    <xf numFmtId="0" fontId="122" fillId="2" borderId="0" xfId="0" applyFont="1" applyFill="1" applyAlignment="1">
      <alignment horizontal="left" vertical="center" indent="2"/>
    </xf>
    <xf numFmtId="0" fontId="57" fillId="2" borderId="131" xfId="0" applyFont="1" applyFill="1" applyBorder="1" applyAlignment="1">
      <alignment vertical="center" wrapText="1"/>
    </xf>
    <xf numFmtId="39" fontId="74" fillId="14" borderId="118" xfId="1" applyNumberFormat="1" applyFont="1" applyFill="1" applyBorder="1" applyAlignment="1">
      <alignment horizontal="left" vertical="center" wrapText="1"/>
    </xf>
    <xf numFmtId="39" fontId="74" fillId="14" borderId="119" xfId="1" applyNumberFormat="1" applyFont="1" applyFill="1" applyBorder="1" applyAlignment="1">
      <alignment horizontal="left" vertical="center" wrapText="1"/>
    </xf>
    <xf numFmtId="0" fontId="94" fillId="2" borderId="0" xfId="0" applyFont="1" applyFill="1" applyAlignment="1">
      <alignment horizontal="left" vertical="center" wrapText="1"/>
    </xf>
    <xf numFmtId="0" fontId="94" fillId="0" borderId="0" xfId="0" applyFont="1" applyAlignment="1">
      <alignment horizontal="left" vertical="center" wrapText="1"/>
    </xf>
    <xf numFmtId="39" fontId="62" fillId="14" borderId="136" xfId="1" applyNumberFormat="1" applyFont="1" applyFill="1" applyBorder="1" applyAlignment="1">
      <alignment horizontal="center" vertical="center"/>
    </xf>
    <xf numFmtId="39" fontId="15" fillId="4" borderId="135" xfId="1" applyNumberFormat="1" applyFont="1" applyFill="1" applyBorder="1" applyAlignment="1">
      <alignment horizontal="center" vertical="center"/>
    </xf>
    <xf numFmtId="4" fontId="30" fillId="9" borderId="126" xfId="0" applyNumberFormat="1" applyFont="1" applyFill="1" applyBorder="1" applyAlignment="1">
      <alignment vertical="center"/>
    </xf>
    <xf numFmtId="0" fontId="116" fillId="2" borderId="0" xfId="0" applyFont="1" applyFill="1" applyAlignment="1">
      <alignment horizontal="left" vertical="top" wrapText="1"/>
    </xf>
    <xf numFmtId="164" fontId="36" fillId="8" borderId="21" xfId="3" applyNumberFormat="1" applyFont="1" applyFill="1" applyBorder="1" applyAlignment="1">
      <alignment horizontal="center" vertical="center"/>
    </xf>
    <xf numFmtId="4" fontId="126" fillId="2" borderId="80" xfId="1" applyNumberFormat="1" applyFont="1" applyFill="1" applyBorder="1" applyAlignment="1">
      <alignment horizontal="center" vertical="center" wrapText="1"/>
    </xf>
    <xf numFmtId="0" fontId="113" fillId="19" borderId="0" xfId="0" applyFont="1" applyFill="1" applyAlignment="1">
      <alignment horizontal="center" vertical="center" wrapText="1"/>
    </xf>
    <xf numFmtId="43" fontId="108" fillId="2" borderId="16" xfId="1" applyFont="1" applyFill="1" applyBorder="1" applyAlignment="1">
      <alignment horizontal="center" vertical="center" wrapText="1"/>
    </xf>
    <xf numFmtId="39" fontId="83" fillId="2" borderId="16" xfId="1" applyNumberFormat="1" applyFont="1" applyFill="1" applyBorder="1" applyAlignment="1">
      <alignment horizontal="center" vertical="center" wrapText="1"/>
    </xf>
    <xf numFmtId="1" fontId="89" fillId="2" borderId="35" xfId="0" applyNumberFormat="1" applyFont="1" applyFill="1" applyBorder="1" applyAlignment="1">
      <alignment vertical="center"/>
    </xf>
    <xf numFmtId="4" fontId="8" fillId="9" borderId="7" xfId="1" applyNumberFormat="1" applyFont="1" applyFill="1" applyBorder="1" applyAlignment="1">
      <alignment vertical="center"/>
    </xf>
    <xf numFmtId="1" fontId="129" fillId="2" borderId="35" xfId="0" applyNumberFormat="1" applyFont="1" applyFill="1" applyBorder="1" applyAlignment="1">
      <alignment vertical="center"/>
    </xf>
    <xf numFmtId="0" fontId="13" fillId="0" borderId="37" xfId="0" applyFont="1" applyBorder="1" applyAlignment="1">
      <alignment horizontal="center" vertical="center" wrapText="1"/>
    </xf>
    <xf numFmtId="0" fontId="0" fillId="0" borderId="23" xfId="0" applyBorder="1" applyAlignment="1">
      <alignment horizontal="center" vertical="center" wrapText="1"/>
    </xf>
    <xf numFmtId="4" fontId="14" fillId="2" borderId="0" xfId="0" applyNumberFormat="1" applyFont="1" applyFill="1" applyAlignment="1">
      <alignment horizontal="right" vertical="center"/>
    </xf>
    <xf numFmtId="0" fontId="50" fillId="19" borderId="0" xfId="0" applyFont="1" applyFill="1" applyAlignment="1">
      <alignment horizontal="center" vertical="center" wrapText="1"/>
    </xf>
    <xf numFmtId="39" fontId="38" fillId="9" borderId="98" xfId="1" applyNumberFormat="1" applyFont="1" applyFill="1" applyBorder="1" applyAlignment="1">
      <alignment horizontal="center" vertical="center"/>
    </xf>
    <xf numFmtId="39" fontId="38" fillId="9" borderId="101" xfId="1" applyNumberFormat="1" applyFont="1" applyFill="1" applyBorder="1" applyAlignment="1">
      <alignment horizontal="center" vertical="center"/>
    </xf>
    <xf numFmtId="4" fontId="133" fillId="2" borderId="0" xfId="0" applyNumberFormat="1" applyFont="1" applyFill="1" applyAlignment="1">
      <alignment horizontal="center" vertical="center" wrapText="1"/>
    </xf>
    <xf numFmtId="165" fontId="124" fillId="9" borderId="21" xfId="0" applyNumberFormat="1" applyFont="1" applyFill="1" applyBorder="1" applyAlignment="1">
      <alignment horizontal="center"/>
    </xf>
    <xf numFmtId="1" fontId="6" fillId="2" borderId="37" xfId="0" applyNumberFormat="1" applyFont="1" applyFill="1" applyBorder="1" applyAlignment="1">
      <alignment vertical="center"/>
    </xf>
    <xf numFmtId="1" fontId="6" fillId="2" borderId="22" xfId="0" applyNumberFormat="1" applyFont="1" applyFill="1" applyBorder="1" applyAlignment="1">
      <alignment vertical="center"/>
    </xf>
    <xf numFmtId="39" fontId="41" fillId="9" borderId="93" xfId="1" applyNumberFormat="1" applyFont="1" applyFill="1" applyBorder="1" applyAlignment="1">
      <alignment horizontal="center" vertical="center" wrapText="1"/>
    </xf>
    <xf numFmtId="0" fontId="132" fillId="17" borderId="105" xfId="0" applyFont="1" applyFill="1" applyBorder="1" applyAlignment="1">
      <alignment horizontal="left" vertical="center" wrapText="1"/>
    </xf>
    <xf numFmtId="4" fontId="36" fillId="2" borderId="61" xfId="3" applyNumberFormat="1" applyFont="1" applyFill="1" applyBorder="1" applyAlignment="1">
      <alignment horizontal="center" vertical="center"/>
    </xf>
    <xf numFmtId="37" fontId="135" fillId="5" borderId="30" xfId="1" applyNumberFormat="1" applyFont="1" applyFill="1" applyBorder="1" applyAlignment="1">
      <alignment vertical="center"/>
    </xf>
    <xf numFmtId="0" fontId="136" fillId="2" borderId="0" xfId="0" applyFont="1" applyFill="1" applyAlignment="1">
      <alignment horizontal="left" vertical="center" indent="2"/>
    </xf>
    <xf numFmtId="0" fontId="16" fillId="6" borderId="0" xfId="0" applyFont="1" applyFill="1" applyAlignment="1">
      <alignment wrapText="1"/>
    </xf>
    <xf numFmtId="0" fontId="16" fillId="6" borderId="0" xfId="0" applyFont="1" applyFill="1" applyAlignment="1">
      <alignment horizontal="left" wrapText="1"/>
    </xf>
    <xf numFmtId="0" fontId="136" fillId="6" borderId="0" xfId="0" applyFont="1" applyFill="1" applyAlignment="1">
      <alignment horizontal="left" wrapText="1"/>
    </xf>
    <xf numFmtId="0" fontId="16" fillId="6" borderId="0" xfId="0" applyFont="1" applyFill="1" applyAlignment="1">
      <alignment horizontal="left" vertical="top" wrapText="1"/>
    </xf>
    <xf numFmtId="0" fontId="136" fillId="6" borderId="0" xfId="0" applyFont="1" applyFill="1" applyAlignment="1">
      <alignment wrapText="1"/>
    </xf>
    <xf numFmtId="43" fontId="37" fillId="9" borderId="47" xfId="1" applyFont="1" applyFill="1" applyBorder="1" applyAlignment="1">
      <alignment vertical="center" wrapText="1"/>
    </xf>
    <xf numFmtId="0" fontId="11" fillId="10" borderId="26" xfId="0" applyFont="1" applyFill="1" applyBorder="1" applyAlignment="1">
      <alignment horizontal="center"/>
    </xf>
    <xf numFmtId="0" fontId="11" fillId="10" borderId="14" xfId="0" applyFont="1" applyFill="1" applyBorder="1" applyAlignment="1">
      <alignment horizontal="center"/>
    </xf>
    <xf numFmtId="0" fontId="57" fillId="2" borderId="21" xfId="0" applyFont="1" applyFill="1" applyBorder="1" applyAlignment="1">
      <alignment vertical="center" wrapText="1"/>
    </xf>
    <xf numFmtId="0" fontId="138" fillId="18" borderId="13" xfId="3" applyNumberFormat="1" applyFont="1" applyFill="1" applyBorder="1" applyAlignment="1">
      <alignment horizontal="center" vertical="center"/>
    </xf>
    <xf numFmtId="164" fontId="138" fillId="8" borderId="21" xfId="2" applyNumberFormat="1" applyFont="1" applyFill="1" applyBorder="1" applyAlignment="1">
      <alignment horizontal="center" vertical="center"/>
    </xf>
    <xf numFmtId="7" fontId="139" fillId="18" borderId="21" xfId="0" applyNumberFormat="1" applyFont="1" applyFill="1" applyBorder="1" applyAlignment="1">
      <alignment horizontal="center" vertical="center" wrapText="1"/>
    </xf>
    <xf numFmtId="164" fontId="38" fillId="8" borderId="21" xfId="3" applyNumberFormat="1" applyFont="1" applyFill="1" applyBorder="1" applyAlignment="1">
      <alignment horizontal="center" vertical="center"/>
    </xf>
    <xf numFmtId="164" fontId="138" fillId="18" borderId="21" xfId="3" applyNumberFormat="1" applyFont="1" applyFill="1" applyBorder="1" applyAlignment="1">
      <alignment horizontal="center" vertical="center"/>
    </xf>
    <xf numFmtId="39" fontId="82" fillId="18" borderId="32" xfId="0" applyNumberFormat="1" applyFont="1" applyFill="1" applyBorder="1" applyAlignment="1">
      <alignment horizontal="center" vertical="center"/>
    </xf>
    <xf numFmtId="0" fontId="3" fillId="18" borderId="124" xfId="0" applyFont="1" applyFill="1" applyBorder="1" applyAlignment="1">
      <alignment horizontal="center"/>
    </xf>
    <xf numFmtId="0" fontId="3" fillId="18" borderId="36" xfId="0" applyFont="1" applyFill="1" applyBorder="1" applyAlignment="1">
      <alignment horizontal="center"/>
    </xf>
    <xf numFmtId="0" fontId="3" fillId="18" borderId="140" xfId="0" applyFont="1" applyFill="1" applyBorder="1" applyAlignment="1">
      <alignment horizontal="center"/>
    </xf>
    <xf numFmtId="167" fontId="3" fillId="18" borderId="37" xfId="0" quotePrefix="1" applyNumberFormat="1" applyFont="1" applyFill="1" applyBorder="1" applyAlignment="1">
      <alignment horizontal="center"/>
    </xf>
    <xf numFmtId="0" fontId="3" fillId="18" borderId="1" xfId="0" applyFont="1" applyFill="1" applyBorder="1" applyAlignment="1">
      <alignment horizontal="center"/>
    </xf>
    <xf numFmtId="0" fontId="121" fillId="18" borderId="82" xfId="0" applyFont="1" applyFill="1" applyBorder="1" applyAlignment="1">
      <alignment horizontal="center" vertical="center"/>
    </xf>
    <xf numFmtId="0" fontId="121" fillId="18" borderId="19" xfId="0" applyFont="1" applyFill="1" applyBorder="1" applyAlignment="1">
      <alignment horizontal="center" vertical="center"/>
    </xf>
    <xf numFmtId="0" fontId="48" fillId="18" borderId="111" xfId="0" applyFont="1" applyFill="1" applyBorder="1" applyAlignment="1">
      <alignment horizontal="center" vertical="center" wrapText="1"/>
    </xf>
    <xf numFmtId="0" fontId="41" fillId="18" borderId="19" xfId="0" applyFont="1" applyFill="1" applyBorder="1" applyAlignment="1">
      <alignment horizontal="center" vertical="center"/>
    </xf>
    <xf numFmtId="0" fontId="48" fillId="18" borderId="130" xfId="0" applyFont="1" applyFill="1" applyBorder="1" applyAlignment="1">
      <alignment horizontal="center" vertical="center"/>
    </xf>
    <xf numFmtId="39" fontId="99" fillId="18" borderId="31" xfId="1" applyNumberFormat="1" applyFont="1" applyFill="1" applyBorder="1" applyAlignment="1">
      <alignment horizontal="center" vertical="center" wrapText="1"/>
    </xf>
    <xf numFmtId="39" fontId="46" fillId="18" borderId="83" xfId="1" applyNumberFormat="1" applyFont="1" applyFill="1" applyBorder="1" applyAlignment="1">
      <alignment horizontal="center" vertical="center"/>
    </xf>
    <xf numFmtId="0" fontId="49" fillId="18" borderId="129" xfId="0" applyFont="1" applyFill="1" applyBorder="1" applyAlignment="1">
      <alignment horizontal="center" vertical="center"/>
    </xf>
    <xf numFmtId="0" fontId="49" fillId="18" borderId="128" xfId="0" applyFont="1" applyFill="1" applyBorder="1" applyAlignment="1">
      <alignment horizontal="center" vertical="center"/>
    </xf>
    <xf numFmtId="39" fontId="45" fillId="18" borderId="87" xfId="1" applyNumberFormat="1" applyFont="1" applyFill="1" applyBorder="1" applyAlignment="1">
      <alignment horizontal="right" vertical="center" wrapText="1"/>
    </xf>
    <xf numFmtId="4" fontId="30" fillId="18" borderId="40" xfId="1" applyNumberFormat="1" applyFont="1" applyFill="1" applyBorder="1" applyAlignment="1">
      <alignment horizontal="center" vertical="center"/>
    </xf>
    <xf numFmtId="0" fontId="7" fillId="18" borderId="41" xfId="0" applyFont="1" applyFill="1" applyBorder="1"/>
    <xf numFmtId="0" fontId="7" fillId="18" borderId="39" xfId="0" applyFont="1" applyFill="1" applyBorder="1" applyAlignment="1">
      <alignment vertical="center"/>
    </xf>
    <xf numFmtId="0" fontId="7" fillId="18" borderId="33" xfId="0" applyFont="1" applyFill="1" applyBorder="1" applyAlignment="1">
      <alignment vertical="center" wrapText="1"/>
    </xf>
    <xf numFmtId="4" fontId="3" fillId="18" borderId="2" xfId="0" applyNumberFormat="1" applyFont="1" applyFill="1" applyBorder="1"/>
    <xf numFmtId="49" fontId="87" fillId="18" borderId="0" xfId="0" applyNumberFormat="1" applyFont="1" applyFill="1" applyAlignment="1">
      <alignment horizontal="center" vertical="center" wrapText="1"/>
    </xf>
    <xf numFmtId="165" fontId="87" fillId="18" borderId="0" xfId="0" applyNumberFormat="1" applyFont="1" applyFill="1" applyAlignment="1">
      <alignment horizontal="center" vertical="center" wrapText="1"/>
    </xf>
    <xf numFmtId="0" fontId="140" fillId="2" borderId="0" xfId="0" applyFont="1" applyFill="1" applyAlignment="1">
      <alignment horizontal="center" vertical="center"/>
    </xf>
    <xf numFmtId="0" fontId="142" fillId="2" borderId="0" xfId="0" applyFont="1" applyFill="1" applyAlignment="1">
      <alignment horizontal="left" vertical="center" indent="2"/>
    </xf>
    <xf numFmtId="0" fontId="147" fillId="12" borderId="0" xfId="0" applyFont="1" applyFill="1" applyAlignment="1">
      <alignment horizontal="center" wrapText="1"/>
    </xf>
    <xf numFmtId="0" fontId="147" fillId="19" borderId="0" xfId="0" applyFont="1" applyFill="1" applyAlignment="1">
      <alignment horizontal="center" vertical="center" wrapText="1"/>
    </xf>
    <xf numFmtId="43" fontId="148" fillId="0" borderId="16" xfId="1" applyFont="1" applyFill="1" applyBorder="1" applyAlignment="1">
      <alignment horizontal="center" vertical="center" wrapText="1"/>
    </xf>
    <xf numFmtId="43" fontId="150" fillId="2" borderId="16" xfId="1" applyFont="1" applyFill="1" applyBorder="1" applyAlignment="1">
      <alignment horizontal="center" vertical="center" wrapText="1"/>
    </xf>
    <xf numFmtId="40" fontId="9" fillId="10" borderId="28" xfId="1" applyNumberFormat="1" applyFont="1" applyFill="1" applyBorder="1"/>
    <xf numFmtId="0" fontId="154" fillId="0" borderId="0" xfId="0" applyFont="1" applyAlignment="1">
      <alignment vertical="center"/>
    </xf>
    <xf numFmtId="0" fontId="77" fillId="2" borderId="10" xfId="0" applyFont="1" applyFill="1" applyBorder="1" applyAlignment="1">
      <alignment vertical="center"/>
    </xf>
    <xf numFmtId="0" fontId="77" fillId="2" borderId="0" xfId="0" applyFont="1" applyFill="1" applyAlignment="1">
      <alignment vertical="center"/>
    </xf>
    <xf numFmtId="0" fontId="158" fillId="18" borderId="90" xfId="0" applyFont="1" applyFill="1" applyBorder="1" applyAlignment="1">
      <alignment horizontal="center" vertical="center"/>
    </xf>
    <xf numFmtId="0" fontId="158" fillId="18" borderId="84" xfId="0" applyFont="1" applyFill="1" applyBorder="1" applyAlignment="1">
      <alignment horizontal="center" vertical="center"/>
    </xf>
    <xf numFmtId="49" fontId="159" fillId="2" borderId="13" xfId="1" applyNumberFormat="1" applyFont="1" applyFill="1" applyBorder="1" applyAlignment="1">
      <alignment horizontal="center" wrapText="1"/>
    </xf>
    <xf numFmtId="2" fontId="160" fillId="2" borderId="16" xfId="1" applyNumberFormat="1" applyFont="1" applyFill="1" applyBorder="1" applyAlignment="1">
      <alignment horizontal="center" wrapText="1"/>
    </xf>
    <xf numFmtId="0" fontId="161" fillId="2" borderId="0" xfId="0" applyFont="1" applyFill="1" applyAlignment="1">
      <alignment horizontal="left" vertical="center"/>
    </xf>
    <xf numFmtId="0" fontId="0" fillId="0" borderId="24" xfId="0" applyBorder="1" applyAlignment="1">
      <alignment horizontal="center" vertical="center" wrapText="1"/>
    </xf>
    <xf numFmtId="43" fontId="63" fillId="2" borderId="76" xfId="1" applyFont="1" applyFill="1" applyBorder="1" applyAlignment="1">
      <alignment horizontal="center" vertical="center" wrapText="1"/>
    </xf>
    <xf numFmtId="2" fontId="160" fillId="2" borderId="95" xfId="1" applyNumberFormat="1" applyFont="1" applyFill="1" applyBorder="1" applyAlignment="1">
      <alignment horizontal="center" wrapText="1"/>
    </xf>
    <xf numFmtId="4" fontId="126" fillId="2" borderId="11" xfId="1" applyNumberFormat="1" applyFont="1" applyFill="1" applyBorder="1" applyAlignment="1">
      <alignment horizontal="center" vertical="center" wrapText="1"/>
    </xf>
    <xf numFmtId="4" fontId="153" fillId="2" borderId="32" xfId="1" applyNumberFormat="1" applyFont="1" applyFill="1" applyBorder="1" applyAlignment="1">
      <alignment horizontal="center" vertical="center" wrapText="1"/>
    </xf>
    <xf numFmtId="39" fontId="60" fillId="14" borderId="78" xfId="1" applyNumberFormat="1" applyFont="1" applyFill="1" applyBorder="1" applyAlignment="1">
      <alignment horizontal="center" vertical="center"/>
    </xf>
    <xf numFmtId="39" fontId="40" fillId="18" borderId="19" xfId="1" applyNumberFormat="1" applyFont="1" applyFill="1" applyBorder="1" applyAlignment="1">
      <alignment horizontal="right" vertical="center" wrapText="1"/>
    </xf>
    <xf numFmtId="2" fontId="40" fillId="18" borderId="111" xfId="0" applyNumberFormat="1" applyFont="1" applyFill="1" applyBorder="1" applyAlignment="1">
      <alignment horizontal="right" vertical="center" wrapText="1"/>
    </xf>
    <xf numFmtId="164" fontId="48" fillId="9" borderId="13" xfId="0" applyNumberFormat="1" applyFont="1" applyFill="1" applyBorder="1" applyAlignment="1">
      <alignment horizontal="center"/>
    </xf>
    <xf numFmtId="39" fontId="46" fillId="18" borderId="19" xfId="1" applyNumberFormat="1" applyFont="1" applyFill="1" applyBorder="1" applyAlignment="1">
      <alignment horizontal="center" vertical="center"/>
    </xf>
    <xf numFmtId="2" fontId="40" fillId="18" borderId="115" xfId="0" applyNumberFormat="1" applyFont="1" applyFill="1" applyBorder="1" applyAlignment="1">
      <alignment horizontal="right" vertical="center" wrapText="1"/>
    </xf>
    <xf numFmtId="39" fontId="165" fillId="14" borderId="3" xfId="1" applyNumberFormat="1" applyFont="1" applyFill="1" applyBorder="1" applyAlignment="1">
      <alignment horizontal="center" vertical="center" wrapText="1"/>
    </xf>
    <xf numFmtId="37" fontId="165" fillId="14" borderId="3" xfId="1" applyNumberFormat="1" applyFont="1" applyFill="1" applyBorder="1" applyAlignment="1">
      <alignment horizontal="center" vertical="center" wrapText="1"/>
    </xf>
    <xf numFmtId="0" fontId="13" fillId="0" borderId="142" xfId="0" applyFont="1" applyBorder="1" applyAlignment="1">
      <alignment horizontal="center" vertical="center" wrapText="1"/>
    </xf>
    <xf numFmtId="0" fontId="0" fillId="0" borderId="28" xfId="0" applyBorder="1" applyAlignment="1">
      <alignment horizontal="center" vertical="center" wrapText="1"/>
    </xf>
    <xf numFmtId="43" fontId="63" fillId="2" borderId="137" xfId="1" applyFont="1" applyFill="1" applyBorder="1" applyAlignment="1">
      <alignment horizontal="center" vertical="center" wrapText="1"/>
    </xf>
    <xf numFmtId="39" fontId="83" fillId="2" borderId="28" xfId="1" applyNumberFormat="1" applyFont="1" applyFill="1" applyBorder="1" applyAlignment="1">
      <alignment horizontal="center" wrapText="1"/>
    </xf>
    <xf numFmtId="2" fontId="160" fillId="2" borderId="120" xfId="1" applyNumberFormat="1" applyFont="1" applyFill="1" applyBorder="1" applyAlignment="1">
      <alignment horizontal="center" wrapText="1"/>
    </xf>
    <xf numFmtId="4" fontId="153" fillId="2" borderId="143" xfId="1" applyNumberFormat="1" applyFont="1" applyFill="1" applyBorder="1" applyAlignment="1">
      <alignment horizontal="center" vertical="center" wrapText="1"/>
    </xf>
    <xf numFmtId="39" fontId="60" fillId="14" borderId="139" xfId="1" applyNumberFormat="1" applyFont="1" applyFill="1" applyBorder="1" applyAlignment="1">
      <alignment horizontal="center" vertical="center"/>
    </xf>
    <xf numFmtId="0" fontId="103" fillId="11" borderId="1" xfId="0" applyFont="1" applyFill="1" applyBorder="1" applyAlignment="1">
      <alignment horizontal="center" vertical="center" wrapText="1"/>
    </xf>
    <xf numFmtId="7" fontId="105" fillId="9" borderId="2" xfId="1" applyNumberFormat="1" applyFont="1" applyFill="1" applyBorder="1" applyAlignment="1">
      <alignment horizontal="center" vertical="center" wrapText="1"/>
    </xf>
    <xf numFmtId="0" fontId="103" fillId="11" borderId="2" xfId="0" applyFont="1" applyFill="1" applyBorder="1" applyAlignment="1">
      <alignment horizontal="center" vertical="center" wrapText="1"/>
    </xf>
    <xf numFmtId="1" fontId="165" fillId="14" borderId="4" xfId="1" applyNumberFormat="1" applyFont="1" applyFill="1" applyBorder="1" applyAlignment="1">
      <alignment horizontal="center" vertical="center" wrapText="1"/>
    </xf>
    <xf numFmtId="39" fontId="165" fillId="14" borderId="96" xfId="1" applyNumberFormat="1" applyFont="1" applyFill="1" applyBorder="1" applyAlignment="1">
      <alignment horizontal="center" vertical="center" wrapText="1"/>
    </xf>
    <xf numFmtId="4" fontId="103" fillId="11" borderId="11" xfId="0" applyNumberFormat="1" applyFont="1" applyFill="1" applyBorder="1" applyAlignment="1">
      <alignment horizontal="center" vertical="center" wrapText="1"/>
    </xf>
    <xf numFmtId="0" fontId="76" fillId="18" borderId="39" xfId="0" applyFont="1" applyFill="1" applyBorder="1" applyAlignment="1">
      <alignment horizontal="center" vertical="center"/>
    </xf>
    <xf numFmtId="4" fontId="40" fillId="9" borderId="147" xfId="0" applyNumberFormat="1" applyFont="1" applyFill="1" applyBorder="1" applyAlignment="1">
      <alignment horizontal="center" vertical="center"/>
    </xf>
    <xf numFmtId="4" fontId="40" fillId="9" borderId="149" xfId="0" applyNumberFormat="1" applyFont="1" applyFill="1" applyBorder="1" applyAlignment="1">
      <alignment horizontal="center" vertical="center"/>
    </xf>
    <xf numFmtId="4" fontId="36" fillId="2" borderId="59" xfId="2" applyNumberFormat="1" applyFont="1" applyFill="1" applyBorder="1" applyAlignment="1">
      <alignment horizontal="center" vertical="center"/>
    </xf>
    <xf numFmtId="39" fontId="167" fillId="21" borderId="76" xfId="1" applyNumberFormat="1" applyFont="1" applyFill="1" applyBorder="1" applyAlignment="1">
      <alignment horizontal="right"/>
    </xf>
    <xf numFmtId="4" fontId="51" fillId="21" borderId="141" xfId="1" applyNumberFormat="1" applyFont="1" applyFill="1" applyBorder="1" applyAlignment="1"/>
    <xf numFmtId="39" fontId="69" fillId="20" borderId="99" xfId="1" applyNumberFormat="1" applyFont="1" applyFill="1" applyBorder="1" applyAlignment="1">
      <alignment horizontal="center" vertical="center"/>
    </xf>
    <xf numFmtId="39" fontId="69" fillId="21" borderId="97" xfId="1" applyNumberFormat="1" applyFont="1" applyFill="1" applyBorder="1" applyAlignment="1">
      <alignment horizontal="center" vertical="center"/>
    </xf>
    <xf numFmtId="39" fontId="69" fillId="11" borderId="97" xfId="1" applyNumberFormat="1" applyFont="1" applyFill="1" applyBorder="1" applyAlignment="1">
      <alignment horizontal="center" vertical="center"/>
    </xf>
    <xf numFmtId="39" fontId="66" fillId="11" borderId="99" xfId="1" applyNumberFormat="1" applyFont="1" applyFill="1" applyBorder="1" applyAlignment="1">
      <alignment horizontal="center" vertical="center"/>
    </xf>
    <xf numFmtId="39" fontId="170" fillId="11" borderId="30" xfId="1" applyNumberFormat="1" applyFont="1" applyFill="1" applyBorder="1" applyAlignment="1">
      <alignment horizontal="center" vertical="center"/>
    </xf>
    <xf numFmtId="39" fontId="37" fillId="11" borderId="20" xfId="1" applyNumberFormat="1" applyFont="1" applyFill="1" applyBorder="1" applyAlignment="1">
      <alignment vertical="center"/>
    </xf>
    <xf numFmtId="49" fontId="66" fillId="11" borderId="100" xfId="0" applyNumberFormat="1" applyFont="1" applyFill="1" applyBorder="1" applyAlignment="1">
      <alignment horizontal="center" vertical="center" wrapText="1"/>
    </xf>
    <xf numFmtId="49" fontId="98" fillId="11" borderId="98" xfId="0" applyNumberFormat="1" applyFont="1" applyFill="1" applyBorder="1" applyAlignment="1">
      <alignment horizontal="center" vertical="center" wrapText="1"/>
    </xf>
    <xf numFmtId="39" fontId="112" fillId="11" borderId="22" xfId="1" applyNumberFormat="1" applyFont="1" applyFill="1" applyBorder="1" applyAlignment="1">
      <alignment vertical="center"/>
    </xf>
    <xf numFmtId="39" fontId="37" fillId="11" borderId="94" xfId="1" applyNumberFormat="1" applyFont="1" applyFill="1" applyBorder="1" applyAlignment="1">
      <alignment vertical="center"/>
    </xf>
    <xf numFmtId="39" fontId="60" fillId="14" borderId="151" xfId="1" applyNumberFormat="1" applyFont="1" applyFill="1" applyBorder="1" applyAlignment="1">
      <alignment horizontal="center" vertical="center" wrapText="1"/>
    </xf>
    <xf numFmtId="39" fontId="60" fillId="14" borderId="152" xfId="1" applyNumberFormat="1" applyFont="1" applyFill="1" applyBorder="1" applyAlignment="1">
      <alignment horizontal="center" vertical="center" wrapText="1"/>
    </xf>
    <xf numFmtId="39" fontId="60" fillId="14" borderId="153" xfId="1" applyNumberFormat="1" applyFont="1" applyFill="1" applyBorder="1" applyAlignment="1">
      <alignment horizontal="center" vertical="center" wrapText="1"/>
    </xf>
    <xf numFmtId="49" fontId="86" fillId="18" borderId="154" xfId="0" applyNumberFormat="1" applyFont="1" applyFill="1" applyBorder="1" applyAlignment="1">
      <alignment horizontal="center" vertical="center" wrapText="1"/>
    </xf>
    <xf numFmtId="4" fontId="36" fillId="2" borderId="155" xfId="2" applyNumberFormat="1" applyFont="1" applyFill="1" applyBorder="1" applyAlignment="1">
      <alignment horizontal="center" vertical="center"/>
    </xf>
    <xf numFmtId="4" fontId="36" fillId="18" borderId="156" xfId="2" applyNumberFormat="1" applyFont="1" applyFill="1" applyBorder="1" applyAlignment="1">
      <alignment horizontal="center" vertical="center"/>
    </xf>
    <xf numFmtId="39" fontId="171" fillId="14" borderId="151" xfId="1" applyNumberFormat="1" applyFont="1" applyFill="1" applyBorder="1" applyAlignment="1">
      <alignment horizontal="center" vertical="center" wrapText="1"/>
    </xf>
    <xf numFmtId="39" fontId="38" fillId="17" borderId="158" xfId="1" applyNumberFormat="1" applyFont="1" applyFill="1" applyBorder="1" applyAlignment="1">
      <alignment horizontal="center" vertical="center"/>
    </xf>
    <xf numFmtId="39" fontId="38" fillId="17" borderId="159" xfId="1" applyNumberFormat="1" applyFont="1" applyFill="1" applyBorder="1" applyAlignment="1">
      <alignment horizontal="center" vertical="center"/>
    </xf>
    <xf numFmtId="39" fontId="112" fillId="11" borderId="160" xfId="1" applyNumberFormat="1" applyFont="1" applyFill="1" applyBorder="1" applyAlignment="1">
      <alignment vertical="center"/>
    </xf>
    <xf numFmtId="39" fontId="38" fillId="17" borderId="155" xfId="1" applyNumberFormat="1" applyFont="1" applyFill="1" applyBorder="1" applyAlignment="1">
      <alignment horizontal="center" vertical="center"/>
    </xf>
    <xf numFmtId="39" fontId="38" fillId="17" borderId="96" xfId="1" applyNumberFormat="1" applyFont="1" applyFill="1" applyBorder="1" applyAlignment="1">
      <alignment horizontal="center" vertical="center"/>
    </xf>
    <xf numFmtId="39" fontId="37" fillId="11" borderId="4" xfId="1" applyNumberFormat="1" applyFont="1" applyFill="1" applyBorder="1" applyAlignment="1">
      <alignment vertical="center"/>
    </xf>
    <xf numFmtId="43" fontId="63" fillId="2" borderId="153" xfId="1" applyFont="1" applyFill="1" applyBorder="1" applyAlignment="1">
      <alignment horizontal="center" vertical="center" wrapText="1"/>
    </xf>
    <xf numFmtId="39" fontId="83" fillId="2" borderId="158" xfId="1" applyNumberFormat="1" applyFont="1" applyFill="1" applyBorder="1" applyAlignment="1">
      <alignment horizontal="center" wrapText="1"/>
    </xf>
    <xf numFmtId="2" fontId="160" fillId="2" borderId="157" xfId="1" applyNumberFormat="1" applyFont="1" applyFill="1" applyBorder="1" applyAlignment="1">
      <alignment horizontal="center" wrapText="1"/>
    </xf>
    <xf numFmtId="4" fontId="126" fillId="2" borderId="159" xfId="1" applyNumberFormat="1" applyFont="1" applyFill="1" applyBorder="1" applyAlignment="1">
      <alignment horizontal="center" vertical="center" wrapText="1"/>
    </xf>
    <xf numFmtId="4" fontId="153" fillId="2" borderId="161" xfId="1" applyNumberFormat="1" applyFont="1" applyFill="1" applyBorder="1" applyAlignment="1">
      <alignment horizontal="center" vertical="center" wrapText="1"/>
    </xf>
    <xf numFmtId="39" fontId="60" fillId="14" borderId="155" xfId="1" applyNumberFormat="1" applyFont="1" applyFill="1" applyBorder="1" applyAlignment="1">
      <alignment horizontal="center" vertical="center"/>
    </xf>
    <xf numFmtId="49" fontId="173" fillId="18" borderId="31" xfId="1" applyNumberFormat="1" applyFont="1" applyFill="1" applyBorder="1" applyAlignment="1">
      <alignment horizontal="center" vertical="center" wrapText="1"/>
    </xf>
    <xf numFmtId="0" fontId="174" fillId="2" borderId="132" xfId="0" applyFont="1" applyFill="1" applyBorder="1" applyAlignment="1">
      <alignment vertical="center" wrapText="1"/>
    </xf>
    <xf numFmtId="0" fontId="174" fillId="2" borderId="133" xfId="0" applyFont="1" applyFill="1" applyBorder="1" applyAlignment="1">
      <alignment vertical="center" wrapText="1"/>
    </xf>
    <xf numFmtId="0" fontId="0" fillId="18" borderId="21" xfId="0" applyFill="1" applyBorder="1" applyAlignment="1">
      <alignment horizontal="center"/>
    </xf>
    <xf numFmtId="39" fontId="176" fillId="22" borderId="98" xfId="1" applyNumberFormat="1" applyFont="1" applyFill="1" applyBorder="1" applyAlignment="1">
      <alignment horizontal="center" vertical="center" wrapText="1"/>
    </xf>
    <xf numFmtId="39" fontId="88" fillId="22" borderId="21" xfId="1" applyNumberFormat="1" applyFont="1" applyFill="1" applyBorder="1" applyAlignment="1">
      <alignment horizontal="center" vertical="center" wrapText="1"/>
    </xf>
    <xf numFmtId="39" fontId="168" fillId="22" borderId="8" xfId="1" applyNumberFormat="1" applyFont="1" applyFill="1" applyBorder="1" applyAlignment="1">
      <alignment horizontal="center" vertical="center" wrapText="1"/>
    </xf>
    <xf numFmtId="39" fontId="178" fillId="22" borderId="36" xfId="1" applyNumberFormat="1" applyFont="1" applyFill="1" applyBorder="1" applyAlignment="1">
      <alignment horizontal="center" vertical="center" wrapText="1"/>
    </xf>
    <xf numFmtId="39" fontId="155" fillId="23" borderId="76" xfId="1" applyNumberFormat="1" applyFont="1" applyFill="1" applyBorder="1" applyAlignment="1">
      <alignment horizontal="center" vertical="center" wrapText="1"/>
    </xf>
    <xf numFmtId="39" fontId="65" fillId="22" borderId="8" xfId="1" applyNumberFormat="1" applyFont="1" applyFill="1" applyBorder="1" applyAlignment="1">
      <alignment horizontal="center" vertical="center" wrapText="1"/>
    </xf>
    <xf numFmtId="39" fontId="65" fillId="22" borderId="13" xfId="1" applyNumberFormat="1" applyFont="1" applyFill="1" applyBorder="1" applyAlignment="1">
      <alignment horizontal="center" vertical="center" wrapText="1"/>
    </xf>
    <xf numFmtId="39" fontId="169" fillId="22" borderId="8" xfId="1" applyNumberFormat="1" applyFont="1" applyFill="1" applyBorder="1" applyAlignment="1">
      <alignment horizontal="center" wrapText="1"/>
    </xf>
    <xf numFmtId="39" fontId="65" fillId="25" borderId="26" xfId="1" applyNumberFormat="1" applyFont="1" applyFill="1" applyBorder="1" applyAlignment="1">
      <alignment horizontal="center" vertical="center" wrapText="1"/>
    </xf>
    <xf numFmtId="39" fontId="65" fillId="25" borderId="23" xfId="1" applyNumberFormat="1" applyFont="1" applyFill="1" applyBorder="1" applyAlignment="1">
      <alignment horizontal="center" vertical="center" wrapText="1"/>
    </xf>
    <xf numFmtId="39" fontId="42" fillId="22" borderId="1" xfId="0" applyNumberFormat="1" applyFont="1" applyFill="1" applyBorder="1" applyAlignment="1">
      <alignment horizontal="center" vertical="center"/>
    </xf>
    <xf numFmtId="39" fontId="42" fillId="22" borderId="11" xfId="0" applyNumberFormat="1" applyFont="1" applyFill="1" applyBorder="1" applyAlignment="1">
      <alignment horizontal="center" vertical="center"/>
    </xf>
    <xf numFmtId="39" fontId="127" fillId="22" borderId="9" xfId="1" applyNumberFormat="1" applyFont="1" applyFill="1" applyBorder="1" applyAlignment="1">
      <alignment horizontal="center" vertical="center" wrapText="1"/>
    </xf>
    <xf numFmtId="0" fontId="80" fillId="22" borderId="96" xfId="0" applyFont="1" applyFill="1" applyBorder="1" applyAlignment="1">
      <alignment horizontal="center" vertical="center" wrapText="1"/>
    </xf>
    <xf numFmtId="4" fontId="172" fillId="22" borderId="96" xfId="0" applyNumberFormat="1" applyFont="1" applyFill="1" applyBorder="1" applyAlignment="1">
      <alignment horizontal="center" vertical="center" wrapText="1"/>
    </xf>
    <xf numFmtId="0" fontId="95" fillId="22" borderId="96" xfId="0" applyFont="1" applyFill="1" applyBorder="1" applyAlignment="1">
      <alignment horizontal="center" vertical="center" wrapText="1"/>
    </xf>
    <xf numFmtId="0" fontId="95" fillId="22" borderId="79" xfId="0" applyFont="1" applyFill="1" applyBorder="1" applyAlignment="1">
      <alignment horizontal="center" vertical="center" wrapText="1"/>
    </xf>
    <xf numFmtId="7" fontId="68" fillId="24" borderId="16" xfId="0" applyNumberFormat="1" applyFont="1" applyFill="1" applyBorder="1" applyAlignment="1">
      <alignment horizontal="center" vertical="center" wrapText="1"/>
    </xf>
    <xf numFmtId="7" fontId="60" fillId="24" borderId="13" xfId="0" applyNumberFormat="1" applyFont="1" applyFill="1" applyBorder="1" applyAlignment="1">
      <alignment horizontal="center" vertical="center" wrapText="1"/>
    </xf>
    <xf numFmtId="0" fontId="30" fillId="24" borderId="21" xfId="0" applyFont="1" applyFill="1" applyBorder="1" applyAlignment="1">
      <alignment horizontal="left" vertical="center" wrapText="1"/>
    </xf>
    <xf numFmtId="7" fontId="60" fillId="24" borderId="16" xfId="0" applyNumberFormat="1" applyFont="1" applyFill="1" applyBorder="1" applyAlignment="1">
      <alignment horizontal="center" vertical="center" wrapText="1"/>
    </xf>
    <xf numFmtId="7" fontId="68" fillId="24" borderId="13" xfId="0" applyNumberFormat="1" applyFont="1" applyFill="1" applyBorder="1" applyAlignment="1">
      <alignment horizontal="center" vertical="center" wrapText="1"/>
    </xf>
    <xf numFmtId="7" fontId="61" fillId="24" borderId="21" xfId="0" applyNumberFormat="1" applyFont="1" applyFill="1" applyBorder="1" applyAlignment="1">
      <alignment horizontal="center" wrapText="1"/>
    </xf>
    <xf numFmtId="39" fontId="51" fillId="23" borderId="11" xfId="0" applyNumberFormat="1" applyFont="1" applyFill="1" applyBorder="1" applyAlignment="1">
      <alignment horizontal="center" vertical="center" wrapText="1"/>
    </xf>
    <xf numFmtId="43" fontId="67" fillId="23" borderId="99" xfId="1" applyFont="1" applyFill="1" applyBorder="1" applyAlignment="1">
      <alignment horizontal="center" vertical="center" wrapText="1"/>
    </xf>
    <xf numFmtId="43" fontId="67" fillId="23" borderId="22" xfId="1" applyFont="1" applyFill="1" applyBorder="1" applyAlignment="1">
      <alignment horizontal="center" vertical="center" wrapText="1"/>
    </xf>
    <xf numFmtId="0" fontId="180" fillId="0" borderId="0" xfId="0" applyFont="1"/>
    <xf numFmtId="4" fontId="40" fillId="18" borderId="111" xfId="0" applyNumberFormat="1" applyFont="1" applyFill="1" applyBorder="1" applyAlignment="1">
      <alignment horizontal="right" vertical="center" wrapText="1"/>
    </xf>
    <xf numFmtId="0" fontId="87" fillId="18" borderId="17" xfId="0" applyFont="1" applyFill="1" applyBorder="1" applyAlignment="1">
      <alignment horizontal="center" vertical="center" wrapText="1"/>
    </xf>
    <xf numFmtId="39" fontId="66" fillId="11" borderId="138" xfId="1" applyNumberFormat="1" applyFont="1" applyFill="1" applyBorder="1" applyAlignment="1">
      <alignment horizontal="center" vertical="center" wrapText="1"/>
    </xf>
    <xf numFmtId="39" fontId="66" fillId="11" borderId="30" xfId="1" applyNumberFormat="1" applyFont="1" applyFill="1" applyBorder="1" applyAlignment="1">
      <alignment horizontal="center" vertical="center" wrapText="1"/>
    </xf>
    <xf numFmtId="7" fontId="73" fillId="20" borderId="10" xfId="0" applyNumberFormat="1" applyFont="1" applyFill="1" applyBorder="1" applyAlignment="1">
      <alignment horizontal="center" vertical="center" wrapText="1"/>
    </xf>
    <xf numFmtId="7" fontId="73" fillId="20" borderId="17" xfId="0" applyNumberFormat="1" applyFont="1" applyFill="1" applyBorder="1" applyAlignment="1">
      <alignment horizontal="center" vertical="center" wrapText="1"/>
    </xf>
    <xf numFmtId="0" fontId="51" fillId="20" borderId="77" xfId="0" applyFont="1" applyFill="1" applyBorder="1" applyAlignment="1">
      <alignment horizontal="center" vertical="center" wrapText="1"/>
    </xf>
    <xf numFmtId="0" fontId="51" fillId="20" borderId="78" xfId="0" applyFont="1" applyFill="1" applyBorder="1" applyAlignment="1">
      <alignment horizontal="center" vertical="center" wrapText="1"/>
    </xf>
    <xf numFmtId="0" fontId="134" fillId="2" borderId="0" xfId="0" applyFont="1" applyFill="1" applyAlignment="1">
      <alignment horizontal="center" vertical="center" wrapText="1"/>
    </xf>
    <xf numFmtId="0" fontId="134" fillId="2" borderId="17" xfId="0" applyFont="1" applyFill="1" applyBorder="1" applyAlignment="1">
      <alignment horizontal="center" vertical="center" wrapText="1"/>
    </xf>
    <xf numFmtId="0" fontId="33" fillId="20" borderId="24" xfId="0" applyFont="1" applyFill="1" applyBorder="1" applyAlignment="1">
      <alignment horizontal="center" vertical="center" wrapText="1"/>
    </xf>
    <xf numFmtId="0" fontId="33" fillId="20" borderId="27" xfId="0" applyFont="1" applyFill="1" applyBorder="1" applyAlignment="1">
      <alignment horizontal="center" vertical="center" wrapText="1"/>
    </xf>
    <xf numFmtId="0" fontId="33" fillId="20" borderId="25" xfId="0" applyFont="1" applyFill="1" applyBorder="1" applyAlignment="1">
      <alignment horizontal="center" vertical="center" wrapText="1"/>
    </xf>
    <xf numFmtId="0" fontId="36" fillId="2" borderId="72" xfId="0" applyFont="1" applyFill="1" applyBorder="1" applyAlignment="1">
      <alignment horizontal="left" vertical="center"/>
    </xf>
    <xf numFmtId="0" fontId="36" fillId="2" borderId="73" xfId="0" applyFont="1" applyFill="1" applyBorder="1" applyAlignment="1">
      <alignment horizontal="left" vertical="center"/>
    </xf>
    <xf numFmtId="0" fontId="36" fillId="6" borderId="63" xfId="0" applyFont="1" applyFill="1" applyBorder="1" applyAlignment="1">
      <alignment horizontal="left" vertical="center" wrapText="1"/>
    </xf>
    <xf numFmtId="0" fontId="36" fillId="6" borderId="64" xfId="0" applyFont="1" applyFill="1" applyBorder="1" applyAlignment="1">
      <alignment horizontal="left" vertical="center" wrapText="1"/>
    </xf>
    <xf numFmtId="7" fontId="35" fillId="2" borderId="72" xfId="0" applyNumberFormat="1" applyFont="1" applyFill="1" applyBorder="1" applyAlignment="1">
      <alignment horizontal="left" vertical="center" wrapText="1"/>
    </xf>
    <xf numFmtId="7" fontId="35" fillId="2" borderId="73" xfId="0" applyNumberFormat="1" applyFont="1" applyFill="1" applyBorder="1" applyAlignment="1">
      <alignment horizontal="left" vertical="center" wrapText="1"/>
    </xf>
    <xf numFmtId="0" fontId="35" fillId="2" borderId="103" xfId="0" applyFont="1" applyFill="1" applyBorder="1" applyAlignment="1">
      <alignment horizontal="left" vertical="center" wrapText="1"/>
    </xf>
    <xf numFmtId="0" fontId="35" fillId="2" borderId="104" xfId="0" applyFont="1" applyFill="1" applyBorder="1" applyAlignment="1">
      <alignment horizontal="left" vertical="center" wrapText="1"/>
    </xf>
    <xf numFmtId="0" fontId="35" fillId="2" borderId="66" xfId="0" applyFont="1" applyFill="1" applyBorder="1" applyAlignment="1">
      <alignment horizontal="left" vertical="center" wrapText="1"/>
    </xf>
    <xf numFmtId="0" fontId="35" fillId="2" borderId="29" xfId="0" applyFont="1" applyFill="1" applyBorder="1" applyAlignment="1">
      <alignment horizontal="left" vertical="center" wrapText="1"/>
    </xf>
    <xf numFmtId="0" fontId="36" fillId="2" borderId="67" xfId="0" applyFont="1" applyFill="1" applyBorder="1" applyAlignment="1">
      <alignment horizontal="left" vertical="center" wrapText="1"/>
    </xf>
    <xf numFmtId="0" fontId="36" fillId="2" borderId="56" xfId="0" applyFont="1" applyFill="1" applyBorder="1" applyAlignment="1">
      <alignment horizontal="left" vertical="center" wrapText="1"/>
    </xf>
    <xf numFmtId="0" fontId="97" fillId="18" borderId="0" xfId="0" applyFont="1" applyFill="1" applyAlignment="1">
      <alignment horizontal="center" vertical="center" wrapText="1"/>
    </xf>
    <xf numFmtId="0" fontId="131" fillId="27" borderId="8" xfId="0" applyFont="1" applyFill="1" applyBorder="1" applyAlignment="1">
      <alignment horizontal="center" vertical="center" wrapText="1"/>
    </xf>
    <xf numFmtId="0" fontId="131" fillId="27" borderId="16" xfId="0" applyFont="1" applyFill="1" applyBorder="1" applyAlignment="1">
      <alignment horizontal="center" vertical="center" wrapText="1"/>
    </xf>
    <xf numFmtId="0" fontId="131" fillId="27" borderId="17" xfId="0" applyFont="1" applyFill="1" applyBorder="1" applyAlignment="1">
      <alignment horizontal="center" vertical="center" wrapText="1"/>
    </xf>
    <xf numFmtId="0" fontId="131" fillId="27" borderId="15" xfId="0" applyFont="1" applyFill="1" applyBorder="1" applyAlignment="1">
      <alignment horizontal="center" vertical="center" wrapText="1"/>
    </xf>
    <xf numFmtId="0" fontId="67" fillId="11" borderId="9" xfId="0" applyFont="1" applyFill="1" applyBorder="1" applyAlignment="1">
      <alignment horizontal="center" vertical="center" wrapText="1"/>
    </xf>
    <xf numFmtId="0" fontId="67" fillId="11" borderId="14" xfId="0" applyFont="1" applyFill="1" applyBorder="1" applyAlignment="1">
      <alignment horizontal="center" vertical="center" wrapText="1"/>
    </xf>
    <xf numFmtId="0" fontId="67" fillId="11" borderId="7" xfId="0" applyFont="1" applyFill="1" applyBorder="1" applyAlignment="1">
      <alignment horizontal="center" vertical="center" wrapText="1"/>
    </xf>
    <xf numFmtId="0" fontId="67" fillId="11" borderId="15" xfId="0" applyFont="1" applyFill="1" applyBorder="1" applyAlignment="1">
      <alignment horizontal="center" vertical="center" wrapText="1"/>
    </xf>
    <xf numFmtId="0" fontId="50" fillId="23" borderId="21" xfId="0" applyFont="1" applyFill="1" applyBorder="1" applyAlignment="1">
      <alignment horizontal="center" vertical="center"/>
    </xf>
    <xf numFmtId="39" fontId="42" fillId="26" borderId="3" xfId="0" applyNumberFormat="1" applyFont="1" applyFill="1" applyBorder="1" applyAlignment="1">
      <alignment horizontal="center" vertical="center" wrapText="1"/>
    </xf>
    <xf numFmtId="39" fontId="42" fillId="26" borderId="6" xfId="0" applyNumberFormat="1" applyFont="1" applyFill="1" applyBorder="1" applyAlignment="1">
      <alignment horizontal="center" vertical="center" wrapText="1"/>
    </xf>
    <xf numFmtId="39" fontId="42" fillId="26" borderId="134" xfId="0" applyNumberFormat="1" applyFont="1" applyFill="1" applyBorder="1" applyAlignment="1">
      <alignment horizontal="center" vertical="center" wrapText="1"/>
    </xf>
    <xf numFmtId="39" fontId="42" fillId="26" borderId="137" xfId="0" applyNumberFormat="1" applyFont="1" applyFill="1" applyBorder="1" applyAlignment="1">
      <alignment horizontal="center" vertical="center" wrapText="1"/>
    </xf>
    <xf numFmtId="39" fontId="42" fillId="26" borderId="5" xfId="0" applyNumberFormat="1" applyFont="1" applyFill="1" applyBorder="1" applyAlignment="1">
      <alignment horizontal="center" vertical="center" wrapText="1"/>
    </xf>
    <xf numFmtId="39" fontId="42" fillId="26" borderId="120" xfId="0" applyNumberFormat="1" applyFont="1" applyFill="1" applyBorder="1" applyAlignment="1">
      <alignment horizontal="center" vertical="center" wrapText="1"/>
    </xf>
    <xf numFmtId="0" fontId="36" fillId="2" borderId="65" xfId="0" applyFont="1" applyFill="1" applyBorder="1" applyAlignment="1">
      <alignment horizontal="left" vertical="center" wrapText="1"/>
    </xf>
    <xf numFmtId="0" fontId="36" fillId="2" borderId="42" xfId="0" applyFont="1" applyFill="1" applyBorder="1" applyAlignment="1">
      <alignment horizontal="left" vertical="center" wrapText="1"/>
    </xf>
    <xf numFmtId="0" fontId="72" fillId="2" borderId="65" xfId="0" applyFont="1" applyFill="1" applyBorder="1" applyAlignment="1">
      <alignment horizontal="left" vertical="center"/>
    </xf>
    <xf numFmtId="0" fontId="72" fillId="2" borderId="42" xfId="0" applyFont="1" applyFill="1" applyBorder="1" applyAlignment="1">
      <alignment horizontal="left" vertical="center"/>
    </xf>
    <xf numFmtId="0" fontId="36" fillId="2" borderId="74" xfId="0" applyFont="1" applyFill="1" applyBorder="1" applyAlignment="1">
      <alignment horizontal="left" vertical="center" wrapText="1"/>
    </xf>
    <xf numFmtId="0" fontId="36" fillId="2" borderId="75" xfId="0" applyFont="1" applyFill="1" applyBorder="1" applyAlignment="1">
      <alignment horizontal="left" vertical="center" wrapText="1"/>
    </xf>
    <xf numFmtId="0" fontId="36" fillId="2" borderId="72" xfId="0" applyFont="1" applyFill="1" applyBorder="1" applyAlignment="1">
      <alignment horizontal="left" vertical="center" wrapText="1"/>
    </xf>
    <xf numFmtId="0" fontId="36" fillId="2" borderId="73" xfId="0" applyFont="1" applyFill="1" applyBorder="1" applyAlignment="1">
      <alignment horizontal="left" vertical="center" wrapText="1"/>
    </xf>
    <xf numFmtId="39" fontId="30" fillId="17" borderId="3" xfId="1" applyNumberFormat="1" applyFont="1" applyFill="1" applyBorder="1" applyAlignment="1">
      <alignment horizontal="center" vertical="center"/>
    </xf>
    <xf numFmtId="39" fontId="30" fillId="17" borderId="6" xfId="1" applyNumberFormat="1" applyFont="1" applyFill="1" applyBorder="1" applyAlignment="1">
      <alignment horizontal="center" vertical="center"/>
    </xf>
    <xf numFmtId="39" fontId="30" fillId="17" borderId="134" xfId="1" applyNumberFormat="1" applyFont="1" applyFill="1" applyBorder="1" applyAlignment="1">
      <alignment horizontal="center" vertical="center"/>
    </xf>
    <xf numFmtId="39" fontId="30" fillId="17" borderId="153" xfId="1" applyNumberFormat="1" applyFont="1" applyFill="1" applyBorder="1" applyAlignment="1">
      <alignment horizontal="center"/>
    </xf>
    <xf numFmtId="39" fontId="30" fillId="17" borderId="154" xfId="1" applyNumberFormat="1" applyFont="1" applyFill="1" applyBorder="1" applyAlignment="1">
      <alignment horizontal="center"/>
    </xf>
    <xf numFmtId="39" fontId="30" fillId="17" borderId="157" xfId="1" applyNumberFormat="1" applyFont="1" applyFill="1" applyBorder="1" applyAlignment="1">
      <alignment horizontal="center"/>
    </xf>
    <xf numFmtId="3" fontId="179" fillId="0" borderId="150" xfId="2" applyNumberFormat="1" applyFont="1" applyFill="1" applyBorder="1" applyAlignment="1">
      <alignment horizontal="center" vertical="center"/>
    </xf>
    <xf numFmtId="3" fontId="179" fillId="0" borderId="116" xfId="2" applyNumberFormat="1" applyFont="1" applyFill="1" applyBorder="1" applyAlignment="1">
      <alignment horizontal="center" vertical="center"/>
    </xf>
    <xf numFmtId="0" fontId="51" fillId="20" borderId="16" xfId="0" applyFont="1" applyFill="1" applyBorder="1" applyAlignment="1">
      <alignment horizontal="center" vertical="center" wrapText="1"/>
    </xf>
    <xf numFmtId="0" fontId="51" fillId="20" borderId="13" xfId="0" applyFont="1" applyFill="1" applyBorder="1" applyAlignment="1">
      <alignment horizontal="center" vertical="center" wrapText="1"/>
    </xf>
    <xf numFmtId="0" fontId="36" fillId="2" borderId="109" xfId="0" applyFont="1" applyFill="1" applyBorder="1" applyAlignment="1">
      <alignment horizontal="left" vertical="center"/>
    </xf>
    <xf numFmtId="0" fontId="36" fillId="2" borderId="110" xfId="0" applyFont="1" applyFill="1" applyBorder="1" applyAlignment="1">
      <alignment horizontal="left" vertical="center"/>
    </xf>
    <xf numFmtId="0" fontId="116" fillId="2" borderId="10" xfId="0" applyFont="1" applyFill="1" applyBorder="1" applyAlignment="1">
      <alignment horizontal="left" vertical="top" wrapText="1"/>
    </xf>
    <xf numFmtId="0" fontId="116" fillId="2" borderId="14" xfId="0" applyFont="1" applyFill="1" applyBorder="1" applyAlignment="1">
      <alignment horizontal="left" vertical="top" wrapText="1"/>
    </xf>
    <xf numFmtId="0" fontId="116" fillId="2" borderId="0" xfId="0" applyFont="1" applyFill="1" applyAlignment="1">
      <alignment horizontal="left" vertical="top" wrapText="1"/>
    </xf>
    <xf numFmtId="0" fontId="116" fillId="2" borderId="18" xfId="0" applyFont="1" applyFill="1" applyBorder="1" applyAlignment="1">
      <alignment horizontal="left" vertical="top" wrapText="1"/>
    </xf>
    <xf numFmtId="0" fontId="116" fillId="2" borderId="17" xfId="0" applyFont="1" applyFill="1" applyBorder="1" applyAlignment="1">
      <alignment horizontal="left" vertical="top" wrapText="1"/>
    </xf>
    <xf numFmtId="0" fontId="116" fillId="2" borderId="15" xfId="0" applyFont="1" applyFill="1" applyBorder="1" applyAlignment="1">
      <alignment horizontal="left" vertical="top" wrapText="1"/>
    </xf>
    <xf numFmtId="39" fontId="170" fillId="11" borderId="98" xfId="1" applyNumberFormat="1" applyFont="1" applyFill="1" applyBorder="1" applyAlignment="1">
      <alignment horizontal="center" vertical="center" wrapText="1"/>
    </xf>
    <xf numFmtId="39" fontId="170" fillId="11" borderId="148" xfId="1" applyNumberFormat="1" applyFont="1" applyFill="1" applyBorder="1" applyAlignment="1">
      <alignment horizontal="center" vertical="center" wrapText="1"/>
    </xf>
    <xf numFmtId="39" fontId="170" fillId="11" borderId="20" xfId="1" applyNumberFormat="1" applyFont="1" applyFill="1" applyBorder="1" applyAlignment="1">
      <alignment horizontal="center" vertical="center" wrapText="1"/>
    </xf>
    <xf numFmtId="39" fontId="170" fillId="11" borderId="146" xfId="1" applyNumberFormat="1" applyFont="1" applyFill="1" applyBorder="1" applyAlignment="1">
      <alignment horizontal="center" vertical="center" wrapText="1"/>
    </xf>
    <xf numFmtId="0" fontId="109" fillId="18" borderId="144" xfId="0" applyFont="1" applyFill="1" applyBorder="1" applyAlignment="1">
      <alignment horizontal="center" vertical="center" wrapText="1"/>
    </xf>
    <xf numFmtId="0" fontId="109" fillId="18" borderId="145" xfId="0" applyFont="1" applyFill="1" applyBorder="1" applyAlignment="1">
      <alignment horizontal="center" vertical="center" wrapText="1"/>
    </xf>
    <xf numFmtId="0" fontId="109" fillId="18" borderId="41" xfId="0" applyFont="1" applyFill="1" applyBorder="1" applyAlignment="1">
      <alignment horizontal="center" vertical="center" wrapText="1"/>
    </xf>
    <xf numFmtId="49" fontId="157" fillId="23" borderId="11" xfId="1" applyNumberFormat="1" applyFont="1" applyFill="1" applyBorder="1" applyAlignment="1">
      <alignment horizontal="center" vertical="center" wrapText="1"/>
    </xf>
    <xf numFmtId="49" fontId="157" fillId="23" borderId="78" xfId="1" applyNumberFormat="1" applyFont="1" applyFill="1" applyBorder="1" applyAlignment="1">
      <alignment horizontal="center" vertical="center" wrapText="1"/>
    </xf>
    <xf numFmtId="39" fontId="124" fillId="21" borderId="0" xfId="1" applyNumberFormat="1" applyFont="1" applyFill="1" applyBorder="1" applyAlignment="1">
      <alignment horizontal="center" vertical="center" wrapText="1"/>
    </xf>
    <xf numFmtId="39" fontId="168" fillId="24" borderId="8" xfId="1" applyNumberFormat="1" applyFont="1" applyFill="1" applyBorder="1" applyAlignment="1">
      <alignment horizontal="center" vertical="center" wrapText="1"/>
    </xf>
    <xf numFmtId="39" fontId="168" fillId="24" borderId="13" xfId="1" applyNumberFormat="1" applyFont="1" applyFill="1" applyBorder="1" applyAlignment="1">
      <alignment horizontal="center" vertical="center" wrapText="1"/>
    </xf>
    <xf numFmtId="0" fontId="121" fillId="18" borderId="26" xfId="0" applyFont="1" applyFill="1" applyBorder="1" applyAlignment="1">
      <alignment horizontal="center" vertical="center"/>
    </xf>
    <xf numFmtId="0" fontId="121" fillId="18" borderId="31" xfId="0" applyFont="1" applyFill="1" applyBorder="1" applyAlignment="1">
      <alignment horizontal="center" vertical="center"/>
    </xf>
    <xf numFmtId="39" fontId="42" fillId="25" borderId="8" xfId="1" applyNumberFormat="1" applyFont="1" applyFill="1" applyBorder="1" applyAlignment="1">
      <alignment horizontal="center" vertical="center" wrapText="1"/>
    </xf>
    <xf numFmtId="39" fontId="42" fillId="25" borderId="13" xfId="1" applyNumberFormat="1" applyFont="1" applyFill="1" applyBorder="1" applyAlignment="1">
      <alignment horizontal="center" vertical="center" wrapText="1"/>
    </xf>
    <xf numFmtId="39" fontId="65" fillId="22" borderId="8" xfId="1" applyNumberFormat="1" applyFont="1" applyFill="1" applyBorder="1" applyAlignment="1">
      <alignment horizontal="center" vertical="center" wrapText="1"/>
    </xf>
    <xf numFmtId="39" fontId="65" fillId="22" borderId="16" xfId="1" applyNumberFormat="1" applyFont="1" applyFill="1" applyBorder="1" applyAlignment="1">
      <alignment horizontal="center" vertical="center" wrapText="1"/>
    </xf>
    <xf numFmtId="0" fontId="75" fillId="12" borderId="0" xfId="0" applyFont="1" applyFill="1" applyAlignment="1">
      <alignment horizontal="center"/>
    </xf>
    <xf numFmtId="0" fontId="4" fillId="15" borderId="76" xfId="0" applyFont="1" applyFill="1" applyBorder="1" applyAlignment="1">
      <alignment horizontal="center" vertical="center" wrapText="1"/>
    </xf>
    <xf numFmtId="0" fontId="12" fillId="15" borderId="77" xfId="0" applyFont="1" applyFill="1" applyBorder="1" applyAlignment="1">
      <alignment horizontal="center" vertical="center" wrapText="1"/>
    </xf>
    <xf numFmtId="0" fontId="12" fillId="15" borderId="78" xfId="0" applyFont="1" applyFill="1" applyBorder="1" applyAlignment="1">
      <alignment horizontal="center" vertical="center" wrapText="1"/>
    </xf>
    <xf numFmtId="49" fontId="81" fillId="18" borderId="1" xfId="0" applyNumberFormat="1" applyFont="1" applyFill="1" applyBorder="1" applyAlignment="1">
      <alignment horizontal="center" vertical="center"/>
    </xf>
    <xf numFmtId="49" fontId="81" fillId="18" borderId="2" xfId="0" applyNumberFormat="1" applyFont="1" applyFill="1" applyBorder="1" applyAlignment="1">
      <alignment horizontal="center" vertical="center"/>
    </xf>
    <xf numFmtId="37" fontId="135" fillId="5" borderId="20" xfId="1" applyNumberFormat="1" applyFont="1" applyFill="1" applyBorder="1" applyAlignment="1">
      <alignment horizontal="left" vertical="top" wrapText="1"/>
    </xf>
    <xf numFmtId="37" fontId="90" fillId="5" borderId="20" xfId="1" applyNumberFormat="1" applyFont="1" applyFill="1" applyBorder="1" applyAlignment="1">
      <alignment horizontal="left" vertical="top" wrapText="1"/>
    </xf>
    <xf numFmtId="0" fontId="14" fillId="7" borderId="22" xfId="1" applyNumberFormat="1" applyFont="1" applyFill="1" applyBorder="1" applyAlignment="1">
      <alignment horizontal="center" vertical="center" wrapText="1"/>
    </xf>
    <xf numFmtId="0" fontId="14" fillId="7" borderId="20" xfId="1" applyNumberFormat="1" applyFont="1" applyFill="1" applyBorder="1" applyAlignment="1">
      <alignment horizontal="center" vertical="center" wrapText="1"/>
    </xf>
    <xf numFmtId="0" fontId="14" fillId="7" borderId="30" xfId="1" applyNumberFormat="1" applyFont="1" applyFill="1" applyBorder="1" applyAlignment="1">
      <alignment horizontal="center" vertical="center" wrapText="1"/>
    </xf>
    <xf numFmtId="39" fontId="58" fillId="2" borderId="46" xfId="1" applyNumberFormat="1" applyFont="1" applyFill="1" applyBorder="1" applyAlignment="1">
      <alignment horizontal="center"/>
    </xf>
    <xf numFmtId="39" fontId="58" fillId="2" borderId="27" xfId="1" applyNumberFormat="1" applyFont="1" applyFill="1" applyBorder="1" applyAlignment="1">
      <alignment horizontal="center"/>
    </xf>
    <xf numFmtId="39" fontId="58" fillId="2" borderId="25" xfId="1" applyNumberFormat="1" applyFont="1" applyFill="1" applyBorder="1" applyAlignment="1">
      <alignment horizontal="center"/>
    </xf>
    <xf numFmtId="4" fontId="103" fillId="16" borderId="0" xfId="0" applyNumberFormat="1" applyFont="1" applyFill="1" applyAlignment="1">
      <alignment horizontal="center" vertical="center" wrapText="1"/>
    </xf>
    <xf numFmtId="39" fontId="165" fillId="14" borderId="1" xfId="1" applyNumberFormat="1" applyFont="1" applyFill="1" applyBorder="1" applyAlignment="1">
      <alignment horizontal="center" vertical="center" wrapText="1"/>
    </xf>
    <xf numFmtId="39" fontId="165" fillId="14" borderId="32" xfId="1" applyNumberFormat="1" applyFont="1" applyFill="1" applyBorder="1" applyAlignment="1">
      <alignment horizontal="center" vertical="center" wrapText="1"/>
    </xf>
    <xf numFmtId="4" fontId="146" fillId="12" borderId="0" xfId="0" applyNumberFormat="1" applyFont="1" applyFill="1" applyAlignment="1">
      <alignment horizontal="center" vertical="center" wrapText="1"/>
    </xf>
    <xf numFmtId="39" fontId="165" fillId="14" borderId="76" xfId="1" applyNumberFormat="1" applyFont="1" applyFill="1" applyBorder="1" applyAlignment="1">
      <alignment horizontal="center" vertical="center" wrapText="1"/>
    </xf>
    <xf numFmtId="39" fontId="165" fillId="14" borderId="95" xfId="1" applyNumberFormat="1" applyFont="1" applyFill="1" applyBorder="1" applyAlignment="1">
      <alignment horizontal="center" vertical="center" wrapText="1"/>
    </xf>
    <xf numFmtId="0" fontId="14" fillId="7" borderId="4" xfId="1" applyNumberFormat="1" applyFont="1" applyFill="1" applyBorder="1" applyAlignment="1">
      <alignment horizontal="center" vertical="center" wrapText="1"/>
    </xf>
    <xf numFmtId="0" fontId="14" fillId="7" borderId="94" xfId="1" applyNumberFormat="1" applyFont="1" applyFill="1" applyBorder="1" applyAlignment="1">
      <alignment horizontal="center" vertical="center" wrapText="1"/>
    </xf>
    <xf numFmtId="0" fontId="14" fillId="7" borderId="139" xfId="1" applyNumberFormat="1" applyFont="1" applyFill="1" applyBorder="1" applyAlignment="1">
      <alignment horizontal="center" vertical="center" wrapText="1"/>
    </xf>
    <xf numFmtId="39" fontId="165" fillId="14" borderId="2" xfId="1" applyNumberFormat="1" applyFont="1" applyFill="1" applyBorder="1" applyAlignment="1">
      <alignment horizontal="center" vertical="center" wrapText="1"/>
    </xf>
    <xf numFmtId="39" fontId="165" fillId="14" borderId="11" xfId="1"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136">
    <dxf>
      <font>
        <color theme="1"/>
      </font>
      <fill>
        <patternFill patternType="solid">
          <bgColor theme="9" tint="0.79998168889431442"/>
        </patternFill>
      </fill>
    </dxf>
    <dxf>
      <fill>
        <patternFill>
          <bgColor rgb="FFFFC7CE"/>
        </patternFill>
      </fill>
    </dxf>
    <dxf>
      <font>
        <color theme="0"/>
      </font>
      <fill>
        <patternFill>
          <fgColor rgb="FFC00000"/>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BF0D3E"/>
      </font>
    </dxf>
    <dxf>
      <font>
        <color rgb="FF009644"/>
      </font>
    </dxf>
    <dxf>
      <font>
        <color rgb="FF009644"/>
      </font>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BF0D3E"/>
      </font>
    </dxf>
    <dxf>
      <font>
        <color rgb="FF9C0006"/>
      </font>
      <fill>
        <patternFill>
          <bgColor rgb="FFFFC7CE"/>
        </patternFill>
      </fill>
    </dxf>
    <dxf>
      <font>
        <color rgb="FF9C0006"/>
      </font>
      <fill>
        <patternFill>
          <bgColor rgb="FFFFC7CE"/>
        </patternFill>
      </fill>
    </dxf>
    <dxf>
      <font>
        <b/>
        <i val="0"/>
        <color theme="9" tint="-0.499984740745262"/>
      </font>
      <fill>
        <patternFill patternType="solid">
          <bgColor theme="0"/>
        </patternFill>
      </fill>
    </dxf>
    <dxf>
      <font>
        <color rgb="FF9C0006"/>
      </font>
      <fill>
        <patternFill>
          <bgColor rgb="FFFFC7CE"/>
        </patternFill>
      </fill>
    </dxf>
    <dxf>
      <font>
        <strike val="0"/>
        <color auto="1"/>
      </font>
      <fill>
        <patternFill patternType="none">
          <bgColor auto="1"/>
        </patternFill>
      </fill>
    </dxf>
    <dxf>
      <font>
        <color rgb="FF006100"/>
      </font>
      <fill>
        <patternFill>
          <bgColor rgb="FFC6EFCE"/>
        </patternFill>
      </fill>
    </dxf>
    <dxf>
      <font>
        <color rgb="FF006100"/>
      </font>
      <fill>
        <patternFill>
          <bgColor rgb="FFC6EFCE"/>
        </patternFill>
      </fill>
    </dxf>
    <dxf>
      <fill>
        <patternFill>
          <bgColor rgb="FFC00000"/>
        </patternFill>
      </fill>
    </dxf>
    <dxf>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7A186E"/>
      <color rgb="FFE062D1"/>
      <color rgb="FFED1CA4"/>
      <color rgb="FF9966FF"/>
      <color rgb="FF000000"/>
      <color rgb="FF666699"/>
      <color rgb="FF8A4924"/>
      <color rgb="FF002D72"/>
      <color rgb="FFF2AD7E"/>
      <color rgb="FFCB60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oneCellAnchor>
    <xdr:from>
      <xdr:col>0</xdr:col>
      <xdr:colOff>2646872</xdr:colOff>
      <xdr:row>16</xdr:row>
      <xdr:rowOff>0</xdr:rowOff>
    </xdr:from>
    <xdr:ext cx="860125" cy="209550"/>
    <xdr:sp macro="" textlink="">
      <xdr:nvSpPr>
        <xdr:cNvPr id="10328" name="Check Box 88" hidden="1">
          <a:extLst>
            <a:ext uri="{63B3BB69-23CF-44E3-9099-C40C66FF867C}">
              <a14:compatExt xmlns:a14="http://schemas.microsoft.com/office/drawing/2010/main" spid="_x0000_s10328"/>
            </a:ext>
            <a:ext uri="{FF2B5EF4-FFF2-40B4-BE49-F238E27FC236}">
              <a16:creationId xmlns:a16="http://schemas.microsoft.com/office/drawing/2014/main" id="{00000000-0008-0000-0400-00005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16</xdr:row>
      <xdr:rowOff>0</xdr:rowOff>
    </xdr:from>
    <xdr:ext cx="860125" cy="209550"/>
    <xdr:sp macro="" textlink="">
      <xdr:nvSpPr>
        <xdr:cNvPr id="10329" name="Check Box 89" hidden="1">
          <a:extLst>
            <a:ext uri="{63B3BB69-23CF-44E3-9099-C40C66FF867C}">
              <a14:compatExt xmlns:a14="http://schemas.microsoft.com/office/drawing/2010/main" spid="_x0000_s10329"/>
            </a:ext>
            <a:ext uri="{FF2B5EF4-FFF2-40B4-BE49-F238E27FC236}">
              <a16:creationId xmlns:a16="http://schemas.microsoft.com/office/drawing/2014/main" id="{00000000-0008-0000-0400-00005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16</xdr:row>
      <xdr:rowOff>0</xdr:rowOff>
    </xdr:from>
    <xdr:ext cx="860125" cy="209550"/>
    <xdr:sp macro="" textlink="">
      <xdr:nvSpPr>
        <xdr:cNvPr id="10330" name="Check Box 90" hidden="1">
          <a:extLst>
            <a:ext uri="{63B3BB69-23CF-44E3-9099-C40C66FF867C}">
              <a14:compatExt xmlns:a14="http://schemas.microsoft.com/office/drawing/2010/main" spid="_x0000_s10330"/>
            </a:ext>
            <a:ext uri="{FF2B5EF4-FFF2-40B4-BE49-F238E27FC236}">
              <a16:creationId xmlns:a16="http://schemas.microsoft.com/office/drawing/2014/main" id="{00000000-0008-0000-0400-00005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30</xdr:row>
      <xdr:rowOff>0</xdr:rowOff>
    </xdr:from>
    <xdr:ext cx="860125" cy="209550"/>
    <xdr:sp macro="" textlink="">
      <xdr:nvSpPr>
        <xdr:cNvPr id="2" name="Check Box 88" hidden="1">
          <a:extLst>
            <a:ext uri="{63B3BB69-23CF-44E3-9099-C40C66FF867C}">
              <a14:compatExt xmlns:a14="http://schemas.microsoft.com/office/drawing/2010/main" spid="_x0000_s10328"/>
            </a:ext>
            <a:ext uri="{FF2B5EF4-FFF2-40B4-BE49-F238E27FC236}">
              <a16:creationId xmlns:a16="http://schemas.microsoft.com/office/drawing/2014/main" id="{45D3DAE3-257A-4665-990F-B3D77A103808}"/>
            </a:ext>
          </a:extLst>
        </xdr:cNvPr>
        <xdr:cNvSpPr/>
      </xdr:nvSpPr>
      <xdr:spPr bwMode="auto">
        <a:xfrm>
          <a:off x="2646872"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30</xdr:row>
      <xdr:rowOff>0</xdr:rowOff>
    </xdr:from>
    <xdr:ext cx="860125" cy="209550"/>
    <xdr:sp macro="" textlink="">
      <xdr:nvSpPr>
        <xdr:cNvPr id="3" name="Check Box 89" hidden="1">
          <a:extLst>
            <a:ext uri="{63B3BB69-23CF-44E3-9099-C40C66FF867C}">
              <a14:compatExt xmlns:a14="http://schemas.microsoft.com/office/drawing/2010/main" spid="_x0000_s10329"/>
            </a:ext>
            <a:ext uri="{FF2B5EF4-FFF2-40B4-BE49-F238E27FC236}">
              <a16:creationId xmlns:a16="http://schemas.microsoft.com/office/drawing/2014/main" id="{271E6B07-59C3-4F75-A491-E7A4562BE68B}"/>
            </a:ext>
          </a:extLst>
        </xdr:cNvPr>
        <xdr:cNvSpPr/>
      </xdr:nvSpPr>
      <xdr:spPr bwMode="auto">
        <a:xfrm>
          <a:off x="2637886"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30</xdr:row>
      <xdr:rowOff>0</xdr:rowOff>
    </xdr:from>
    <xdr:ext cx="860125" cy="209550"/>
    <xdr:sp macro="" textlink="">
      <xdr:nvSpPr>
        <xdr:cNvPr id="4" name="Check Box 90" hidden="1">
          <a:extLst>
            <a:ext uri="{63B3BB69-23CF-44E3-9099-C40C66FF867C}">
              <a14:compatExt xmlns:a14="http://schemas.microsoft.com/office/drawing/2010/main" spid="_x0000_s10330"/>
            </a:ext>
            <a:ext uri="{FF2B5EF4-FFF2-40B4-BE49-F238E27FC236}">
              <a16:creationId xmlns:a16="http://schemas.microsoft.com/office/drawing/2014/main" id="{8058913C-F85D-4FBB-8B08-D82A2215677C}"/>
            </a:ext>
          </a:extLst>
        </xdr:cNvPr>
        <xdr:cNvSpPr/>
      </xdr:nvSpPr>
      <xdr:spPr bwMode="auto">
        <a:xfrm>
          <a:off x="2637886"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44</xdr:row>
      <xdr:rowOff>0</xdr:rowOff>
    </xdr:from>
    <xdr:ext cx="860125" cy="209550"/>
    <xdr:sp macro="" textlink="">
      <xdr:nvSpPr>
        <xdr:cNvPr id="5" name="Check Box 88" hidden="1">
          <a:extLst>
            <a:ext uri="{63B3BB69-23CF-44E3-9099-C40C66FF867C}">
              <a14:compatExt xmlns:a14="http://schemas.microsoft.com/office/drawing/2010/main" spid="_x0000_s10328"/>
            </a:ext>
            <a:ext uri="{FF2B5EF4-FFF2-40B4-BE49-F238E27FC236}">
              <a16:creationId xmlns:a16="http://schemas.microsoft.com/office/drawing/2014/main" id="{F4DD13EC-33DF-4B8B-B502-6B1CCCD56EFA}"/>
            </a:ext>
          </a:extLst>
        </xdr:cNvPr>
        <xdr:cNvSpPr/>
      </xdr:nvSpPr>
      <xdr:spPr bwMode="auto">
        <a:xfrm>
          <a:off x="2646872" y="77152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44</xdr:row>
      <xdr:rowOff>0</xdr:rowOff>
    </xdr:from>
    <xdr:ext cx="860125" cy="209550"/>
    <xdr:sp macro="" textlink="">
      <xdr:nvSpPr>
        <xdr:cNvPr id="6" name="Check Box 89" hidden="1">
          <a:extLst>
            <a:ext uri="{63B3BB69-23CF-44E3-9099-C40C66FF867C}">
              <a14:compatExt xmlns:a14="http://schemas.microsoft.com/office/drawing/2010/main" spid="_x0000_s10329"/>
            </a:ext>
            <a:ext uri="{FF2B5EF4-FFF2-40B4-BE49-F238E27FC236}">
              <a16:creationId xmlns:a16="http://schemas.microsoft.com/office/drawing/2014/main" id="{A6FB0357-0E5C-450A-9302-171552F5E7BA}"/>
            </a:ext>
          </a:extLst>
        </xdr:cNvPr>
        <xdr:cNvSpPr/>
      </xdr:nvSpPr>
      <xdr:spPr bwMode="auto">
        <a:xfrm>
          <a:off x="2637886" y="77152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44</xdr:row>
      <xdr:rowOff>0</xdr:rowOff>
    </xdr:from>
    <xdr:ext cx="860125" cy="209550"/>
    <xdr:sp macro="" textlink="">
      <xdr:nvSpPr>
        <xdr:cNvPr id="7" name="Check Box 90" hidden="1">
          <a:extLst>
            <a:ext uri="{63B3BB69-23CF-44E3-9099-C40C66FF867C}">
              <a14:compatExt xmlns:a14="http://schemas.microsoft.com/office/drawing/2010/main" spid="_x0000_s10330"/>
            </a:ext>
            <a:ext uri="{FF2B5EF4-FFF2-40B4-BE49-F238E27FC236}">
              <a16:creationId xmlns:a16="http://schemas.microsoft.com/office/drawing/2014/main" id="{32823CFE-CA58-4A9E-9103-66C34BCB8447}"/>
            </a:ext>
          </a:extLst>
        </xdr:cNvPr>
        <xdr:cNvSpPr/>
      </xdr:nvSpPr>
      <xdr:spPr bwMode="auto">
        <a:xfrm>
          <a:off x="2637886" y="77152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58</xdr:row>
      <xdr:rowOff>0</xdr:rowOff>
    </xdr:from>
    <xdr:ext cx="860125" cy="209550"/>
    <xdr:sp macro="" textlink="">
      <xdr:nvSpPr>
        <xdr:cNvPr id="8" name="Check Box 88" hidden="1">
          <a:extLst>
            <a:ext uri="{63B3BB69-23CF-44E3-9099-C40C66FF867C}">
              <a14:compatExt xmlns:a14="http://schemas.microsoft.com/office/drawing/2010/main" spid="_x0000_s10328"/>
            </a:ext>
            <a:ext uri="{FF2B5EF4-FFF2-40B4-BE49-F238E27FC236}">
              <a16:creationId xmlns:a16="http://schemas.microsoft.com/office/drawing/2014/main" id="{2133D37A-D8A7-4D6A-BEA4-EEB3E1EF6E1F}"/>
            </a:ext>
          </a:extLst>
        </xdr:cNvPr>
        <xdr:cNvSpPr/>
      </xdr:nvSpPr>
      <xdr:spPr bwMode="auto">
        <a:xfrm>
          <a:off x="2646872" y="109347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58</xdr:row>
      <xdr:rowOff>0</xdr:rowOff>
    </xdr:from>
    <xdr:ext cx="860125" cy="209550"/>
    <xdr:sp macro="" textlink="">
      <xdr:nvSpPr>
        <xdr:cNvPr id="9" name="Check Box 89" hidden="1">
          <a:extLst>
            <a:ext uri="{63B3BB69-23CF-44E3-9099-C40C66FF867C}">
              <a14:compatExt xmlns:a14="http://schemas.microsoft.com/office/drawing/2010/main" spid="_x0000_s10329"/>
            </a:ext>
            <a:ext uri="{FF2B5EF4-FFF2-40B4-BE49-F238E27FC236}">
              <a16:creationId xmlns:a16="http://schemas.microsoft.com/office/drawing/2014/main" id="{8F9BB9CD-59C6-47C8-A4D3-FA4157594866}"/>
            </a:ext>
          </a:extLst>
        </xdr:cNvPr>
        <xdr:cNvSpPr/>
      </xdr:nvSpPr>
      <xdr:spPr bwMode="auto">
        <a:xfrm>
          <a:off x="2637886" y="109347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58</xdr:row>
      <xdr:rowOff>0</xdr:rowOff>
    </xdr:from>
    <xdr:ext cx="860125" cy="209550"/>
    <xdr:sp macro="" textlink="">
      <xdr:nvSpPr>
        <xdr:cNvPr id="10" name="Check Box 90" hidden="1">
          <a:extLst>
            <a:ext uri="{63B3BB69-23CF-44E3-9099-C40C66FF867C}">
              <a14:compatExt xmlns:a14="http://schemas.microsoft.com/office/drawing/2010/main" spid="_x0000_s10330"/>
            </a:ext>
            <a:ext uri="{FF2B5EF4-FFF2-40B4-BE49-F238E27FC236}">
              <a16:creationId xmlns:a16="http://schemas.microsoft.com/office/drawing/2014/main" id="{8EC8E117-2099-4C12-9AF6-33F65C9319C9}"/>
            </a:ext>
          </a:extLst>
        </xdr:cNvPr>
        <xdr:cNvSpPr/>
      </xdr:nvSpPr>
      <xdr:spPr bwMode="auto">
        <a:xfrm>
          <a:off x="2637886" y="109347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72</xdr:row>
      <xdr:rowOff>0</xdr:rowOff>
    </xdr:from>
    <xdr:ext cx="860125" cy="209550"/>
    <xdr:sp macro="" textlink="">
      <xdr:nvSpPr>
        <xdr:cNvPr id="11" name="Check Box 88" hidden="1">
          <a:extLst>
            <a:ext uri="{63B3BB69-23CF-44E3-9099-C40C66FF867C}">
              <a14:compatExt xmlns:a14="http://schemas.microsoft.com/office/drawing/2010/main" spid="_x0000_s10328"/>
            </a:ext>
            <a:ext uri="{FF2B5EF4-FFF2-40B4-BE49-F238E27FC236}">
              <a16:creationId xmlns:a16="http://schemas.microsoft.com/office/drawing/2014/main" id="{D5DE0459-D902-4464-A1A8-F055C5CC52C2}"/>
            </a:ext>
          </a:extLst>
        </xdr:cNvPr>
        <xdr:cNvSpPr/>
      </xdr:nvSpPr>
      <xdr:spPr bwMode="auto">
        <a:xfrm>
          <a:off x="2646872" y="141636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72</xdr:row>
      <xdr:rowOff>0</xdr:rowOff>
    </xdr:from>
    <xdr:ext cx="860125" cy="209550"/>
    <xdr:sp macro="" textlink="">
      <xdr:nvSpPr>
        <xdr:cNvPr id="12" name="Check Box 89" hidden="1">
          <a:extLst>
            <a:ext uri="{63B3BB69-23CF-44E3-9099-C40C66FF867C}">
              <a14:compatExt xmlns:a14="http://schemas.microsoft.com/office/drawing/2010/main" spid="_x0000_s10329"/>
            </a:ext>
            <a:ext uri="{FF2B5EF4-FFF2-40B4-BE49-F238E27FC236}">
              <a16:creationId xmlns:a16="http://schemas.microsoft.com/office/drawing/2014/main" id="{F41A926A-4925-4C8E-9F3A-AB5A3320357C}"/>
            </a:ext>
          </a:extLst>
        </xdr:cNvPr>
        <xdr:cNvSpPr/>
      </xdr:nvSpPr>
      <xdr:spPr bwMode="auto">
        <a:xfrm>
          <a:off x="2637886" y="141636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72</xdr:row>
      <xdr:rowOff>0</xdr:rowOff>
    </xdr:from>
    <xdr:ext cx="860125" cy="209550"/>
    <xdr:sp macro="" textlink="">
      <xdr:nvSpPr>
        <xdr:cNvPr id="13" name="Check Box 90" hidden="1">
          <a:extLst>
            <a:ext uri="{63B3BB69-23CF-44E3-9099-C40C66FF867C}">
              <a14:compatExt xmlns:a14="http://schemas.microsoft.com/office/drawing/2010/main" spid="_x0000_s10330"/>
            </a:ext>
            <a:ext uri="{FF2B5EF4-FFF2-40B4-BE49-F238E27FC236}">
              <a16:creationId xmlns:a16="http://schemas.microsoft.com/office/drawing/2014/main" id="{0BA5A994-1507-4F2F-A6AD-0B9436F0EF3A}"/>
            </a:ext>
          </a:extLst>
        </xdr:cNvPr>
        <xdr:cNvSpPr/>
      </xdr:nvSpPr>
      <xdr:spPr bwMode="auto">
        <a:xfrm>
          <a:off x="2637886" y="141636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86</xdr:row>
      <xdr:rowOff>0</xdr:rowOff>
    </xdr:from>
    <xdr:ext cx="860125" cy="209550"/>
    <xdr:sp macro="" textlink="">
      <xdr:nvSpPr>
        <xdr:cNvPr id="14" name="Check Box 88" hidden="1">
          <a:extLst>
            <a:ext uri="{63B3BB69-23CF-44E3-9099-C40C66FF867C}">
              <a14:compatExt xmlns:a14="http://schemas.microsoft.com/office/drawing/2010/main" spid="_x0000_s10328"/>
            </a:ext>
            <a:ext uri="{FF2B5EF4-FFF2-40B4-BE49-F238E27FC236}">
              <a16:creationId xmlns:a16="http://schemas.microsoft.com/office/drawing/2014/main" id="{675B8D5C-25CC-40E1-B9A4-8AFD5293ED57}"/>
            </a:ext>
          </a:extLst>
        </xdr:cNvPr>
        <xdr:cNvSpPr/>
      </xdr:nvSpPr>
      <xdr:spPr bwMode="auto">
        <a:xfrm>
          <a:off x="2646872" y="174021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86</xdr:row>
      <xdr:rowOff>0</xdr:rowOff>
    </xdr:from>
    <xdr:ext cx="860125" cy="209550"/>
    <xdr:sp macro="" textlink="">
      <xdr:nvSpPr>
        <xdr:cNvPr id="15" name="Check Box 89" hidden="1">
          <a:extLst>
            <a:ext uri="{63B3BB69-23CF-44E3-9099-C40C66FF867C}">
              <a14:compatExt xmlns:a14="http://schemas.microsoft.com/office/drawing/2010/main" spid="_x0000_s10329"/>
            </a:ext>
            <a:ext uri="{FF2B5EF4-FFF2-40B4-BE49-F238E27FC236}">
              <a16:creationId xmlns:a16="http://schemas.microsoft.com/office/drawing/2014/main" id="{28A18845-600A-4657-92ED-D3E92E06C843}"/>
            </a:ext>
          </a:extLst>
        </xdr:cNvPr>
        <xdr:cNvSpPr/>
      </xdr:nvSpPr>
      <xdr:spPr bwMode="auto">
        <a:xfrm>
          <a:off x="2637886" y="174021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86</xdr:row>
      <xdr:rowOff>0</xdr:rowOff>
    </xdr:from>
    <xdr:ext cx="860125" cy="209550"/>
    <xdr:sp macro="" textlink="">
      <xdr:nvSpPr>
        <xdr:cNvPr id="16" name="Check Box 90" hidden="1">
          <a:extLst>
            <a:ext uri="{63B3BB69-23CF-44E3-9099-C40C66FF867C}">
              <a14:compatExt xmlns:a14="http://schemas.microsoft.com/office/drawing/2010/main" spid="_x0000_s10330"/>
            </a:ext>
            <a:ext uri="{FF2B5EF4-FFF2-40B4-BE49-F238E27FC236}">
              <a16:creationId xmlns:a16="http://schemas.microsoft.com/office/drawing/2014/main" id="{68BC6DBD-8D85-412D-84C4-3181FF7B289B}"/>
            </a:ext>
          </a:extLst>
        </xdr:cNvPr>
        <xdr:cNvSpPr/>
      </xdr:nvSpPr>
      <xdr:spPr bwMode="auto">
        <a:xfrm>
          <a:off x="2637886" y="174021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100</xdr:row>
      <xdr:rowOff>0</xdr:rowOff>
    </xdr:from>
    <xdr:ext cx="860125" cy="209550"/>
    <xdr:sp macro="" textlink="">
      <xdr:nvSpPr>
        <xdr:cNvPr id="17" name="Check Box 88" hidden="1">
          <a:extLst>
            <a:ext uri="{63B3BB69-23CF-44E3-9099-C40C66FF867C}">
              <a14:compatExt xmlns:a14="http://schemas.microsoft.com/office/drawing/2010/main" spid="_x0000_s10328"/>
            </a:ext>
            <a:ext uri="{FF2B5EF4-FFF2-40B4-BE49-F238E27FC236}">
              <a16:creationId xmlns:a16="http://schemas.microsoft.com/office/drawing/2014/main" id="{560593FF-09DF-4795-9CA1-A0CC74B810AA}"/>
            </a:ext>
          </a:extLst>
        </xdr:cNvPr>
        <xdr:cNvSpPr/>
      </xdr:nvSpPr>
      <xdr:spPr bwMode="auto">
        <a:xfrm>
          <a:off x="2646872" y="206311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100</xdr:row>
      <xdr:rowOff>0</xdr:rowOff>
    </xdr:from>
    <xdr:ext cx="860125" cy="209550"/>
    <xdr:sp macro="" textlink="">
      <xdr:nvSpPr>
        <xdr:cNvPr id="18" name="Check Box 89" hidden="1">
          <a:extLst>
            <a:ext uri="{63B3BB69-23CF-44E3-9099-C40C66FF867C}">
              <a14:compatExt xmlns:a14="http://schemas.microsoft.com/office/drawing/2010/main" spid="_x0000_s10329"/>
            </a:ext>
            <a:ext uri="{FF2B5EF4-FFF2-40B4-BE49-F238E27FC236}">
              <a16:creationId xmlns:a16="http://schemas.microsoft.com/office/drawing/2014/main" id="{CA71F887-CF61-460B-848A-C96E933356FE}"/>
            </a:ext>
          </a:extLst>
        </xdr:cNvPr>
        <xdr:cNvSpPr/>
      </xdr:nvSpPr>
      <xdr:spPr bwMode="auto">
        <a:xfrm>
          <a:off x="2637886" y="206311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100</xdr:row>
      <xdr:rowOff>0</xdr:rowOff>
    </xdr:from>
    <xdr:ext cx="860125" cy="209550"/>
    <xdr:sp macro="" textlink="">
      <xdr:nvSpPr>
        <xdr:cNvPr id="19" name="Check Box 90" hidden="1">
          <a:extLst>
            <a:ext uri="{63B3BB69-23CF-44E3-9099-C40C66FF867C}">
              <a14:compatExt xmlns:a14="http://schemas.microsoft.com/office/drawing/2010/main" spid="_x0000_s10330"/>
            </a:ext>
            <a:ext uri="{FF2B5EF4-FFF2-40B4-BE49-F238E27FC236}">
              <a16:creationId xmlns:a16="http://schemas.microsoft.com/office/drawing/2014/main" id="{71FBAAAB-0E56-46AE-B89A-74D5C76FA2CC}"/>
            </a:ext>
          </a:extLst>
        </xdr:cNvPr>
        <xdr:cNvSpPr/>
      </xdr:nvSpPr>
      <xdr:spPr bwMode="auto">
        <a:xfrm>
          <a:off x="2637886" y="206311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114</xdr:row>
      <xdr:rowOff>0</xdr:rowOff>
    </xdr:from>
    <xdr:ext cx="860125" cy="209550"/>
    <xdr:sp macro="" textlink="">
      <xdr:nvSpPr>
        <xdr:cNvPr id="20" name="Check Box 88" hidden="1">
          <a:extLst>
            <a:ext uri="{63B3BB69-23CF-44E3-9099-C40C66FF867C}">
              <a14:compatExt xmlns:a14="http://schemas.microsoft.com/office/drawing/2010/main" spid="_x0000_s10328"/>
            </a:ext>
            <a:ext uri="{FF2B5EF4-FFF2-40B4-BE49-F238E27FC236}">
              <a16:creationId xmlns:a16="http://schemas.microsoft.com/office/drawing/2014/main" id="{840F4FC1-9A09-4073-A992-5EE70C17DE48}"/>
            </a:ext>
          </a:extLst>
        </xdr:cNvPr>
        <xdr:cNvSpPr/>
      </xdr:nvSpPr>
      <xdr:spPr bwMode="auto">
        <a:xfrm>
          <a:off x="2646872" y="2386012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114</xdr:row>
      <xdr:rowOff>0</xdr:rowOff>
    </xdr:from>
    <xdr:ext cx="860125" cy="209550"/>
    <xdr:sp macro="" textlink="">
      <xdr:nvSpPr>
        <xdr:cNvPr id="21" name="Check Box 89" hidden="1">
          <a:extLst>
            <a:ext uri="{63B3BB69-23CF-44E3-9099-C40C66FF867C}">
              <a14:compatExt xmlns:a14="http://schemas.microsoft.com/office/drawing/2010/main" spid="_x0000_s10329"/>
            </a:ext>
            <a:ext uri="{FF2B5EF4-FFF2-40B4-BE49-F238E27FC236}">
              <a16:creationId xmlns:a16="http://schemas.microsoft.com/office/drawing/2014/main" id="{69CE956B-1157-4F58-86A9-F33906E8F564}"/>
            </a:ext>
          </a:extLst>
        </xdr:cNvPr>
        <xdr:cNvSpPr/>
      </xdr:nvSpPr>
      <xdr:spPr bwMode="auto">
        <a:xfrm>
          <a:off x="2637886" y="2386012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114</xdr:row>
      <xdr:rowOff>0</xdr:rowOff>
    </xdr:from>
    <xdr:ext cx="860125" cy="209550"/>
    <xdr:sp macro="" textlink="">
      <xdr:nvSpPr>
        <xdr:cNvPr id="22" name="Check Box 90" hidden="1">
          <a:extLst>
            <a:ext uri="{63B3BB69-23CF-44E3-9099-C40C66FF867C}">
              <a14:compatExt xmlns:a14="http://schemas.microsoft.com/office/drawing/2010/main" spid="_x0000_s10330"/>
            </a:ext>
            <a:ext uri="{FF2B5EF4-FFF2-40B4-BE49-F238E27FC236}">
              <a16:creationId xmlns:a16="http://schemas.microsoft.com/office/drawing/2014/main" id="{9B381648-1BFA-447F-B7A4-332DCDE8EFE3}"/>
            </a:ext>
          </a:extLst>
        </xdr:cNvPr>
        <xdr:cNvSpPr/>
      </xdr:nvSpPr>
      <xdr:spPr bwMode="auto">
        <a:xfrm>
          <a:off x="2637886" y="2386012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128</xdr:row>
      <xdr:rowOff>0</xdr:rowOff>
    </xdr:from>
    <xdr:ext cx="860125" cy="209550"/>
    <xdr:sp macro="" textlink="">
      <xdr:nvSpPr>
        <xdr:cNvPr id="23" name="Check Box 88" hidden="1">
          <a:extLst>
            <a:ext uri="{63B3BB69-23CF-44E3-9099-C40C66FF867C}">
              <a14:compatExt xmlns:a14="http://schemas.microsoft.com/office/drawing/2010/main" spid="_x0000_s10328"/>
            </a:ext>
            <a:ext uri="{FF2B5EF4-FFF2-40B4-BE49-F238E27FC236}">
              <a16:creationId xmlns:a16="http://schemas.microsoft.com/office/drawing/2014/main" id="{54ED5FE8-2CC6-475E-B4A6-3CB542D95ABD}"/>
            </a:ext>
          </a:extLst>
        </xdr:cNvPr>
        <xdr:cNvSpPr/>
      </xdr:nvSpPr>
      <xdr:spPr bwMode="auto">
        <a:xfrm>
          <a:off x="2646872" y="270891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128</xdr:row>
      <xdr:rowOff>0</xdr:rowOff>
    </xdr:from>
    <xdr:ext cx="860125" cy="209550"/>
    <xdr:sp macro="" textlink="">
      <xdr:nvSpPr>
        <xdr:cNvPr id="24" name="Check Box 89" hidden="1">
          <a:extLst>
            <a:ext uri="{63B3BB69-23CF-44E3-9099-C40C66FF867C}">
              <a14:compatExt xmlns:a14="http://schemas.microsoft.com/office/drawing/2010/main" spid="_x0000_s10329"/>
            </a:ext>
            <a:ext uri="{FF2B5EF4-FFF2-40B4-BE49-F238E27FC236}">
              <a16:creationId xmlns:a16="http://schemas.microsoft.com/office/drawing/2014/main" id="{40C7FBCF-A815-4488-9576-4A2FCD62D795}"/>
            </a:ext>
          </a:extLst>
        </xdr:cNvPr>
        <xdr:cNvSpPr/>
      </xdr:nvSpPr>
      <xdr:spPr bwMode="auto">
        <a:xfrm>
          <a:off x="2637886" y="270891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128</xdr:row>
      <xdr:rowOff>0</xdr:rowOff>
    </xdr:from>
    <xdr:ext cx="860125" cy="209550"/>
    <xdr:sp macro="" textlink="">
      <xdr:nvSpPr>
        <xdr:cNvPr id="25" name="Check Box 90" hidden="1">
          <a:extLst>
            <a:ext uri="{63B3BB69-23CF-44E3-9099-C40C66FF867C}">
              <a14:compatExt xmlns:a14="http://schemas.microsoft.com/office/drawing/2010/main" spid="_x0000_s10330"/>
            </a:ext>
            <a:ext uri="{FF2B5EF4-FFF2-40B4-BE49-F238E27FC236}">
              <a16:creationId xmlns:a16="http://schemas.microsoft.com/office/drawing/2014/main" id="{55859E79-C0E0-45E8-9767-C1C367E591D7}"/>
            </a:ext>
          </a:extLst>
        </xdr:cNvPr>
        <xdr:cNvSpPr/>
      </xdr:nvSpPr>
      <xdr:spPr bwMode="auto">
        <a:xfrm>
          <a:off x="2637886" y="270891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142</xdr:row>
      <xdr:rowOff>0</xdr:rowOff>
    </xdr:from>
    <xdr:ext cx="860125" cy="209550"/>
    <xdr:sp macro="" textlink="">
      <xdr:nvSpPr>
        <xdr:cNvPr id="26" name="Check Box 88" hidden="1">
          <a:extLst>
            <a:ext uri="{63B3BB69-23CF-44E3-9099-C40C66FF867C}">
              <a14:compatExt xmlns:a14="http://schemas.microsoft.com/office/drawing/2010/main" spid="_x0000_s10328"/>
            </a:ext>
            <a:ext uri="{FF2B5EF4-FFF2-40B4-BE49-F238E27FC236}">
              <a16:creationId xmlns:a16="http://schemas.microsoft.com/office/drawing/2014/main" id="{9E140902-DF7F-41D9-9580-72039C92F907}"/>
            </a:ext>
          </a:extLst>
        </xdr:cNvPr>
        <xdr:cNvSpPr/>
      </xdr:nvSpPr>
      <xdr:spPr bwMode="auto">
        <a:xfrm>
          <a:off x="2646872" y="303180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142</xdr:row>
      <xdr:rowOff>0</xdr:rowOff>
    </xdr:from>
    <xdr:ext cx="860125" cy="209550"/>
    <xdr:sp macro="" textlink="">
      <xdr:nvSpPr>
        <xdr:cNvPr id="27" name="Check Box 89" hidden="1">
          <a:extLst>
            <a:ext uri="{63B3BB69-23CF-44E3-9099-C40C66FF867C}">
              <a14:compatExt xmlns:a14="http://schemas.microsoft.com/office/drawing/2010/main" spid="_x0000_s10329"/>
            </a:ext>
            <a:ext uri="{FF2B5EF4-FFF2-40B4-BE49-F238E27FC236}">
              <a16:creationId xmlns:a16="http://schemas.microsoft.com/office/drawing/2014/main" id="{F70201DA-E78B-4F86-B416-133C39AC431D}"/>
            </a:ext>
          </a:extLst>
        </xdr:cNvPr>
        <xdr:cNvSpPr/>
      </xdr:nvSpPr>
      <xdr:spPr bwMode="auto">
        <a:xfrm>
          <a:off x="2637886" y="303180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142</xdr:row>
      <xdr:rowOff>0</xdr:rowOff>
    </xdr:from>
    <xdr:ext cx="860125" cy="209550"/>
    <xdr:sp macro="" textlink="">
      <xdr:nvSpPr>
        <xdr:cNvPr id="28" name="Check Box 90" hidden="1">
          <a:extLst>
            <a:ext uri="{63B3BB69-23CF-44E3-9099-C40C66FF867C}">
              <a14:compatExt xmlns:a14="http://schemas.microsoft.com/office/drawing/2010/main" spid="_x0000_s10330"/>
            </a:ext>
            <a:ext uri="{FF2B5EF4-FFF2-40B4-BE49-F238E27FC236}">
              <a16:creationId xmlns:a16="http://schemas.microsoft.com/office/drawing/2014/main" id="{BD04AF86-27CB-4A8A-B925-933EF1C7E622}"/>
            </a:ext>
          </a:extLst>
        </xdr:cNvPr>
        <xdr:cNvSpPr/>
      </xdr:nvSpPr>
      <xdr:spPr bwMode="auto">
        <a:xfrm>
          <a:off x="2637886" y="303180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156</xdr:row>
      <xdr:rowOff>0</xdr:rowOff>
    </xdr:from>
    <xdr:ext cx="860125" cy="209550"/>
    <xdr:sp macro="" textlink="">
      <xdr:nvSpPr>
        <xdr:cNvPr id="29" name="Check Box 88" hidden="1">
          <a:extLst>
            <a:ext uri="{63B3BB69-23CF-44E3-9099-C40C66FF867C}">
              <a14:compatExt xmlns:a14="http://schemas.microsoft.com/office/drawing/2010/main" spid="_x0000_s10328"/>
            </a:ext>
            <a:ext uri="{FF2B5EF4-FFF2-40B4-BE49-F238E27FC236}">
              <a16:creationId xmlns:a16="http://schemas.microsoft.com/office/drawing/2014/main" id="{F08946FE-45A9-40E3-A961-A2BD477B5A8A}"/>
            </a:ext>
          </a:extLst>
        </xdr:cNvPr>
        <xdr:cNvSpPr/>
      </xdr:nvSpPr>
      <xdr:spPr bwMode="auto">
        <a:xfrm>
          <a:off x="2646872" y="335470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156</xdr:row>
      <xdr:rowOff>0</xdr:rowOff>
    </xdr:from>
    <xdr:ext cx="860125" cy="209550"/>
    <xdr:sp macro="" textlink="">
      <xdr:nvSpPr>
        <xdr:cNvPr id="30" name="Check Box 89" hidden="1">
          <a:extLst>
            <a:ext uri="{63B3BB69-23CF-44E3-9099-C40C66FF867C}">
              <a14:compatExt xmlns:a14="http://schemas.microsoft.com/office/drawing/2010/main" spid="_x0000_s10329"/>
            </a:ext>
            <a:ext uri="{FF2B5EF4-FFF2-40B4-BE49-F238E27FC236}">
              <a16:creationId xmlns:a16="http://schemas.microsoft.com/office/drawing/2014/main" id="{EB9FF74B-9C01-4C12-B73B-86F54CD41DF6}"/>
            </a:ext>
          </a:extLst>
        </xdr:cNvPr>
        <xdr:cNvSpPr/>
      </xdr:nvSpPr>
      <xdr:spPr bwMode="auto">
        <a:xfrm>
          <a:off x="2637886" y="335470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156</xdr:row>
      <xdr:rowOff>0</xdr:rowOff>
    </xdr:from>
    <xdr:ext cx="860125" cy="209550"/>
    <xdr:sp macro="" textlink="">
      <xdr:nvSpPr>
        <xdr:cNvPr id="31" name="Check Box 90" hidden="1">
          <a:extLst>
            <a:ext uri="{63B3BB69-23CF-44E3-9099-C40C66FF867C}">
              <a14:compatExt xmlns:a14="http://schemas.microsoft.com/office/drawing/2010/main" spid="_x0000_s10330"/>
            </a:ext>
            <a:ext uri="{FF2B5EF4-FFF2-40B4-BE49-F238E27FC236}">
              <a16:creationId xmlns:a16="http://schemas.microsoft.com/office/drawing/2014/main" id="{AE67924B-7BD4-4C72-93AB-89CB439A87BE}"/>
            </a:ext>
          </a:extLst>
        </xdr:cNvPr>
        <xdr:cNvSpPr/>
      </xdr:nvSpPr>
      <xdr:spPr bwMode="auto">
        <a:xfrm>
          <a:off x="2637886" y="3354705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170</xdr:row>
      <xdr:rowOff>0</xdr:rowOff>
    </xdr:from>
    <xdr:ext cx="860125" cy="209550"/>
    <xdr:sp macro="" textlink="">
      <xdr:nvSpPr>
        <xdr:cNvPr id="32" name="Check Box 88" hidden="1">
          <a:extLst>
            <a:ext uri="{63B3BB69-23CF-44E3-9099-C40C66FF867C}">
              <a14:compatExt xmlns:a14="http://schemas.microsoft.com/office/drawing/2010/main" spid="_x0000_s10328"/>
            </a:ext>
            <a:ext uri="{FF2B5EF4-FFF2-40B4-BE49-F238E27FC236}">
              <a16:creationId xmlns:a16="http://schemas.microsoft.com/office/drawing/2014/main" id="{28A83413-4A22-4617-8E4C-1DA919D8A963}"/>
            </a:ext>
          </a:extLst>
        </xdr:cNvPr>
        <xdr:cNvSpPr/>
      </xdr:nvSpPr>
      <xdr:spPr bwMode="auto">
        <a:xfrm>
          <a:off x="2646872" y="3677602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170</xdr:row>
      <xdr:rowOff>0</xdr:rowOff>
    </xdr:from>
    <xdr:ext cx="860125" cy="209550"/>
    <xdr:sp macro="" textlink="">
      <xdr:nvSpPr>
        <xdr:cNvPr id="33" name="Check Box 89" hidden="1">
          <a:extLst>
            <a:ext uri="{63B3BB69-23CF-44E3-9099-C40C66FF867C}">
              <a14:compatExt xmlns:a14="http://schemas.microsoft.com/office/drawing/2010/main" spid="_x0000_s10329"/>
            </a:ext>
            <a:ext uri="{FF2B5EF4-FFF2-40B4-BE49-F238E27FC236}">
              <a16:creationId xmlns:a16="http://schemas.microsoft.com/office/drawing/2014/main" id="{86A9237F-925C-464B-B876-C3F9D3FED034}"/>
            </a:ext>
          </a:extLst>
        </xdr:cNvPr>
        <xdr:cNvSpPr/>
      </xdr:nvSpPr>
      <xdr:spPr bwMode="auto">
        <a:xfrm>
          <a:off x="2637886" y="3677602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170</xdr:row>
      <xdr:rowOff>0</xdr:rowOff>
    </xdr:from>
    <xdr:ext cx="860125" cy="209550"/>
    <xdr:sp macro="" textlink="">
      <xdr:nvSpPr>
        <xdr:cNvPr id="34" name="Check Box 90" hidden="1">
          <a:extLst>
            <a:ext uri="{63B3BB69-23CF-44E3-9099-C40C66FF867C}">
              <a14:compatExt xmlns:a14="http://schemas.microsoft.com/office/drawing/2010/main" spid="_x0000_s10330"/>
            </a:ext>
            <a:ext uri="{FF2B5EF4-FFF2-40B4-BE49-F238E27FC236}">
              <a16:creationId xmlns:a16="http://schemas.microsoft.com/office/drawing/2014/main" id="{1118E205-E802-482E-BDF4-080A5A39E12B}"/>
            </a:ext>
          </a:extLst>
        </xdr:cNvPr>
        <xdr:cNvSpPr/>
      </xdr:nvSpPr>
      <xdr:spPr bwMode="auto">
        <a:xfrm>
          <a:off x="2637886" y="3677602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184</xdr:row>
      <xdr:rowOff>0</xdr:rowOff>
    </xdr:from>
    <xdr:ext cx="860125" cy="209550"/>
    <xdr:sp macro="" textlink="">
      <xdr:nvSpPr>
        <xdr:cNvPr id="35" name="Check Box 88" hidden="1">
          <a:extLst>
            <a:ext uri="{63B3BB69-23CF-44E3-9099-C40C66FF867C}">
              <a14:compatExt xmlns:a14="http://schemas.microsoft.com/office/drawing/2010/main" spid="_x0000_s10328"/>
            </a:ext>
            <a:ext uri="{FF2B5EF4-FFF2-40B4-BE49-F238E27FC236}">
              <a16:creationId xmlns:a16="http://schemas.microsoft.com/office/drawing/2014/main" id="{773CD935-5E3F-4D66-BBE3-F5C1037A646A}"/>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184</xdr:row>
      <xdr:rowOff>0</xdr:rowOff>
    </xdr:from>
    <xdr:ext cx="860125" cy="209550"/>
    <xdr:sp macro="" textlink="">
      <xdr:nvSpPr>
        <xdr:cNvPr id="36" name="Check Box 89" hidden="1">
          <a:extLst>
            <a:ext uri="{63B3BB69-23CF-44E3-9099-C40C66FF867C}">
              <a14:compatExt xmlns:a14="http://schemas.microsoft.com/office/drawing/2010/main" spid="_x0000_s10329"/>
            </a:ext>
            <a:ext uri="{FF2B5EF4-FFF2-40B4-BE49-F238E27FC236}">
              <a16:creationId xmlns:a16="http://schemas.microsoft.com/office/drawing/2014/main" id="{B68191BE-28D6-46AE-9F44-CC258104AD4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184</xdr:row>
      <xdr:rowOff>0</xdr:rowOff>
    </xdr:from>
    <xdr:ext cx="860125" cy="209550"/>
    <xdr:sp macro="" textlink="">
      <xdr:nvSpPr>
        <xdr:cNvPr id="37" name="Check Box 90" hidden="1">
          <a:extLst>
            <a:ext uri="{63B3BB69-23CF-44E3-9099-C40C66FF867C}">
              <a14:compatExt xmlns:a14="http://schemas.microsoft.com/office/drawing/2010/main" spid="_x0000_s10330"/>
            </a:ext>
            <a:ext uri="{FF2B5EF4-FFF2-40B4-BE49-F238E27FC236}">
              <a16:creationId xmlns:a16="http://schemas.microsoft.com/office/drawing/2014/main" id="{3B8B992A-6192-4209-A46C-69014645BB7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198</xdr:row>
      <xdr:rowOff>0</xdr:rowOff>
    </xdr:from>
    <xdr:ext cx="860125" cy="209550"/>
    <xdr:sp macro="" textlink="">
      <xdr:nvSpPr>
        <xdr:cNvPr id="38" name="Check Box 88" hidden="1">
          <a:extLst>
            <a:ext uri="{63B3BB69-23CF-44E3-9099-C40C66FF867C}">
              <a14:compatExt xmlns:a14="http://schemas.microsoft.com/office/drawing/2010/main" spid="_x0000_s10328"/>
            </a:ext>
            <a:ext uri="{FF2B5EF4-FFF2-40B4-BE49-F238E27FC236}">
              <a16:creationId xmlns:a16="http://schemas.microsoft.com/office/drawing/2014/main" id="{BA71CED1-CC16-4BBC-A4F2-76DC81C682E3}"/>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198</xdr:row>
      <xdr:rowOff>0</xdr:rowOff>
    </xdr:from>
    <xdr:ext cx="860125" cy="209550"/>
    <xdr:sp macro="" textlink="">
      <xdr:nvSpPr>
        <xdr:cNvPr id="39" name="Check Box 89" hidden="1">
          <a:extLst>
            <a:ext uri="{63B3BB69-23CF-44E3-9099-C40C66FF867C}">
              <a14:compatExt xmlns:a14="http://schemas.microsoft.com/office/drawing/2010/main" spid="_x0000_s10329"/>
            </a:ext>
            <a:ext uri="{FF2B5EF4-FFF2-40B4-BE49-F238E27FC236}">
              <a16:creationId xmlns:a16="http://schemas.microsoft.com/office/drawing/2014/main" id="{1F6E8C85-611B-4742-95D9-8602C1FD7A45}"/>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198</xdr:row>
      <xdr:rowOff>0</xdr:rowOff>
    </xdr:from>
    <xdr:ext cx="860125" cy="209550"/>
    <xdr:sp macro="" textlink="">
      <xdr:nvSpPr>
        <xdr:cNvPr id="40" name="Check Box 90" hidden="1">
          <a:extLst>
            <a:ext uri="{63B3BB69-23CF-44E3-9099-C40C66FF867C}">
              <a14:compatExt xmlns:a14="http://schemas.microsoft.com/office/drawing/2010/main" spid="_x0000_s10330"/>
            </a:ext>
            <a:ext uri="{FF2B5EF4-FFF2-40B4-BE49-F238E27FC236}">
              <a16:creationId xmlns:a16="http://schemas.microsoft.com/office/drawing/2014/main" id="{C0DCA37D-2F95-401B-940D-7F2B829E7DB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212</xdr:row>
      <xdr:rowOff>0</xdr:rowOff>
    </xdr:from>
    <xdr:ext cx="860125" cy="209550"/>
    <xdr:sp macro="" textlink="">
      <xdr:nvSpPr>
        <xdr:cNvPr id="41" name="Check Box 88" hidden="1">
          <a:extLst>
            <a:ext uri="{63B3BB69-23CF-44E3-9099-C40C66FF867C}">
              <a14:compatExt xmlns:a14="http://schemas.microsoft.com/office/drawing/2010/main" spid="_x0000_s10328"/>
            </a:ext>
            <a:ext uri="{FF2B5EF4-FFF2-40B4-BE49-F238E27FC236}">
              <a16:creationId xmlns:a16="http://schemas.microsoft.com/office/drawing/2014/main" id="{4FA6DC51-4916-48F1-8E6A-E042CF0DE73F}"/>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212</xdr:row>
      <xdr:rowOff>0</xdr:rowOff>
    </xdr:from>
    <xdr:ext cx="860125" cy="209550"/>
    <xdr:sp macro="" textlink="">
      <xdr:nvSpPr>
        <xdr:cNvPr id="42" name="Check Box 89" hidden="1">
          <a:extLst>
            <a:ext uri="{63B3BB69-23CF-44E3-9099-C40C66FF867C}">
              <a14:compatExt xmlns:a14="http://schemas.microsoft.com/office/drawing/2010/main" spid="_x0000_s10329"/>
            </a:ext>
            <a:ext uri="{FF2B5EF4-FFF2-40B4-BE49-F238E27FC236}">
              <a16:creationId xmlns:a16="http://schemas.microsoft.com/office/drawing/2014/main" id="{1A8E2E5C-C584-486A-9BEB-5451578756C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212</xdr:row>
      <xdr:rowOff>0</xdr:rowOff>
    </xdr:from>
    <xdr:ext cx="860125" cy="209550"/>
    <xdr:sp macro="" textlink="">
      <xdr:nvSpPr>
        <xdr:cNvPr id="43" name="Check Box 90" hidden="1">
          <a:extLst>
            <a:ext uri="{63B3BB69-23CF-44E3-9099-C40C66FF867C}">
              <a14:compatExt xmlns:a14="http://schemas.microsoft.com/office/drawing/2010/main" spid="_x0000_s10330"/>
            </a:ext>
            <a:ext uri="{FF2B5EF4-FFF2-40B4-BE49-F238E27FC236}">
              <a16:creationId xmlns:a16="http://schemas.microsoft.com/office/drawing/2014/main" id="{418D13FC-4D2C-4844-B5FF-8126A7F8F665}"/>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226</xdr:row>
      <xdr:rowOff>0</xdr:rowOff>
    </xdr:from>
    <xdr:ext cx="860125" cy="209550"/>
    <xdr:sp macro="" textlink="">
      <xdr:nvSpPr>
        <xdr:cNvPr id="44" name="Check Box 88" hidden="1">
          <a:extLst>
            <a:ext uri="{63B3BB69-23CF-44E3-9099-C40C66FF867C}">
              <a14:compatExt xmlns:a14="http://schemas.microsoft.com/office/drawing/2010/main" spid="_x0000_s10328"/>
            </a:ext>
            <a:ext uri="{FF2B5EF4-FFF2-40B4-BE49-F238E27FC236}">
              <a16:creationId xmlns:a16="http://schemas.microsoft.com/office/drawing/2014/main" id="{271AAC14-E6C6-4101-86AD-B769F83D3C97}"/>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226</xdr:row>
      <xdr:rowOff>0</xdr:rowOff>
    </xdr:from>
    <xdr:ext cx="860125" cy="209550"/>
    <xdr:sp macro="" textlink="">
      <xdr:nvSpPr>
        <xdr:cNvPr id="45" name="Check Box 89" hidden="1">
          <a:extLst>
            <a:ext uri="{63B3BB69-23CF-44E3-9099-C40C66FF867C}">
              <a14:compatExt xmlns:a14="http://schemas.microsoft.com/office/drawing/2010/main" spid="_x0000_s10329"/>
            </a:ext>
            <a:ext uri="{FF2B5EF4-FFF2-40B4-BE49-F238E27FC236}">
              <a16:creationId xmlns:a16="http://schemas.microsoft.com/office/drawing/2014/main" id="{151EA658-7EBC-4A1A-A2BE-C4C7C95D730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226</xdr:row>
      <xdr:rowOff>0</xdr:rowOff>
    </xdr:from>
    <xdr:ext cx="860125" cy="209550"/>
    <xdr:sp macro="" textlink="">
      <xdr:nvSpPr>
        <xdr:cNvPr id="46" name="Check Box 90" hidden="1">
          <a:extLst>
            <a:ext uri="{63B3BB69-23CF-44E3-9099-C40C66FF867C}">
              <a14:compatExt xmlns:a14="http://schemas.microsoft.com/office/drawing/2010/main" spid="_x0000_s10330"/>
            </a:ext>
            <a:ext uri="{FF2B5EF4-FFF2-40B4-BE49-F238E27FC236}">
              <a16:creationId xmlns:a16="http://schemas.microsoft.com/office/drawing/2014/main" id="{FB10B785-E2FF-486D-A2DD-D699217CE9EE}"/>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240</xdr:row>
      <xdr:rowOff>0</xdr:rowOff>
    </xdr:from>
    <xdr:ext cx="860125" cy="209550"/>
    <xdr:sp macro="" textlink="">
      <xdr:nvSpPr>
        <xdr:cNvPr id="47" name="Check Box 88" hidden="1">
          <a:extLst>
            <a:ext uri="{63B3BB69-23CF-44E3-9099-C40C66FF867C}">
              <a14:compatExt xmlns:a14="http://schemas.microsoft.com/office/drawing/2010/main" spid="_x0000_s10328"/>
            </a:ext>
            <a:ext uri="{FF2B5EF4-FFF2-40B4-BE49-F238E27FC236}">
              <a16:creationId xmlns:a16="http://schemas.microsoft.com/office/drawing/2014/main" id="{1CE16E6E-6749-40D0-8B3B-DBFCDA9835D6}"/>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240</xdr:row>
      <xdr:rowOff>0</xdr:rowOff>
    </xdr:from>
    <xdr:ext cx="860125" cy="209550"/>
    <xdr:sp macro="" textlink="">
      <xdr:nvSpPr>
        <xdr:cNvPr id="48" name="Check Box 89" hidden="1">
          <a:extLst>
            <a:ext uri="{63B3BB69-23CF-44E3-9099-C40C66FF867C}">
              <a14:compatExt xmlns:a14="http://schemas.microsoft.com/office/drawing/2010/main" spid="_x0000_s10329"/>
            </a:ext>
            <a:ext uri="{FF2B5EF4-FFF2-40B4-BE49-F238E27FC236}">
              <a16:creationId xmlns:a16="http://schemas.microsoft.com/office/drawing/2014/main" id="{366CEEBB-2D0D-4FA4-876E-8FAD41D66AA1}"/>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240</xdr:row>
      <xdr:rowOff>0</xdr:rowOff>
    </xdr:from>
    <xdr:ext cx="860125" cy="209550"/>
    <xdr:sp macro="" textlink="">
      <xdr:nvSpPr>
        <xdr:cNvPr id="49" name="Check Box 90" hidden="1">
          <a:extLst>
            <a:ext uri="{63B3BB69-23CF-44E3-9099-C40C66FF867C}">
              <a14:compatExt xmlns:a14="http://schemas.microsoft.com/office/drawing/2010/main" spid="_x0000_s10330"/>
            </a:ext>
            <a:ext uri="{FF2B5EF4-FFF2-40B4-BE49-F238E27FC236}">
              <a16:creationId xmlns:a16="http://schemas.microsoft.com/office/drawing/2014/main" id="{D7414C0C-97FC-42C5-971F-CFC7B3DBCA11}"/>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254</xdr:row>
      <xdr:rowOff>0</xdr:rowOff>
    </xdr:from>
    <xdr:ext cx="860125" cy="209550"/>
    <xdr:sp macro="" textlink="">
      <xdr:nvSpPr>
        <xdr:cNvPr id="50" name="Check Box 88" hidden="1">
          <a:extLst>
            <a:ext uri="{63B3BB69-23CF-44E3-9099-C40C66FF867C}">
              <a14:compatExt xmlns:a14="http://schemas.microsoft.com/office/drawing/2010/main" spid="_x0000_s10328"/>
            </a:ext>
            <a:ext uri="{FF2B5EF4-FFF2-40B4-BE49-F238E27FC236}">
              <a16:creationId xmlns:a16="http://schemas.microsoft.com/office/drawing/2014/main" id="{50B38C59-AFF6-480F-BCCC-E8178AD0713A}"/>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254</xdr:row>
      <xdr:rowOff>0</xdr:rowOff>
    </xdr:from>
    <xdr:ext cx="860125" cy="209550"/>
    <xdr:sp macro="" textlink="">
      <xdr:nvSpPr>
        <xdr:cNvPr id="51" name="Check Box 89" hidden="1">
          <a:extLst>
            <a:ext uri="{63B3BB69-23CF-44E3-9099-C40C66FF867C}">
              <a14:compatExt xmlns:a14="http://schemas.microsoft.com/office/drawing/2010/main" spid="_x0000_s10329"/>
            </a:ext>
            <a:ext uri="{FF2B5EF4-FFF2-40B4-BE49-F238E27FC236}">
              <a16:creationId xmlns:a16="http://schemas.microsoft.com/office/drawing/2014/main" id="{A84DF00D-0AAA-4963-B43D-16446888BEB2}"/>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254</xdr:row>
      <xdr:rowOff>0</xdr:rowOff>
    </xdr:from>
    <xdr:ext cx="860125" cy="209550"/>
    <xdr:sp macro="" textlink="">
      <xdr:nvSpPr>
        <xdr:cNvPr id="52" name="Check Box 90" hidden="1">
          <a:extLst>
            <a:ext uri="{63B3BB69-23CF-44E3-9099-C40C66FF867C}">
              <a14:compatExt xmlns:a14="http://schemas.microsoft.com/office/drawing/2010/main" spid="_x0000_s10330"/>
            </a:ext>
            <a:ext uri="{FF2B5EF4-FFF2-40B4-BE49-F238E27FC236}">
              <a16:creationId xmlns:a16="http://schemas.microsoft.com/office/drawing/2014/main" id="{E1D7C80A-6FE4-41B6-A75B-D0F16134666C}"/>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268</xdr:row>
      <xdr:rowOff>0</xdr:rowOff>
    </xdr:from>
    <xdr:ext cx="860125" cy="209550"/>
    <xdr:sp macro="" textlink="">
      <xdr:nvSpPr>
        <xdr:cNvPr id="53" name="Check Box 88" hidden="1">
          <a:extLst>
            <a:ext uri="{63B3BB69-23CF-44E3-9099-C40C66FF867C}">
              <a14:compatExt xmlns:a14="http://schemas.microsoft.com/office/drawing/2010/main" spid="_x0000_s10328"/>
            </a:ext>
            <a:ext uri="{FF2B5EF4-FFF2-40B4-BE49-F238E27FC236}">
              <a16:creationId xmlns:a16="http://schemas.microsoft.com/office/drawing/2014/main" id="{8429FB4D-575A-479B-A219-67EB854A577D}"/>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268</xdr:row>
      <xdr:rowOff>0</xdr:rowOff>
    </xdr:from>
    <xdr:ext cx="860125" cy="209550"/>
    <xdr:sp macro="" textlink="">
      <xdr:nvSpPr>
        <xdr:cNvPr id="54" name="Check Box 89" hidden="1">
          <a:extLst>
            <a:ext uri="{63B3BB69-23CF-44E3-9099-C40C66FF867C}">
              <a14:compatExt xmlns:a14="http://schemas.microsoft.com/office/drawing/2010/main" spid="_x0000_s10329"/>
            </a:ext>
            <a:ext uri="{FF2B5EF4-FFF2-40B4-BE49-F238E27FC236}">
              <a16:creationId xmlns:a16="http://schemas.microsoft.com/office/drawing/2014/main" id="{E5A89A17-0CB1-468F-8796-0E565D42E2CA}"/>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268</xdr:row>
      <xdr:rowOff>0</xdr:rowOff>
    </xdr:from>
    <xdr:ext cx="860125" cy="209550"/>
    <xdr:sp macro="" textlink="">
      <xdr:nvSpPr>
        <xdr:cNvPr id="55" name="Check Box 90" hidden="1">
          <a:extLst>
            <a:ext uri="{63B3BB69-23CF-44E3-9099-C40C66FF867C}">
              <a14:compatExt xmlns:a14="http://schemas.microsoft.com/office/drawing/2010/main" spid="_x0000_s10330"/>
            </a:ext>
            <a:ext uri="{FF2B5EF4-FFF2-40B4-BE49-F238E27FC236}">
              <a16:creationId xmlns:a16="http://schemas.microsoft.com/office/drawing/2014/main" id="{6E9A5CB3-80FC-45BE-9983-84249F2652BC}"/>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282</xdr:row>
      <xdr:rowOff>0</xdr:rowOff>
    </xdr:from>
    <xdr:ext cx="860125" cy="209550"/>
    <xdr:sp macro="" textlink="">
      <xdr:nvSpPr>
        <xdr:cNvPr id="56" name="Check Box 88" hidden="1">
          <a:extLst>
            <a:ext uri="{63B3BB69-23CF-44E3-9099-C40C66FF867C}">
              <a14:compatExt xmlns:a14="http://schemas.microsoft.com/office/drawing/2010/main" spid="_x0000_s10328"/>
            </a:ext>
            <a:ext uri="{FF2B5EF4-FFF2-40B4-BE49-F238E27FC236}">
              <a16:creationId xmlns:a16="http://schemas.microsoft.com/office/drawing/2014/main" id="{E7F8B1ED-6E69-4BFF-863A-1A0DA1804CBD}"/>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282</xdr:row>
      <xdr:rowOff>0</xdr:rowOff>
    </xdr:from>
    <xdr:ext cx="860125" cy="209550"/>
    <xdr:sp macro="" textlink="">
      <xdr:nvSpPr>
        <xdr:cNvPr id="57" name="Check Box 89" hidden="1">
          <a:extLst>
            <a:ext uri="{63B3BB69-23CF-44E3-9099-C40C66FF867C}">
              <a14:compatExt xmlns:a14="http://schemas.microsoft.com/office/drawing/2010/main" spid="_x0000_s10329"/>
            </a:ext>
            <a:ext uri="{FF2B5EF4-FFF2-40B4-BE49-F238E27FC236}">
              <a16:creationId xmlns:a16="http://schemas.microsoft.com/office/drawing/2014/main" id="{3A6494B9-A8E3-430E-A86C-5E9377E5FEB3}"/>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282</xdr:row>
      <xdr:rowOff>0</xdr:rowOff>
    </xdr:from>
    <xdr:ext cx="860125" cy="209550"/>
    <xdr:sp macro="" textlink="">
      <xdr:nvSpPr>
        <xdr:cNvPr id="58" name="Check Box 90" hidden="1">
          <a:extLst>
            <a:ext uri="{63B3BB69-23CF-44E3-9099-C40C66FF867C}">
              <a14:compatExt xmlns:a14="http://schemas.microsoft.com/office/drawing/2010/main" spid="_x0000_s10330"/>
            </a:ext>
            <a:ext uri="{FF2B5EF4-FFF2-40B4-BE49-F238E27FC236}">
              <a16:creationId xmlns:a16="http://schemas.microsoft.com/office/drawing/2014/main" id="{D39C89D5-3815-4574-8BA4-0C4FA03A2B81}"/>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296</xdr:row>
      <xdr:rowOff>0</xdr:rowOff>
    </xdr:from>
    <xdr:ext cx="860125" cy="209550"/>
    <xdr:sp macro="" textlink="">
      <xdr:nvSpPr>
        <xdr:cNvPr id="59" name="Check Box 88" hidden="1">
          <a:extLst>
            <a:ext uri="{63B3BB69-23CF-44E3-9099-C40C66FF867C}">
              <a14:compatExt xmlns:a14="http://schemas.microsoft.com/office/drawing/2010/main" spid="_x0000_s10328"/>
            </a:ext>
            <a:ext uri="{FF2B5EF4-FFF2-40B4-BE49-F238E27FC236}">
              <a16:creationId xmlns:a16="http://schemas.microsoft.com/office/drawing/2014/main" id="{5E83BDA1-D203-4290-8A57-E026D8B11568}"/>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296</xdr:row>
      <xdr:rowOff>0</xdr:rowOff>
    </xdr:from>
    <xdr:ext cx="860125" cy="209550"/>
    <xdr:sp macro="" textlink="">
      <xdr:nvSpPr>
        <xdr:cNvPr id="60" name="Check Box 89" hidden="1">
          <a:extLst>
            <a:ext uri="{63B3BB69-23CF-44E3-9099-C40C66FF867C}">
              <a14:compatExt xmlns:a14="http://schemas.microsoft.com/office/drawing/2010/main" spid="_x0000_s10329"/>
            </a:ext>
            <a:ext uri="{FF2B5EF4-FFF2-40B4-BE49-F238E27FC236}">
              <a16:creationId xmlns:a16="http://schemas.microsoft.com/office/drawing/2014/main" id="{5475778E-1D59-4AE3-A340-E57A6986E5DE}"/>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296</xdr:row>
      <xdr:rowOff>0</xdr:rowOff>
    </xdr:from>
    <xdr:ext cx="860125" cy="209550"/>
    <xdr:sp macro="" textlink="">
      <xdr:nvSpPr>
        <xdr:cNvPr id="61" name="Check Box 90" hidden="1">
          <a:extLst>
            <a:ext uri="{63B3BB69-23CF-44E3-9099-C40C66FF867C}">
              <a14:compatExt xmlns:a14="http://schemas.microsoft.com/office/drawing/2010/main" spid="_x0000_s10330"/>
            </a:ext>
            <a:ext uri="{FF2B5EF4-FFF2-40B4-BE49-F238E27FC236}">
              <a16:creationId xmlns:a16="http://schemas.microsoft.com/office/drawing/2014/main" id="{AE9EE1C4-E111-43B0-9258-8B763AF53A93}"/>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310</xdr:row>
      <xdr:rowOff>0</xdr:rowOff>
    </xdr:from>
    <xdr:ext cx="860125" cy="209550"/>
    <xdr:sp macro="" textlink="">
      <xdr:nvSpPr>
        <xdr:cNvPr id="62" name="Check Box 88" hidden="1">
          <a:extLst>
            <a:ext uri="{63B3BB69-23CF-44E3-9099-C40C66FF867C}">
              <a14:compatExt xmlns:a14="http://schemas.microsoft.com/office/drawing/2010/main" spid="_x0000_s10328"/>
            </a:ext>
            <a:ext uri="{FF2B5EF4-FFF2-40B4-BE49-F238E27FC236}">
              <a16:creationId xmlns:a16="http://schemas.microsoft.com/office/drawing/2014/main" id="{D38B30CE-2810-4D72-942F-15E6B96B2B79}"/>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310</xdr:row>
      <xdr:rowOff>0</xdr:rowOff>
    </xdr:from>
    <xdr:ext cx="860125" cy="209550"/>
    <xdr:sp macro="" textlink="">
      <xdr:nvSpPr>
        <xdr:cNvPr id="63" name="Check Box 89" hidden="1">
          <a:extLst>
            <a:ext uri="{63B3BB69-23CF-44E3-9099-C40C66FF867C}">
              <a14:compatExt xmlns:a14="http://schemas.microsoft.com/office/drawing/2010/main" spid="_x0000_s10329"/>
            </a:ext>
            <a:ext uri="{FF2B5EF4-FFF2-40B4-BE49-F238E27FC236}">
              <a16:creationId xmlns:a16="http://schemas.microsoft.com/office/drawing/2014/main" id="{CF9DC639-C020-471D-8C9C-BDBC3AD043A6}"/>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310</xdr:row>
      <xdr:rowOff>0</xdr:rowOff>
    </xdr:from>
    <xdr:ext cx="860125" cy="209550"/>
    <xdr:sp macro="" textlink="">
      <xdr:nvSpPr>
        <xdr:cNvPr id="10304" name="Check Box 90" hidden="1">
          <a:extLst>
            <a:ext uri="{63B3BB69-23CF-44E3-9099-C40C66FF867C}">
              <a14:compatExt xmlns:a14="http://schemas.microsoft.com/office/drawing/2010/main" spid="_x0000_s10330"/>
            </a:ext>
            <a:ext uri="{FF2B5EF4-FFF2-40B4-BE49-F238E27FC236}">
              <a16:creationId xmlns:a16="http://schemas.microsoft.com/office/drawing/2014/main" id="{EA53B72E-C54C-4743-90CB-1D328B98382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324</xdr:row>
      <xdr:rowOff>0</xdr:rowOff>
    </xdr:from>
    <xdr:ext cx="860125" cy="209550"/>
    <xdr:sp macro="" textlink="">
      <xdr:nvSpPr>
        <xdr:cNvPr id="10305" name="Check Box 88" hidden="1">
          <a:extLst>
            <a:ext uri="{63B3BB69-23CF-44E3-9099-C40C66FF867C}">
              <a14:compatExt xmlns:a14="http://schemas.microsoft.com/office/drawing/2010/main" spid="_x0000_s10328"/>
            </a:ext>
            <a:ext uri="{FF2B5EF4-FFF2-40B4-BE49-F238E27FC236}">
              <a16:creationId xmlns:a16="http://schemas.microsoft.com/office/drawing/2014/main" id="{D3CB388C-E743-4A79-ABBC-BD9257BE6B65}"/>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324</xdr:row>
      <xdr:rowOff>0</xdr:rowOff>
    </xdr:from>
    <xdr:ext cx="860125" cy="209550"/>
    <xdr:sp macro="" textlink="">
      <xdr:nvSpPr>
        <xdr:cNvPr id="10306" name="Check Box 89" hidden="1">
          <a:extLst>
            <a:ext uri="{63B3BB69-23CF-44E3-9099-C40C66FF867C}">
              <a14:compatExt xmlns:a14="http://schemas.microsoft.com/office/drawing/2010/main" spid="_x0000_s10329"/>
            </a:ext>
            <a:ext uri="{FF2B5EF4-FFF2-40B4-BE49-F238E27FC236}">
              <a16:creationId xmlns:a16="http://schemas.microsoft.com/office/drawing/2014/main" id="{1011E348-B828-4A9E-A629-7523D06FD33D}"/>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324</xdr:row>
      <xdr:rowOff>0</xdr:rowOff>
    </xdr:from>
    <xdr:ext cx="860125" cy="209550"/>
    <xdr:sp macro="" textlink="">
      <xdr:nvSpPr>
        <xdr:cNvPr id="10307" name="Check Box 90" hidden="1">
          <a:extLst>
            <a:ext uri="{63B3BB69-23CF-44E3-9099-C40C66FF867C}">
              <a14:compatExt xmlns:a14="http://schemas.microsoft.com/office/drawing/2010/main" spid="_x0000_s10330"/>
            </a:ext>
            <a:ext uri="{FF2B5EF4-FFF2-40B4-BE49-F238E27FC236}">
              <a16:creationId xmlns:a16="http://schemas.microsoft.com/office/drawing/2014/main" id="{2A5D7E4A-8C87-4880-BC81-A90A47BE9149}"/>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338</xdr:row>
      <xdr:rowOff>0</xdr:rowOff>
    </xdr:from>
    <xdr:ext cx="860125" cy="209550"/>
    <xdr:sp macro="" textlink="">
      <xdr:nvSpPr>
        <xdr:cNvPr id="10308" name="Check Box 88" hidden="1">
          <a:extLst>
            <a:ext uri="{63B3BB69-23CF-44E3-9099-C40C66FF867C}">
              <a14:compatExt xmlns:a14="http://schemas.microsoft.com/office/drawing/2010/main" spid="_x0000_s10328"/>
            </a:ext>
            <a:ext uri="{FF2B5EF4-FFF2-40B4-BE49-F238E27FC236}">
              <a16:creationId xmlns:a16="http://schemas.microsoft.com/office/drawing/2014/main" id="{A0244E4A-B6B2-4CC4-9BD0-3C7D557B32C2}"/>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338</xdr:row>
      <xdr:rowOff>0</xdr:rowOff>
    </xdr:from>
    <xdr:ext cx="860125" cy="209550"/>
    <xdr:sp macro="" textlink="">
      <xdr:nvSpPr>
        <xdr:cNvPr id="10309" name="Check Box 89" hidden="1">
          <a:extLst>
            <a:ext uri="{63B3BB69-23CF-44E3-9099-C40C66FF867C}">
              <a14:compatExt xmlns:a14="http://schemas.microsoft.com/office/drawing/2010/main" spid="_x0000_s10329"/>
            </a:ext>
            <a:ext uri="{FF2B5EF4-FFF2-40B4-BE49-F238E27FC236}">
              <a16:creationId xmlns:a16="http://schemas.microsoft.com/office/drawing/2014/main" id="{24D17A66-59F7-4318-AA3A-15C4A3875B6E}"/>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338</xdr:row>
      <xdr:rowOff>0</xdr:rowOff>
    </xdr:from>
    <xdr:ext cx="860125" cy="209550"/>
    <xdr:sp macro="" textlink="">
      <xdr:nvSpPr>
        <xdr:cNvPr id="10310" name="Check Box 90" hidden="1">
          <a:extLst>
            <a:ext uri="{63B3BB69-23CF-44E3-9099-C40C66FF867C}">
              <a14:compatExt xmlns:a14="http://schemas.microsoft.com/office/drawing/2010/main" spid="_x0000_s10330"/>
            </a:ext>
            <a:ext uri="{FF2B5EF4-FFF2-40B4-BE49-F238E27FC236}">
              <a16:creationId xmlns:a16="http://schemas.microsoft.com/office/drawing/2014/main" id="{2D70C5B3-74C3-49DE-A1EE-948A16213C14}"/>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352</xdr:row>
      <xdr:rowOff>0</xdr:rowOff>
    </xdr:from>
    <xdr:ext cx="860125" cy="209550"/>
    <xdr:sp macro="" textlink="">
      <xdr:nvSpPr>
        <xdr:cNvPr id="10311" name="Check Box 88" hidden="1">
          <a:extLst>
            <a:ext uri="{63B3BB69-23CF-44E3-9099-C40C66FF867C}">
              <a14:compatExt xmlns:a14="http://schemas.microsoft.com/office/drawing/2010/main" spid="_x0000_s10328"/>
            </a:ext>
            <a:ext uri="{FF2B5EF4-FFF2-40B4-BE49-F238E27FC236}">
              <a16:creationId xmlns:a16="http://schemas.microsoft.com/office/drawing/2014/main" id="{32B3B204-DC8E-4E14-A2B5-A7452A532987}"/>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352</xdr:row>
      <xdr:rowOff>0</xdr:rowOff>
    </xdr:from>
    <xdr:ext cx="860125" cy="209550"/>
    <xdr:sp macro="" textlink="">
      <xdr:nvSpPr>
        <xdr:cNvPr id="10312" name="Check Box 89" hidden="1">
          <a:extLst>
            <a:ext uri="{63B3BB69-23CF-44E3-9099-C40C66FF867C}">
              <a14:compatExt xmlns:a14="http://schemas.microsoft.com/office/drawing/2010/main" spid="_x0000_s10329"/>
            </a:ext>
            <a:ext uri="{FF2B5EF4-FFF2-40B4-BE49-F238E27FC236}">
              <a16:creationId xmlns:a16="http://schemas.microsoft.com/office/drawing/2014/main" id="{10F50F35-4461-4B69-B55A-532C328C41AD}"/>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352</xdr:row>
      <xdr:rowOff>0</xdr:rowOff>
    </xdr:from>
    <xdr:ext cx="860125" cy="209550"/>
    <xdr:sp macro="" textlink="">
      <xdr:nvSpPr>
        <xdr:cNvPr id="10313" name="Check Box 90" hidden="1">
          <a:extLst>
            <a:ext uri="{63B3BB69-23CF-44E3-9099-C40C66FF867C}">
              <a14:compatExt xmlns:a14="http://schemas.microsoft.com/office/drawing/2010/main" spid="_x0000_s10330"/>
            </a:ext>
            <a:ext uri="{FF2B5EF4-FFF2-40B4-BE49-F238E27FC236}">
              <a16:creationId xmlns:a16="http://schemas.microsoft.com/office/drawing/2014/main" id="{CE1C80B6-0BA4-4511-9378-D753F2A22CC5}"/>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366</xdr:row>
      <xdr:rowOff>0</xdr:rowOff>
    </xdr:from>
    <xdr:ext cx="860125" cy="209550"/>
    <xdr:sp macro="" textlink="">
      <xdr:nvSpPr>
        <xdr:cNvPr id="10314" name="Check Box 88" hidden="1">
          <a:extLst>
            <a:ext uri="{63B3BB69-23CF-44E3-9099-C40C66FF867C}">
              <a14:compatExt xmlns:a14="http://schemas.microsoft.com/office/drawing/2010/main" spid="_x0000_s10328"/>
            </a:ext>
            <a:ext uri="{FF2B5EF4-FFF2-40B4-BE49-F238E27FC236}">
              <a16:creationId xmlns:a16="http://schemas.microsoft.com/office/drawing/2014/main" id="{35BB528E-63E0-4C25-B91A-9BFECD4D068A}"/>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366</xdr:row>
      <xdr:rowOff>0</xdr:rowOff>
    </xdr:from>
    <xdr:ext cx="860125" cy="209550"/>
    <xdr:sp macro="" textlink="">
      <xdr:nvSpPr>
        <xdr:cNvPr id="10315" name="Check Box 89" hidden="1">
          <a:extLst>
            <a:ext uri="{63B3BB69-23CF-44E3-9099-C40C66FF867C}">
              <a14:compatExt xmlns:a14="http://schemas.microsoft.com/office/drawing/2010/main" spid="_x0000_s10329"/>
            </a:ext>
            <a:ext uri="{FF2B5EF4-FFF2-40B4-BE49-F238E27FC236}">
              <a16:creationId xmlns:a16="http://schemas.microsoft.com/office/drawing/2014/main" id="{B0E35CD3-AB38-4D9E-89F7-0EE43F855E0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366</xdr:row>
      <xdr:rowOff>0</xdr:rowOff>
    </xdr:from>
    <xdr:ext cx="860125" cy="209550"/>
    <xdr:sp macro="" textlink="">
      <xdr:nvSpPr>
        <xdr:cNvPr id="10316" name="Check Box 90" hidden="1">
          <a:extLst>
            <a:ext uri="{63B3BB69-23CF-44E3-9099-C40C66FF867C}">
              <a14:compatExt xmlns:a14="http://schemas.microsoft.com/office/drawing/2010/main" spid="_x0000_s10330"/>
            </a:ext>
            <a:ext uri="{FF2B5EF4-FFF2-40B4-BE49-F238E27FC236}">
              <a16:creationId xmlns:a16="http://schemas.microsoft.com/office/drawing/2014/main" id="{5516EBBC-1955-4111-B1A3-B4A56B96AB1B}"/>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380</xdr:row>
      <xdr:rowOff>0</xdr:rowOff>
    </xdr:from>
    <xdr:ext cx="860125" cy="209550"/>
    <xdr:sp macro="" textlink="">
      <xdr:nvSpPr>
        <xdr:cNvPr id="10317" name="Check Box 88" hidden="1">
          <a:extLst>
            <a:ext uri="{63B3BB69-23CF-44E3-9099-C40C66FF867C}">
              <a14:compatExt xmlns:a14="http://schemas.microsoft.com/office/drawing/2010/main" spid="_x0000_s10328"/>
            </a:ext>
            <a:ext uri="{FF2B5EF4-FFF2-40B4-BE49-F238E27FC236}">
              <a16:creationId xmlns:a16="http://schemas.microsoft.com/office/drawing/2014/main" id="{FE7943C9-4AB9-4B87-B529-5671550DC2D0}"/>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380</xdr:row>
      <xdr:rowOff>0</xdr:rowOff>
    </xdr:from>
    <xdr:ext cx="860125" cy="209550"/>
    <xdr:sp macro="" textlink="">
      <xdr:nvSpPr>
        <xdr:cNvPr id="10318" name="Check Box 89" hidden="1">
          <a:extLst>
            <a:ext uri="{63B3BB69-23CF-44E3-9099-C40C66FF867C}">
              <a14:compatExt xmlns:a14="http://schemas.microsoft.com/office/drawing/2010/main" spid="_x0000_s10329"/>
            </a:ext>
            <a:ext uri="{FF2B5EF4-FFF2-40B4-BE49-F238E27FC236}">
              <a16:creationId xmlns:a16="http://schemas.microsoft.com/office/drawing/2014/main" id="{959645C5-590C-4F34-88AF-94675FAB0A8D}"/>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380</xdr:row>
      <xdr:rowOff>0</xdr:rowOff>
    </xdr:from>
    <xdr:ext cx="860125" cy="209550"/>
    <xdr:sp macro="" textlink="">
      <xdr:nvSpPr>
        <xdr:cNvPr id="10319" name="Check Box 90" hidden="1">
          <a:extLst>
            <a:ext uri="{63B3BB69-23CF-44E3-9099-C40C66FF867C}">
              <a14:compatExt xmlns:a14="http://schemas.microsoft.com/office/drawing/2010/main" spid="_x0000_s10330"/>
            </a:ext>
            <a:ext uri="{FF2B5EF4-FFF2-40B4-BE49-F238E27FC236}">
              <a16:creationId xmlns:a16="http://schemas.microsoft.com/office/drawing/2014/main" id="{D951140B-CCEF-4753-B170-CBC1F675B7D9}"/>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394</xdr:row>
      <xdr:rowOff>0</xdr:rowOff>
    </xdr:from>
    <xdr:ext cx="860125" cy="209550"/>
    <xdr:sp macro="" textlink="">
      <xdr:nvSpPr>
        <xdr:cNvPr id="10320" name="Check Box 88" hidden="1">
          <a:extLst>
            <a:ext uri="{63B3BB69-23CF-44E3-9099-C40C66FF867C}">
              <a14:compatExt xmlns:a14="http://schemas.microsoft.com/office/drawing/2010/main" spid="_x0000_s10328"/>
            </a:ext>
            <a:ext uri="{FF2B5EF4-FFF2-40B4-BE49-F238E27FC236}">
              <a16:creationId xmlns:a16="http://schemas.microsoft.com/office/drawing/2014/main" id="{7045112D-5EA5-44D3-91BA-EE9D711FC625}"/>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394</xdr:row>
      <xdr:rowOff>0</xdr:rowOff>
    </xdr:from>
    <xdr:ext cx="860125" cy="209550"/>
    <xdr:sp macro="" textlink="">
      <xdr:nvSpPr>
        <xdr:cNvPr id="10321" name="Check Box 89" hidden="1">
          <a:extLst>
            <a:ext uri="{63B3BB69-23CF-44E3-9099-C40C66FF867C}">
              <a14:compatExt xmlns:a14="http://schemas.microsoft.com/office/drawing/2010/main" spid="_x0000_s10329"/>
            </a:ext>
            <a:ext uri="{FF2B5EF4-FFF2-40B4-BE49-F238E27FC236}">
              <a16:creationId xmlns:a16="http://schemas.microsoft.com/office/drawing/2014/main" id="{7B34E96E-A625-4523-A867-522FE242EE63}"/>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394</xdr:row>
      <xdr:rowOff>0</xdr:rowOff>
    </xdr:from>
    <xdr:ext cx="860125" cy="209550"/>
    <xdr:sp macro="" textlink="">
      <xdr:nvSpPr>
        <xdr:cNvPr id="10322" name="Check Box 90" hidden="1">
          <a:extLst>
            <a:ext uri="{63B3BB69-23CF-44E3-9099-C40C66FF867C}">
              <a14:compatExt xmlns:a14="http://schemas.microsoft.com/office/drawing/2010/main" spid="_x0000_s10330"/>
            </a:ext>
            <a:ext uri="{FF2B5EF4-FFF2-40B4-BE49-F238E27FC236}">
              <a16:creationId xmlns:a16="http://schemas.microsoft.com/office/drawing/2014/main" id="{0AB2AA79-8915-49FF-963D-A0999BF14D6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394</xdr:row>
      <xdr:rowOff>0</xdr:rowOff>
    </xdr:from>
    <xdr:ext cx="860125" cy="209550"/>
    <xdr:sp macro="" textlink="">
      <xdr:nvSpPr>
        <xdr:cNvPr id="10323" name="Check Box 88" hidden="1">
          <a:extLst>
            <a:ext uri="{63B3BB69-23CF-44E3-9099-C40C66FF867C}">
              <a14:compatExt xmlns:a14="http://schemas.microsoft.com/office/drawing/2010/main" spid="_x0000_s10328"/>
            </a:ext>
            <a:ext uri="{FF2B5EF4-FFF2-40B4-BE49-F238E27FC236}">
              <a16:creationId xmlns:a16="http://schemas.microsoft.com/office/drawing/2014/main" id="{5B7BD802-CFCC-4A75-BEF2-DD7A093EFBE2}"/>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394</xdr:row>
      <xdr:rowOff>0</xdr:rowOff>
    </xdr:from>
    <xdr:ext cx="860125" cy="209550"/>
    <xdr:sp macro="" textlink="">
      <xdr:nvSpPr>
        <xdr:cNvPr id="10324" name="Check Box 89" hidden="1">
          <a:extLst>
            <a:ext uri="{63B3BB69-23CF-44E3-9099-C40C66FF867C}">
              <a14:compatExt xmlns:a14="http://schemas.microsoft.com/office/drawing/2010/main" spid="_x0000_s10329"/>
            </a:ext>
            <a:ext uri="{FF2B5EF4-FFF2-40B4-BE49-F238E27FC236}">
              <a16:creationId xmlns:a16="http://schemas.microsoft.com/office/drawing/2014/main" id="{0479820C-3FC8-4B5C-9D92-8CCAE15AC28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394</xdr:row>
      <xdr:rowOff>0</xdr:rowOff>
    </xdr:from>
    <xdr:ext cx="860125" cy="209550"/>
    <xdr:sp macro="" textlink="">
      <xdr:nvSpPr>
        <xdr:cNvPr id="10325" name="Check Box 90" hidden="1">
          <a:extLst>
            <a:ext uri="{63B3BB69-23CF-44E3-9099-C40C66FF867C}">
              <a14:compatExt xmlns:a14="http://schemas.microsoft.com/office/drawing/2010/main" spid="_x0000_s10330"/>
            </a:ext>
            <a:ext uri="{FF2B5EF4-FFF2-40B4-BE49-F238E27FC236}">
              <a16:creationId xmlns:a16="http://schemas.microsoft.com/office/drawing/2014/main" id="{9ADDFF60-78D1-4214-A6BB-FAA822520D49}"/>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408</xdr:row>
      <xdr:rowOff>0</xdr:rowOff>
    </xdr:from>
    <xdr:ext cx="860125" cy="209550"/>
    <xdr:sp macro="" textlink="">
      <xdr:nvSpPr>
        <xdr:cNvPr id="10326" name="Check Box 88" hidden="1">
          <a:extLst>
            <a:ext uri="{63B3BB69-23CF-44E3-9099-C40C66FF867C}">
              <a14:compatExt xmlns:a14="http://schemas.microsoft.com/office/drawing/2010/main" spid="_x0000_s10328"/>
            </a:ext>
            <a:ext uri="{FF2B5EF4-FFF2-40B4-BE49-F238E27FC236}">
              <a16:creationId xmlns:a16="http://schemas.microsoft.com/office/drawing/2014/main" id="{795B5B6F-96FF-4B15-ACD7-C1B5A82B4E1C}"/>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408</xdr:row>
      <xdr:rowOff>0</xdr:rowOff>
    </xdr:from>
    <xdr:ext cx="860125" cy="209550"/>
    <xdr:sp macro="" textlink="">
      <xdr:nvSpPr>
        <xdr:cNvPr id="10327" name="Check Box 89" hidden="1">
          <a:extLst>
            <a:ext uri="{63B3BB69-23CF-44E3-9099-C40C66FF867C}">
              <a14:compatExt xmlns:a14="http://schemas.microsoft.com/office/drawing/2010/main" spid="_x0000_s10329"/>
            </a:ext>
            <a:ext uri="{FF2B5EF4-FFF2-40B4-BE49-F238E27FC236}">
              <a16:creationId xmlns:a16="http://schemas.microsoft.com/office/drawing/2014/main" id="{4FCB649B-794E-4AD2-B687-4EB57BEB442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408</xdr:row>
      <xdr:rowOff>0</xdr:rowOff>
    </xdr:from>
    <xdr:ext cx="860125" cy="209550"/>
    <xdr:sp macro="" textlink="">
      <xdr:nvSpPr>
        <xdr:cNvPr id="10331" name="Check Box 90" hidden="1">
          <a:extLst>
            <a:ext uri="{63B3BB69-23CF-44E3-9099-C40C66FF867C}">
              <a14:compatExt xmlns:a14="http://schemas.microsoft.com/office/drawing/2010/main" spid="_x0000_s10330"/>
            </a:ext>
            <a:ext uri="{FF2B5EF4-FFF2-40B4-BE49-F238E27FC236}">
              <a16:creationId xmlns:a16="http://schemas.microsoft.com/office/drawing/2014/main" id="{5175F9F5-6815-484F-B500-D8A12D301C7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422</xdr:row>
      <xdr:rowOff>0</xdr:rowOff>
    </xdr:from>
    <xdr:ext cx="860125" cy="209550"/>
    <xdr:sp macro="" textlink="">
      <xdr:nvSpPr>
        <xdr:cNvPr id="10332" name="Check Box 88" hidden="1">
          <a:extLst>
            <a:ext uri="{63B3BB69-23CF-44E3-9099-C40C66FF867C}">
              <a14:compatExt xmlns:a14="http://schemas.microsoft.com/office/drawing/2010/main" spid="_x0000_s10328"/>
            </a:ext>
            <a:ext uri="{FF2B5EF4-FFF2-40B4-BE49-F238E27FC236}">
              <a16:creationId xmlns:a16="http://schemas.microsoft.com/office/drawing/2014/main" id="{77A587CF-0D39-464D-A61C-0F3EA8A42C90}"/>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422</xdr:row>
      <xdr:rowOff>0</xdr:rowOff>
    </xdr:from>
    <xdr:ext cx="860125" cy="209550"/>
    <xdr:sp macro="" textlink="">
      <xdr:nvSpPr>
        <xdr:cNvPr id="10333" name="Check Box 89" hidden="1">
          <a:extLst>
            <a:ext uri="{63B3BB69-23CF-44E3-9099-C40C66FF867C}">
              <a14:compatExt xmlns:a14="http://schemas.microsoft.com/office/drawing/2010/main" spid="_x0000_s10329"/>
            </a:ext>
            <a:ext uri="{FF2B5EF4-FFF2-40B4-BE49-F238E27FC236}">
              <a16:creationId xmlns:a16="http://schemas.microsoft.com/office/drawing/2014/main" id="{616C32ED-2BAC-45BD-87BC-D6CA6A41D95C}"/>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422</xdr:row>
      <xdr:rowOff>0</xdr:rowOff>
    </xdr:from>
    <xdr:ext cx="860125" cy="209550"/>
    <xdr:sp macro="" textlink="">
      <xdr:nvSpPr>
        <xdr:cNvPr id="10334" name="Check Box 90" hidden="1">
          <a:extLst>
            <a:ext uri="{63B3BB69-23CF-44E3-9099-C40C66FF867C}">
              <a14:compatExt xmlns:a14="http://schemas.microsoft.com/office/drawing/2010/main" spid="_x0000_s10330"/>
            </a:ext>
            <a:ext uri="{FF2B5EF4-FFF2-40B4-BE49-F238E27FC236}">
              <a16:creationId xmlns:a16="http://schemas.microsoft.com/office/drawing/2014/main" id="{D2EF854D-2DC5-4519-89D5-54320A9864AC}"/>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436</xdr:row>
      <xdr:rowOff>0</xdr:rowOff>
    </xdr:from>
    <xdr:ext cx="860125" cy="209550"/>
    <xdr:sp macro="" textlink="">
      <xdr:nvSpPr>
        <xdr:cNvPr id="10335" name="Check Box 88" hidden="1">
          <a:extLst>
            <a:ext uri="{63B3BB69-23CF-44E3-9099-C40C66FF867C}">
              <a14:compatExt xmlns:a14="http://schemas.microsoft.com/office/drawing/2010/main" spid="_x0000_s10328"/>
            </a:ext>
            <a:ext uri="{FF2B5EF4-FFF2-40B4-BE49-F238E27FC236}">
              <a16:creationId xmlns:a16="http://schemas.microsoft.com/office/drawing/2014/main" id="{34738202-9EC3-47C4-8864-C35CFB0E1C27}"/>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436</xdr:row>
      <xdr:rowOff>0</xdr:rowOff>
    </xdr:from>
    <xdr:ext cx="860125" cy="209550"/>
    <xdr:sp macro="" textlink="">
      <xdr:nvSpPr>
        <xdr:cNvPr id="10336" name="Check Box 89" hidden="1">
          <a:extLst>
            <a:ext uri="{63B3BB69-23CF-44E3-9099-C40C66FF867C}">
              <a14:compatExt xmlns:a14="http://schemas.microsoft.com/office/drawing/2010/main" spid="_x0000_s10329"/>
            </a:ext>
            <a:ext uri="{FF2B5EF4-FFF2-40B4-BE49-F238E27FC236}">
              <a16:creationId xmlns:a16="http://schemas.microsoft.com/office/drawing/2014/main" id="{147C5633-BC03-4962-86CF-AABCA0AE4D4B}"/>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436</xdr:row>
      <xdr:rowOff>0</xdr:rowOff>
    </xdr:from>
    <xdr:ext cx="860125" cy="209550"/>
    <xdr:sp macro="" textlink="">
      <xdr:nvSpPr>
        <xdr:cNvPr id="10337" name="Check Box 90" hidden="1">
          <a:extLst>
            <a:ext uri="{63B3BB69-23CF-44E3-9099-C40C66FF867C}">
              <a14:compatExt xmlns:a14="http://schemas.microsoft.com/office/drawing/2010/main" spid="_x0000_s10330"/>
            </a:ext>
            <a:ext uri="{FF2B5EF4-FFF2-40B4-BE49-F238E27FC236}">
              <a16:creationId xmlns:a16="http://schemas.microsoft.com/office/drawing/2014/main" id="{92D8837D-9557-4CE3-ADD2-E77E79D6C52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450</xdr:row>
      <xdr:rowOff>0</xdr:rowOff>
    </xdr:from>
    <xdr:ext cx="860125" cy="209550"/>
    <xdr:sp macro="" textlink="">
      <xdr:nvSpPr>
        <xdr:cNvPr id="10338" name="Check Box 88" hidden="1">
          <a:extLst>
            <a:ext uri="{63B3BB69-23CF-44E3-9099-C40C66FF867C}">
              <a14:compatExt xmlns:a14="http://schemas.microsoft.com/office/drawing/2010/main" spid="_x0000_s10328"/>
            </a:ext>
            <a:ext uri="{FF2B5EF4-FFF2-40B4-BE49-F238E27FC236}">
              <a16:creationId xmlns:a16="http://schemas.microsoft.com/office/drawing/2014/main" id="{01881DA8-2A05-41D2-B47D-DC37AA63C965}"/>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450</xdr:row>
      <xdr:rowOff>0</xdr:rowOff>
    </xdr:from>
    <xdr:ext cx="860125" cy="209550"/>
    <xdr:sp macro="" textlink="">
      <xdr:nvSpPr>
        <xdr:cNvPr id="10339" name="Check Box 89" hidden="1">
          <a:extLst>
            <a:ext uri="{63B3BB69-23CF-44E3-9099-C40C66FF867C}">
              <a14:compatExt xmlns:a14="http://schemas.microsoft.com/office/drawing/2010/main" spid="_x0000_s10329"/>
            </a:ext>
            <a:ext uri="{FF2B5EF4-FFF2-40B4-BE49-F238E27FC236}">
              <a16:creationId xmlns:a16="http://schemas.microsoft.com/office/drawing/2014/main" id="{95DD0704-2E88-49F0-9753-CF4C0B81B745}"/>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450</xdr:row>
      <xdr:rowOff>0</xdr:rowOff>
    </xdr:from>
    <xdr:ext cx="860125" cy="209550"/>
    <xdr:sp macro="" textlink="">
      <xdr:nvSpPr>
        <xdr:cNvPr id="10340" name="Check Box 90" hidden="1">
          <a:extLst>
            <a:ext uri="{63B3BB69-23CF-44E3-9099-C40C66FF867C}">
              <a14:compatExt xmlns:a14="http://schemas.microsoft.com/office/drawing/2010/main" spid="_x0000_s10330"/>
            </a:ext>
            <a:ext uri="{FF2B5EF4-FFF2-40B4-BE49-F238E27FC236}">
              <a16:creationId xmlns:a16="http://schemas.microsoft.com/office/drawing/2014/main" id="{5E7C2700-F7DF-46BA-BAFC-4902B1D1B00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464</xdr:row>
      <xdr:rowOff>0</xdr:rowOff>
    </xdr:from>
    <xdr:ext cx="860125" cy="209550"/>
    <xdr:sp macro="" textlink="">
      <xdr:nvSpPr>
        <xdr:cNvPr id="10341" name="Check Box 88" hidden="1">
          <a:extLst>
            <a:ext uri="{63B3BB69-23CF-44E3-9099-C40C66FF867C}">
              <a14:compatExt xmlns:a14="http://schemas.microsoft.com/office/drawing/2010/main" spid="_x0000_s10328"/>
            </a:ext>
            <a:ext uri="{FF2B5EF4-FFF2-40B4-BE49-F238E27FC236}">
              <a16:creationId xmlns:a16="http://schemas.microsoft.com/office/drawing/2014/main" id="{2A7EEFDB-4309-462D-854D-50DBB7B5A4F6}"/>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464</xdr:row>
      <xdr:rowOff>0</xdr:rowOff>
    </xdr:from>
    <xdr:ext cx="860125" cy="209550"/>
    <xdr:sp macro="" textlink="">
      <xdr:nvSpPr>
        <xdr:cNvPr id="10342" name="Check Box 89" hidden="1">
          <a:extLst>
            <a:ext uri="{63B3BB69-23CF-44E3-9099-C40C66FF867C}">
              <a14:compatExt xmlns:a14="http://schemas.microsoft.com/office/drawing/2010/main" spid="_x0000_s10329"/>
            </a:ext>
            <a:ext uri="{FF2B5EF4-FFF2-40B4-BE49-F238E27FC236}">
              <a16:creationId xmlns:a16="http://schemas.microsoft.com/office/drawing/2014/main" id="{D3DA5140-D05C-42CE-A00E-443512A4F923}"/>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464</xdr:row>
      <xdr:rowOff>0</xdr:rowOff>
    </xdr:from>
    <xdr:ext cx="860125" cy="209550"/>
    <xdr:sp macro="" textlink="">
      <xdr:nvSpPr>
        <xdr:cNvPr id="10343" name="Check Box 90" hidden="1">
          <a:extLst>
            <a:ext uri="{63B3BB69-23CF-44E3-9099-C40C66FF867C}">
              <a14:compatExt xmlns:a14="http://schemas.microsoft.com/office/drawing/2010/main" spid="_x0000_s10330"/>
            </a:ext>
            <a:ext uri="{FF2B5EF4-FFF2-40B4-BE49-F238E27FC236}">
              <a16:creationId xmlns:a16="http://schemas.microsoft.com/office/drawing/2014/main" id="{EC95732D-96B7-499F-BC9E-BB0665C8B57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478</xdr:row>
      <xdr:rowOff>0</xdr:rowOff>
    </xdr:from>
    <xdr:ext cx="860125" cy="209550"/>
    <xdr:sp macro="" textlink="">
      <xdr:nvSpPr>
        <xdr:cNvPr id="10344" name="Check Box 88" hidden="1">
          <a:extLst>
            <a:ext uri="{63B3BB69-23CF-44E3-9099-C40C66FF867C}">
              <a14:compatExt xmlns:a14="http://schemas.microsoft.com/office/drawing/2010/main" spid="_x0000_s10328"/>
            </a:ext>
            <a:ext uri="{FF2B5EF4-FFF2-40B4-BE49-F238E27FC236}">
              <a16:creationId xmlns:a16="http://schemas.microsoft.com/office/drawing/2014/main" id="{B2C8F4D4-01A1-4333-8223-F43AB0034395}"/>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478</xdr:row>
      <xdr:rowOff>0</xdr:rowOff>
    </xdr:from>
    <xdr:ext cx="860125" cy="209550"/>
    <xdr:sp macro="" textlink="">
      <xdr:nvSpPr>
        <xdr:cNvPr id="10345" name="Check Box 89" hidden="1">
          <a:extLst>
            <a:ext uri="{63B3BB69-23CF-44E3-9099-C40C66FF867C}">
              <a14:compatExt xmlns:a14="http://schemas.microsoft.com/office/drawing/2010/main" spid="_x0000_s10329"/>
            </a:ext>
            <a:ext uri="{FF2B5EF4-FFF2-40B4-BE49-F238E27FC236}">
              <a16:creationId xmlns:a16="http://schemas.microsoft.com/office/drawing/2014/main" id="{AD64070F-A137-4BCD-A48C-C61C4FAA6BDB}"/>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478</xdr:row>
      <xdr:rowOff>0</xdr:rowOff>
    </xdr:from>
    <xdr:ext cx="860125" cy="209550"/>
    <xdr:sp macro="" textlink="">
      <xdr:nvSpPr>
        <xdr:cNvPr id="10346" name="Check Box 90" hidden="1">
          <a:extLst>
            <a:ext uri="{63B3BB69-23CF-44E3-9099-C40C66FF867C}">
              <a14:compatExt xmlns:a14="http://schemas.microsoft.com/office/drawing/2010/main" spid="_x0000_s10330"/>
            </a:ext>
            <a:ext uri="{FF2B5EF4-FFF2-40B4-BE49-F238E27FC236}">
              <a16:creationId xmlns:a16="http://schemas.microsoft.com/office/drawing/2014/main" id="{F0D5DD68-AA72-42E5-A78E-13A67A7D028E}"/>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478</xdr:row>
      <xdr:rowOff>0</xdr:rowOff>
    </xdr:from>
    <xdr:ext cx="860125" cy="209550"/>
    <xdr:sp macro="" textlink="">
      <xdr:nvSpPr>
        <xdr:cNvPr id="10347" name="Check Box 88" hidden="1">
          <a:extLst>
            <a:ext uri="{63B3BB69-23CF-44E3-9099-C40C66FF867C}">
              <a14:compatExt xmlns:a14="http://schemas.microsoft.com/office/drawing/2010/main" spid="_x0000_s10328"/>
            </a:ext>
            <a:ext uri="{FF2B5EF4-FFF2-40B4-BE49-F238E27FC236}">
              <a16:creationId xmlns:a16="http://schemas.microsoft.com/office/drawing/2014/main" id="{C44E6668-FBD3-4210-859F-44726F744281}"/>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478</xdr:row>
      <xdr:rowOff>0</xdr:rowOff>
    </xdr:from>
    <xdr:ext cx="860125" cy="209550"/>
    <xdr:sp macro="" textlink="">
      <xdr:nvSpPr>
        <xdr:cNvPr id="10348" name="Check Box 89" hidden="1">
          <a:extLst>
            <a:ext uri="{63B3BB69-23CF-44E3-9099-C40C66FF867C}">
              <a14:compatExt xmlns:a14="http://schemas.microsoft.com/office/drawing/2010/main" spid="_x0000_s10329"/>
            </a:ext>
            <a:ext uri="{FF2B5EF4-FFF2-40B4-BE49-F238E27FC236}">
              <a16:creationId xmlns:a16="http://schemas.microsoft.com/office/drawing/2014/main" id="{4CF99475-B587-4E36-B985-79EA3F520F36}"/>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478</xdr:row>
      <xdr:rowOff>0</xdr:rowOff>
    </xdr:from>
    <xdr:ext cx="860125" cy="209550"/>
    <xdr:sp macro="" textlink="">
      <xdr:nvSpPr>
        <xdr:cNvPr id="10349" name="Check Box 90" hidden="1">
          <a:extLst>
            <a:ext uri="{63B3BB69-23CF-44E3-9099-C40C66FF867C}">
              <a14:compatExt xmlns:a14="http://schemas.microsoft.com/office/drawing/2010/main" spid="_x0000_s10330"/>
            </a:ext>
            <a:ext uri="{FF2B5EF4-FFF2-40B4-BE49-F238E27FC236}">
              <a16:creationId xmlns:a16="http://schemas.microsoft.com/office/drawing/2014/main" id="{4923B58D-5328-420F-9CF5-D9F2D9239E7B}"/>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478</xdr:row>
      <xdr:rowOff>0</xdr:rowOff>
    </xdr:from>
    <xdr:ext cx="860125" cy="209550"/>
    <xdr:sp macro="" textlink="">
      <xdr:nvSpPr>
        <xdr:cNvPr id="10350" name="Check Box 88" hidden="1">
          <a:extLst>
            <a:ext uri="{63B3BB69-23CF-44E3-9099-C40C66FF867C}">
              <a14:compatExt xmlns:a14="http://schemas.microsoft.com/office/drawing/2010/main" spid="_x0000_s10328"/>
            </a:ext>
            <a:ext uri="{FF2B5EF4-FFF2-40B4-BE49-F238E27FC236}">
              <a16:creationId xmlns:a16="http://schemas.microsoft.com/office/drawing/2014/main" id="{AA75D5C3-87DF-4917-9962-3CECF1A791E7}"/>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478</xdr:row>
      <xdr:rowOff>0</xdr:rowOff>
    </xdr:from>
    <xdr:ext cx="860125" cy="209550"/>
    <xdr:sp macro="" textlink="">
      <xdr:nvSpPr>
        <xdr:cNvPr id="10351" name="Check Box 89" hidden="1">
          <a:extLst>
            <a:ext uri="{63B3BB69-23CF-44E3-9099-C40C66FF867C}">
              <a14:compatExt xmlns:a14="http://schemas.microsoft.com/office/drawing/2010/main" spid="_x0000_s10329"/>
            </a:ext>
            <a:ext uri="{FF2B5EF4-FFF2-40B4-BE49-F238E27FC236}">
              <a16:creationId xmlns:a16="http://schemas.microsoft.com/office/drawing/2014/main" id="{A14AE952-8A2B-4E10-A449-F556F6B85F54}"/>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478</xdr:row>
      <xdr:rowOff>0</xdr:rowOff>
    </xdr:from>
    <xdr:ext cx="860125" cy="209550"/>
    <xdr:sp macro="" textlink="">
      <xdr:nvSpPr>
        <xdr:cNvPr id="10352" name="Check Box 90" hidden="1">
          <a:extLst>
            <a:ext uri="{63B3BB69-23CF-44E3-9099-C40C66FF867C}">
              <a14:compatExt xmlns:a14="http://schemas.microsoft.com/office/drawing/2010/main" spid="_x0000_s10330"/>
            </a:ext>
            <a:ext uri="{FF2B5EF4-FFF2-40B4-BE49-F238E27FC236}">
              <a16:creationId xmlns:a16="http://schemas.microsoft.com/office/drawing/2014/main" id="{573F2C04-E483-4297-B66E-E3AD058B60C6}"/>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492</xdr:row>
      <xdr:rowOff>0</xdr:rowOff>
    </xdr:from>
    <xdr:ext cx="860125" cy="209550"/>
    <xdr:sp macro="" textlink="">
      <xdr:nvSpPr>
        <xdr:cNvPr id="10353" name="Check Box 88" hidden="1">
          <a:extLst>
            <a:ext uri="{63B3BB69-23CF-44E3-9099-C40C66FF867C}">
              <a14:compatExt xmlns:a14="http://schemas.microsoft.com/office/drawing/2010/main" spid="_x0000_s10328"/>
            </a:ext>
            <a:ext uri="{FF2B5EF4-FFF2-40B4-BE49-F238E27FC236}">
              <a16:creationId xmlns:a16="http://schemas.microsoft.com/office/drawing/2014/main" id="{06094C03-6328-4FDC-AA34-8D73DD98D00B}"/>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492</xdr:row>
      <xdr:rowOff>0</xdr:rowOff>
    </xdr:from>
    <xdr:ext cx="860125" cy="209550"/>
    <xdr:sp macro="" textlink="">
      <xdr:nvSpPr>
        <xdr:cNvPr id="10354" name="Check Box 89" hidden="1">
          <a:extLst>
            <a:ext uri="{63B3BB69-23CF-44E3-9099-C40C66FF867C}">
              <a14:compatExt xmlns:a14="http://schemas.microsoft.com/office/drawing/2010/main" spid="_x0000_s10329"/>
            </a:ext>
            <a:ext uri="{FF2B5EF4-FFF2-40B4-BE49-F238E27FC236}">
              <a16:creationId xmlns:a16="http://schemas.microsoft.com/office/drawing/2014/main" id="{AA343A4A-BC42-45A4-AA4E-3176CA8F5AD6}"/>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492</xdr:row>
      <xdr:rowOff>0</xdr:rowOff>
    </xdr:from>
    <xdr:ext cx="860125" cy="209550"/>
    <xdr:sp macro="" textlink="">
      <xdr:nvSpPr>
        <xdr:cNvPr id="10355" name="Check Box 90" hidden="1">
          <a:extLst>
            <a:ext uri="{63B3BB69-23CF-44E3-9099-C40C66FF867C}">
              <a14:compatExt xmlns:a14="http://schemas.microsoft.com/office/drawing/2010/main" spid="_x0000_s10330"/>
            </a:ext>
            <a:ext uri="{FF2B5EF4-FFF2-40B4-BE49-F238E27FC236}">
              <a16:creationId xmlns:a16="http://schemas.microsoft.com/office/drawing/2014/main" id="{D59227B8-BA33-4654-B519-83358EF04E3A}"/>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506</xdr:row>
      <xdr:rowOff>0</xdr:rowOff>
    </xdr:from>
    <xdr:ext cx="860125" cy="209550"/>
    <xdr:sp macro="" textlink="">
      <xdr:nvSpPr>
        <xdr:cNvPr id="10356" name="Check Box 88" hidden="1">
          <a:extLst>
            <a:ext uri="{63B3BB69-23CF-44E3-9099-C40C66FF867C}">
              <a14:compatExt xmlns:a14="http://schemas.microsoft.com/office/drawing/2010/main" spid="_x0000_s10328"/>
            </a:ext>
            <a:ext uri="{FF2B5EF4-FFF2-40B4-BE49-F238E27FC236}">
              <a16:creationId xmlns:a16="http://schemas.microsoft.com/office/drawing/2014/main" id="{546D1B3F-374E-48EF-842F-933BBDDCF51F}"/>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506</xdr:row>
      <xdr:rowOff>0</xdr:rowOff>
    </xdr:from>
    <xdr:ext cx="860125" cy="209550"/>
    <xdr:sp macro="" textlink="">
      <xdr:nvSpPr>
        <xdr:cNvPr id="10357" name="Check Box 89" hidden="1">
          <a:extLst>
            <a:ext uri="{63B3BB69-23CF-44E3-9099-C40C66FF867C}">
              <a14:compatExt xmlns:a14="http://schemas.microsoft.com/office/drawing/2010/main" spid="_x0000_s10329"/>
            </a:ext>
            <a:ext uri="{FF2B5EF4-FFF2-40B4-BE49-F238E27FC236}">
              <a16:creationId xmlns:a16="http://schemas.microsoft.com/office/drawing/2014/main" id="{B2B7DDDB-1EC5-4112-BF60-B5DD4EA36904}"/>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506</xdr:row>
      <xdr:rowOff>0</xdr:rowOff>
    </xdr:from>
    <xdr:ext cx="860125" cy="209550"/>
    <xdr:sp macro="" textlink="">
      <xdr:nvSpPr>
        <xdr:cNvPr id="10358" name="Check Box 90" hidden="1">
          <a:extLst>
            <a:ext uri="{63B3BB69-23CF-44E3-9099-C40C66FF867C}">
              <a14:compatExt xmlns:a14="http://schemas.microsoft.com/office/drawing/2010/main" spid="_x0000_s10330"/>
            </a:ext>
            <a:ext uri="{FF2B5EF4-FFF2-40B4-BE49-F238E27FC236}">
              <a16:creationId xmlns:a16="http://schemas.microsoft.com/office/drawing/2014/main" id="{A0DCBD44-3D7B-46E4-AADA-BCB9259FB39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520</xdr:row>
      <xdr:rowOff>0</xdr:rowOff>
    </xdr:from>
    <xdr:ext cx="860125" cy="209550"/>
    <xdr:sp macro="" textlink="">
      <xdr:nvSpPr>
        <xdr:cNvPr id="10359" name="Check Box 88" hidden="1">
          <a:extLst>
            <a:ext uri="{63B3BB69-23CF-44E3-9099-C40C66FF867C}">
              <a14:compatExt xmlns:a14="http://schemas.microsoft.com/office/drawing/2010/main" spid="_x0000_s10328"/>
            </a:ext>
            <a:ext uri="{FF2B5EF4-FFF2-40B4-BE49-F238E27FC236}">
              <a16:creationId xmlns:a16="http://schemas.microsoft.com/office/drawing/2014/main" id="{E4BB36F4-E9E7-4CBB-B5BE-F7EF47887E16}"/>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520</xdr:row>
      <xdr:rowOff>0</xdr:rowOff>
    </xdr:from>
    <xdr:ext cx="860125" cy="209550"/>
    <xdr:sp macro="" textlink="">
      <xdr:nvSpPr>
        <xdr:cNvPr id="10360" name="Check Box 89" hidden="1">
          <a:extLst>
            <a:ext uri="{63B3BB69-23CF-44E3-9099-C40C66FF867C}">
              <a14:compatExt xmlns:a14="http://schemas.microsoft.com/office/drawing/2010/main" spid="_x0000_s10329"/>
            </a:ext>
            <a:ext uri="{FF2B5EF4-FFF2-40B4-BE49-F238E27FC236}">
              <a16:creationId xmlns:a16="http://schemas.microsoft.com/office/drawing/2014/main" id="{253AE7C6-EA61-447C-81EC-5A4D204733C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520</xdr:row>
      <xdr:rowOff>0</xdr:rowOff>
    </xdr:from>
    <xdr:ext cx="860125" cy="209550"/>
    <xdr:sp macro="" textlink="">
      <xdr:nvSpPr>
        <xdr:cNvPr id="10361" name="Check Box 90" hidden="1">
          <a:extLst>
            <a:ext uri="{63B3BB69-23CF-44E3-9099-C40C66FF867C}">
              <a14:compatExt xmlns:a14="http://schemas.microsoft.com/office/drawing/2010/main" spid="_x0000_s10330"/>
            </a:ext>
            <a:ext uri="{FF2B5EF4-FFF2-40B4-BE49-F238E27FC236}">
              <a16:creationId xmlns:a16="http://schemas.microsoft.com/office/drawing/2014/main" id="{4394735B-BBC8-4A30-A715-CED74D0A96D5}"/>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534</xdr:row>
      <xdr:rowOff>0</xdr:rowOff>
    </xdr:from>
    <xdr:ext cx="860125" cy="209550"/>
    <xdr:sp macro="" textlink="">
      <xdr:nvSpPr>
        <xdr:cNvPr id="10362" name="Check Box 88" hidden="1">
          <a:extLst>
            <a:ext uri="{63B3BB69-23CF-44E3-9099-C40C66FF867C}">
              <a14:compatExt xmlns:a14="http://schemas.microsoft.com/office/drawing/2010/main" spid="_x0000_s10328"/>
            </a:ext>
            <a:ext uri="{FF2B5EF4-FFF2-40B4-BE49-F238E27FC236}">
              <a16:creationId xmlns:a16="http://schemas.microsoft.com/office/drawing/2014/main" id="{13274E41-383B-4ACC-8039-2A820E152410}"/>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534</xdr:row>
      <xdr:rowOff>0</xdr:rowOff>
    </xdr:from>
    <xdr:ext cx="860125" cy="209550"/>
    <xdr:sp macro="" textlink="">
      <xdr:nvSpPr>
        <xdr:cNvPr id="10363" name="Check Box 89" hidden="1">
          <a:extLst>
            <a:ext uri="{63B3BB69-23CF-44E3-9099-C40C66FF867C}">
              <a14:compatExt xmlns:a14="http://schemas.microsoft.com/office/drawing/2010/main" spid="_x0000_s10329"/>
            </a:ext>
            <a:ext uri="{FF2B5EF4-FFF2-40B4-BE49-F238E27FC236}">
              <a16:creationId xmlns:a16="http://schemas.microsoft.com/office/drawing/2014/main" id="{31EFEE48-AAB1-44A4-B438-4B53BDA65700}"/>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534</xdr:row>
      <xdr:rowOff>0</xdr:rowOff>
    </xdr:from>
    <xdr:ext cx="860125" cy="209550"/>
    <xdr:sp macro="" textlink="">
      <xdr:nvSpPr>
        <xdr:cNvPr id="10364" name="Check Box 90" hidden="1">
          <a:extLst>
            <a:ext uri="{63B3BB69-23CF-44E3-9099-C40C66FF867C}">
              <a14:compatExt xmlns:a14="http://schemas.microsoft.com/office/drawing/2010/main" spid="_x0000_s10330"/>
            </a:ext>
            <a:ext uri="{FF2B5EF4-FFF2-40B4-BE49-F238E27FC236}">
              <a16:creationId xmlns:a16="http://schemas.microsoft.com/office/drawing/2014/main" id="{40FB8C3E-5177-4CB0-9319-E5FE64A5A17D}"/>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548</xdr:row>
      <xdr:rowOff>0</xdr:rowOff>
    </xdr:from>
    <xdr:ext cx="860125" cy="209550"/>
    <xdr:sp macro="" textlink="">
      <xdr:nvSpPr>
        <xdr:cNvPr id="10365" name="Check Box 88" hidden="1">
          <a:extLst>
            <a:ext uri="{63B3BB69-23CF-44E3-9099-C40C66FF867C}">
              <a14:compatExt xmlns:a14="http://schemas.microsoft.com/office/drawing/2010/main" spid="_x0000_s10328"/>
            </a:ext>
            <a:ext uri="{FF2B5EF4-FFF2-40B4-BE49-F238E27FC236}">
              <a16:creationId xmlns:a16="http://schemas.microsoft.com/office/drawing/2014/main" id="{FBF689E5-3F67-4333-9E88-2E2FD185B693}"/>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548</xdr:row>
      <xdr:rowOff>0</xdr:rowOff>
    </xdr:from>
    <xdr:ext cx="860125" cy="209550"/>
    <xdr:sp macro="" textlink="">
      <xdr:nvSpPr>
        <xdr:cNvPr id="10366" name="Check Box 89" hidden="1">
          <a:extLst>
            <a:ext uri="{63B3BB69-23CF-44E3-9099-C40C66FF867C}">
              <a14:compatExt xmlns:a14="http://schemas.microsoft.com/office/drawing/2010/main" spid="_x0000_s10329"/>
            </a:ext>
            <a:ext uri="{FF2B5EF4-FFF2-40B4-BE49-F238E27FC236}">
              <a16:creationId xmlns:a16="http://schemas.microsoft.com/office/drawing/2014/main" id="{5047005C-7090-42A9-9FA0-E703CFA5E3A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548</xdr:row>
      <xdr:rowOff>0</xdr:rowOff>
    </xdr:from>
    <xdr:ext cx="860125" cy="209550"/>
    <xdr:sp macro="" textlink="">
      <xdr:nvSpPr>
        <xdr:cNvPr id="10367" name="Check Box 90" hidden="1">
          <a:extLst>
            <a:ext uri="{63B3BB69-23CF-44E3-9099-C40C66FF867C}">
              <a14:compatExt xmlns:a14="http://schemas.microsoft.com/office/drawing/2010/main" spid="_x0000_s10330"/>
            </a:ext>
            <a:ext uri="{FF2B5EF4-FFF2-40B4-BE49-F238E27FC236}">
              <a16:creationId xmlns:a16="http://schemas.microsoft.com/office/drawing/2014/main" id="{A3D0F660-7865-4C94-A316-BF1B8384A171}"/>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562</xdr:row>
      <xdr:rowOff>0</xdr:rowOff>
    </xdr:from>
    <xdr:ext cx="860125" cy="209550"/>
    <xdr:sp macro="" textlink="">
      <xdr:nvSpPr>
        <xdr:cNvPr id="10368" name="Check Box 88" hidden="1">
          <a:extLst>
            <a:ext uri="{63B3BB69-23CF-44E3-9099-C40C66FF867C}">
              <a14:compatExt xmlns:a14="http://schemas.microsoft.com/office/drawing/2010/main" spid="_x0000_s10328"/>
            </a:ext>
            <a:ext uri="{FF2B5EF4-FFF2-40B4-BE49-F238E27FC236}">
              <a16:creationId xmlns:a16="http://schemas.microsoft.com/office/drawing/2014/main" id="{1281AAB8-6191-499A-8D6F-3AB04E333980}"/>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562</xdr:row>
      <xdr:rowOff>0</xdr:rowOff>
    </xdr:from>
    <xdr:ext cx="860125" cy="209550"/>
    <xdr:sp macro="" textlink="">
      <xdr:nvSpPr>
        <xdr:cNvPr id="10369" name="Check Box 89" hidden="1">
          <a:extLst>
            <a:ext uri="{63B3BB69-23CF-44E3-9099-C40C66FF867C}">
              <a14:compatExt xmlns:a14="http://schemas.microsoft.com/office/drawing/2010/main" spid="_x0000_s10329"/>
            </a:ext>
            <a:ext uri="{FF2B5EF4-FFF2-40B4-BE49-F238E27FC236}">
              <a16:creationId xmlns:a16="http://schemas.microsoft.com/office/drawing/2014/main" id="{48645C2E-D264-4B51-81E8-9AEFEA8FAD31}"/>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562</xdr:row>
      <xdr:rowOff>0</xdr:rowOff>
    </xdr:from>
    <xdr:ext cx="860125" cy="209550"/>
    <xdr:sp macro="" textlink="">
      <xdr:nvSpPr>
        <xdr:cNvPr id="10370" name="Check Box 90" hidden="1">
          <a:extLst>
            <a:ext uri="{63B3BB69-23CF-44E3-9099-C40C66FF867C}">
              <a14:compatExt xmlns:a14="http://schemas.microsoft.com/office/drawing/2010/main" spid="_x0000_s10330"/>
            </a:ext>
            <a:ext uri="{FF2B5EF4-FFF2-40B4-BE49-F238E27FC236}">
              <a16:creationId xmlns:a16="http://schemas.microsoft.com/office/drawing/2014/main" id="{BE4FEFD9-A9E4-4F68-8884-147B6CD8D6C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562</xdr:row>
      <xdr:rowOff>0</xdr:rowOff>
    </xdr:from>
    <xdr:ext cx="860125" cy="209550"/>
    <xdr:sp macro="" textlink="">
      <xdr:nvSpPr>
        <xdr:cNvPr id="10371" name="Check Box 88" hidden="1">
          <a:extLst>
            <a:ext uri="{63B3BB69-23CF-44E3-9099-C40C66FF867C}">
              <a14:compatExt xmlns:a14="http://schemas.microsoft.com/office/drawing/2010/main" spid="_x0000_s10328"/>
            </a:ext>
            <a:ext uri="{FF2B5EF4-FFF2-40B4-BE49-F238E27FC236}">
              <a16:creationId xmlns:a16="http://schemas.microsoft.com/office/drawing/2014/main" id="{F9DD74C2-7831-4124-AF0E-84F24C2FAE47}"/>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562</xdr:row>
      <xdr:rowOff>0</xdr:rowOff>
    </xdr:from>
    <xdr:ext cx="860125" cy="209550"/>
    <xdr:sp macro="" textlink="">
      <xdr:nvSpPr>
        <xdr:cNvPr id="10372" name="Check Box 89" hidden="1">
          <a:extLst>
            <a:ext uri="{63B3BB69-23CF-44E3-9099-C40C66FF867C}">
              <a14:compatExt xmlns:a14="http://schemas.microsoft.com/office/drawing/2010/main" spid="_x0000_s10329"/>
            </a:ext>
            <a:ext uri="{FF2B5EF4-FFF2-40B4-BE49-F238E27FC236}">
              <a16:creationId xmlns:a16="http://schemas.microsoft.com/office/drawing/2014/main" id="{BE08801B-1B22-49C5-B63D-86DBA04E3805}"/>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562</xdr:row>
      <xdr:rowOff>0</xdr:rowOff>
    </xdr:from>
    <xdr:ext cx="860125" cy="209550"/>
    <xdr:sp macro="" textlink="">
      <xdr:nvSpPr>
        <xdr:cNvPr id="10373" name="Check Box 90" hidden="1">
          <a:extLst>
            <a:ext uri="{63B3BB69-23CF-44E3-9099-C40C66FF867C}">
              <a14:compatExt xmlns:a14="http://schemas.microsoft.com/office/drawing/2010/main" spid="_x0000_s10330"/>
            </a:ext>
            <a:ext uri="{FF2B5EF4-FFF2-40B4-BE49-F238E27FC236}">
              <a16:creationId xmlns:a16="http://schemas.microsoft.com/office/drawing/2014/main" id="{8DE2E7BE-8BDA-4156-8AB9-1E02A0D6BB7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576</xdr:row>
      <xdr:rowOff>0</xdr:rowOff>
    </xdr:from>
    <xdr:ext cx="860125" cy="209550"/>
    <xdr:sp macro="" textlink="">
      <xdr:nvSpPr>
        <xdr:cNvPr id="10374" name="Check Box 88" hidden="1">
          <a:extLst>
            <a:ext uri="{63B3BB69-23CF-44E3-9099-C40C66FF867C}">
              <a14:compatExt xmlns:a14="http://schemas.microsoft.com/office/drawing/2010/main" spid="_x0000_s10328"/>
            </a:ext>
            <a:ext uri="{FF2B5EF4-FFF2-40B4-BE49-F238E27FC236}">
              <a16:creationId xmlns:a16="http://schemas.microsoft.com/office/drawing/2014/main" id="{3E46524B-9106-4483-B21B-BBF756B2E144}"/>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576</xdr:row>
      <xdr:rowOff>0</xdr:rowOff>
    </xdr:from>
    <xdr:ext cx="860125" cy="209550"/>
    <xdr:sp macro="" textlink="">
      <xdr:nvSpPr>
        <xdr:cNvPr id="10375" name="Check Box 89" hidden="1">
          <a:extLst>
            <a:ext uri="{63B3BB69-23CF-44E3-9099-C40C66FF867C}">
              <a14:compatExt xmlns:a14="http://schemas.microsoft.com/office/drawing/2010/main" spid="_x0000_s10329"/>
            </a:ext>
            <a:ext uri="{FF2B5EF4-FFF2-40B4-BE49-F238E27FC236}">
              <a16:creationId xmlns:a16="http://schemas.microsoft.com/office/drawing/2014/main" id="{1DCF99B3-7BB9-4900-9A3D-1F871231D6A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576</xdr:row>
      <xdr:rowOff>0</xdr:rowOff>
    </xdr:from>
    <xdr:ext cx="860125" cy="209550"/>
    <xdr:sp macro="" textlink="">
      <xdr:nvSpPr>
        <xdr:cNvPr id="10376" name="Check Box 90" hidden="1">
          <a:extLst>
            <a:ext uri="{63B3BB69-23CF-44E3-9099-C40C66FF867C}">
              <a14:compatExt xmlns:a14="http://schemas.microsoft.com/office/drawing/2010/main" spid="_x0000_s10330"/>
            </a:ext>
            <a:ext uri="{FF2B5EF4-FFF2-40B4-BE49-F238E27FC236}">
              <a16:creationId xmlns:a16="http://schemas.microsoft.com/office/drawing/2014/main" id="{90196388-6061-4244-A997-A5E38E5CA8AE}"/>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590</xdr:row>
      <xdr:rowOff>0</xdr:rowOff>
    </xdr:from>
    <xdr:ext cx="860125" cy="209550"/>
    <xdr:sp macro="" textlink="">
      <xdr:nvSpPr>
        <xdr:cNvPr id="10377" name="Check Box 88" hidden="1">
          <a:extLst>
            <a:ext uri="{63B3BB69-23CF-44E3-9099-C40C66FF867C}">
              <a14:compatExt xmlns:a14="http://schemas.microsoft.com/office/drawing/2010/main" spid="_x0000_s10328"/>
            </a:ext>
            <a:ext uri="{FF2B5EF4-FFF2-40B4-BE49-F238E27FC236}">
              <a16:creationId xmlns:a16="http://schemas.microsoft.com/office/drawing/2014/main" id="{5642A9F9-45FD-4AA3-B702-AAF4CAA460B3}"/>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590</xdr:row>
      <xdr:rowOff>0</xdr:rowOff>
    </xdr:from>
    <xdr:ext cx="860125" cy="209550"/>
    <xdr:sp macro="" textlink="">
      <xdr:nvSpPr>
        <xdr:cNvPr id="10378" name="Check Box 89" hidden="1">
          <a:extLst>
            <a:ext uri="{63B3BB69-23CF-44E3-9099-C40C66FF867C}">
              <a14:compatExt xmlns:a14="http://schemas.microsoft.com/office/drawing/2010/main" spid="_x0000_s10329"/>
            </a:ext>
            <a:ext uri="{FF2B5EF4-FFF2-40B4-BE49-F238E27FC236}">
              <a16:creationId xmlns:a16="http://schemas.microsoft.com/office/drawing/2014/main" id="{CC3B6EBF-9DED-4C34-A43E-376566D24C9E}"/>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590</xdr:row>
      <xdr:rowOff>0</xdr:rowOff>
    </xdr:from>
    <xdr:ext cx="860125" cy="209550"/>
    <xdr:sp macro="" textlink="">
      <xdr:nvSpPr>
        <xdr:cNvPr id="10379" name="Check Box 90" hidden="1">
          <a:extLst>
            <a:ext uri="{63B3BB69-23CF-44E3-9099-C40C66FF867C}">
              <a14:compatExt xmlns:a14="http://schemas.microsoft.com/office/drawing/2010/main" spid="_x0000_s10330"/>
            </a:ext>
            <a:ext uri="{FF2B5EF4-FFF2-40B4-BE49-F238E27FC236}">
              <a16:creationId xmlns:a16="http://schemas.microsoft.com/office/drawing/2014/main" id="{A437A720-2499-4329-B214-B14EC42D78FE}"/>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604</xdr:row>
      <xdr:rowOff>0</xdr:rowOff>
    </xdr:from>
    <xdr:ext cx="860125" cy="209550"/>
    <xdr:sp macro="" textlink="">
      <xdr:nvSpPr>
        <xdr:cNvPr id="10380" name="Check Box 88" hidden="1">
          <a:extLst>
            <a:ext uri="{63B3BB69-23CF-44E3-9099-C40C66FF867C}">
              <a14:compatExt xmlns:a14="http://schemas.microsoft.com/office/drawing/2010/main" spid="_x0000_s10328"/>
            </a:ext>
            <a:ext uri="{FF2B5EF4-FFF2-40B4-BE49-F238E27FC236}">
              <a16:creationId xmlns:a16="http://schemas.microsoft.com/office/drawing/2014/main" id="{7FCAD6E5-1151-4B15-800B-4A1E90DBEAAD}"/>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604</xdr:row>
      <xdr:rowOff>0</xdr:rowOff>
    </xdr:from>
    <xdr:ext cx="860125" cy="209550"/>
    <xdr:sp macro="" textlink="">
      <xdr:nvSpPr>
        <xdr:cNvPr id="10381" name="Check Box 89" hidden="1">
          <a:extLst>
            <a:ext uri="{63B3BB69-23CF-44E3-9099-C40C66FF867C}">
              <a14:compatExt xmlns:a14="http://schemas.microsoft.com/office/drawing/2010/main" spid="_x0000_s10329"/>
            </a:ext>
            <a:ext uri="{FF2B5EF4-FFF2-40B4-BE49-F238E27FC236}">
              <a16:creationId xmlns:a16="http://schemas.microsoft.com/office/drawing/2014/main" id="{0E2696FB-0F49-4ECB-BF90-FB5BC0DFBA2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604</xdr:row>
      <xdr:rowOff>0</xdr:rowOff>
    </xdr:from>
    <xdr:ext cx="860125" cy="209550"/>
    <xdr:sp macro="" textlink="">
      <xdr:nvSpPr>
        <xdr:cNvPr id="10382" name="Check Box 90" hidden="1">
          <a:extLst>
            <a:ext uri="{63B3BB69-23CF-44E3-9099-C40C66FF867C}">
              <a14:compatExt xmlns:a14="http://schemas.microsoft.com/office/drawing/2010/main" spid="_x0000_s10330"/>
            </a:ext>
            <a:ext uri="{FF2B5EF4-FFF2-40B4-BE49-F238E27FC236}">
              <a16:creationId xmlns:a16="http://schemas.microsoft.com/office/drawing/2014/main" id="{A88F82D2-4147-4AF3-BE91-3B1269191E03}"/>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618</xdr:row>
      <xdr:rowOff>0</xdr:rowOff>
    </xdr:from>
    <xdr:ext cx="860125" cy="209550"/>
    <xdr:sp macro="" textlink="">
      <xdr:nvSpPr>
        <xdr:cNvPr id="10383" name="Check Box 88" hidden="1">
          <a:extLst>
            <a:ext uri="{63B3BB69-23CF-44E3-9099-C40C66FF867C}">
              <a14:compatExt xmlns:a14="http://schemas.microsoft.com/office/drawing/2010/main" spid="_x0000_s10328"/>
            </a:ext>
            <a:ext uri="{FF2B5EF4-FFF2-40B4-BE49-F238E27FC236}">
              <a16:creationId xmlns:a16="http://schemas.microsoft.com/office/drawing/2014/main" id="{EA6159EE-27A0-406B-8097-67942E6D31DF}"/>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618</xdr:row>
      <xdr:rowOff>0</xdr:rowOff>
    </xdr:from>
    <xdr:ext cx="860125" cy="209550"/>
    <xdr:sp macro="" textlink="">
      <xdr:nvSpPr>
        <xdr:cNvPr id="10384" name="Check Box 89" hidden="1">
          <a:extLst>
            <a:ext uri="{63B3BB69-23CF-44E3-9099-C40C66FF867C}">
              <a14:compatExt xmlns:a14="http://schemas.microsoft.com/office/drawing/2010/main" spid="_x0000_s10329"/>
            </a:ext>
            <a:ext uri="{FF2B5EF4-FFF2-40B4-BE49-F238E27FC236}">
              <a16:creationId xmlns:a16="http://schemas.microsoft.com/office/drawing/2014/main" id="{DE0C6278-E934-4A47-B319-CE9B24309C23}"/>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618</xdr:row>
      <xdr:rowOff>0</xdr:rowOff>
    </xdr:from>
    <xdr:ext cx="860125" cy="209550"/>
    <xdr:sp macro="" textlink="">
      <xdr:nvSpPr>
        <xdr:cNvPr id="10385" name="Check Box 90" hidden="1">
          <a:extLst>
            <a:ext uri="{63B3BB69-23CF-44E3-9099-C40C66FF867C}">
              <a14:compatExt xmlns:a14="http://schemas.microsoft.com/office/drawing/2010/main" spid="_x0000_s10330"/>
            </a:ext>
            <a:ext uri="{FF2B5EF4-FFF2-40B4-BE49-F238E27FC236}">
              <a16:creationId xmlns:a16="http://schemas.microsoft.com/office/drawing/2014/main" id="{7AB0BA72-4AFF-4853-90DE-ADADE593C4FB}"/>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632</xdr:row>
      <xdr:rowOff>0</xdr:rowOff>
    </xdr:from>
    <xdr:ext cx="860125" cy="209550"/>
    <xdr:sp macro="" textlink="">
      <xdr:nvSpPr>
        <xdr:cNvPr id="10386" name="Check Box 88" hidden="1">
          <a:extLst>
            <a:ext uri="{63B3BB69-23CF-44E3-9099-C40C66FF867C}">
              <a14:compatExt xmlns:a14="http://schemas.microsoft.com/office/drawing/2010/main" spid="_x0000_s10328"/>
            </a:ext>
            <a:ext uri="{FF2B5EF4-FFF2-40B4-BE49-F238E27FC236}">
              <a16:creationId xmlns:a16="http://schemas.microsoft.com/office/drawing/2014/main" id="{50644A2F-EE26-4FAD-B8FF-949ED7759F61}"/>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632</xdr:row>
      <xdr:rowOff>0</xdr:rowOff>
    </xdr:from>
    <xdr:ext cx="860125" cy="209550"/>
    <xdr:sp macro="" textlink="">
      <xdr:nvSpPr>
        <xdr:cNvPr id="10387" name="Check Box 89" hidden="1">
          <a:extLst>
            <a:ext uri="{63B3BB69-23CF-44E3-9099-C40C66FF867C}">
              <a14:compatExt xmlns:a14="http://schemas.microsoft.com/office/drawing/2010/main" spid="_x0000_s10329"/>
            </a:ext>
            <a:ext uri="{FF2B5EF4-FFF2-40B4-BE49-F238E27FC236}">
              <a16:creationId xmlns:a16="http://schemas.microsoft.com/office/drawing/2014/main" id="{04D652D5-3B26-498D-83AA-26FA8D59BF92}"/>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632</xdr:row>
      <xdr:rowOff>0</xdr:rowOff>
    </xdr:from>
    <xdr:ext cx="860125" cy="209550"/>
    <xdr:sp macro="" textlink="">
      <xdr:nvSpPr>
        <xdr:cNvPr id="10388" name="Check Box 90" hidden="1">
          <a:extLst>
            <a:ext uri="{63B3BB69-23CF-44E3-9099-C40C66FF867C}">
              <a14:compatExt xmlns:a14="http://schemas.microsoft.com/office/drawing/2010/main" spid="_x0000_s10330"/>
            </a:ext>
            <a:ext uri="{FF2B5EF4-FFF2-40B4-BE49-F238E27FC236}">
              <a16:creationId xmlns:a16="http://schemas.microsoft.com/office/drawing/2014/main" id="{016D502E-2E29-4FEF-9A55-850ADFACC5D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646</xdr:row>
      <xdr:rowOff>0</xdr:rowOff>
    </xdr:from>
    <xdr:ext cx="860125" cy="209550"/>
    <xdr:sp macro="" textlink="">
      <xdr:nvSpPr>
        <xdr:cNvPr id="10389" name="Check Box 88" hidden="1">
          <a:extLst>
            <a:ext uri="{63B3BB69-23CF-44E3-9099-C40C66FF867C}">
              <a14:compatExt xmlns:a14="http://schemas.microsoft.com/office/drawing/2010/main" spid="_x0000_s10328"/>
            </a:ext>
            <a:ext uri="{FF2B5EF4-FFF2-40B4-BE49-F238E27FC236}">
              <a16:creationId xmlns:a16="http://schemas.microsoft.com/office/drawing/2014/main" id="{EA07880C-4E13-4654-887B-7DC7C628494C}"/>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646</xdr:row>
      <xdr:rowOff>0</xdr:rowOff>
    </xdr:from>
    <xdr:ext cx="860125" cy="209550"/>
    <xdr:sp macro="" textlink="">
      <xdr:nvSpPr>
        <xdr:cNvPr id="10390" name="Check Box 89" hidden="1">
          <a:extLst>
            <a:ext uri="{63B3BB69-23CF-44E3-9099-C40C66FF867C}">
              <a14:compatExt xmlns:a14="http://schemas.microsoft.com/office/drawing/2010/main" spid="_x0000_s10329"/>
            </a:ext>
            <a:ext uri="{FF2B5EF4-FFF2-40B4-BE49-F238E27FC236}">
              <a16:creationId xmlns:a16="http://schemas.microsoft.com/office/drawing/2014/main" id="{5A77CE71-7883-47E9-8AC0-E6AE95EADD5A}"/>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646</xdr:row>
      <xdr:rowOff>0</xdr:rowOff>
    </xdr:from>
    <xdr:ext cx="860125" cy="209550"/>
    <xdr:sp macro="" textlink="">
      <xdr:nvSpPr>
        <xdr:cNvPr id="10391" name="Check Box 90" hidden="1">
          <a:extLst>
            <a:ext uri="{63B3BB69-23CF-44E3-9099-C40C66FF867C}">
              <a14:compatExt xmlns:a14="http://schemas.microsoft.com/office/drawing/2010/main" spid="_x0000_s10330"/>
            </a:ext>
            <a:ext uri="{FF2B5EF4-FFF2-40B4-BE49-F238E27FC236}">
              <a16:creationId xmlns:a16="http://schemas.microsoft.com/office/drawing/2014/main" id="{EE1CAEC2-0ABE-44EE-B9F4-229850447FC1}"/>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660</xdr:row>
      <xdr:rowOff>0</xdr:rowOff>
    </xdr:from>
    <xdr:ext cx="860125" cy="209550"/>
    <xdr:sp macro="" textlink="">
      <xdr:nvSpPr>
        <xdr:cNvPr id="10392" name="Check Box 88" hidden="1">
          <a:extLst>
            <a:ext uri="{63B3BB69-23CF-44E3-9099-C40C66FF867C}">
              <a14:compatExt xmlns:a14="http://schemas.microsoft.com/office/drawing/2010/main" spid="_x0000_s10328"/>
            </a:ext>
            <a:ext uri="{FF2B5EF4-FFF2-40B4-BE49-F238E27FC236}">
              <a16:creationId xmlns:a16="http://schemas.microsoft.com/office/drawing/2014/main" id="{A9217A0C-1204-432D-B673-0CD41CA9D377}"/>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660</xdr:row>
      <xdr:rowOff>0</xdr:rowOff>
    </xdr:from>
    <xdr:ext cx="860125" cy="209550"/>
    <xdr:sp macro="" textlink="">
      <xdr:nvSpPr>
        <xdr:cNvPr id="10393" name="Check Box 89" hidden="1">
          <a:extLst>
            <a:ext uri="{63B3BB69-23CF-44E3-9099-C40C66FF867C}">
              <a14:compatExt xmlns:a14="http://schemas.microsoft.com/office/drawing/2010/main" spid="_x0000_s10329"/>
            </a:ext>
            <a:ext uri="{FF2B5EF4-FFF2-40B4-BE49-F238E27FC236}">
              <a16:creationId xmlns:a16="http://schemas.microsoft.com/office/drawing/2014/main" id="{F4EF22B0-A4BB-4ABE-9509-29B75C4D9DA8}"/>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660</xdr:row>
      <xdr:rowOff>0</xdr:rowOff>
    </xdr:from>
    <xdr:ext cx="860125" cy="209550"/>
    <xdr:sp macro="" textlink="">
      <xdr:nvSpPr>
        <xdr:cNvPr id="10394" name="Check Box 90" hidden="1">
          <a:extLst>
            <a:ext uri="{63B3BB69-23CF-44E3-9099-C40C66FF867C}">
              <a14:compatExt xmlns:a14="http://schemas.microsoft.com/office/drawing/2010/main" spid="_x0000_s10330"/>
            </a:ext>
            <a:ext uri="{FF2B5EF4-FFF2-40B4-BE49-F238E27FC236}">
              <a16:creationId xmlns:a16="http://schemas.microsoft.com/office/drawing/2014/main" id="{1A3B1B62-DA26-48F9-B274-ECA3121677E6}"/>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674</xdr:row>
      <xdr:rowOff>0</xdr:rowOff>
    </xdr:from>
    <xdr:ext cx="860125" cy="209550"/>
    <xdr:sp macro="" textlink="">
      <xdr:nvSpPr>
        <xdr:cNvPr id="10395" name="Check Box 88" hidden="1">
          <a:extLst>
            <a:ext uri="{63B3BB69-23CF-44E3-9099-C40C66FF867C}">
              <a14:compatExt xmlns:a14="http://schemas.microsoft.com/office/drawing/2010/main" spid="_x0000_s10328"/>
            </a:ext>
            <a:ext uri="{FF2B5EF4-FFF2-40B4-BE49-F238E27FC236}">
              <a16:creationId xmlns:a16="http://schemas.microsoft.com/office/drawing/2014/main" id="{41840A5F-FF81-47C7-BD2D-99334F0176C2}"/>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674</xdr:row>
      <xdr:rowOff>0</xdr:rowOff>
    </xdr:from>
    <xdr:ext cx="860125" cy="209550"/>
    <xdr:sp macro="" textlink="">
      <xdr:nvSpPr>
        <xdr:cNvPr id="10396" name="Check Box 89" hidden="1">
          <a:extLst>
            <a:ext uri="{63B3BB69-23CF-44E3-9099-C40C66FF867C}">
              <a14:compatExt xmlns:a14="http://schemas.microsoft.com/office/drawing/2010/main" spid="_x0000_s10329"/>
            </a:ext>
            <a:ext uri="{FF2B5EF4-FFF2-40B4-BE49-F238E27FC236}">
              <a16:creationId xmlns:a16="http://schemas.microsoft.com/office/drawing/2014/main" id="{67077CB4-9120-4049-ADC9-E5164B288D9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674</xdr:row>
      <xdr:rowOff>0</xdr:rowOff>
    </xdr:from>
    <xdr:ext cx="860125" cy="209550"/>
    <xdr:sp macro="" textlink="">
      <xdr:nvSpPr>
        <xdr:cNvPr id="10397" name="Check Box 90" hidden="1">
          <a:extLst>
            <a:ext uri="{63B3BB69-23CF-44E3-9099-C40C66FF867C}">
              <a14:compatExt xmlns:a14="http://schemas.microsoft.com/office/drawing/2010/main" spid="_x0000_s10330"/>
            </a:ext>
            <a:ext uri="{FF2B5EF4-FFF2-40B4-BE49-F238E27FC236}">
              <a16:creationId xmlns:a16="http://schemas.microsoft.com/office/drawing/2014/main" id="{80FE84DD-94CA-400B-9A8C-7893AE182D3F}"/>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688</xdr:row>
      <xdr:rowOff>0</xdr:rowOff>
    </xdr:from>
    <xdr:ext cx="860125" cy="209550"/>
    <xdr:sp macro="" textlink="">
      <xdr:nvSpPr>
        <xdr:cNvPr id="10398" name="Check Box 88" hidden="1">
          <a:extLst>
            <a:ext uri="{63B3BB69-23CF-44E3-9099-C40C66FF867C}">
              <a14:compatExt xmlns:a14="http://schemas.microsoft.com/office/drawing/2010/main" spid="_x0000_s10328"/>
            </a:ext>
            <a:ext uri="{FF2B5EF4-FFF2-40B4-BE49-F238E27FC236}">
              <a16:creationId xmlns:a16="http://schemas.microsoft.com/office/drawing/2014/main" id="{3B1F2A9E-087C-4E27-8B03-3C502773753F}"/>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688</xdr:row>
      <xdr:rowOff>0</xdr:rowOff>
    </xdr:from>
    <xdr:ext cx="860125" cy="209550"/>
    <xdr:sp macro="" textlink="">
      <xdr:nvSpPr>
        <xdr:cNvPr id="10399" name="Check Box 89" hidden="1">
          <a:extLst>
            <a:ext uri="{63B3BB69-23CF-44E3-9099-C40C66FF867C}">
              <a14:compatExt xmlns:a14="http://schemas.microsoft.com/office/drawing/2010/main" spid="_x0000_s10329"/>
            </a:ext>
            <a:ext uri="{FF2B5EF4-FFF2-40B4-BE49-F238E27FC236}">
              <a16:creationId xmlns:a16="http://schemas.microsoft.com/office/drawing/2014/main" id="{D25C233D-744A-41D4-8C4B-D87F6146DFB1}"/>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688</xdr:row>
      <xdr:rowOff>0</xdr:rowOff>
    </xdr:from>
    <xdr:ext cx="860125" cy="209550"/>
    <xdr:sp macro="" textlink="">
      <xdr:nvSpPr>
        <xdr:cNvPr id="10400" name="Check Box 90" hidden="1">
          <a:extLst>
            <a:ext uri="{63B3BB69-23CF-44E3-9099-C40C66FF867C}">
              <a14:compatExt xmlns:a14="http://schemas.microsoft.com/office/drawing/2010/main" spid="_x0000_s10330"/>
            </a:ext>
            <a:ext uri="{FF2B5EF4-FFF2-40B4-BE49-F238E27FC236}">
              <a16:creationId xmlns:a16="http://schemas.microsoft.com/office/drawing/2014/main" id="{1771819C-CD82-4503-A899-A867FD280340}"/>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702</xdr:row>
      <xdr:rowOff>0</xdr:rowOff>
    </xdr:from>
    <xdr:ext cx="860125" cy="209550"/>
    <xdr:sp macro="" textlink="">
      <xdr:nvSpPr>
        <xdr:cNvPr id="10401" name="Check Box 88" hidden="1">
          <a:extLst>
            <a:ext uri="{63B3BB69-23CF-44E3-9099-C40C66FF867C}">
              <a14:compatExt xmlns:a14="http://schemas.microsoft.com/office/drawing/2010/main" spid="_x0000_s10328"/>
            </a:ext>
            <a:ext uri="{FF2B5EF4-FFF2-40B4-BE49-F238E27FC236}">
              <a16:creationId xmlns:a16="http://schemas.microsoft.com/office/drawing/2014/main" id="{3CF69A58-96E2-4E23-8B9B-F310B7373F4D}"/>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702</xdr:row>
      <xdr:rowOff>0</xdr:rowOff>
    </xdr:from>
    <xdr:ext cx="860125" cy="209550"/>
    <xdr:sp macro="" textlink="">
      <xdr:nvSpPr>
        <xdr:cNvPr id="10402" name="Check Box 89" hidden="1">
          <a:extLst>
            <a:ext uri="{63B3BB69-23CF-44E3-9099-C40C66FF867C}">
              <a14:compatExt xmlns:a14="http://schemas.microsoft.com/office/drawing/2010/main" spid="_x0000_s10329"/>
            </a:ext>
            <a:ext uri="{FF2B5EF4-FFF2-40B4-BE49-F238E27FC236}">
              <a16:creationId xmlns:a16="http://schemas.microsoft.com/office/drawing/2014/main" id="{3B65F2B1-7D84-4DB3-8D6D-8CAAD94EB649}"/>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702</xdr:row>
      <xdr:rowOff>0</xdr:rowOff>
    </xdr:from>
    <xdr:ext cx="860125" cy="209550"/>
    <xdr:sp macro="" textlink="">
      <xdr:nvSpPr>
        <xdr:cNvPr id="10403" name="Check Box 90" hidden="1">
          <a:extLst>
            <a:ext uri="{63B3BB69-23CF-44E3-9099-C40C66FF867C}">
              <a14:compatExt xmlns:a14="http://schemas.microsoft.com/office/drawing/2010/main" spid="_x0000_s10330"/>
            </a:ext>
            <a:ext uri="{FF2B5EF4-FFF2-40B4-BE49-F238E27FC236}">
              <a16:creationId xmlns:a16="http://schemas.microsoft.com/office/drawing/2014/main" id="{BF203FC7-C97C-4967-9942-1C84D4F4FD34}"/>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702</xdr:row>
      <xdr:rowOff>0</xdr:rowOff>
    </xdr:from>
    <xdr:ext cx="860125" cy="209550"/>
    <xdr:sp macro="" textlink="">
      <xdr:nvSpPr>
        <xdr:cNvPr id="10404" name="Check Box 88" hidden="1">
          <a:extLst>
            <a:ext uri="{63B3BB69-23CF-44E3-9099-C40C66FF867C}">
              <a14:compatExt xmlns:a14="http://schemas.microsoft.com/office/drawing/2010/main" spid="_x0000_s10328"/>
            </a:ext>
            <a:ext uri="{FF2B5EF4-FFF2-40B4-BE49-F238E27FC236}">
              <a16:creationId xmlns:a16="http://schemas.microsoft.com/office/drawing/2014/main" id="{321561FC-16DA-4781-AE6E-1DE8423E5C41}"/>
            </a:ext>
          </a:extLst>
        </xdr:cNvPr>
        <xdr:cNvSpPr/>
      </xdr:nvSpPr>
      <xdr:spPr bwMode="auto">
        <a:xfrm>
          <a:off x="2646872"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702</xdr:row>
      <xdr:rowOff>0</xdr:rowOff>
    </xdr:from>
    <xdr:ext cx="860125" cy="209550"/>
    <xdr:sp macro="" textlink="">
      <xdr:nvSpPr>
        <xdr:cNvPr id="10405" name="Check Box 89" hidden="1">
          <a:extLst>
            <a:ext uri="{63B3BB69-23CF-44E3-9099-C40C66FF867C}">
              <a14:compatExt xmlns:a14="http://schemas.microsoft.com/office/drawing/2010/main" spid="_x0000_s10329"/>
            </a:ext>
            <a:ext uri="{FF2B5EF4-FFF2-40B4-BE49-F238E27FC236}">
              <a16:creationId xmlns:a16="http://schemas.microsoft.com/office/drawing/2014/main" id="{0F6AC5C5-312D-4E8F-9F24-8927CE49B047}"/>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702</xdr:row>
      <xdr:rowOff>0</xdr:rowOff>
    </xdr:from>
    <xdr:ext cx="860125" cy="209550"/>
    <xdr:sp macro="" textlink="">
      <xdr:nvSpPr>
        <xdr:cNvPr id="10406" name="Check Box 90" hidden="1">
          <a:extLst>
            <a:ext uri="{63B3BB69-23CF-44E3-9099-C40C66FF867C}">
              <a14:compatExt xmlns:a14="http://schemas.microsoft.com/office/drawing/2010/main" spid="_x0000_s10330"/>
            </a:ext>
            <a:ext uri="{FF2B5EF4-FFF2-40B4-BE49-F238E27FC236}">
              <a16:creationId xmlns:a16="http://schemas.microsoft.com/office/drawing/2014/main" id="{C18F64F7-5136-42CE-9E27-8F43C007252C}"/>
            </a:ext>
          </a:extLst>
        </xdr:cNvPr>
        <xdr:cNvSpPr/>
      </xdr:nvSpPr>
      <xdr:spPr bwMode="auto">
        <a:xfrm>
          <a:off x="2637886" y="40005000"/>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xdr:row>
      <xdr:rowOff>0</xdr:rowOff>
    </xdr:from>
    <xdr:ext cx="860125" cy="209550"/>
    <xdr:sp macro="" textlink="">
      <xdr:nvSpPr>
        <xdr:cNvPr id="10407" name="Check Box 88" hidden="1">
          <a:extLst>
            <a:ext uri="{63B3BB69-23CF-44E3-9099-C40C66FF867C}">
              <a14:compatExt xmlns:a14="http://schemas.microsoft.com/office/drawing/2010/main" spid="_x0000_s10328"/>
            </a:ext>
            <a:ext uri="{FF2B5EF4-FFF2-40B4-BE49-F238E27FC236}">
              <a16:creationId xmlns:a16="http://schemas.microsoft.com/office/drawing/2014/main" id="{784CAAF3-8409-4528-A968-51B0FD76CCD9}"/>
            </a:ext>
          </a:extLst>
        </xdr:cNvPr>
        <xdr:cNvSpPr/>
      </xdr:nvSpPr>
      <xdr:spPr bwMode="auto">
        <a:xfrm>
          <a:off x="2646872"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xdr:row>
      <xdr:rowOff>0</xdr:rowOff>
    </xdr:from>
    <xdr:ext cx="860125" cy="209550"/>
    <xdr:sp macro="" textlink="">
      <xdr:nvSpPr>
        <xdr:cNvPr id="10408" name="Check Box 89" hidden="1">
          <a:extLst>
            <a:ext uri="{63B3BB69-23CF-44E3-9099-C40C66FF867C}">
              <a14:compatExt xmlns:a14="http://schemas.microsoft.com/office/drawing/2010/main" spid="_x0000_s10329"/>
            </a:ext>
            <a:ext uri="{FF2B5EF4-FFF2-40B4-BE49-F238E27FC236}">
              <a16:creationId xmlns:a16="http://schemas.microsoft.com/office/drawing/2014/main" id="{63E0AAB5-DAD7-4FED-BAF1-627DED270EBD}"/>
            </a:ext>
          </a:extLst>
        </xdr:cNvPr>
        <xdr:cNvSpPr/>
      </xdr:nvSpPr>
      <xdr:spPr bwMode="auto">
        <a:xfrm>
          <a:off x="2637886"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xdr:row>
      <xdr:rowOff>0</xdr:rowOff>
    </xdr:from>
    <xdr:ext cx="860125" cy="209550"/>
    <xdr:sp macro="" textlink="">
      <xdr:nvSpPr>
        <xdr:cNvPr id="10409" name="Check Box 90" hidden="1">
          <a:extLst>
            <a:ext uri="{63B3BB69-23CF-44E3-9099-C40C66FF867C}">
              <a14:compatExt xmlns:a14="http://schemas.microsoft.com/office/drawing/2010/main" spid="_x0000_s10330"/>
            </a:ext>
            <a:ext uri="{FF2B5EF4-FFF2-40B4-BE49-F238E27FC236}">
              <a16:creationId xmlns:a16="http://schemas.microsoft.com/office/drawing/2014/main" id="{C530EE78-E60C-48F4-B102-57C2EAED8BD7}"/>
            </a:ext>
          </a:extLst>
        </xdr:cNvPr>
        <xdr:cNvSpPr/>
      </xdr:nvSpPr>
      <xdr:spPr bwMode="auto">
        <a:xfrm>
          <a:off x="2637886"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oneCellAnchor>
    <xdr:from>
      <xdr:col>0</xdr:col>
      <xdr:colOff>2646872</xdr:colOff>
      <xdr:row>2</xdr:row>
      <xdr:rowOff>0</xdr:rowOff>
    </xdr:from>
    <xdr:ext cx="860125" cy="209550"/>
    <xdr:sp macro="" textlink="">
      <xdr:nvSpPr>
        <xdr:cNvPr id="10410" name="Check Box 88" hidden="1">
          <a:extLst>
            <a:ext uri="{63B3BB69-23CF-44E3-9099-C40C66FF867C}">
              <a14:compatExt xmlns:a14="http://schemas.microsoft.com/office/drawing/2010/main" spid="_x0000_s10328"/>
            </a:ext>
            <a:ext uri="{FF2B5EF4-FFF2-40B4-BE49-F238E27FC236}">
              <a16:creationId xmlns:a16="http://schemas.microsoft.com/office/drawing/2014/main" id="{262C827B-59CE-4D6A-8017-43DBCEA8B945}"/>
            </a:ext>
          </a:extLst>
        </xdr:cNvPr>
        <xdr:cNvSpPr/>
      </xdr:nvSpPr>
      <xdr:spPr bwMode="auto">
        <a:xfrm>
          <a:off x="2646872"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2</xdr:row>
      <xdr:rowOff>0</xdr:rowOff>
    </xdr:from>
    <xdr:ext cx="860125" cy="209550"/>
    <xdr:sp macro="" textlink="">
      <xdr:nvSpPr>
        <xdr:cNvPr id="10411" name="Check Box 89" hidden="1">
          <a:extLst>
            <a:ext uri="{63B3BB69-23CF-44E3-9099-C40C66FF867C}">
              <a14:compatExt xmlns:a14="http://schemas.microsoft.com/office/drawing/2010/main" spid="_x0000_s10329"/>
            </a:ext>
            <a:ext uri="{FF2B5EF4-FFF2-40B4-BE49-F238E27FC236}">
              <a16:creationId xmlns:a16="http://schemas.microsoft.com/office/drawing/2014/main" id="{11CFCD82-1DC1-4041-8DA5-CA6232A29278}"/>
            </a:ext>
          </a:extLst>
        </xdr:cNvPr>
        <xdr:cNvSpPr/>
      </xdr:nvSpPr>
      <xdr:spPr bwMode="auto">
        <a:xfrm>
          <a:off x="2637886"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2</xdr:row>
      <xdr:rowOff>0</xdr:rowOff>
    </xdr:from>
    <xdr:ext cx="860125" cy="209550"/>
    <xdr:sp macro="" textlink="">
      <xdr:nvSpPr>
        <xdr:cNvPr id="10412" name="Check Box 90" hidden="1">
          <a:extLst>
            <a:ext uri="{63B3BB69-23CF-44E3-9099-C40C66FF867C}">
              <a14:compatExt xmlns:a14="http://schemas.microsoft.com/office/drawing/2010/main" spid="_x0000_s10330"/>
            </a:ext>
            <a:ext uri="{FF2B5EF4-FFF2-40B4-BE49-F238E27FC236}">
              <a16:creationId xmlns:a16="http://schemas.microsoft.com/office/drawing/2014/main" id="{2CA0646C-2925-4A8B-9E54-A014029F22EA}"/>
            </a:ext>
          </a:extLst>
        </xdr:cNvPr>
        <xdr:cNvSpPr/>
      </xdr:nvSpPr>
      <xdr:spPr bwMode="auto">
        <a:xfrm>
          <a:off x="2637886" y="4486275"/>
          <a:ext cx="8601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wsDr>
</file>

<file path=xl/persons/person.xml><?xml version="1.0" encoding="utf-8"?>
<personList xmlns="http://schemas.microsoft.com/office/spreadsheetml/2018/threadedcomments" xmlns:x="http://schemas.openxmlformats.org/spreadsheetml/2006/main">
  <person displayName="Skelton, Sandra" id="{E9D93165-490C-4E39-BAAF-C78FD6D4FCF6}" userId="S::Sandra.Skelton@azed.gov::0ea26b1c-2bf6-4126-a7f8-25c59d8b085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 dT="2023-05-12T16:47:20.67" personId="{E9D93165-490C-4E39-BAAF-C78FD6D4FCF6}" id="{2253F4B4-C3CD-4153-ACFF-B5260E2F5B97}">
    <text>Number of EUT Activities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
  <sheetViews>
    <sheetView zoomScale="90" zoomScaleNormal="90" workbookViewId="0">
      <selection activeCell="A29" sqref="A29"/>
    </sheetView>
  </sheetViews>
  <sheetFormatPr defaultColWidth="9.140625" defaultRowHeight="20.100000000000001" customHeight="1"/>
  <cols>
    <col min="1" max="1" width="149.28515625" style="2" customWidth="1"/>
    <col min="2" max="2" width="17.5703125" style="2" customWidth="1"/>
    <col min="3" max="16384" width="9.140625" style="2"/>
  </cols>
  <sheetData>
    <row r="1" spans="1:3" ht="31.5" customHeight="1">
      <c r="A1" s="228" t="s">
        <v>0</v>
      </c>
    </row>
    <row r="2" spans="1:3" ht="23.25" customHeight="1">
      <c r="A2" s="148" t="s">
        <v>1</v>
      </c>
    </row>
    <row r="3" spans="1:3" ht="22.5" customHeight="1">
      <c r="A3" s="191" t="s">
        <v>2</v>
      </c>
    </row>
    <row r="4" spans="1:3" ht="18.95" customHeight="1">
      <c r="A4" s="195" t="s">
        <v>3</v>
      </c>
    </row>
    <row r="5" spans="1:3" ht="18.95" customHeight="1">
      <c r="A5" s="192" t="s">
        <v>4</v>
      </c>
    </row>
    <row r="6" spans="1:3" ht="18.95" customHeight="1">
      <c r="A6" s="192" t="s">
        <v>5</v>
      </c>
    </row>
    <row r="7" spans="1:3" ht="18.95" customHeight="1">
      <c r="A7" s="192" t="s">
        <v>6</v>
      </c>
    </row>
    <row r="8" spans="1:3" ht="18.95" customHeight="1">
      <c r="A8" s="192" t="s">
        <v>7</v>
      </c>
    </row>
    <row r="9" spans="1:3" ht="18.95" customHeight="1">
      <c r="A9" s="193" t="s">
        <v>8</v>
      </c>
    </row>
    <row r="10" spans="1:3" ht="37.5" customHeight="1">
      <c r="A10" s="194" t="s">
        <v>9</v>
      </c>
    </row>
    <row r="11" spans="1:3" ht="18.95" customHeight="1">
      <c r="A11" s="191" t="s">
        <v>10</v>
      </c>
      <c r="C11" s="6"/>
    </row>
    <row r="12" spans="1:3" ht="55.5" customHeight="1">
      <c r="A12" s="192" t="s">
        <v>11</v>
      </c>
    </row>
    <row r="13" spans="1:3" ht="18.95" customHeight="1">
      <c r="A13" s="192" t="s">
        <v>12</v>
      </c>
    </row>
    <row r="14" spans="1:3" ht="36.75" customHeight="1">
      <c r="A14" s="193" t="s">
        <v>13</v>
      </c>
    </row>
    <row r="15" spans="1:3" ht="25.5" customHeight="1">
      <c r="A15" s="137" t="s">
        <v>14</v>
      </c>
    </row>
    <row r="16" spans="1:3" ht="132.75" customHeight="1">
      <c r="A16" s="19" t="s">
        <v>15</v>
      </c>
    </row>
    <row r="17" spans="1:1" ht="16.5" customHeight="1">
      <c r="A17" s="130"/>
    </row>
    <row r="18" spans="1:1" ht="20.100000000000001" customHeight="1">
      <c r="A18" s="129" t="s">
        <v>16</v>
      </c>
    </row>
    <row r="19" spans="1:1" ht="20.100000000000001" customHeight="1">
      <c r="A19" s="131" t="s">
        <v>17</v>
      </c>
    </row>
    <row r="20" spans="1:1" ht="20.100000000000001" customHeight="1">
      <c r="A20" s="132" t="s">
        <v>18</v>
      </c>
    </row>
    <row r="21" spans="1:1" ht="20.100000000000001" customHeight="1">
      <c r="A21" s="190" t="s">
        <v>19</v>
      </c>
    </row>
    <row r="22" spans="1:1" ht="20.100000000000001" customHeight="1">
      <c r="A22" s="229" t="s">
        <v>20</v>
      </c>
    </row>
    <row r="23" spans="1:1" ht="9.9499999999999993" customHeight="1">
      <c r="A23" s="130"/>
    </row>
    <row r="24" spans="1:1" ht="20.100000000000001" customHeight="1">
      <c r="A24" s="129" t="s">
        <v>21</v>
      </c>
    </row>
    <row r="25" spans="1:1" ht="20.100000000000001" customHeight="1">
      <c r="A25" s="133" t="s">
        <v>22</v>
      </c>
    </row>
    <row r="26" spans="1:1" ht="20.100000000000001" customHeight="1">
      <c r="A26" s="134" t="s">
        <v>23</v>
      </c>
    </row>
    <row r="27" spans="1:1" ht="20.100000000000001" customHeight="1">
      <c r="A27" s="134" t="s">
        <v>24</v>
      </c>
    </row>
    <row r="28" spans="1:1" ht="20.100000000000001" customHeight="1">
      <c r="A28" s="134" t="s">
        <v>25</v>
      </c>
    </row>
    <row r="29" spans="1:1" ht="20.100000000000001" customHeight="1">
      <c r="A29" s="229" t="s">
        <v>26</v>
      </c>
    </row>
    <row r="30" spans="1:1" ht="20.100000000000001" customHeight="1">
      <c r="A30" s="158"/>
    </row>
    <row r="31" spans="1:1" ht="9.9499999999999993" customHeight="1">
      <c r="A31" s="130"/>
    </row>
    <row r="32" spans="1:1" ht="20.100000000000001" customHeight="1">
      <c r="A32" s="129" t="s">
        <v>27</v>
      </c>
    </row>
    <row r="33" spans="1:15" ht="19.5" customHeight="1">
      <c r="A33" s="135" t="s">
        <v>28</v>
      </c>
      <c r="B33" s="19"/>
      <c r="C33" s="19"/>
      <c r="D33" s="19"/>
      <c r="E33" s="19"/>
      <c r="F33" s="19"/>
      <c r="G33" s="19"/>
      <c r="H33" s="19"/>
      <c r="I33" s="19"/>
      <c r="J33" s="19"/>
      <c r="K33" s="19"/>
      <c r="L33" s="19"/>
      <c r="M33" s="19"/>
      <c r="N33" s="19"/>
      <c r="O33" s="19"/>
    </row>
    <row r="34" spans="1:15" ht="20.100000000000001" customHeight="1">
      <c r="A34" s="135" t="s">
        <v>29</v>
      </c>
    </row>
    <row r="35" spans="1:15" ht="20.100000000000001" customHeight="1">
      <c r="A35" s="135" t="s">
        <v>30</v>
      </c>
    </row>
    <row r="36" spans="1:15" ht="33" customHeight="1">
      <c r="A36" s="136" t="s">
        <v>31</v>
      </c>
    </row>
    <row r="37" spans="1:15" ht="9.9499999999999993" customHeight="1">
      <c r="A37" s="130"/>
    </row>
  </sheetData>
  <conditionalFormatting sqref="A1">
    <cfRule type="duplicateValues" dxfId="135" priority="8"/>
  </conditionalFormatting>
  <conditionalFormatting sqref="A2">
    <cfRule type="duplicateValues" dxfId="134" priority="168"/>
  </conditionalFormatting>
  <conditionalFormatting sqref="A3:A4 C11 A6:A14">
    <cfRule type="duplicateValues" dxfId="133" priority="167"/>
  </conditionalFormatting>
  <conditionalFormatting sqref="A5">
    <cfRule type="duplicateValues" dxfId="132" priority="5"/>
  </conditionalFormatting>
  <conditionalFormatting sqref="A17">
    <cfRule type="duplicateValues" dxfId="131" priority="3"/>
  </conditionalFormatting>
  <conditionalFormatting sqref="A23">
    <cfRule type="duplicateValues" dxfId="130" priority="7"/>
  </conditionalFormatting>
  <conditionalFormatting sqref="A31">
    <cfRule type="duplicateValues" dxfId="129" priority="2"/>
  </conditionalFormatting>
  <conditionalFormatting sqref="A37">
    <cfRule type="duplicateValues" dxfId="128" priority="1"/>
  </conditionalFormatting>
  <printOptions horizontalCentered="1"/>
  <pageMargins left="0.5" right="0.5" top="0.5" bottom="0.4" header="0.3" footer="0.25"/>
  <pageSetup scale="90" orientation="landscape" verticalDpi="300" r:id="rId1"/>
  <headerFooter>
    <oddFooter>&amp;LArizona Department of Education&amp;CPage &amp;P of 2&amp;RTitle IV-A Workbook Instructions</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66FF"/>
  </sheetPr>
  <dimension ref="A1:AD22"/>
  <sheetViews>
    <sheetView zoomScaleNormal="100" workbookViewId="0">
      <selection activeCell="F11" sqref="F11"/>
    </sheetView>
  </sheetViews>
  <sheetFormatPr defaultColWidth="9.140625" defaultRowHeight="20.100000000000001" customHeight="1"/>
  <cols>
    <col min="1" max="1" width="53.28515625" style="2" customWidth="1"/>
    <col min="2" max="2" width="21.140625" style="2" customWidth="1"/>
    <col min="3" max="3" width="42.5703125" style="2" customWidth="1"/>
    <col min="4" max="4" width="22" style="2" customWidth="1"/>
    <col min="5" max="5" width="7.28515625" style="2" customWidth="1"/>
    <col min="6" max="6" width="70.85546875" style="2" customWidth="1"/>
    <col min="7" max="7" width="17.7109375" style="2" customWidth="1"/>
    <col min="8" max="8" width="17.85546875" style="2" customWidth="1"/>
    <col min="9" max="15" width="19.28515625" style="2" customWidth="1"/>
    <col min="16" max="30" width="9.140625" style="2" customWidth="1"/>
    <col min="31" max="16384" width="9.140625" style="2"/>
  </cols>
  <sheetData>
    <row r="1" spans="1:30" ht="51.75" customHeight="1" thickBot="1">
      <c r="A1" s="308" t="s">
        <v>32</v>
      </c>
      <c r="B1" s="309" t="s">
        <v>33</v>
      </c>
      <c r="C1" s="310" t="s">
        <v>34</v>
      </c>
      <c r="D1" s="311" t="s">
        <v>35</v>
      </c>
      <c r="E1" s="68"/>
      <c r="F1" s="312" t="s">
        <v>36</v>
      </c>
      <c r="G1" s="409" t="str">
        <f>A2</f>
        <v>LEA Name</v>
      </c>
      <c r="H1" s="410"/>
      <c r="I1" s="49"/>
      <c r="J1" s="49"/>
      <c r="K1" s="49"/>
      <c r="L1" s="49"/>
      <c r="M1" s="49"/>
      <c r="N1" s="49"/>
      <c r="O1" s="49"/>
      <c r="AC1" s="2" t="s">
        <v>37</v>
      </c>
      <c r="AD1" s="10" t="s">
        <v>33</v>
      </c>
    </row>
    <row r="2" spans="1:30" ht="38.25" customHeight="1">
      <c r="A2" s="304" t="s">
        <v>38</v>
      </c>
      <c r="B2" s="216" t="s">
        <v>39</v>
      </c>
      <c r="C2" s="115" t="s">
        <v>34</v>
      </c>
      <c r="D2" s="116" t="s">
        <v>40</v>
      </c>
      <c r="E2" s="69"/>
      <c r="F2" s="249" t="s">
        <v>41</v>
      </c>
      <c r="G2" s="142"/>
      <c r="H2" s="406" t="s">
        <v>42</v>
      </c>
      <c r="I2" s="50"/>
      <c r="J2" s="50"/>
      <c r="K2" s="50"/>
      <c r="L2" s="50"/>
      <c r="M2" s="50"/>
      <c r="N2" s="50"/>
      <c r="O2" s="50"/>
      <c r="AC2" s="2" t="s">
        <v>43</v>
      </c>
      <c r="AD2" s="10" t="s">
        <v>44</v>
      </c>
    </row>
    <row r="3" spans="1:30" ht="24.95" customHeight="1">
      <c r="A3" s="211" t="s">
        <v>45</v>
      </c>
      <c r="B3" s="166"/>
      <c r="C3" s="334" t="s">
        <v>46</v>
      </c>
      <c r="D3" s="414"/>
      <c r="E3" s="138"/>
      <c r="F3" s="220" t="s">
        <v>47</v>
      </c>
      <c r="G3" s="84"/>
      <c r="H3" s="407"/>
      <c r="I3" s="50"/>
      <c r="J3" s="50"/>
      <c r="K3" s="50"/>
      <c r="L3" s="50"/>
      <c r="M3" s="50"/>
      <c r="N3" s="50"/>
      <c r="O3" s="50"/>
      <c r="AD3" s="10" t="s">
        <v>48</v>
      </c>
    </row>
    <row r="4" spans="1:30" ht="24.95" customHeight="1">
      <c r="A4" s="212" t="s">
        <v>49</v>
      </c>
      <c r="B4" s="70"/>
      <c r="C4" s="63" t="s">
        <v>50</v>
      </c>
      <c r="D4" s="415"/>
      <c r="E4" s="69"/>
      <c r="F4" s="221" t="s">
        <v>51</v>
      </c>
      <c r="G4" s="250">
        <f>IF(OR(G3="No",G3=""),0,G2*0.2)</f>
        <v>0</v>
      </c>
      <c r="H4" s="408"/>
      <c r="I4" s="51"/>
      <c r="J4" s="51"/>
      <c r="K4" s="51"/>
      <c r="L4" s="51"/>
      <c r="M4" s="51"/>
      <c r="N4" s="51"/>
      <c r="O4" s="51"/>
      <c r="AD4" s="10" t="s">
        <v>52</v>
      </c>
    </row>
    <row r="5" spans="1:30" ht="33.75" customHeight="1">
      <c r="A5" s="213" t="s">
        <v>53</v>
      </c>
      <c r="B5" s="250">
        <f>IF(B4=0,0,B4-B3)</f>
        <v>0</v>
      </c>
      <c r="C5" s="412" t="s">
        <v>54</v>
      </c>
      <c r="D5" s="413"/>
      <c r="E5" s="138"/>
      <c r="F5" s="222" t="s">
        <v>55</v>
      </c>
      <c r="G5" s="20"/>
      <c r="H5" s="269" t="str">
        <f>+IF(AND($G$2&gt;=30000,G5&gt;=$G$4),0,IF($G$2&lt;30000,"0",G4-G5))</f>
        <v>0</v>
      </c>
      <c r="I5" s="51"/>
      <c r="J5" s="51"/>
      <c r="K5" s="51"/>
      <c r="L5" s="51"/>
      <c r="M5" s="51"/>
      <c r="N5" s="51"/>
      <c r="O5" s="51"/>
      <c r="AD5" s="10" t="s">
        <v>56</v>
      </c>
    </row>
    <row r="6" spans="1:30" ht="30" customHeight="1">
      <c r="A6" s="214" t="s">
        <v>57</v>
      </c>
      <c r="B6" s="71"/>
      <c r="C6" s="63" t="s">
        <v>34</v>
      </c>
      <c r="D6" s="72" t="s">
        <v>40</v>
      </c>
      <c r="E6" s="139"/>
      <c r="F6" s="223" t="s">
        <v>58</v>
      </c>
      <c r="G6" s="21"/>
      <c r="H6" s="269" t="str">
        <f>+IF(AND($G$2&gt;=30000,G6&gt;=$G$4),0,IF($G$2&lt;30000,"0",G4-G6))</f>
        <v>0</v>
      </c>
      <c r="I6" s="51"/>
      <c r="J6" s="51"/>
      <c r="K6" s="51"/>
      <c r="L6" s="51"/>
      <c r="M6" s="51"/>
      <c r="N6" s="51"/>
      <c r="O6" s="51"/>
      <c r="AD6" s="10" t="s">
        <v>59</v>
      </c>
    </row>
    <row r="7" spans="1:30" ht="33.75" customHeight="1">
      <c r="A7" s="215" t="s">
        <v>60</v>
      </c>
      <c r="B7" s="151"/>
      <c r="C7" s="115" t="s">
        <v>46</v>
      </c>
      <c r="D7" s="414"/>
      <c r="E7" s="139"/>
      <c r="F7" s="224" t="s">
        <v>61</v>
      </c>
      <c r="G7" s="22"/>
      <c r="H7" s="269" t="str">
        <f>+IF(G2&lt;30000,"N/A",IF(AND(G2&gt;=30000,G7&gt;0),"Met","Add 1 Activity"))</f>
        <v>N/A</v>
      </c>
      <c r="I7" s="52"/>
      <c r="J7" s="52"/>
      <c r="K7" s="52"/>
      <c r="L7" s="52"/>
      <c r="M7" s="52"/>
      <c r="N7" s="52"/>
      <c r="O7" s="52"/>
      <c r="AD7" s="10" t="s">
        <v>62</v>
      </c>
    </row>
    <row r="8" spans="1:30" ht="24.95" customHeight="1">
      <c r="A8" s="214" t="s">
        <v>63</v>
      </c>
      <c r="B8" s="250">
        <f>B4+B6-B7</f>
        <v>0</v>
      </c>
      <c r="C8" s="63" t="s">
        <v>50</v>
      </c>
      <c r="D8" s="415"/>
      <c r="E8" s="139"/>
      <c r="F8" s="141"/>
      <c r="G8" s="141"/>
      <c r="H8" s="141"/>
      <c r="I8" s="52"/>
      <c r="J8" s="52"/>
      <c r="K8" s="52"/>
      <c r="L8" s="52"/>
      <c r="M8" s="52"/>
      <c r="N8" s="52"/>
      <c r="O8" s="52"/>
      <c r="AD8" s="10" t="s">
        <v>64</v>
      </c>
    </row>
    <row r="9" spans="1:30" ht="33.75" customHeight="1" thickBot="1">
      <c r="A9" s="416" t="s">
        <v>65</v>
      </c>
      <c r="B9" s="417"/>
      <c r="C9" s="316" t="s">
        <v>66</v>
      </c>
      <c r="D9" s="317" t="s">
        <v>40</v>
      </c>
      <c r="E9" s="69"/>
      <c r="AD9" s="10" t="s">
        <v>67</v>
      </c>
    </row>
    <row r="10" spans="1:30" ht="27" customHeight="1">
      <c r="A10" s="217" t="s">
        <v>68</v>
      </c>
      <c r="B10" s="335">
        <f>B3+B5-B7-B19+B21</f>
        <v>0</v>
      </c>
      <c r="C10" s="67"/>
      <c r="D10" s="72"/>
      <c r="E10" s="138"/>
      <c r="AD10" s="10" t="s">
        <v>69</v>
      </c>
    </row>
    <row r="11" spans="1:30" ht="27" customHeight="1" thickBot="1">
      <c r="A11" s="252" t="s">
        <v>70</v>
      </c>
      <c r="B11" s="253">
        <f>B6-B20+B22</f>
        <v>0</v>
      </c>
      <c r="C11" s="313" t="s">
        <v>71</v>
      </c>
      <c r="D11" s="314" t="s">
        <v>40</v>
      </c>
      <c r="E11" s="69"/>
      <c r="AD11" s="10" t="s">
        <v>72</v>
      </c>
    </row>
    <row r="12" spans="1:30" ht="36" customHeight="1" thickBot="1">
      <c r="A12" s="273" t="s">
        <v>63</v>
      </c>
      <c r="B12" s="274">
        <f>SUM(B10:B11)</f>
        <v>0</v>
      </c>
      <c r="C12" s="251"/>
      <c r="D12" s="183"/>
      <c r="E12" s="138"/>
      <c r="AD12" s="10" t="s">
        <v>73</v>
      </c>
    </row>
    <row r="13" spans="1:30" ht="21.75" customHeight="1">
      <c r="A13" s="64"/>
      <c r="B13" s="65"/>
      <c r="C13" s="66"/>
      <c r="AD13" s="10" t="s">
        <v>74</v>
      </c>
    </row>
    <row r="14" spans="1:30" ht="19.5" customHeight="1">
      <c r="A14" s="64"/>
      <c r="B14" s="65"/>
      <c r="C14" s="66"/>
      <c r="AD14" s="10" t="s">
        <v>75</v>
      </c>
    </row>
    <row r="15" spans="1:30" ht="19.5" customHeight="1">
      <c r="A15" s="64"/>
      <c r="B15" s="65"/>
      <c r="C15" s="66"/>
      <c r="AD15" s="10" t="s">
        <v>76</v>
      </c>
    </row>
    <row r="16" spans="1:30" ht="34.5" customHeight="1">
      <c r="A16" s="418" t="s">
        <v>77</v>
      </c>
      <c r="B16" s="419"/>
      <c r="C16" s="419"/>
      <c r="AD16" s="10" t="s">
        <v>78</v>
      </c>
    </row>
    <row r="17" spans="1:3" ht="37.5" customHeight="1">
      <c r="A17" s="411" t="s">
        <v>79</v>
      </c>
      <c r="B17" s="411"/>
      <c r="C17" s="411"/>
    </row>
    <row r="18" spans="1:3" ht="36.75" customHeight="1">
      <c r="A18" s="313" t="s">
        <v>80</v>
      </c>
      <c r="B18" s="313" t="s">
        <v>81</v>
      </c>
      <c r="C18" s="315" t="s">
        <v>82</v>
      </c>
    </row>
    <row r="19" spans="1:3" ht="20.100000000000001" customHeight="1">
      <c r="A19" s="238" t="s">
        <v>83</v>
      </c>
      <c r="B19" s="146"/>
      <c r="C19" s="145"/>
    </row>
    <row r="20" spans="1:3" ht="20.100000000000001" customHeight="1">
      <c r="A20" s="239" t="s">
        <v>84</v>
      </c>
      <c r="B20" s="147"/>
      <c r="C20" s="93"/>
    </row>
    <row r="21" spans="1:3" ht="20.100000000000001" customHeight="1">
      <c r="A21" s="218" t="s">
        <v>85</v>
      </c>
      <c r="B21" s="95"/>
      <c r="C21" s="93"/>
    </row>
    <row r="22" spans="1:3" ht="20.100000000000001" customHeight="1">
      <c r="A22" s="219" t="s">
        <v>86</v>
      </c>
      <c r="B22" s="144"/>
      <c r="C22" s="94"/>
    </row>
  </sheetData>
  <mergeCells count="8">
    <mergeCell ref="H2:H4"/>
    <mergeCell ref="G1:H1"/>
    <mergeCell ref="A17:C17"/>
    <mergeCell ref="C5:D5"/>
    <mergeCell ref="D3:D4"/>
    <mergeCell ref="D7:D8"/>
    <mergeCell ref="A9:B9"/>
    <mergeCell ref="A16:C16"/>
  </mergeCells>
  <phoneticPr fontId="28" type="noConversion"/>
  <dataValidations count="2">
    <dataValidation type="list" allowBlank="1" showInputMessage="1" showErrorMessage="1" sqref="B1" xr:uid="{FBC2FFF9-C9D9-4EEB-AFA9-3A8C8F38A889}">
      <formula1>$AD$1:$AD$12</formula1>
    </dataValidation>
    <dataValidation type="list" allowBlank="1" showInputMessage="1" showErrorMessage="1" sqref="G3" xr:uid="{328D2E08-B9BC-42C3-AD85-50458271F4DC}">
      <formula1>$AC$1:$AC$2</formula1>
    </dataValidation>
  </dataValidations>
  <printOptions horizontalCentered="1" verticalCentered="1"/>
  <pageMargins left="0.23" right="0.23" top="0.5" bottom="0.5" header="0.3" footer="0.3"/>
  <pageSetup scale="90" orientation="landscape" verticalDpi="300" r:id="rId1"/>
  <headerFooter>
    <oddFooter>&amp;LArizona Department of Education&amp;CBudget Summary and Contacts&amp;RTitle IV-A Student Support and Academic Enrichment Grant</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64A0BCE4-1E37-454F-964F-4E5B8205A8D5}">
            <xm:f>NOT(ISERROR(SEARCH(#REF!,B4)))</xm:f>
            <xm:f>#REF!</xm:f>
            <x14:dxf>
              <fill>
                <patternFill>
                  <bgColor rgb="FFC00000"/>
                </patternFill>
              </fill>
            </x14:dxf>
          </x14:cfRule>
          <xm:sqref>B4</xm:sqref>
        </x14:conditionalFormatting>
        <x14:conditionalFormatting xmlns:xm="http://schemas.microsoft.com/office/excel/2006/main">
          <x14:cfRule type="containsText" priority="3" operator="containsText" id="{C2BAAE24-1278-4645-AAFC-099A47CFCA67}">
            <xm:f>NOT(ISERROR(SEARCH(#REF!,B7)))</xm:f>
            <xm:f>#REF!</xm:f>
            <x14:dxf>
              <fill>
                <patternFill>
                  <bgColor rgb="FFC00000"/>
                </patternFill>
              </fill>
            </x14:dxf>
          </x14:cfRule>
          <xm:sqref>B7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BCEF-7CF9-485B-92F5-06FF71411903}">
  <sheetPr>
    <tabColor theme="0" tint="-0.249977111117893"/>
  </sheetPr>
  <dimension ref="A1:G141"/>
  <sheetViews>
    <sheetView zoomScaleNormal="100" workbookViewId="0">
      <pane ySplit="2" topLeftCell="A3" activePane="bottomLeft" state="frozen"/>
      <selection pane="bottomLeft" activeCell="I19" sqref="I19"/>
    </sheetView>
  </sheetViews>
  <sheetFormatPr defaultColWidth="9.140625" defaultRowHeight="14.45"/>
  <cols>
    <col min="1" max="1" width="9.42578125" style="7" customWidth="1"/>
    <col min="2" max="2" width="15.5703125" style="8" customWidth="1"/>
    <col min="3" max="3" width="21.140625" style="8" bestFit="1" customWidth="1"/>
    <col min="4" max="4" width="14.7109375" style="5" customWidth="1"/>
    <col min="5" max="5" width="8" style="13" customWidth="1"/>
    <col min="6" max="6" width="8.28515625" style="13" customWidth="1"/>
    <col min="7" max="7" width="6.7109375" style="5" customWidth="1"/>
    <col min="8" max="8" width="9.42578125" style="2" customWidth="1"/>
    <col min="9" max="13" width="9.140625" style="2" customWidth="1"/>
    <col min="14" max="16384" width="9.140625" style="2"/>
  </cols>
  <sheetData>
    <row r="1" spans="1:7" ht="36.75" customHeight="1" thickBot="1">
      <c r="A1" s="421" t="s">
        <v>87</v>
      </c>
      <c r="B1" s="422"/>
      <c r="C1" s="422"/>
      <c r="D1" s="423"/>
      <c r="E1" s="29"/>
      <c r="F1" s="29"/>
      <c r="G1" s="29"/>
    </row>
    <row r="2" spans="1:7" ht="26.25" customHeight="1" thickBot="1">
      <c r="A2" s="424" t="str">
        <f>'Budget Summary'!A2</f>
        <v>LEA Name</v>
      </c>
      <c r="B2" s="425"/>
      <c r="C2" s="425"/>
      <c r="D2" s="205" t="str">
        <f>'Budget Summary'!D1</f>
        <v>FY27</v>
      </c>
      <c r="E2" s="29"/>
      <c r="F2" s="29"/>
      <c r="G2" s="29"/>
    </row>
    <row r="3" spans="1:7" ht="36" customHeight="1" thickBot="1">
      <c r="A3" s="152" t="s">
        <v>88</v>
      </c>
      <c r="B3" s="153" t="s">
        <v>89</v>
      </c>
      <c r="C3" s="154" t="s">
        <v>90</v>
      </c>
      <c r="D3" s="155" t="s">
        <v>91</v>
      </c>
      <c r="E3" s="12"/>
      <c r="F3" s="12"/>
      <c r="G3" s="12"/>
    </row>
    <row r="4" spans="1:7" ht="15.6">
      <c r="A4" s="206">
        <v>6100</v>
      </c>
      <c r="B4" s="114"/>
      <c r="C4" s="61">
        <f>SUMIF('Budget Narrative &amp; Allocation'!$C$5:$C$119, LEFT($A$4, 2)&amp;"*", 'Budget Narrative &amp; Allocation'!$D$5:$D$119) + SUMIF('Private Schools'!$E$4:$E$700, LEFT($A$4, 2)&amp;"*", 'Private Schools'!$F$4:$F$700)+SUMIF('Budget Narrative &amp; Allocation'!$C$5:$C$119,LEFT($A$4,2)&amp;"*",'Budget Narrative &amp; Allocation'!$E$5:$E$119)+SUMIF('Private Schools'!$E$4:$E$700,LEFT($A$4,2)&amp;"*",'Private Schools'!$G$4:$G$700)+SUMIF('Budget Narrative &amp; Allocation'!$C$5:$C$119,LEFT($A$4,2)&amp;"*",'Budget Narrative &amp; Allocation'!$F$5:$F$119)+SUMIF('Private Schools'!$E$4:$E$700,LEFT($A$4,2)&amp;"*",'Private Schools'!$H$4:$H$700)+SUMIF('Budget Narrative &amp; Allocation'!$C$5:$C$119,LEFT($A$4,2)&amp;"*",'Budget Narrative &amp; Allocation'!$G$5:$G$119)+SUMIF('Private Schools'!$E$4:$E$700,LEFT($A$4,2)&amp;"*",'Private Schools'!$I$4:$I$700)+'Budget Narrative &amp; Allocation'!I12+'Budget Narrative &amp; Allocation'!I17</f>
        <v>0</v>
      </c>
      <c r="D4" s="24">
        <f>B4-C4</f>
        <v>0</v>
      </c>
      <c r="E4" s="11"/>
      <c r="F4" s="11"/>
      <c r="G4" s="11"/>
    </row>
    <row r="5" spans="1:7" ht="15.6">
      <c r="A5" s="207">
        <v>6200</v>
      </c>
      <c r="B5" s="114"/>
      <c r="C5" s="61">
        <f>SUMIF('Budget Narrative &amp; Allocation'!$C$5:$C$119, LEFT($A$5, 2)&amp;"*", 'Budget Narrative &amp; Allocation'!$D$5:$D$119) + SUMIF('Private Schools'!$E$4:$E$700, LEFT($A$5, 2)&amp;"*", 'Private Schools'!$F$4:$F$700)+SUMIF('Budget Narrative &amp; Allocation'!$C$5:$C$119,LEFT($A$5,2)&amp;"*",'Budget Narrative &amp; Allocation'!$E$5:$E$119)+SUMIF('Private Schools'!$E$4:$E$700,LEFT($A$5,2)&amp;"*",'Private Schools'!$G$4:$G$700)+SUMIF('Budget Narrative &amp; Allocation'!$C$5:$C$119,LEFT($A$5,2)&amp;"*",'Budget Narrative &amp; Allocation'!$F$5:$F$119)+SUMIF('Private Schools'!$E$4:$E$700,LEFT($A$5,2)&amp;"*",'Private Schools'!$H$4:$H$700)+SUMIF('Budget Narrative &amp; Allocation'!$C$5:$C$119,LEFT($A$5,2)&amp;"*",'Budget Narrative &amp; Allocation'!$G$5:$G$119)+SUMIF('Private Schools'!$E$4:$E$700,LEFT($A$5,2)&amp;"*",'Private Schools'!$I$4:$I$700)+'Budget Narrative &amp; Allocation'!I14+'Budget Narrative &amp; Allocation'!I19</f>
        <v>0</v>
      </c>
      <c r="D5" s="24">
        <f t="shared" ref="D5:D21" si="0">B5-C5</f>
        <v>0</v>
      </c>
      <c r="E5" s="11"/>
      <c r="F5" s="11"/>
      <c r="G5" s="11"/>
    </row>
    <row r="6" spans="1:7" ht="15.6">
      <c r="A6" s="207">
        <v>6300</v>
      </c>
      <c r="B6" s="114"/>
      <c r="C6" s="61">
        <f>SUMIF('Budget Narrative &amp; Allocation'!$C$5:$C$119, LEFT($A6, 2)&amp;"*", 'Budget Narrative &amp; Allocation'!$D$5:$D$119) + SUMIF('Private Schools'!$E$4:$E$700, LEFT($A6, 2)&amp;"*", 'Private Schools'!$F$4:$F$700)+SUMIF('Budget Narrative &amp; Allocation'!$C$5:$C$119,LEFT($A6,2)&amp;"*",'Budget Narrative &amp; Allocation'!$E$5:$E$119)+SUMIF('Private Schools'!$E$4:$E$700,LEFT($A6,2)&amp;"*",'Private Schools'!$G$4:$G$700)+SUMIF('Budget Narrative &amp; Allocation'!$C$5:$C$119,LEFT($A6,2)&amp;"*",'Budget Narrative &amp; Allocation'!$F$5:$F$119)+SUMIF('Private Schools'!$E$4:$E$700,LEFT($A6,2)&amp;"*",'Private Schools'!$H$4:$H$700)+SUMIF('Budget Narrative &amp; Allocation'!$C$5:$C$119,LEFT($A6,2)&amp;"*",'Budget Narrative &amp; Allocation'!$G$5:$G$119)+SUMIF('Private Schools'!$E$4:$E$700,LEFT($A6,2)&amp;"*",'Private Schools'!$I$4:$I$700)+'Budget Narrative &amp; Allocation'!I22</f>
        <v>0</v>
      </c>
      <c r="D6" s="24">
        <f t="shared" si="0"/>
        <v>0</v>
      </c>
      <c r="E6" s="11"/>
      <c r="F6" s="11"/>
      <c r="G6" s="11"/>
    </row>
    <row r="7" spans="1:7" ht="15.6">
      <c r="A7" s="207">
        <v>6400</v>
      </c>
      <c r="B7" s="114"/>
      <c r="C7" s="61">
        <f>SUMIF('Budget Narrative &amp; Allocation'!$C$5:$C$119, LEFT($A7, 2)&amp;"*", 'Budget Narrative &amp; Allocation'!$D$5:$D$119) + SUMIF('Private Schools'!$E$4:$E$700, LEFT($A7, 2)&amp;"*", 'Private Schools'!$F$4:$F$700)+SUMIF('Budget Narrative &amp; Allocation'!$C$5:$C$119,LEFT($A7,2)&amp;"*",'Budget Narrative &amp; Allocation'!$E$5:$E$119)+SUMIF('Private Schools'!$E$4:$E$700,LEFT($A7,2)&amp;"*",'Private Schools'!$G$4:$G$700)+SUMIF('Budget Narrative &amp; Allocation'!$C$5:$C$119,LEFT($A7,2)&amp;"*",'Budget Narrative &amp; Allocation'!$F$5:$F$119)+SUMIF('Private Schools'!$E$4:$E$700,LEFT($A7,2)&amp;"*",'Private Schools'!$H$4:$H$700)+SUMIF('Budget Narrative &amp; Allocation'!$C$5:$C$119,LEFT($A7,2)&amp;"*",'Budget Narrative &amp; Allocation'!$G$5:$G$119)+SUMIF('Private Schools'!$E$4:$E$700,LEFT($A7,2)&amp;"*",'Private Schools'!$I$4:$I$700)</f>
        <v>0</v>
      </c>
      <c r="D7" s="24">
        <f t="shared" si="0"/>
        <v>0</v>
      </c>
      <c r="E7" s="11"/>
      <c r="F7" s="11"/>
      <c r="G7" s="11"/>
    </row>
    <row r="8" spans="1:7" ht="15.6">
      <c r="A8" s="207">
        <v>6500</v>
      </c>
      <c r="B8" s="114"/>
      <c r="C8" s="61">
        <f>SUMIF('Budget Narrative &amp; Allocation'!$C$5:$C$119, LEFT($A8, 2)&amp;"*", 'Budget Narrative &amp; Allocation'!$D$5:$D$119) + SUMIF('Private Schools'!$E$4:$E$700, LEFT($A8, 2)&amp;"*", 'Private Schools'!$F$4:$F$700)+SUMIF('Budget Narrative &amp; Allocation'!$C$5:$C$119,LEFT($A8,2)&amp;"*",'Budget Narrative &amp; Allocation'!$E$5:$E$119)+SUMIF('Private Schools'!$E$4:$E$700,LEFT($A8,2)&amp;"*",'Private Schools'!$G$4:$G$700)+SUMIF('Budget Narrative &amp; Allocation'!$C$5:$C$119,LEFT($A8,2)&amp;"*",'Budget Narrative &amp; Allocation'!$F$5:$F$119)+SUMIF('Private Schools'!$E$4:$E$700,LEFT($A8,2)&amp;"*",'Private Schools'!$H$4:$H$700)+SUMIF('Budget Narrative &amp; Allocation'!$C$5:$C$119,LEFT($A8,2)&amp;"*",'Budget Narrative &amp; Allocation'!$G$5:$G$119)+SUMIF('Private Schools'!$E$4:$E$700,LEFT($A8,2)&amp;"*",'Private Schools'!$I$4:$I$700)+'Budget Narrative &amp; Allocation'!I26</f>
        <v>0</v>
      </c>
      <c r="D8" s="24">
        <f t="shared" si="0"/>
        <v>0</v>
      </c>
      <c r="E8" s="11"/>
      <c r="F8" s="11"/>
      <c r="G8" s="11"/>
    </row>
    <row r="9" spans="1:7" ht="15.6">
      <c r="A9" s="207">
        <v>6600</v>
      </c>
      <c r="B9" s="114"/>
      <c r="C9" s="61">
        <f>SUMIF('Budget Narrative &amp; Allocation'!$C$5:$C$119, LEFT($A9, 2)&amp;"*", 'Budget Narrative &amp; Allocation'!$D$5:$D$119) + SUMIF('Private Schools'!$E$4:$E$700, LEFT($A9, 2)&amp;"*", 'Private Schools'!$F$4:$F$700)+SUMIF('Budget Narrative &amp; Allocation'!$C$5:$C$119,LEFT($A9,2)&amp;"*",'Budget Narrative &amp; Allocation'!$E$5:$E$119)+SUMIF('Private Schools'!$E$4:$E$700,LEFT($A9,2)&amp;"*",'Private Schools'!$G$4:$G$700)+SUMIF('Budget Narrative &amp; Allocation'!$C$5:$C$119,LEFT($A9,2)&amp;"*",'Budget Narrative &amp; Allocation'!$F$5:$F$119)+SUMIF('Private Schools'!$E$4:$E$700,LEFT($A9,2)&amp;"*",'Private Schools'!$H$4:$H$700)+SUMIF('Budget Narrative &amp; Allocation'!$C$5:$C$119,LEFT($A9,2)&amp;"*",'Budget Narrative &amp; Allocation'!$G$5:$G$119)+SUMIF('Private Schools'!$E$4:$E$700,LEFT($A9,2)&amp;"*",'Private Schools'!$I$4:$I$700)</f>
        <v>0</v>
      </c>
      <c r="D9" s="24">
        <f t="shared" si="0"/>
        <v>0</v>
      </c>
      <c r="E9" s="11"/>
      <c r="F9" s="11"/>
      <c r="G9" s="11"/>
    </row>
    <row r="10" spans="1:7" ht="15.6">
      <c r="A10" s="207">
        <v>6731</v>
      </c>
      <c r="B10" s="114"/>
      <c r="C10" s="61">
        <f>SUMIF('Budget Narrative &amp; Allocation'!$C$5:$C$119, LEFT($A10, 4)&amp;"*", 'Budget Narrative &amp; Allocation'!$D$5:$D$119) + SUMIF('Private Schools'!$E$4:$E$700, LEFT($A10,4)&amp;"*", 'Private Schools'!$F$4:$F$700)+SUMIF('Budget Narrative &amp; Allocation'!$C$5:$C$119,LEFT($A10,4)&amp;"*",'Budget Narrative &amp; Allocation'!$E$5:$E$119)+SUMIF('Private Schools'!$E$4:$E$700,LEFT($A10,4)&amp;"*",'Private Schools'!$G$4:$G$700)+SUMIF('Budget Narrative &amp; Allocation'!$C$5:$C$119,LEFT($A10,4)&amp;"*",'Budget Narrative &amp; Allocation'!$F$5:$F$119)+SUMIF('Private Schools'!$E$4:$E$700,LEFT($A10,4)&amp;"*",'Private Schools'!$H$4:$H$700)+SUMIF('Budget Narrative &amp; Allocation'!$C$5:$C$119,LEFT($A10,4)&amp;"*",'Budget Narrative &amp; Allocation'!$G$5:$G$119)+SUMIF('Private Schools'!$E$4:$E$700,LEFT($A10,4)&amp;"*",'Private Schools'!$I$4:$I$700)</f>
        <v>0</v>
      </c>
      <c r="D10" s="24">
        <f t="shared" si="0"/>
        <v>0</v>
      </c>
      <c r="E10" s="11"/>
      <c r="F10" s="11"/>
      <c r="G10" s="11"/>
    </row>
    <row r="11" spans="1:7" ht="15.6">
      <c r="A11" s="207">
        <v>6732</v>
      </c>
      <c r="B11" s="114"/>
      <c r="C11" s="61">
        <f>SUMIF('Budget Narrative &amp; Allocation'!$C$5:$C$119, LEFT($A11, 4)&amp;"*", 'Budget Narrative &amp; Allocation'!$D$5:$D$119) + SUMIF('Private Schools'!$E$4:$E$700, LEFT($A11,4)&amp;"*", 'Private Schools'!$F$4:$F$700)+SUMIF('Budget Narrative &amp; Allocation'!$C$5:$C$119,LEFT($A11,4)&amp;"*",'Budget Narrative &amp; Allocation'!$E$5:$E$119)+SUMIF('Private Schools'!$E$4:$E$700,LEFT($A11,4)&amp;"*",'Private Schools'!$G$4:$G$700)+SUMIF('Budget Narrative &amp; Allocation'!$C$5:$C$119,LEFT($A11,4)&amp;"*",'Budget Narrative &amp; Allocation'!$F$5:$F$119)+SUMIF('Private Schools'!$E$4:$E$700,LEFT($A11,4)&amp;"*",'Private Schools'!$H$4:$H$700)+SUMIF('Budget Narrative &amp; Allocation'!$C$5:$C$119,LEFT($A11,4)&amp;"*",'Budget Narrative &amp; Allocation'!$G$5:$G$119)+SUMIF('Private Schools'!$E$4:$E$700,LEFT($A11,4)&amp;"*",'Private Schools'!$I$4:$I$700)</f>
        <v>0</v>
      </c>
      <c r="D11" s="24">
        <f t="shared" si="0"/>
        <v>0</v>
      </c>
      <c r="E11" s="11"/>
      <c r="F11" s="11"/>
      <c r="G11" s="11"/>
    </row>
    <row r="12" spans="1:7" ht="15.6">
      <c r="A12" s="207">
        <v>6733</v>
      </c>
      <c r="B12" s="114"/>
      <c r="C12" s="61">
        <f>SUMIF('Budget Narrative &amp; Allocation'!$C$5:$C$119, LEFT($A12, 4)&amp;"*", 'Budget Narrative &amp; Allocation'!$D$5:$D$119) + SUMIF('Private Schools'!$E$4:$E$700, LEFT($A12,4)&amp;"*", 'Private Schools'!$F$4:$F$700)+SUMIF('Budget Narrative &amp; Allocation'!$C$5:$C$119,LEFT($A12,4)&amp;"*",'Budget Narrative &amp; Allocation'!$E$5:$E$119)+SUMIF('Private Schools'!$E$4:$E$700,LEFT($A12,4)&amp;"*",'Private Schools'!$G$4:$G$700)+SUMIF('Budget Narrative &amp; Allocation'!$C$5:$C$119,LEFT($A12,4)&amp;"*",'Budget Narrative &amp; Allocation'!$F$5:$F$119)+SUMIF('Private Schools'!$E$4:$E$700,LEFT($A12,4)&amp;"*",'Private Schools'!$H$4:$H$700)+SUMIF('Budget Narrative &amp; Allocation'!$C$5:$C$119,LEFT($A12,4)&amp;"*",'Budget Narrative &amp; Allocation'!$G$5:$G$119)+SUMIF('Private Schools'!$E$4:$E$700,LEFT($A12,4)&amp;"*",'Private Schools'!$I$4:$I$700)</f>
        <v>0</v>
      </c>
      <c r="D12" s="24">
        <f t="shared" si="0"/>
        <v>0</v>
      </c>
      <c r="E12" s="11"/>
      <c r="F12" s="11"/>
      <c r="G12" s="11"/>
    </row>
    <row r="13" spans="1:7" ht="15.6">
      <c r="A13" s="207">
        <v>6737</v>
      </c>
      <c r="B13" s="114"/>
      <c r="C13" s="61">
        <f>SUMIF('Budget Narrative &amp; Allocation'!$C$5:$C$119, LEFT($A13, 4)&amp;"*", 'Budget Narrative &amp; Allocation'!$D$5:$D$119) + SUMIF('Private Schools'!$E$4:$E$700, LEFT($A13,4)&amp;"*", 'Private Schools'!$F$4:$F$700)+SUMIF('Budget Narrative &amp; Allocation'!$C$5:$C$119,LEFT($A13,4)&amp;"*",'Budget Narrative &amp; Allocation'!$E$5:$E$119)+SUMIF('Private Schools'!$E$4:$E$700,LEFT($A13,4)&amp;"*",'Private Schools'!$G$4:$G$700)+SUMIF('Budget Narrative &amp; Allocation'!$C$5:$C$119,LEFT($A13,4)&amp;"*",'Budget Narrative &amp; Allocation'!$F$5:$F$119)+SUMIF('Private Schools'!$E$4:$E$700,LEFT($A13,4)&amp;"*",'Private Schools'!$H$4:$H$700)+SUMIF('Budget Narrative &amp; Allocation'!$C$5:$C$119,LEFT($A13,4)&amp;"*",'Budget Narrative &amp; Allocation'!$G$5:$G$119)+SUMIF('Private Schools'!$E$4:$E$700,LEFT($A13,4)&amp;"*",'Private Schools'!$I$4:$I$700)</f>
        <v>0</v>
      </c>
      <c r="D13" s="24">
        <f t="shared" si="0"/>
        <v>0</v>
      </c>
      <c r="E13" s="11"/>
      <c r="F13" s="11"/>
      <c r="G13" s="11"/>
    </row>
    <row r="14" spans="1:7" ht="15.6">
      <c r="A14" s="207">
        <v>6738</v>
      </c>
      <c r="B14" s="114"/>
      <c r="C14" s="61">
        <f>SUMIF('Budget Narrative &amp; Allocation'!$C$5:$C$119, LEFT($A14, 4)&amp;"*", 'Budget Narrative &amp; Allocation'!$D$5:$D$119) + SUMIF('Private Schools'!$E$4:$E$700, LEFT($A14,4)&amp;"*", 'Private Schools'!$F$4:$F$700)+SUMIF('Budget Narrative &amp; Allocation'!$C$5:$C$119,LEFT($A14,4)&amp;"*",'Budget Narrative &amp; Allocation'!$E$5:$E$119)+SUMIF('Private Schools'!$E$4:$E$700,LEFT($A14,4)&amp;"*",'Private Schools'!$G$4:$G$700)+SUMIF('Budget Narrative &amp; Allocation'!$C$5:$C$119,LEFT($A14,4)&amp;"*",'Budget Narrative &amp; Allocation'!$F$5:$F$119)+SUMIF('Private Schools'!$E$4:$E$700,LEFT($A14,4)&amp;"*",'Private Schools'!$H$4:$H$700)+SUMIF('Budget Narrative &amp; Allocation'!$C$5:$C$119,LEFT($A14,4)&amp;"*",'Budget Narrative &amp; Allocation'!$G$5:$G$119)+SUMIF('Private Schools'!$E$4:$E$700,LEFT($A14,4)&amp;"*",'Private Schools'!$I$4:$I$700)</f>
        <v>0</v>
      </c>
      <c r="D14" s="24">
        <f t="shared" si="0"/>
        <v>0</v>
      </c>
      <c r="E14" s="11"/>
      <c r="F14" s="11"/>
      <c r="G14" s="11"/>
    </row>
    <row r="15" spans="1:7" ht="15.6">
      <c r="A15" s="207">
        <v>6739</v>
      </c>
      <c r="B15" s="114"/>
      <c r="C15" s="61">
        <f>SUMIF('Budget Narrative &amp; Allocation'!$C$5:$C$119, LEFT($A15, 4)&amp;"*", 'Budget Narrative &amp; Allocation'!$D$5:$D$119) + SUMIF('Private Schools'!$E$4:$E$700, LEFT($A15,4)&amp;"*", 'Private Schools'!$F$4:$F$700)+SUMIF('Budget Narrative &amp; Allocation'!$C$5:$C$119,LEFT($A15,4)&amp;"*",'Budget Narrative &amp; Allocation'!$E$5:$E$119)+SUMIF('Private Schools'!$E$4:$E$700,LEFT($A15,4)&amp;"*",'Private Schools'!$G$4:$G$700)+SUMIF('Budget Narrative &amp; Allocation'!$C$5:$C$119,LEFT($A15,4)&amp;"*",'Budget Narrative &amp; Allocation'!$F$5:$F$119)+SUMIF('Private Schools'!$E$4:$E$700,LEFT($A15,4)&amp;"*",'Private Schools'!$H$4:$H$700)+SUMIF('Budget Narrative &amp; Allocation'!$C$5:$C$119,LEFT($A15,4)&amp;"*",'Budget Narrative &amp; Allocation'!$G$5:$G$119)+SUMIF('Private Schools'!$E$4:$E$700,LEFT($A15,4)&amp;"*",'Private Schools'!$I$4:$I$700)</f>
        <v>0</v>
      </c>
      <c r="D15" s="24">
        <f t="shared" si="0"/>
        <v>0</v>
      </c>
      <c r="E15" s="11"/>
      <c r="F15" s="11"/>
      <c r="G15" s="11"/>
    </row>
    <row r="16" spans="1:7" ht="15.6">
      <c r="A16" s="207">
        <v>6740</v>
      </c>
      <c r="B16" s="114"/>
      <c r="C16" s="61">
        <f>SUMIF('Budget Narrative &amp; Allocation'!$C$5:$C$119, LEFT($A16, 4)&amp;"*", 'Budget Narrative &amp; Allocation'!$D$5:$D$119) + SUMIF('Private Schools'!$E$4:$E$700, LEFT($A16,4)&amp;"*", 'Private Schools'!$F$4:$F$700)+SUMIF('Budget Narrative &amp; Allocation'!$C$5:$C$119,LEFT($A16,4)&amp;"*",'Budget Narrative &amp; Allocation'!$E$5:$E$119)+SUMIF('Private Schools'!$E$4:$E$700,LEFT($A16,4)&amp;"*",'Private Schools'!$G$4:$G$700)+SUMIF('Budget Narrative &amp; Allocation'!$C$5:$C$119,LEFT($A16,4)&amp;"*",'Budget Narrative &amp; Allocation'!$F$5:$F$119)+SUMIF('Private Schools'!$E$4:$E$700,LEFT($A16,4)&amp;"*",'Private Schools'!$H$4:$H$700)+SUMIF('Budget Narrative &amp; Allocation'!$C$5:$C$119,LEFT($A16,4)&amp;"*",'Budget Narrative &amp; Allocation'!$G$5:$G$119)+SUMIF('Private Schools'!$E$4:$E$700,LEFT($A16,4)&amp;"*",'Private Schools'!$I$4:$I$700)</f>
        <v>0</v>
      </c>
      <c r="D16" s="24">
        <f t="shared" ref="D16" si="1">B16-C16</f>
        <v>0</v>
      </c>
      <c r="E16" s="11"/>
      <c r="F16" s="11"/>
      <c r="G16" s="11"/>
    </row>
    <row r="17" spans="1:7" ht="15.6">
      <c r="A17" s="207">
        <v>6741</v>
      </c>
      <c r="B17" s="114"/>
      <c r="C17" s="61">
        <f>SUMIF('Budget Narrative &amp; Allocation'!$C$5:$C$119, LEFT($A17, 4)&amp;"*", 'Budget Narrative &amp; Allocation'!$D$5:$D$119) + SUMIF('Private Schools'!$E$4:$E$700, LEFT($A17,4)&amp;"*", 'Private Schools'!$F$4:$F$700)+SUMIF('Budget Narrative &amp; Allocation'!$C$5:$C$119,LEFT($A17,4)&amp;"*",'Budget Narrative &amp; Allocation'!$E$5:$E$119)+SUMIF('Private Schools'!$E$4:$E$700,LEFT($A17,4)&amp;"*",'Private Schools'!$G$4:$G$700)+SUMIF('Budget Narrative &amp; Allocation'!$C$5:$C$119,LEFT($A17,4)&amp;"*",'Budget Narrative &amp; Allocation'!$F$5:$F$119)+SUMIF('Private Schools'!$E$4:$E$700,LEFT($A17,4)&amp;"*",'Private Schools'!$H$4:$H$700)+SUMIF('Budget Narrative &amp; Allocation'!$C$5:$C$119,LEFT($A17,4)&amp;"*",'Budget Narrative &amp; Allocation'!$G$5:$G$119)+SUMIF('Private Schools'!$E$4:$E$700,LEFT($A17,4)&amp;"*",'Private Schools'!$I$4:$I$700)</f>
        <v>0</v>
      </c>
      <c r="D17" s="24">
        <f t="shared" ref="D17:D18" si="2">B17-C17</f>
        <v>0</v>
      </c>
      <c r="E17" s="11"/>
      <c r="F17" s="11"/>
      <c r="G17" s="11"/>
    </row>
    <row r="18" spans="1:7" ht="15.6">
      <c r="A18" s="207">
        <v>6742</v>
      </c>
      <c r="B18" s="114"/>
      <c r="C18" s="61">
        <f>SUMIF('Budget Narrative &amp; Allocation'!$C$5:$C$119, LEFT($A18, 4)&amp;"*", 'Budget Narrative &amp; Allocation'!$D$5:$D$119) + SUMIF('Private Schools'!$E$4:$E$700, LEFT($A18,4)&amp;"*", 'Private Schools'!$F$4:$F$700)+SUMIF('Budget Narrative &amp; Allocation'!$C$5:$C$119,LEFT($A18,4)&amp;"*",'Budget Narrative &amp; Allocation'!$E$5:$E$119)+SUMIF('Private Schools'!$E$4:$E$700,LEFT($A18,4)&amp;"*",'Private Schools'!$G$4:$G$700)+SUMIF('Budget Narrative &amp; Allocation'!$C$5:$C$119,LEFT($A18,4)&amp;"*",'Budget Narrative &amp; Allocation'!$F$5:$F$119)+SUMIF('Private Schools'!$E$4:$E$700,LEFT($A18,4)&amp;"*",'Private Schools'!$H$4:$H$700)+SUMIF('Budget Narrative &amp; Allocation'!$C$5:$C$119,LEFT($A18,4)&amp;"*",'Budget Narrative &amp; Allocation'!$G$5:$G$119)+SUMIF('Private Schools'!$E$4:$E$700,LEFT($A18,4)&amp;"*",'Private Schools'!$I$4:$I$700)</f>
        <v>0</v>
      </c>
      <c r="D18" s="24">
        <f t="shared" si="2"/>
        <v>0</v>
      </c>
      <c r="E18" s="11"/>
      <c r="F18" s="11"/>
      <c r="G18" s="11"/>
    </row>
    <row r="19" spans="1:7" ht="15.6">
      <c r="A19" s="207">
        <v>6800</v>
      </c>
      <c r="B19" s="114"/>
      <c r="C19" s="61">
        <f>SUMIF('Budget Narrative &amp; Allocation'!$C$5:$C$119, LEFT($A19, 2)&amp;"*", 'Budget Narrative &amp; Allocation'!$D$5:$D$119) + SUMIF('Private Schools'!$E$4:$E$700, LEFT($A19, 2)&amp;"*", 'Private Schools'!$F$4:$F$700)+SUMIF('Budget Narrative &amp; Allocation'!$C$5:$C$119,LEFT($A19,2)&amp;"*",'Budget Narrative &amp; Allocation'!$E$5:$E$119)+SUMIF('Private Schools'!$E$4:$E$700,LEFT($A19,2)&amp;"*",'Private Schools'!$G$4:$G$700)+SUMIF('Budget Narrative &amp; Allocation'!$C$5:$C$119,LEFT($A19,2)&amp;"*",'Budget Narrative &amp; Allocation'!$F$5:$F$119)+SUMIF('Private Schools'!$E$4:$E$700,LEFT($A19,2)&amp;"*",'Private Schools'!$H$4:$H$700)+SUMIF('Budget Narrative &amp; Allocation'!$C$5:$C$119,LEFT($A19,2)&amp;"*",'Budget Narrative &amp; Allocation'!$G$5:$G$119)+SUMIF('Private Schools'!$E$4:$E$700,LEFT($A19,2)&amp;"*",'Private Schools'!$I$4:$I$700)</f>
        <v>0</v>
      </c>
      <c r="D19" s="24">
        <f t="shared" si="0"/>
        <v>0</v>
      </c>
      <c r="E19" s="11"/>
      <c r="F19" s="11"/>
      <c r="G19" s="11"/>
    </row>
    <row r="20" spans="1:7" ht="15.6">
      <c r="A20" s="208" t="s">
        <v>92</v>
      </c>
      <c r="B20" s="114"/>
      <c r="C20" s="61">
        <f>SUMIF('Budget Narrative &amp; Allocation'!$C$5:$C$119, LEFT($A20, 2)&amp;"*", 'Budget Narrative &amp; Allocation'!$D$5:$D$119) + SUMIF('Private Schools'!$E$4:$E$700, LEFT($A20, 2)&amp;"*", 'Private Schools'!$F$4:$F$700)+SUMIF('Budget Narrative &amp; Allocation'!$C$5:$C$119,LEFT($A20,2)&amp;"*",'Budget Narrative &amp; Allocation'!$E$5:$E$119)+SUMIF('Private Schools'!$E$4:$E$700,LEFT($A20,2)&amp;"*",'Private Schools'!$G$4:$G$700)+SUMIF('Budget Narrative &amp; Allocation'!$C$5:$C$119,LEFT($A20,2)&amp;"*",'Budget Narrative &amp; Allocation'!$F$5:$F$119)+SUMIF('Private Schools'!$E$4:$E$700,LEFT($A20,2)&amp;"*",'Private Schools'!$H$4:$H$700)+SUMIF('Budget Narrative &amp; Allocation'!$C$5:$C$119,LEFT($A20,2)&amp;"*",'Budget Narrative &amp; Allocation'!$G$5:$G$119)+SUMIF('Private Schools'!$E$4:$E$700,LEFT($A20,2)&amp;"*",'Private Schools'!$I$4:$I$700)</f>
        <v>0</v>
      </c>
      <c r="D20" s="24">
        <f t="shared" si="0"/>
        <v>0</v>
      </c>
      <c r="E20" s="11"/>
      <c r="F20" s="11"/>
      <c r="G20" s="11"/>
    </row>
    <row r="21" spans="1:7" ht="15.95" thickBot="1">
      <c r="A21" s="209" t="s">
        <v>93</v>
      </c>
      <c r="B21" s="114"/>
      <c r="C21" s="234">
        <f>'Budget Narrative &amp; Allocation'!I6+'Budget Narrative &amp; Allocation'!I8</f>
        <v>0</v>
      </c>
      <c r="D21" s="24">
        <f t="shared" si="0"/>
        <v>0</v>
      </c>
      <c r="G21" s="11"/>
    </row>
    <row r="22" spans="1:7" ht="15.95" thickBot="1">
      <c r="A22" s="210" t="s">
        <v>94</v>
      </c>
      <c r="B22" s="225">
        <f>SUM(B4:B21)</f>
        <v>0</v>
      </c>
      <c r="C22" s="225">
        <f>SUM(C4:C21)</f>
        <v>0</v>
      </c>
      <c r="D22" s="23">
        <f>SUM(D4:D21)</f>
        <v>0</v>
      </c>
      <c r="E22" s="5"/>
      <c r="F22" s="5"/>
    </row>
    <row r="23" spans="1:7">
      <c r="E23" s="5"/>
      <c r="F23" s="5"/>
    </row>
    <row r="29" spans="1:7">
      <c r="B29" s="5"/>
      <c r="C29" s="13"/>
      <c r="D29" s="13"/>
      <c r="E29" s="5"/>
      <c r="F29" s="9"/>
      <c r="G29" s="9"/>
    </row>
    <row r="30" spans="1:7">
      <c r="B30" s="5"/>
      <c r="C30" s="13"/>
      <c r="D30" s="13"/>
      <c r="E30" s="5"/>
      <c r="F30" s="9"/>
      <c r="G30" s="9"/>
    </row>
    <row r="31" spans="1:7" ht="19.5" customHeight="1">
      <c r="B31" s="5"/>
      <c r="C31" s="13"/>
      <c r="D31" s="13"/>
      <c r="E31" s="5"/>
      <c r="F31" s="9"/>
      <c r="G31" s="9"/>
    </row>
    <row r="32" spans="1:7">
      <c r="B32" s="5"/>
      <c r="C32" s="13"/>
      <c r="D32" s="13"/>
      <c r="E32" s="5"/>
      <c r="F32" s="9"/>
      <c r="G32" s="9"/>
    </row>
    <row r="33" spans="2:7">
      <c r="B33" s="5"/>
      <c r="C33" s="13"/>
      <c r="D33" s="13"/>
      <c r="E33" s="5"/>
      <c r="F33" s="9"/>
      <c r="G33" s="9"/>
    </row>
    <row r="34" spans="2:7">
      <c r="B34" s="5"/>
      <c r="C34" s="13"/>
      <c r="D34" s="13"/>
      <c r="E34" s="5"/>
      <c r="F34" s="9"/>
      <c r="G34" s="9"/>
    </row>
    <row r="35" spans="2:7">
      <c r="B35" s="5"/>
      <c r="C35" s="13"/>
      <c r="D35" s="13"/>
      <c r="E35" s="5"/>
      <c r="F35" s="9"/>
      <c r="G35" s="9"/>
    </row>
    <row r="36" spans="2:7" ht="15.75" customHeight="1">
      <c r="B36" s="5"/>
      <c r="C36" s="13"/>
      <c r="D36" s="13"/>
      <c r="E36" s="5"/>
      <c r="F36" s="9"/>
      <c r="G36" s="9"/>
    </row>
    <row r="37" spans="2:7">
      <c r="B37" s="5"/>
      <c r="C37" s="13"/>
      <c r="D37" s="13"/>
      <c r="E37" s="5"/>
      <c r="F37" s="9"/>
      <c r="G37" s="9"/>
    </row>
    <row r="38" spans="2:7" ht="15.75" customHeight="1"/>
    <row r="87" spans="1:4" ht="23.45">
      <c r="A87" s="420" t="s">
        <v>95</v>
      </c>
      <c r="B87" s="420"/>
      <c r="C87" s="420"/>
      <c r="D87" s="420"/>
    </row>
    <row r="88" spans="1:4">
      <c r="A88" s="7" t="s">
        <v>96</v>
      </c>
      <c r="C88" s="113" t="s">
        <v>97</v>
      </c>
    </row>
    <row r="89" spans="1:4">
      <c r="A89" s="16" t="s">
        <v>98</v>
      </c>
      <c r="C89" s="113" t="s">
        <v>99</v>
      </c>
    </row>
    <row r="90" spans="1:4">
      <c r="A90" s="16" t="s">
        <v>100</v>
      </c>
      <c r="C90" s="113" t="s">
        <v>101</v>
      </c>
    </row>
    <row r="91" spans="1:4">
      <c r="A91" s="16" t="s">
        <v>102</v>
      </c>
      <c r="C91" s="113" t="s">
        <v>103</v>
      </c>
    </row>
    <row r="92" spans="1:4">
      <c r="A92" s="16" t="s">
        <v>104</v>
      </c>
      <c r="C92" s="113" t="s">
        <v>105</v>
      </c>
    </row>
    <row r="93" spans="1:4">
      <c r="A93" s="16" t="s">
        <v>106</v>
      </c>
      <c r="C93" s="113" t="s">
        <v>107</v>
      </c>
    </row>
    <row r="94" spans="1:4">
      <c r="A94" s="16" t="s">
        <v>108</v>
      </c>
      <c r="C94" s="113" t="s">
        <v>109</v>
      </c>
    </row>
    <row r="95" spans="1:4">
      <c r="A95" s="16" t="s">
        <v>110</v>
      </c>
      <c r="C95" s="113" t="s">
        <v>107</v>
      </c>
    </row>
    <row r="96" spans="1:4">
      <c r="A96" s="16" t="s">
        <v>111</v>
      </c>
      <c r="C96" s="113" t="s">
        <v>112</v>
      </c>
    </row>
    <row r="97" spans="1:1">
      <c r="A97" s="16" t="s">
        <v>113</v>
      </c>
    </row>
    <row r="98" spans="1:1">
      <c r="A98" s="16" t="s">
        <v>114</v>
      </c>
    </row>
    <row r="99" spans="1:1">
      <c r="A99" s="16" t="s">
        <v>115</v>
      </c>
    </row>
    <row r="100" spans="1:1">
      <c r="A100" s="16" t="s">
        <v>116</v>
      </c>
    </row>
    <row r="101" spans="1:1" ht="15" thickBot="1">
      <c r="A101" s="17" t="s">
        <v>117</v>
      </c>
    </row>
    <row r="102" spans="1:1">
      <c r="A102" s="198" t="s">
        <v>118</v>
      </c>
    </row>
    <row r="103" spans="1:1">
      <c r="A103" s="36">
        <v>6910</v>
      </c>
    </row>
    <row r="104" spans="1:1">
      <c r="A104" s="14" t="s">
        <v>119</v>
      </c>
    </row>
    <row r="105" spans="1:1">
      <c r="A105" s="14" t="s">
        <v>120</v>
      </c>
    </row>
    <row r="106" spans="1:1">
      <c r="A106" s="14" t="s">
        <v>121</v>
      </c>
    </row>
    <row r="107" spans="1:1">
      <c r="A107" s="14" t="s">
        <v>122</v>
      </c>
    </row>
    <row r="108" spans="1:1">
      <c r="A108" s="14" t="s">
        <v>123</v>
      </c>
    </row>
    <row r="109" spans="1:1">
      <c r="A109" s="14" t="s">
        <v>124</v>
      </c>
    </row>
    <row r="110" spans="1:1">
      <c r="A110" s="14" t="s">
        <v>125</v>
      </c>
    </row>
    <row r="111" spans="1:1">
      <c r="A111" s="14" t="s">
        <v>126</v>
      </c>
    </row>
    <row r="112" spans="1:1">
      <c r="A112" s="14" t="s">
        <v>127</v>
      </c>
    </row>
    <row r="113" spans="1:1">
      <c r="A113" s="14" t="s">
        <v>128</v>
      </c>
    </row>
    <row r="114" spans="1:1">
      <c r="A114" s="14" t="s">
        <v>129</v>
      </c>
    </row>
    <row r="115" spans="1:1">
      <c r="A115" s="14" t="s">
        <v>130</v>
      </c>
    </row>
    <row r="116" spans="1:1" ht="15" thickBot="1">
      <c r="A116" s="18" t="s">
        <v>131</v>
      </c>
    </row>
    <row r="117" spans="1:1">
      <c r="A117" s="197" t="s">
        <v>132</v>
      </c>
    </row>
    <row r="118" spans="1:1">
      <c r="A118" s="14" t="s">
        <v>133</v>
      </c>
    </row>
    <row r="119" spans="1:1">
      <c r="A119" s="14" t="s">
        <v>134</v>
      </c>
    </row>
    <row r="120" spans="1:1">
      <c r="A120" s="14" t="s">
        <v>135</v>
      </c>
    </row>
    <row r="121" spans="1:1">
      <c r="A121" s="14" t="s">
        <v>136</v>
      </c>
    </row>
    <row r="122" spans="1:1">
      <c r="A122" s="14" t="s">
        <v>137</v>
      </c>
    </row>
    <row r="123" spans="1:1">
      <c r="A123" s="14" t="s">
        <v>138</v>
      </c>
    </row>
    <row r="124" spans="1:1">
      <c r="A124" s="14" t="s">
        <v>139</v>
      </c>
    </row>
    <row r="125" spans="1:1">
      <c r="A125" s="14" t="s">
        <v>140</v>
      </c>
    </row>
    <row r="126" spans="1:1">
      <c r="A126" s="14" t="s">
        <v>141</v>
      </c>
    </row>
    <row r="127" spans="1:1">
      <c r="A127" s="14" t="s">
        <v>142</v>
      </c>
    </row>
    <row r="128" spans="1:1">
      <c r="A128" s="14" t="s">
        <v>143</v>
      </c>
    </row>
    <row r="129" spans="1:1">
      <c r="A129" s="14" t="s">
        <v>144</v>
      </c>
    </row>
    <row r="130" spans="1:1">
      <c r="A130" s="307" t="s">
        <v>145</v>
      </c>
    </row>
    <row r="131" spans="1:1">
      <c r="A131" s="307" t="s">
        <v>146</v>
      </c>
    </row>
    <row r="132" spans="1:1">
      <c r="A132" s="307" t="s">
        <v>147</v>
      </c>
    </row>
    <row r="133" spans="1:1">
      <c r="A133" s="307" t="s">
        <v>148</v>
      </c>
    </row>
    <row r="134" spans="1:1">
      <c r="A134" s="307" t="s">
        <v>149</v>
      </c>
    </row>
    <row r="135" spans="1:1">
      <c r="A135" s="307" t="s">
        <v>150</v>
      </c>
    </row>
    <row r="136" spans="1:1">
      <c r="A136" s="307" t="s">
        <v>151</v>
      </c>
    </row>
    <row r="137" spans="1:1">
      <c r="A137" s="307" t="s">
        <v>152</v>
      </c>
    </row>
    <row r="138" spans="1:1">
      <c r="A138" s="307" t="s">
        <v>153</v>
      </c>
    </row>
    <row r="139" spans="1:1" ht="15" thickBot="1">
      <c r="A139" s="18" t="s">
        <v>154</v>
      </c>
    </row>
    <row r="140" spans="1:1" ht="15" thickBot="1">
      <c r="A140" s="18" t="s">
        <v>155</v>
      </c>
    </row>
    <row r="141" spans="1:1">
      <c r="A141" s="197" t="s">
        <v>156</v>
      </c>
    </row>
  </sheetData>
  <mergeCells count="3">
    <mergeCell ref="A87:D87"/>
    <mergeCell ref="A1:D1"/>
    <mergeCell ref="A2:C2"/>
  </mergeCells>
  <conditionalFormatting sqref="D4:D22">
    <cfRule type="cellIs" dxfId="125" priority="2" operator="equal">
      <formula>0</formula>
    </cfRule>
  </conditionalFormatting>
  <printOptions horizontalCentered="1"/>
  <pageMargins left="0.7" right="0.7" top="1.5" bottom="0.75" header="0.3" footer="0.3"/>
  <pageSetup scale="110" orientation="portrait" horizontalDpi="90" verticalDpi="90" r:id="rId1"/>
  <headerFooter>
    <oddFooter>&amp;LArizona Department of Education&amp;RTitle IV-A Student Support and Academic Enrichment Grant</oddFooter>
  </headerFooter>
  <ignoredErrors>
    <ignoredError sqref="C8" formula="1"/>
  </ignoredErrors>
  <extLst>
    <ext xmlns:x14="http://schemas.microsoft.com/office/spreadsheetml/2009/9/main" uri="{78C0D931-6437-407d-A8EE-F0AAD7539E65}">
      <x14:conditionalFormattings>
        <x14:conditionalFormatting xmlns:xm="http://schemas.microsoft.com/office/excel/2006/main">
          <x14:cfRule type="cellIs" priority="1" operator="equal" id="{CC9E8F0E-1313-422F-83AD-A5E96EC58C27}">
            <xm:f>'Budget Summary'!$B$12</xm:f>
            <x14:dxf>
              <font>
                <color rgb="FF006100"/>
              </font>
              <fill>
                <patternFill>
                  <bgColor rgb="FFC6EFCE"/>
                </patternFill>
              </fill>
            </x14:dxf>
          </x14:cfRule>
          <xm:sqref>B22:C22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A186E"/>
  </sheetPr>
  <dimension ref="A1:ASQ228"/>
  <sheetViews>
    <sheetView tabSelected="1" zoomScale="110" zoomScaleNormal="110" workbookViewId="0">
      <pane ySplit="4" topLeftCell="A26" activePane="bottomLeft" state="frozen"/>
      <selection pane="bottomLeft" activeCell="J40" sqref="J40:L55"/>
      <selection activeCell="B6" sqref="B6"/>
    </sheetView>
  </sheetViews>
  <sheetFormatPr defaultColWidth="0" defaultRowHeight="26.25" customHeight="1"/>
  <cols>
    <col min="1" max="1" width="49.7109375" style="25" customWidth="1"/>
    <col min="2" max="2" width="8.28515625" style="3" customWidth="1"/>
    <col min="3" max="3" width="8.42578125" style="62" customWidth="1"/>
    <col min="4" max="4" width="17.140625" style="30" customWidth="1"/>
    <col min="5" max="5" width="17.42578125" style="3" customWidth="1"/>
    <col min="6" max="6" width="16.7109375" style="3" customWidth="1"/>
    <col min="7" max="7" width="15.7109375" style="3" customWidth="1"/>
    <col min="8" max="8" width="14.85546875" style="26" customWidth="1"/>
    <col min="9" max="9" width="13.5703125" style="26" customWidth="1"/>
    <col min="10" max="10" width="21" style="30" customWidth="1"/>
    <col min="11" max="11" width="19.5703125" style="26" customWidth="1"/>
    <col min="12" max="12" width="63.28515625" style="30" customWidth="1"/>
    <col min="13" max="13" width="28.28515625" style="3" customWidth="1"/>
    <col min="14" max="14" width="27.28515625" style="1" customWidth="1"/>
    <col min="15" max="17" width="18.42578125" style="1" customWidth="1"/>
    <col min="18" max="18" width="18.42578125" style="53" customWidth="1"/>
    <col min="19" max="19" width="15.42578125" style="4" customWidth="1"/>
    <col min="20" max="20" width="13.42578125" style="4" customWidth="1"/>
    <col min="21" max="21" width="30.5703125" style="2" customWidth="1"/>
    <col min="22" max="22" width="9.5703125" style="2" bestFit="1" customWidth="1"/>
    <col min="23" max="27" width="9.140625" style="2" customWidth="1"/>
    <col min="28" max="1187" width="0" style="2" hidden="1" customWidth="1"/>
    <col min="1188" max="16384" width="9.140625" style="2" hidden="1"/>
  </cols>
  <sheetData>
    <row r="1" spans="1:20" ht="32.25" customHeight="1">
      <c r="A1" s="360" t="str">
        <f>'Budget Summary'!A2</f>
        <v>LEA Name</v>
      </c>
      <c r="B1" s="360"/>
      <c r="C1" s="360"/>
      <c r="D1" s="318" t="str">
        <f>'Budget Summary'!D1</f>
        <v>FY27</v>
      </c>
      <c r="E1" s="319" t="str">
        <f>'Budget Summary'!B1</f>
        <v>Rev 0</v>
      </c>
      <c r="F1" s="287" t="s">
        <v>157</v>
      </c>
      <c r="G1" s="288">
        <f>'Budget Summary'!C10</f>
        <v>0</v>
      </c>
      <c r="H1" s="287" t="s">
        <v>158</v>
      </c>
      <c r="I1" s="289" t="str">
        <f>IF(OR(I30="No",I36="No"),"Not Met","OK")</f>
        <v>OK</v>
      </c>
      <c r="J1" s="343" t="s">
        <v>159</v>
      </c>
      <c r="K1" s="343"/>
      <c r="L1" s="343"/>
      <c r="M1" s="34"/>
      <c r="N1" s="2"/>
      <c r="O1" s="2"/>
      <c r="P1" s="2"/>
      <c r="Q1" s="2"/>
      <c r="R1" s="4"/>
    </row>
    <row r="2" spans="1:20" ht="25.5" customHeight="1">
      <c r="A2" s="226" t="str">
        <f>'Budget Summary'!C2</f>
        <v>LEA Contact</v>
      </c>
      <c r="B2" s="336" t="str">
        <f>'Budget Summary'!C3</f>
        <v>Email</v>
      </c>
      <c r="C2" s="336"/>
      <c r="D2" s="336"/>
      <c r="E2" s="227" t="str">
        <f>'Budget Summary'!D2</f>
        <v>Phone</v>
      </c>
      <c r="F2" s="285" t="s">
        <v>91</v>
      </c>
      <c r="G2" s="290">
        <f>J5-J6</f>
        <v>0</v>
      </c>
      <c r="H2" s="291" t="str">
        <f>IF(J17=0,"15% Special Rule - TI OK","15% TI Special Rule Not Met")</f>
        <v>15% Special Rule - TI OK</v>
      </c>
      <c r="I2" s="286" t="str">
        <f>IF(OR(J32="Not Met", J33="Not Met", J34 ="Not Met"), "NOT MET", "MET")</f>
        <v>MET</v>
      </c>
      <c r="J2" s="343"/>
      <c r="K2" s="343"/>
      <c r="L2" s="343"/>
      <c r="M2" s="2"/>
      <c r="R2" s="149"/>
      <c r="S2" s="149"/>
    </row>
    <row r="3" spans="1:20" ht="31.5" customHeight="1">
      <c r="A3" s="361" t="s">
        <v>160</v>
      </c>
      <c r="B3" s="362"/>
      <c r="C3" s="362"/>
      <c r="D3" s="362"/>
      <c r="E3" s="362"/>
      <c r="F3" s="363"/>
      <c r="G3" s="363"/>
      <c r="H3" s="363"/>
      <c r="I3" s="364"/>
      <c r="J3" s="344"/>
      <c r="K3" s="344"/>
      <c r="L3" s="344"/>
      <c r="M3" s="34"/>
      <c r="N3" s="2"/>
      <c r="O3" s="2"/>
      <c r="P3" s="2"/>
      <c r="Q3" s="2"/>
      <c r="R3" s="149"/>
      <c r="S3" s="149"/>
      <c r="T3" s="149"/>
    </row>
    <row r="4" spans="1:20" ht="53.25" customHeight="1" thickBot="1">
      <c r="A4" s="140" t="s">
        <v>161</v>
      </c>
      <c r="B4" s="172" t="s">
        <v>162</v>
      </c>
      <c r="C4" s="241" t="s">
        <v>163</v>
      </c>
      <c r="D4" s="171" t="s">
        <v>164</v>
      </c>
      <c r="E4" s="171" t="s">
        <v>165</v>
      </c>
      <c r="F4" s="233" t="s">
        <v>166</v>
      </c>
      <c r="G4" s="232" t="s">
        <v>167</v>
      </c>
      <c r="H4" s="240" t="s">
        <v>168</v>
      </c>
      <c r="I4" s="331" t="s">
        <v>169</v>
      </c>
      <c r="J4" s="345" t="s">
        <v>170</v>
      </c>
      <c r="K4" s="346"/>
      <c r="L4" s="347"/>
      <c r="M4" s="1"/>
      <c r="N4" s="37"/>
      <c r="O4" s="37"/>
      <c r="P4" s="37"/>
      <c r="Q4" s="37"/>
      <c r="R4" s="149"/>
      <c r="S4" s="149"/>
    </row>
    <row r="5" spans="1:20" ht="16.5">
      <c r="A5" s="187"/>
      <c r="B5" s="98"/>
      <c r="C5" s="118"/>
      <c r="D5" s="196"/>
      <c r="E5" s="196"/>
      <c r="F5" s="196"/>
      <c r="G5" s="196"/>
      <c r="H5" s="117"/>
      <c r="I5" s="281" t="s">
        <v>171</v>
      </c>
      <c r="J5" s="38">
        <f>'Budget Summary'!B12</f>
        <v>0</v>
      </c>
      <c r="K5" s="350" t="s">
        <v>172</v>
      </c>
      <c r="L5" s="351"/>
      <c r="M5" s="1"/>
      <c r="N5" s="2"/>
      <c r="O5" s="2"/>
      <c r="P5" s="2"/>
      <c r="Q5" s="2"/>
      <c r="R5" s="4"/>
    </row>
    <row r="6" spans="1:20" ht="16.5">
      <c r="A6" s="187"/>
      <c r="B6" s="98"/>
      <c r="C6" s="118"/>
      <c r="D6" s="196"/>
      <c r="E6" s="196"/>
      <c r="F6" s="196"/>
      <c r="G6" s="196"/>
      <c r="H6" s="110"/>
      <c r="I6" s="180"/>
      <c r="J6" s="46">
        <f>J121</f>
        <v>0</v>
      </c>
      <c r="K6" s="352" t="s">
        <v>173</v>
      </c>
      <c r="L6" s="353"/>
      <c r="M6" s="2"/>
      <c r="N6" s="2"/>
      <c r="O6" s="2"/>
      <c r="P6" s="2"/>
      <c r="Q6" s="2"/>
      <c r="R6" s="4"/>
    </row>
    <row r="7" spans="1:20" ht="16.5">
      <c r="A7" s="187"/>
      <c r="B7" s="98"/>
      <c r="C7" s="118"/>
      <c r="D7" s="196"/>
      <c r="E7" s="196"/>
      <c r="F7" s="196"/>
      <c r="G7" s="196"/>
      <c r="H7" s="110"/>
      <c r="I7" s="282" t="s">
        <v>174</v>
      </c>
      <c r="J7" s="97">
        <f>'Budget Summary'!B10</f>
        <v>0</v>
      </c>
      <c r="K7" s="354" t="s">
        <v>175</v>
      </c>
      <c r="L7" s="355"/>
      <c r="M7" s="2"/>
      <c r="N7" s="2"/>
      <c r="O7" s="2"/>
      <c r="P7" s="2"/>
      <c r="Q7" s="2"/>
      <c r="R7" s="4"/>
    </row>
    <row r="8" spans="1:20" ht="15.95" customHeight="1">
      <c r="A8" s="187"/>
      <c r="B8" s="98"/>
      <c r="C8" s="118"/>
      <c r="D8" s="196"/>
      <c r="E8" s="196"/>
      <c r="F8" s="196"/>
      <c r="G8" s="196"/>
      <c r="H8" s="111"/>
      <c r="I8" s="180"/>
      <c r="J8" s="39">
        <f>'Budget Summary'!B11</f>
        <v>0</v>
      </c>
      <c r="K8" s="356" t="s">
        <v>176</v>
      </c>
      <c r="L8" s="357"/>
      <c r="M8" s="2"/>
      <c r="N8" s="2"/>
      <c r="O8" s="2"/>
      <c r="P8" s="2"/>
      <c r="Q8" s="2"/>
      <c r="R8" s="4"/>
    </row>
    <row r="9" spans="1:20" ht="15.95" customHeight="1">
      <c r="A9" s="187"/>
      <c r="B9" s="98"/>
      <c r="C9" s="118"/>
      <c r="D9" s="196"/>
      <c r="E9" s="196"/>
      <c r="F9" s="196"/>
      <c r="G9" s="196"/>
      <c r="H9" s="110"/>
      <c r="I9" s="332" t="s">
        <v>177</v>
      </c>
      <c r="J9" s="339" t="s">
        <v>178</v>
      </c>
      <c r="K9" s="339"/>
      <c r="L9" s="339"/>
      <c r="M9" s="2"/>
      <c r="N9" s="2"/>
      <c r="O9" s="2"/>
      <c r="P9" s="2"/>
      <c r="Q9" s="2"/>
      <c r="R9" s="4"/>
    </row>
    <row r="10" spans="1:20" ht="15.95" customHeight="1">
      <c r="A10" s="187"/>
      <c r="B10" s="98"/>
      <c r="C10" s="118"/>
      <c r="D10" s="196"/>
      <c r="E10" s="196"/>
      <c r="F10" s="196"/>
      <c r="G10" s="196"/>
      <c r="H10" s="110"/>
      <c r="I10" s="277" t="s">
        <v>179</v>
      </c>
      <c r="J10" s="340"/>
      <c r="K10" s="340"/>
      <c r="L10" s="340"/>
      <c r="M10" s="1"/>
      <c r="R10" s="4"/>
    </row>
    <row r="11" spans="1:20" ht="16.5">
      <c r="A11" s="187"/>
      <c r="B11" s="98"/>
      <c r="C11" s="118"/>
      <c r="D11" s="196"/>
      <c r="E11" s="196"/>
      <c r="F11" s="196"/>
      <c r="G11" s="196"/>
      <c r="H11" s="110"/>
      <c r="I11" s="276" t="s">
        <v>119</v>
      </c>
      <c r="J11" s="40">
        <f>D121</f>
        <v>0</v>
      </c>
      <c r="K11" s="358" t="s">
        <v>180</v>
      </c>
      <c r="L11" s="359"/>
      <c r="M11" s="1"/>
      <c r="R11" s="4"/>
    </row>
    <row r="12" spans="1:20" ht="15.95" customHeight="1">
      <c r="A12" s="187"/>
      <c r="B12" s="98"/>
      <c r="C12" s="118"/>
      <c r="D12" s="196"/>
      <c r="E12" s="196"/>
      <c r="F12" s="196"/>
      <c r="G12" s="196"/>
      <c r="H12" s="110"/>
      <c r="I12" s="180"/>
      <c r="J12" s="41">
        <f>E121</f>
        <v>0</v>
      </c>
      <c r="K12" s="376" t="s">
        <v>181</v>
      </c>
      <c r="L12" s="377"/>
      <c r="M12" s="1"/>
      <c r="R12" s="4"/>
    </row>
    <row r="13" spans="1:20" ht="15.95" customHeight="1">
      <c r="A13" s="187"/>
      <c r="B13" s="98"/>
      <c r="C13" s="118"/>
      <c r="D13" s="196"/>
      <c r="E13" s="196"/>
      <c r="F13" s="196"/>
      <c r="G13" s="196"/>
      <c r="H13" s="110"/>
      <c r="I13" s="276" t="s">
        <v>120</v>
      </c>
      <c r="J13" s="59">
        <f>F121</f>
        <v>0</v>
      </c>
      <c r="K13" s="382" t="s">
        <v>182</v>
      </c>
      <c r="L13" s="383"/>
      <c r="M13" s="1"/>
      <c r="R13" s="4"/>
    </row>
    <row r="14" spans="1:20" ht="15.95" customHeight="1">
      <c r="A14" s="187"/>
      <c r="B14" s="98"/>
      <c r="C14" s="118"/>
      <c r="D14" s="196"/>
      <c r="E14" s="196"/>
      <c r="F14" s="196"/>
      <c r="G14" s="196"/>
      <c r="H14" s="110"/>
      <c r="I14" s="181"/>
      <c r="J14" s="341" t="s">
        <v>183</v>
      </c>
      <c r="K14" s="341"/>
      <c r="L14" s="342"/>
      <c r="M14" s="1"/>
      <c r="R14" s="4"/>
    </row>
    <row r="15" spans="1:20" ht="15.95" customHeight="1">
      <c r="A15" s="187"/>
      <c r="B15" s="98"/>
      <c r="C15" s="118"/>
      <c r="D15" s="196"/>
      <c r="E15" s="196"/>
      <c r="F15" s="196"/>
      <c r="G15" s="196"/>
      <c r="H15" s="110"/>
      <c r="I15" s="275" t="s">
        <v>184</v>
      </c>
      <c r="J15" s="60">
        <f>G121</f>
        <v>0</v>
      </c>
      <c r="K15" s="380" t="s">
        <v>185</v>
      </c>
      <c r="L15" s="381"/>
      <c r="M15" s="1"/>
      <c r="R15" s="4"/>
    </row>
    <row r="16" spans="1:20" ht="15.95" customHeight="1">
      <c r="A16" s="187"/>
      <c r="B16" s="98"/>
      <c r="C16" s="118"/>
      <c r="D16" s="196"/>
      <c r="E16" s="196"/>
      <c r="F16" s="196"/>
      <c r="G16" s="196"/>
      <c r="H16" s="110"/>
      <c r="I16" s="276" t="s">
        <v>133</v>
      </c>
      <c r="J16" s="41">
        <f>(J13/0.85)*0.15</f>
        <v>0</v>
      </c>
      <c r="K16" s="376" t="s">
        <v>186</v>
      </c>
      <c r="L16" s="377"/>
      <c r="M16" s="1"/>
      <c r="R16" s="4"/>
    </row>
    <row r="17" spans="1:18" ht="15.95" customHeight="1">
      <c r="A17" s="187"/>
      <c r="B17" s="98"/>
      <c r="C17" s="118"/>
      <c r="D17" s="196"/>
      <c r="E17" s="196"/>
      <c r="F17" s="196"/>
      <c r="G17" s="196"/>
      <c r="H17" s="110"/>
      <c r="I17" s="180"/>
      <c r="J17" s="42">
        <f>IF(J15&gt;J16,J15-J16,0)</f>
        <v>0</v>
      </c>
      <c r="K17" s="47" t="s">
        <v>187</v>
      </c>
      <c r="L17" s="48"/>
      <c r="M17" s="1"/>
      <c r="R17" s="4"/>
    </row>
    <row r="18" spans="1:18" ht="15.95" customHeight="1">
      <c r="A18" s="187"/>
      <c r="B18" s="98"/>
      <c r="C18" s="118"/>
      <c r="D18" s="196"/>
      <c r="E18" s="196"/>
      <c r="F18" s="196"/>
      <c r="G18" s="196"/>
      <c r="H18" s="110"/>
      <c r="I18" s="276" t="s">
        <v>134</v>
      </c>
      <c r="J18" s="392" t="s">
        <v>188</v>
      </c>
      <c r="K18" s="392"/>
      <c r="L18" s="393"/>
      <c r="M18" s="1"/>
      <c r="R18" s="4"/>
    </row>
    <row r="19" spans="1:18" ht="15.95" customHeight="1">
      <c r="A19" s="187"/>
      <c r="B19" s="98"/>
      <c r="C19" s="118"/>
      <c r="D19" s="196"/>
      <c r="E19" s="196"/>
      <c r="F19" s="196"/>
      <c r="G19" s="196"/>
      <c r="H19" s="110"/>
      <c r="I19" s="181"/>
      <c r="J19" s="40">
        <f>I6+I8</f>
        <v>0</v>
      </c>
      <c r="K19" s="358" t="s">
        <v>189</v>
      </c>
      <c r="L19" s="359"/>
      <c r="R19" s="4"/>
    </row>
    <row r="20" spans="1:18" ht="15.95" customHeight="1">
      <c r="A20" s="187"/>
      <c r="B20" s="98"/>
      <c r="C20" s="118"/>
      <c r="D20" s="196"/>
      <c r="E20" s="196"/>
      <c r="F20" s="196"/>
      <c r="G20" s="196"/>
      <c r="H20" s="110"/>
      <c r="I20" s="278" t="s">
        <v>190</v>
      </c>
      <c r="J20" s="41">
        <f>I12+I14+I17+I19+I22+I26</f>
        <v>0</v>
      </c>
      <c r="K20" s="376" t="s">
        <v>191</v>
      </c>
      <c r="L20" s="377"/>
      <c r="M20" s="1"/>
      <c r="R20" s="4"/>
    </row>
    <row r="21" spans="1:18" ht="15.95" customHeight="1">
      <c r="A21" s="187"/>
      <c r="B21" s="98"/>
      <c r="C21" s="118"/>
      <c r="D21" s="196"/>
      <c r="E21" s="196"/>
      <c r="F21" s="196"/>
      <c r="G21" s="196"/>
      <c r="H21" s="110"/>
      <c r="I21" s="276" t="s">
        <v>135</v>
      </c>
      <c r="J21" s="41">
        <f>IF(J20&lt;=J22,0,J20-J22)</f>
        <v>0</v>
      </c>
      <c r="K21" s="378" t="s">
        <v>192</v>
      </c>
      <c r="L21" s="379"/>
      <c r="M21" s="1"/>
      <c r="R21" s="4"/>
    </row>
    <row r="22" spans="1:18" ht="15.95" customHeight="1">
      <c r="A22" s="187"/>
      <c r="B22" s="98"/>
      <c r="C22" s="118"/>
      <c r="D22" s="196"/>
      <c r="E22" s="196"/>
      <c r="F22" s="196"/>
      <c r="G22" s="196"/>
      <c r="H22" s="110"/>
      <c r="I22" s="181"/>
      <c r="J22" s="99">
        <f>J7*0.02</f>
        <v>0</v>
      </c>
      <c r="K22" s="348" t="s">
        <v>193</v>
      </c>
      <c r="L22" s="349"/>
      <c r="M22" s="1"/>
      <c r="R22" s="4"/>
    </row>
    <row r="23" spans="1:18" ht="16.5" customHeight="1">
      <c r="A23" s="187"/>
      <c r="B23" s="98"/>
      <c r="C23" s="118"/>
      <c r="D23" s="196"/>
      <c r="E23" s="196"/>
      <c r="F23" s="196"/>
      <c r="G23" s="196"/>
      <c r="H23" s="110"/>
      <c r="I23" s="337" t="s">
        <v>194</v>
      </c>
      <c r="J23" s="33"/>
      <c r="K23" s="394"/>
      <c r="L23" s="395"/>
      <c r="M23" s="369" t="s">
        <v>195</v>
      </c>
      <c r="N23" s="369"/>
      <c r="O23" s="86"/>
      <c r="P23" s="86"/>
      <c r="Q23" s="86"/>
      <c r="R23" s="4"/>
    </row>
    <row r="24" spans="1:18" ht="18" customHeight="1">
      <c r="A24" s="187"/>
      <c r="B24" s="98"/>
      <c r="C24" s="118"/>
      <c r="D24" s="196"/>
      <c r="E24" s="196"/>
      <c r="F24" s="196"/>
      <c r="G24" s="196"/>
      <c r="H24" s="110"/>
      <c r="I24" s="338"/>
      <c r="J24" s="370" t="s">
        <v>196</v>
      </c>
      <c r="K24" s="371"/>
      <c r="L24" s="372"/>
      <c r="M24" s="365" t="s">
        <v>197</v>
      </c>
      <c r="N24" s="366"/>
      <c r="O24" s="87"/>
      <c r="P24" s="87"/>
      <c r="Q24" s="87"/>
      <c r="R24" s="4"/>
    </row>
    <row r="25" spans="1:18" ht="16.5" customHeight="1">
      <c r="A25" s="187"/>
      <c r="B25" s="98"/>
      <c r="C25" s="118"/>
      <c r="D25" s="196"/>
      <c r="E25" s="196"/>
      <c r="F25" s="196"/>
      <c r="G25" s="196"/>
      <c r="H25" s="110"/>
      <c r="I25" s="96" t="s">
        <v>137</v>
      </c>
      <c r="J25" s="373"/>
      <c r="K25" s="374"/>
      <c r="L25" s="375"/>
      <c r="M25" s="367"/>
      <c r="N25" s="368"/>
      <c r="O25" s="87"/>
      <c r="P25" s="87"/>
      <c r="Q25" s="87"/>
      <c r="R25" s="4"/>
    </row>
    <row r="26" spans="1:18" ht="18">
      <c r="A26" s="187"/>
      <c r="B26" s="98"/>
      <c r="C26" s="118"/>
      <c r="D26" s="196"/>
      <c r="E26" s="196"/>
      <c r="F26" s="196"/>
      <c r="G26" s="196"/>
      <c r="H26" s="110"/>
      <c r="I26" s="181"/>
      <c r="J26" s="325" t="s">
        <v>198</v>
      </c>
      <c r="K26" s="326" t="s">
        <v>199</v>
      </c>
      <c r="L26" s="327" t="s">
        <v>200</v>
      </c>
      <c r="M26" s="203" t="s">
        <v>201</v>
      </c>
      <c r="N26" s="202" t="s">
        <v>202</v>
      </c>
      <c r="O26" s="88"/>
      <c r="P26" s="88"/>
      <c r="Q26" s="88"/>
      <c r="R26" s="4"/>
    </row>
    <row r="27" spans="1:18" ht="15.95" customHeight="1">
      <c r="A27" s="187"/>
      <c r="B27" s="98"/>
      <c r="C27" s="118"/>
      <c r="D27" s="196"/>
      <c r="E27" s="196"/>
      <c r="F27" s="196"/>
      <c r="G27" s="196"/>
      <c r="H27" s="110"/>
      <c r="I27" s="333" t="s">
        <v>158</v>
      </c>
      <c r="J27" s="188" t="str">
        <f>IF('Budget Summary'!B3&lt;=29999.99,"N/A",D121)</f>
        <v>N/A</v>
      </c>
      <c r="K27" s="33" t="str">
        <f>IF('Budget Summary'!B3&lt;=29999.99,"N/A",IF(J7&gt;=30000,ROUND(J7*0.2,2),0))</f>
        <v>N/A</v>
      </c>
      <c r="L27" s="159" t="s">
        <v>203</v>
      </c>
      <c r="M27" s="168" t="str">
        <f>'Budget Summary'!H5</f>
        <v>0</v>
      </c>
      <c r="N27" s="201" t="str">
        <f>IF('Budget Summary'!H5=0,K27,IF(K27="N/A",'Budget Summary'!H5,K27+'Budget Summary'!H5))</f>
        <v>0</v>
      </c>
      <c r="O27" s="89"/>
      <c r="P27" s="89"/>
      <c r="Q27" s="89"/>
      <c r="R27" s="4"/>
    </row>
    <row r="28" spans="1:18" ht="15.95" customHeight="1">
      <c r="A28" s="187"/>
      <c r="B28" s="98"/>
      <c r="C28" s="118"/>
      <c r="D28" s="196"/>
      <c r="E28" s="196"/>
      <c r="F28" s="196"/>
      <c r="G28" s="196"/>
      <c r="H28" s="110"/>
      <c r="I28" s="402" t="s">
        <v>204</v>
      </c>
      <c r="J28" s="188" t="str">
        <f>IF('Budget Summary'!B3&lt;=29999.99,"N/A",E121)</f>
        <v>N/A</v>
      </c>
      <c r="K28" s="33" t="str">
        <f>IF('Budget Summary'!B3&lt;=29999.99,"N/A",IF(J7&gt;=30000,ROUND(J7*0.2,2),0))</f>
        <v>N/A</v>
      </c>
      <c r="L28" s="305" t="s">
        <v>205</v>
      </c>
      <c r="M28" s="168" t="str">
        <f>'Budget Summary'!H6</f>
        <v>0</v>
      </c>
      <c r="N28" s="201" t="str">
        <f>IF('Budget Summary'!H6=0,K28,IF(K28="N/A",'Budget Summary'!H6,K28+'Budget Summary'!H6))</f>
        <v>0</v>
      </c>
      <c r="O28" s="89"/>
      <c r="P28" s="89"/>
      <c r="Q28" s="89"/>
      <c r="R28" s="4"/>
    </row>
    <row r="29" spans="1:18" ht="16.5">
      <c r="A29" s="187"/>
      <c r="B29" s="98"/>
      <c r="C29" s="118"/>
      <c r="D29" s="196"/>
      <c r="E29" s="196"/>
      <c r="F29" s="196"/>
      <c r="G29" s="196"/>
      <c r="H29" s="110"/>
      <c r="I29" s="402"/>
      <c r="J29" s="188" t="str">
        <f>IF('Budget Summary'!B3&lt;=29999.99,"N/A",F121)</f>
        <v>N/A</v>
      </c>
      <c r="K29" s="91" t="str">
        <f>IF(J7&gt;=30000,"1 Activity","N/A")</f>
        <v>N/A</v>
      </c>
      <c r="L29" s="306" t="s">
        <v>206</v>
      </c>
      <c r="M29" s="204" t="str">
        <f>'Budget Summary'!H7</f>
        <v>N/A</v>
      </c>
      <c r="N29" s="200">
        <f>+IF(AND($J$5&gt;=30000,'Budget Summary'!$H$7="Add 1 Activity"),2,IF(AND($J$5&lt;30000,'Budget Summary'!$H$7="N/A"),0,1))</f>
        <v>0</v>
      </c>
      <c r="O29" s="90"/>
      <c r="P29" s="90"/>
      <c r="Q29" s="90"/>
      <c r="R29" s="4"/>
    </row>
    <row r="30" spans="1:18" ht="18">
      <c r="A30" s="187"/>
      <c r="B30" s="98"/>
      <c r="C30" s="118"/>
      <c r="D30" s="196"/>
      <c r="E30" s="196"/>
      <c r="F30" s="196"/>
      <c r="G30" s="196"/>
      <c r="H30" s="110"/>
      <c r="I30" s="271"/>
      <c r="J30" s="390">
        <f>+COUNTIF(F5:G119,"&gt;0")+'Private Schools'!U701</f>
        <v>0</v>
      </c>
      <c r="K30" s="391"/>
      <c r="L30" s="199" t="s">
        <v>207</v>
      </c>
      <c r="M30" s="2"/>
      <c r="O30" s="85"/>
      <c r="P30" s="85"/>
      <c r="Q30" s="85"/>
    </row>
    <row r="31" spans="1:18" ht="16.5" customHeight="1">
      <c r="A31" s="187"/>
      <c r="B31" s="98"/>
      <c r="C31" s="118"/>
      <c r="D31" s="196"/>
      <c r="E31" s="196"/>
      <c r="F31" s="196"/>
      <c r="G31" s="196"/>
      <c r="H31" s="110"/>
      <c r="I31" s="403" t="s">
        <v>208</v>
      </c>
      <c r="J31" s="328" t="s">
        <v>209</v>
      </c>
      <c r="K31" s="329" t="s">
        <v>210</v>
      </c>
      <c r="L31" s="330" t="s">
        <v>198</v>
      </c>
      <c r="M31" s="2"/>
      <c r="N31" s="92"/>
      <c r="O31" s="53"/>
      <c r="P31" s="53"/>
      <c r="Q31" s="53"/>
    </row>
    <row r="32" spans="1:18" ht="15.95" customHeight="1">
      <c r="A32" s="187"/>
      <c r="B32" s="98"/>
      <c r="C32" s="118"/>
      <c r="D32" s="196"/>
      <c r="E32" s="196"/>
      <c r="F32" s="196"/>
      <c r="G32" s="196"/>
      <c r="H32" s="110"/>
      <c r="I32" s="404"/>
      <c r="J32" s="59" t="str">
        <f>IF('Budget Summary'!B3&lt;=29999.99,"N/A",IF(K32=0,"Met","Not Met"))</f>
        <v>N/A</v>
      </c>
      <c r="K32" s="35" t="str">
        <f>IF('Budget Summary'!B3&lt;=29999.99,"N/A",IF($D$121&gt;=$N$27,0,($D$121-$K$27)))</f>
        <v>N/A</v>
      </c>
      <c r="L32" s="45" t="s">
        <v>180</v>
      </c>
      <c r="M32" s="2"/>
      <c r="O32" s="53"/>
      <c r="P32" s="53"/>
      <c r="Q32" s="53"/>
    </row>
    <row r="33" spans="1:18" ht="15.95" customHeight="1">
      <c r="A33" s="187"/>
      <c r="B33" s="98"/>
      <c r="C33" s="118"/>
      <c r="D33" s="196"/>
      <c r="E33" s="196"/>
      <c r="F33" s="196"/>
      <c r="G33" s="196"/>
      <c r="H33" s="110"/>
      <c r="I33" s="404"/>
      <c r="J33" s="59" t="str">
        <f>IF('Budget Summary'!B3&lt;=29999.99,"N/A",IF(K33=0,"Met","Not Met"))</f>
        <v>N/A</v>
      </c>
      <c r="K33" s="35" t="str">
        <f>IF('Budget Summary'!B3&lt;=29999.99,"N/A",IF($E$121&gt;=$N$28,0,($E$121-$N$28)))</f>
        <v>N/A</v>
      </c>
      <c r="L33" s="43" t="s">
        <v>181</v>
      </c>
      <c r="M33" s="2"/>
      <c r="O33" s="53"/>
      <c r="P33" s="53"/>
      <c r="Q33" s="53"/>
    </row>
    <row r="34" spans="1:18" ht="15.95" customHeight="1">
      <c r="A34" s="187"/>
      <c r="B34" s="98"/>
      <c r="C34" s="118"/>
      <c r="D34" s="196"/>
      <c r="E34" s="196"/>
      <c r="F34" s="196"/>
      <c r="G34" s="196"/>
      <c r="H34" s="110"/>
      <c r="I34" s="404"/>
      <c r="J34" s="272" t="str">
        <f>IF($J$30 &lt; $N$29, "Not Met", IF(AND('Budget Summary'!$B$3 &lt; 30000, $J$30 &gt;= $N$29), "N/A", IF(AND('Budget Summary'!$B$3 &gt;= 30000, $J$30 &gt;= $N$29), "Met", "Not Met")))</f>
        <v>N/A</v>
      </c>
      <c r="K34" s="150" t="str">
        <f>+IF(OR($J$34="Met",$J$34="N/A"),"0.00",IF($N$29-$J$30=0,"0.00",IF($N$29-$J$30&gt;1,"Add 2 Activities","Add 1 Activity")))</f>
        <v>0.00</v>
      </c>
      <c r="L34" s="44" t="s">
        <v>211</v>
      </c>
      <c r="M34" s="2"/>
      <c r="N34" s="92"/>
      <c r="O34" s="53"/>
      <c r="P34" s="4"/>
      <c r="Q34" s="4"/>
    </row>
    <row r="35" spans="1:18" ht="16.5" customHeight="1">
      <c r="A35" s="187"/>
      <c r="B35" s="98"/>
      <c r="C35" s="118"/>
      <c r="D35" s="196"/>
      <c r="E35" s="196"/>
      <c r="F35" s="196"/>
      <c r="G35" s="196"/>
      <c r="H35" s="110"/>
      <c r="I35" s="405"/>
      <c r="J35" s="157"/>
      <c r="K35" s="236"/>
      <c r="L35" s="156"/>
      <c r="M35" s="2"/>
      <c r="N35" s="92"/>
      <c r="O35" s="4"/>
      <c r="P35" s="53"/>
      <c r="Q35" s="53"/>
      <c r="R35" s="4"/>
    </row>
    <row r="36" spans="1:18" ht="18">
      <c r="A36" s="187"/>
      <c r="B36" s="98"/>
      <c r="C36" s="118"/>
      <c r="D36" s="196"/>
      <c r="E36" s="196"/>
      <c r="F36" s="196"/>
      <c r="G36" s="196"/>
      <c r="H36" s="110"/>
      <c r="I36" s="270"/>
      <c r="J36" s="235" t="s">
        <v>212</v>
      </c>
      <c r="K36" s="237"/>
      <c r="L36" s="157"/>
      <c r="M36" s="2"/>
      <c r="N36" s="2"/>
      <c r="O36" s="53"/>
      <c r="P36" s="53"/>
      <c r="Q36" s="53"/>
      <c r="R36" s="4"/>
    </row>
    <row r="37" spans="1:18" ht="15.95" customHeight="1">
      <c r="A37" s="187"/>
      <c r="B37" s="98"/>
      <c r="C37" s="118"/>
      <c r="D37" s="196"/>
      <c r="E37" s="196"/>
      <c r="F37" s="196"/>
      <c r="G37" s="196"/>
      <c r="H37" s="110"/>
      <c r="I37" s="280"/>
      <c r="J37" s="157"/>
      <c r="K37" s="237"/>
      <c r="L37" s="157"/>
      <c r="M37" s="2"/>
      <c r="N37" s="2"/>
      <c r="O37" s="53"/>
      <c r="P37" s="53"/>
      <c r="Q37" s="53"/>
      <c r="R37" s="4"/>
    </row>
    <row r="38" spans="1:18" ht="15.95" customHeight="1">
      <c r="A38" s="187"/>
      <c r="B38" s="98"/>
      <c r="C38" s="118"/>
      <c r="D38" s="196"/>
      <c r="E38" s="196"/>
      <c r="F38" s="196"/>
      <c r="G38" s="196"/>
      <c r="H38" s="110"/>
      <c r="I38" s="279" t="s">
        <v>213</v>
      </c>
      <c r="J38" s="157"/>
      <c r="K38" s="157"/>
      <c r="L38" s="157"/>
      <c r="M38" s="2"/>
      <c r="N38" s="2"/>
      <c r="O38" s="53"/>
      <c r="P38" s="53"/>
      <c r="Q38" s="53"/>
      <c r="R38" s="4"/>
    </row>
    <row r="39" spans="1:18" ht="15.95" customHeight="1">
      <c r="A39" s="187"/>
      <c r="B39" s="98"/>
      <c r="C39" s="118"/>
      <c r="D39" s="196"/>
      <c r="E39" s="196"/>
      <c r="F39" s="196"/>
      <c r="G39" s="196"/>
      <c r="H39" s="110"/>
      <c r="I39" s="284"/>
      <c r="J39" s="242" t="s">
        <v>214</v>
      </c>
      <c r="K39" s="2"/>
      <c r="L39" s="2"/>
      <c r="M39" s="2"/>
      <c r="N39" s="2"/>
      <c r="O39" s="53"/>
      <c r="P39" s="2"/>
      <c r="Q39" s="2"/>
      <c r="R39" s="4"/>
    </row>
    <row r="40" spans="1:18" ht="16.5">
      <c r="A40" s="187"/>
      <c r="B40" s="98"/>
      <c r="C40" s="118"/>
      <c r="D40" s="196"/>
      <c r="E40" s="196"/>
      <c r="F40" s="196"/>
      <c r="G40" s="196"/>
      <c r="H40" s="110"/>
      <c r="I40" s="284"/>
      <c r="J40" s="396"/>
      <c r="K40" s="396"/>
      <c r="L40" s="397"/>
      <c r="M40" s="2"/>
      <c r="N40" s="2"/>
      <c r="O40" s="2"/>
      <c r="P40" s="2"/>
      <c r="Q40" s="2"/>
      <c r="R40" s="4"/>
    </row>
    <row r="41" spans="1:18" ht="15.75" customHeight="1">
      <c r="A41" s="187"/>
      <c r="B41" s="98"/>
      <c r="C41" s="118"/>
      <c r="D41" s="196"/>
      <c r="E41" s="196"/>
      <c r="F41" s="196"/>
      <c r="G41" s="196"/>
      <c r="H41" s="110"/>
      <c r="I41" s="284"/>
      <c r="J41" s="398"/>
      <c r="K41" s="398"/>
      <c r="L41" s="399"/>
      <c r="M41" s="2"/>
      <c r="N41" s="2"/>
      <c r="O41" s="2"/>
      <c r="P41" s="2"/>
      <c r="Q41" s="2"/>
      <c r="R41" s="4"/>
    </row>
    <row r="42" spans="1:18" ht="15.95" customHeight="1">
      <c r="A42" s="187"/>
      <c r="B42" s="98"/>
      <c r="C42" s="118"/>
      <c r="D42" s="196"/>
      <c r="E42" s="196"/>
      <c r="F42" s="196"/>
      <c r="G42" s="196"/>
      <c r="H42" s="110"/>
      <c r="I42" s="284"/>
      <c r="J42" s="398"/>
      <c r="K42" s="398"/>
      <c r="L42" s="399"/>
      <c r="M42" s="2"/>
      <c r="N42" s="2"/>
      <c r="O42" s="2"/>
      <c r="P42" s="2"/>
      <c r="Q42" s="2"/>
      <c r="R42" s="4"/>
    </row>
    <row r="43" spans="1:18" ht="15.95" customHeight="1">
      <c r="A43" s="187"/>
      <c r="B43" s="98"/>
      <c r="C43" s="118"/>
      <c r="D43" s="196"/>
      <c r="E43" s="196"/>
      <c r="F43" s="196"/>
      <c r="G43" s="196"/>
      <c r="H43" s="110"/>
      <c r="I43" s="284"/>
      <c r="J43" s="398"/>
      <c r="K43" s="398"/>
      <c r="L43" s="399"/>
      <c r="M43" s="2"/>
      <c r="N43" s="2"/>
      <c r="O43" s="2"/>
      <c r="P43" s="2"/>
      <c r="Q43" s="2"/>
      <c r="R43" s="4"/>
    </row>
    <row r="44" spans="1:18" ht="15.95" customHeight="1">
      <c r="A44" s="187"/>
      <c r="B44" s="98"/>
      <c r="C44" s="118"/>
      <c r="D44" s="196"/>
      <c r="E44" s="196"/>
      <c r="F44" s="196"/>
      <c r="G44" s="196"/>
      <c r="H44" s="110"/>
      <c r="I44" s="284"/>
      <c r="J44" s="398"/>
      <c r="K44" s="398"/>
      <c r="L44" s="399"/>
      <c r="M44" s="2"/>
      <c r="N44" s="2"/>
      <c r="O44" s="2"/>
      <c r="P44" s="2"/>
      <c r="Q44" s="2"/>
      <c r="R44" s="4"/>
    </row>
    <row r="45" spans="1:18" ht="15.95" customHeight="1">
      <c r="A45" s="187"/>
      <c r="B45" s="98"/>
      <c r="C45" s="118"/>
      <c r="D45" s="196"/>
      <c r="E45" s="196"/>
      <c r="F45" s="196"/>
      <c r="G45" s="196"/>
      <c r="H45" s="110"/>
      <c r="I45" s="284"/>
      <c r="J45" s="398"/>
      <c r="K45" s="398"/>
      <c r="L45" s="399"/>
      <c r="M45" s="2"/>
      <c r="N45" s="2"/>
      <c r="O45" s="2"/>
      <c r="P45" s="2"/>
      <c r="Q45" s="2"/>
      <c r="R45" s="4"/>
    </row>
    <row r="46" spans="1:18" ht="15.95" customHeight="1">
      <c r="A46" s="187"/>
      <c r="B46" s="98"/>
      <c r="C46" s="118"/>
      <c r="D46" s="196"/>
      <c r="E46" s="196"/>
      <c r="F46" s="196"/>
      <c r="G46" s="196"/>
      <c r="H46" s="110"/>
      <c r="I46" s="284"/>
      <c r="J46" s="398"/>
      <c r="K46" s="398"/>
      <c r="L46" s="399"/>
      <c r="M46" s="2"/>
      <c r="N46" s="2"/>
      <c r="O46" s="2"/>
      <c r="P46" s="2"/>
      <c r="Q46" s="2"/>
      <c r="R46" s="4"/>
    </row>
    <row r="47" spans="1:18" ht="15.95" customHeight="1">
      <c r="A47" s="187"/>
      <c r="B47" s="98"/>
      <c r="C47" s="118"/>
      <c r="D47" s="196"/>
      <c r="E47" s="196"/>
      <c r="F47" s="196"/>
      <c r="G47" s="196"/>
      <c r="H47" s="110"/>
      <c r="I47" s="284"/>
      <c r="J47" s="398"/>
      <c r="K47" s="398"/>
      <c r="L47" s="399"/>
      <c r="M47" s="2"/>
      <c r="N47" s="2"/>
      <c r="O47" s="2"/>
      <c r="P47" s="2"/>
      <c r="Q47" s="2"/>
      <c r="R47" s="4"/>
    </row>
    <row r="48" spans="1:18" ht="15.95" customHeight="1">
      <c r="A48" s="187"/>
      <c r="B48" s="98"/>
      <c r="C48" s="118"/>
      <c r="D48" s="196"/>
      <c r="E48" s="196"/>
      <c r="F48" s="196"/>
      <c r="G48" s="196"/>
      <c r="H48" s="110"/>
      <c r="I48" s="284"/>
      <c r="J48" s="398"/>
      <c r="K48" s="398"/>
      <c r="L48" s="399"/>
      <c r="M48" s="2"/>
      <c r="N48" s="2"/>
      <c r="O48" s="2"/>
      <c r="P48" s="2"/>
      <c r="Q48" s="2"/>
      <c r="R48" s="4"/>
    </row>
    <row r="49" spans="1:18" ht="15.95" customHeight="1">
      <c r="A49" s="187"/>
      <c r="B49" s="98"/>
      <c r="C49" s="118"/>
      <c r="D49" s="196"/>
      <c r="E49" s="196"/>
      <c r="F49" s="196"/>
      <c r="G49" s="196"/>
      <c r="H49" s="110"/>
      <c r="I49" s="284"/>
      <c r="J49" s="398"/>
      <c r="K49" s="398"/>
      <c r="L49" s="399"/>
      <c r="M49" s="2"/>
      <c r="N49" s="2"/>
      <c r="O49" s="2"/>
      <c r="P49" s="2"/>
      <c r="Q49" s="2"/>
      <c r="R49" s="4"/>
    </row>
    <row r="50" spans="1:18" ht="15.95" customHeight="1">
      <c r="A50" s="187"/>
      <c r="B50" s="98"/>
      <c r="C50" s="118"/>
      <c r="D50" s="196"/>
      <c r="E50" s="196"/>
      <c r="F50" s="196"/>
      <c r="G50" s="196"/>
      <c r="H50" s="110"/>
      <c r="I50" s="284"/>
      <c r="J50" s="398"/>
      <c r="K50" s="398"/>
      <c r="L50" s="399"/>
      <c r="M50" s="2"/>
      <c r="N50" s="2"/>
      <c r="O50" s="2"/>
      <c r="P50" s="2"/>
      <c r="Q50" s="2"/>
      <c r="R50" s="4"/>
    </row>
    <row r="51" spans="1:18" ht="15.95" customHeight="1">
      <c r="A51" s="187"/>
      <c r="B51" s="98"/>
      <c r="C51" s="118"/>
      <c r="D51" s="196"/>
      <c r="E51" s="196"/>
      <c r="F51" s="196"/>
      <c r="G51" s="196"/>
      <c r="H51" s="110"/>
      <c r="I51" s="284"/>
      <c r="J51" s="398"/>
      <c r="K51" s="398"/>
      <c r="L51" s="399"/>
      <c r="M51" s="2"/>
      <c r="N51" s="2"/>
      <c r="O51" s="2"/>
      <c r="P51" s="2"/>
      <c r="Q51" s="2"/>
      <c r="R51" s="4"/>
    </row>
    <row r="52" spans="1:18" ht="15.95" customHeight="1">
      <c r="A52" s="187"/>
      <c r="B52" s="98"/>
      <c r="C52" s="118"/>
      <c r="D52" s="196"/>
      <c r="E52" s="196"/>
      <c r="F52" s="196"/>
      <c r="G52" s="196"/>
      <c r="H52" s="110"/>
      <c r="I52" s="284"/>
      <c r="J52" s="398"/>
      <c r="K52" s="398"/>
      <c r="L52" s="399"/>
      <c r="M52" s="2"/>
      <c r="N52" s="2"/>
      <c r="O52" s="2"/>
      <c r="P52" s="2"/>
      <c r="Q52" s="2"/>
      <c r="R52" s="4"/>
    </row>
    <row r="53" spans="1:18" ht="15.95" customHeight="1">
      <c r="A53" s="187"/>
      <c r="B53" s="98"/>
      <c r="C53" s="118"/>
      <c r="D53" s="196"/>
      <c r="E53" s="196"/>
      <c r="F53" s="196"/>
      <c r="G53" s="196"/>
      <c r="H53" s="110"/>
      <c r="I53" s="284"/>
      <c r="J53" s="398"/>
      <c r="K53" s="398"/>
      <c r="L53" s="399"/>
      <c r="M53" s="2"/>
      <c r="N53" s="2"/>
      <c r="O53" s="2"/>
      <c r="P53" s="2"/>
      <c r="Q53" s="2"/>
      <c r="R53" s="4"/>
    </row>
    <row r="54" spans="1:18" ht="15.95" customHeight="1">
      <c r="A54" s="187"/>
      <c r="B54" s="98"/>
      <c r="C54" s="118"/>
      <c r="D54" s="196"/>
      <c r="E54" s="196"/>
      <c r="F54" s="196"/>
      <c r="G54" s="196"/>
      <c r="H54" s="110"/>
      <c r="I54" s="284"/>
      <c r="J54" s="398"/>
      <c r="K54" s="398"/>
      <c r="L54" s="399"/>
      <c r="M54" s="2"/>
      <c r="N54" s="2"/>
      <c r="O54" s="2"/>
      <c r="P54" s="2"/>
      <c r="Q54" s="2"/>
      <c r="R54" s="4"/>
    </row>
    <row r="55" spans="1:18" ht="15.95" customHeight="1">
      <c r="A55" s="187"/>
      <c r="B55" s="98"/>
      <c r="C55" s="118"/>
      <c r="D55" s="196"/>
      <c r="E55" s="196"/>
      <c r="F55" s="196"/>
      <c r="G55" s="196"/>
      <c r="H55" s="110"/>
      <c r="I55" s="284"/>
      <c r="J55" s="400"/>
      <c r="K55" s="400"/>
      <c r="L55" s="401"/>
      <c r="M55" s="2"/>
      <c r="N55" s="2"/>
      <c r="O55" s="2"/>
      <c r="P55" s="2"/>
      <c r="Q55" s="2"/>
      <c r="R55" s="4"/>
    </row>
    <row r="56" spans="1:18" ht="15.95" customHeight="1">
      <c r="A56" s="187"/>
      <c r="B56" s="98"/>
      <c r="C56" s="118"/>
      <c r="D56" s="196"/>
      <c r="E56" s="196"/>
      <c r="F56" s="196"/>
      <c r="G56" s="196"/>
      <c r="H56" s="110"/>
      <c r="I56" s="284"/>
      <c r="J56" s="167"/>
      <c r="K56" s="167"/>
      <c r="L56" s="167"/>
      <c r="M56" s="2"/>
      <c r="N56" s="2"/>
      <c r="O56" s="2"/>
      <c r="P56" s="2"/>
      <c r="Q56" s="2"/>
      <c r="R56" s="4"/>
    </row>
    <row r="57" spans="1:18" ht="15.95" customHeight="1">
      <c r="A57" s="187"/>
      <c r="B57" s="98"/>
      <c r="C57" s="118"/>
      <c r="D57" s="196"/>
      <c r="E57" s="196"/>
      <c r="F57" s="196"/>
      <c r="G57" s="196"/>
      <c r="H57" s="110"/>
      <c r="I57" s="284"/>
      <c r="J57" s="167"/>
      <c r="K57" s="167"/>
      <c r="L57" s="167"/>
      <c r="M57" s="2"/>
      <c r="N57" s="2"/>
      <c r="O57" s="2"/>
      <c r="P57" s="2"/>
      <c r="Q57" s="2"/>
      <c r="R57" s="4"/>
    </row>
    <row r="58" spans="1:18" ht="15.95" customHeight="1">
      <c r="A58" s="187"/>
      <c r="B58" s="98"/>
      <c r="C58" s="118"/>
      <c r="D58" s="196"/>
      <c r="E58" s="196"/>
      <c r="F58" s="196"/>
      <c r="G58" s="196"/>
      <c r="H58" s="110"/>
      <c r="I58" s="284"/>
      <c r="J58" s="167"/>
      <c r="K58" s="167"/>
      <c r="L58" s="167"/>
      <c r="M58" s="2"/>
      <c r="N58" s="2"/>
      <c r="O58" s="2"/>
      <c r="P58" s="2"/>
      <c r="Q58" s="2"/>
      <c r="R58" s="4"/>
    </row>
    <row r="59" spans="1:18" ht="15.95" customHeight="1">
      <c r="A59" s="187"/>
      <c r="B59" s="98"/>
      <c r="C59" s="118"/>
      <c r="D59" s="196"/>
      <c r="E59" s="196"/>
      <c r="F59" s="196"/>
      <c r="G59" s="196"/>
      <c r="H59" s="110"/>
      <c r="I59" s="284"/>
      <c r="J59" s="167"/>
      <c r="K59" s="167"/>
      <c r="L59" s="167"/>
      <c r="M59" s="2"/>
      <c r="N59" s="2"/>
      <c r="O59" s="2"/>
      <c r="P59" s="2"/>
      <c r="Q59" s="2"/>
      <c r="R59" s="4"/>
    </row>
    <row r="60" spans="1:18" ht="15.95" customHeight="1">
      <c r="A60" s="187"/>
      <c r="B60" s="98"/>
      <c r="C60" s="118"/>
      <c r="D60" s="196"/>
      <c r="E60" s="196"/>
      <c r="F60" s="196"/>
      <c r="G60" s="196"/>
      <c r="H60" s="110"/>
      <c r="I60" s="284"/>
      <c r="J60" s="167"/>
      <c r="K60" s="167"/>
      <c r="L60" s="167"/>
      <c r="M60" s="2"/>
      <c r="N60" s="2"/>
      <c r="O60" s="2"/>
      <c r="P60" s="2"/>
      <c r="Q60" s="2"/>
      <c r="R60" s="4"/>
    </row>
    <row r="61" spans="1:18" ht="15.95" customHeight="1">
      <c r="A61" s="187"/>
      <c r="B61" s="98"/>
      <c r="C61" s="118"/>
      <c r="D61" s="196"/>
      <c r="E61" s="196"/>
      <c r="F61" s="196"/>
      <c r="G61" s="196"/>
      <c r="H61" s="110"/>
      <c r="I61" s="284"/>
      <c r="J61" s="167"/>
      <c r="K61" s="167"/>
      <c r="L61" s="167"/>
      <c r="M61" s="2"/>
      <c r="N61" s="2"/>
      <c r="O61" s="2"/>
      <c r="P61" s="2"/>
      <c r="Q61" s="2"/>
      <c r="R61" s="4"/>
    </row>
    <row r="62" spans="1:18" ht="15.95" customHeight="1">
      <c r="A62" s="187"/>
      <c r="B62" s="98"/>
      <c r="C62" s="118"/>
      <c r="D62" s="196"/>
      <c r="E62" s="196"/>
      <c r="F62" s="196"/>
      <c r="G62" s="196"/>
      <c r="H62" s="110"/>
      <c r="I62" s="284"/>
      <c r="J62" s="167"/>
      <c r="K62" s="167"/>
      <c r="L62" s="167"/>
      <c r="M62" s="2"/>
      <c r="N62" s="2"/>
      <c r="O62" s="2"/>
      <c r="P62" s="2"/>
      <c r="Q62" s="2"/>
      <c r="R62" s="4"/>
    </row>
    <row r="63" spans="1:18" ht="15.95" customHeight="1">
      <c r="A63" s="187"/>
      <c r="B63" s="98"/>
      <c r="C63" s="118"/>
      <c r="D63" s="196"/>
      <c r="E63" s="196"/>
      <c r="F63" s="196"/>
      <c r="G63" s="196"/>
      <c r="H63" s="110"/>
      <c r="I63" s="284"/>
      <c r="J63" s="167"/>
      <c r="K63" s="167"/>
      <c r="L63" s="167"/>
      <c r="M63" s="2"/>
      <c r="N63" s="2"/>
      <c r="O63" s="2"/>
      <c r="P63" s="2"/>
      <c r="Q63" s="2"/>
      <c r="R63" s="4"/>
    </row>
    <row r="64" spans="1:18" ht="15.95" customHeight="1">
      <c r="A64" s="187"/>
      <c r="B64" s="98"/>
      <c r="C64" s="118"/>
      <c r="D64" s="196"/>
      <c r="E64" s="196"/>
      <c r="F64" s="196"/>
      <c r="G64" s="196"/>
      <c r="H64" s="110"/>
      <c r="I64" s="284"/>
      <c r="J64" s="167"/>
      <c r="K64" s="167"/>
      <c r="L64" s="167"/>
      <c r="M64" s="2"/>
      <c r="N64" s="2"/>
      <c r="O64" s="2"/>
      <c r="P64" s="2"/>
      <c r="Q64" s="2"/>
      <c r="R64" s="4"/>
    </row>
    <row r="65" spans="1:18" ht="15.95" customHeight="1">
      <c r="A65" s="187"/>
      <c r="B65" s="98"/>
      <c r="C65" s="118"/>
      <c r="D65" s="196"/>
      <c r="E65" s="196"/>
      <c r="F65" s="196"/>
      <c r="G65" s="196"/>
      <c r="H65" s="110"/>
      <c r="I65" s="284"/>
      <c r="J65" s="167"/>
      <c r="K65" s="167"/>
      <c r="L65" s="167"/>
      <c r="M65" s="2"/>
      <c r="N65" s="2"/>
      <c r="O65" s="2"/>
      <c r="P65" s="2"/>
      <c r="Q65" s="2"/>
      <c r="R65" s="4"/>
    </row>
    <row r="66" spans="1:18" ht="15.95" customHeight="1">
      <c r="A66" s="187"/>
      <c r="B66" s="98"/>
      <c r="C66" s="118"/>
      <c r="D66" s="196"/>
      <c r="E66" s="196"/>
      <c r="F66" s="196"/>
      <c r="G66" s="196"/>
      <c r="H66" s="110"/>
      <c r="I66" s="284"/>
      <c r="J66" s="167"/>
      <c r="K66" s="167"/>
      <c r="L66" s="167"/>
      <c r="M66" s="2"/>
      <c r="N66" s="2"/>
      <c r="O66" s="2"/>
      <c r="P66" s="2"/>
      <c r="Q66" s="2"/>
      <c r="R66" s="4"/>
    </row>
    <row r="67" spans="1:18" ht="15.95" customHeight="1">
      <c r="A67" s="187"/>
      <c r="B67" s="98"/>
      <c r="C67" s="118"/>
      <c r="D67" s="196"/>
      <c r="E67" s="196"/>
      <c r="F67" s="196"/>
      <c r="G67" s="196"/>
      <c r="H67" s="110"/>
      <c r="I67" s="284"/>
      <c r="J67" s="167"/>
      <c r="K67" s="167"/>
      <c r="L67" s="167"/>
      <c r="M67" s="2"/>
      <c r="N67" s="2"/>
      <c r="O67" s="2"/>
      <c r="P67" s="2"/>
      <c r="Q67" s="2"/>
      <c r="R67" s="4"/>
    </row>
    <row r="68" spans="1:18" ht="15.95" customHeight="1">
      <c r="A68" s="187"/>
      <c r="B68" s="98"/>
      <c r="C68" s="118"/>
      <c r="D68" s="196"/>
      <c r="E68" s="196"/>
      <c r="F68" s="196"/>
      <c r="G68" s="196"/>
      <c r="H68" s="110"/>
      <c r="I68" s="284"/>
      <c r="J68" s="167"/>
      <c r="K68" s="167"/>
      <c r="L68" s="167"/>
      <c r="M68" s="2"/>
      <c r="N68" s="2"/>
      <c r="O68" s="2"/>
      <c r="P68" s="2"/>
      <c r="Q68" s="2"/>
      <c r="R68" s="4"/>
    </row>
    <row r="69" spans="1:18" ht="15.95" customHeight="1">
      <c r="A69" s="187"/>
      <c r="B69" s="98"/>
      <c r="C69" s="118"/>
      <c r="D69" s="196"/>
      <c r="E69" s="196"/>
      <c r="F69" s="196"/>
      <c r="G69" s="196"/>
      <c r="H69" s="110"/>
      <c r="I69" s="284"/>
      <c r="J69" s="167"/>
      <c r="K69" s="167"/>
      <c r="L69" s="167"/>
      <c r="M69" s="2"/>
      <c r="N69" s="2"/>
      <c r="O69" s="2"/>
      <c r="P69" s="2"/>
      <c r="Q69" s="2"/>
      <c r="R69" s="4"/>
    </row>
    <row r="70" spans="1:18" ht="15.95" customHeight="1">
      <c r="A70" s="187"/>
      <c r="B70" s="98"/>
      <c r="C70" s="118"/>
      <c r="D70" s="196"/>
      <c r="E70" s="196"/>
      <c r="F70" s="196"/>
      <c r="G70" s="196"/>
      <c r="H70" s="110"/>
      <c r="I70" s="284"/>
      <c r="J70" s="167"/>
      <c r="K70" s="167"/>
      <c r="L70" s="167"/>
      <c r="M70" s="2"/>
      <c r="N70" s="2"/>
      <c r="O70" s="2"/>
      <c r="P70" s="2"/>
      <c r="Q70" s="2"/>
      <c r="R70" s="4"/>
    </row>
    <row r="71" spans="1:18" ht="15.95" customHeight="1">
      <c r="A71" s="187"/>
      <c r="B71" s="98"/>
      <c r="C71" s="118"/>
      <c r="D71" s="196"/>
      <c r="E71" s="196"/>
      <c r="F71" s="196"/>
      <c r="G71" s="196"/>
      <c r="H71" s="110"/>
      <c r="I71" s="284"/>
      <c r="J71" s="167"/>
      <c r="K71" s="167"/>
      <c r="L71" s="167"/>
      <c r="M71" s="2"/>
      <c r="N71" s="2"/>
      <c r="O71" s="2"/>
      <c r="P71" s="2"/>
      <c r="Q71" s="2"/>
      <c r="R71" s="4"/>
    </row>
    <row r="72" spans="1:18" ht="15.95" customHeight="1">
      <c r="A72" s="187"/>
      <c r="B72" s="98"/>
      <c r="C72" s="118"/>
      <c r="D72" s="196"/>
      <c r="E72" s="196"/>
      <c r="F72" s="196"/>
      <c r="G72" s="196"/>
      <c r="H72" s="110"/>
      <c r="I72" s="284"/>
      <c r="J72" s="167"/>
      <c r="K72" s="167"/>
      <c r="L72" s="167"/>
      <c r="M72" s="2"/>
      <c r="N72" s="2"/>
      <c r="O72" s="2"/>
      <c r="P72" s="2"/>
      <c r="Q72" s="2"/>
      <c r="R72" s="4"/>
    </row>
    <row r="73" spans="1:18" ht="15.95" customHeight="1">
      <c r="A73" s="187"/>
      <c r="B73" s="98"/>
      <c r="C73" s="118"/>
      <c r="D73" s="196"/>
      <c r="E73" s="196"/>
      <c r="F73" s="196"/>
      <c r="G73" s="196"/>
      <c r="H73" s="110"/>
      <c r="I73" s="284"/>
      <c r="J73" s="167"/>
      <c r="K73" s="167"/>
      <c r="L73" s="167"/>
      <c r="M73" s="2"/>
      <c r="N73" s="2"/>
      <c r="O73" s="2"/>
      <c r="P73" s="2"/>
      <c r="Q73" s="2"/>
      <c r="R73" s="4"/>
    </row>
    <row r="74" spans="1:18" ht="15.95" customHeight="1">
      <c r="A74" s="187"/>
      <c r="B74" s="98"/>
      <c r="C74" s="118"/>
      <c r="D74" s="196"/>
      <c r="E74" s="196"/>
      <c r="F74" s="196"/>
      <c r="G74" s="196"/>
      <c r="H74" s="110"/>
      <c r="I74" s="284"/>
      <c r="J74" s="167"/>
      <c r="K74" s="167"/>
      <c r="L74" s="167"/>
      <c r="M74" s="2"/>
      <c r="N74" s="2"/>
      <c r="O74" s="2"/>
      <c r="P74" s="2"/>
      <c r="Q74" s="2"/>
      <c r="R74" s="4"/>
    </row>
    <row r="75" spans="1:18" ht="15.95" customHeight="1">
      <c r="A75" s="187"/>
      <c r="B75" s="98"/>
      <c r="C75" s="118"/>
      <c r="D75" s="196"/>
      <c r="E75" s="196"/>
      <c r="F75" s="196"/>
      <c r="G75" s="196"/>
      <c r="H75" s="110"/>
      <c r="I75" s="284"/>
      <c r="J75" s="167"/>
      <c r="K75" s="167"/>
      <c r="L75" s="167"/>
      <c r="M75" s="2"/>
      <c r="N75" s="2"/>
      <c r="O75" s="2"/>
      <c r="P75" s="2"/>
      <c r="Q75" s="2"/>
      <c r="R75" s="4"/>
    </row>
    <row r="76" spans="1:18" ht="15.95" customHeight="1">
      <c r="A76" s="187"/>
      <c r="B76" s="98"/>
      <c r="C76" s="118"/>
      <c r="D76" s="196"/>
      <c r="E76" s="196"/>
      <c r="F76" s="196"/>
      <c r="G76" s="196"/>
      <c r="H76" s="110"/>
      <c r="I76" s="284"/>
      <c r="J76" s="167"/>
      <c r="K76" s="167"/>
      <c r="L76" s="167"/>
      <c r="M76" s="2"/>
      <c r="N76" s="2"/>
      <c r="O76" s="2"/>
      <c r="P76" s="2"/>
      <c r="Q76" s="2"/>
      <c r="R76" s="4"/>
    </row>
    <row r="77" spans="1:18" ht="15.95" customHeight="1">
      <c r="A77" s="187"/>
      <c r="B77" s="98"/>
      <c r="C77" s="118"/>
      <c r="D77" s="196"/>
      <c r="E77" s="196"/>
      <c r="F77" s="196"/>
      <c r="G77" s="196"/>
      <c r="H77" s="110"/>
      <c r="I77" s="284"/>
      <c r="J77" s="167"/>
      <c r="K77" s="167"/>
      <c r="L77" s="167"/>
      <c r="M77" s="2"/>
      <c r="N77" s="2"/>
      <c r="O77" s="2"/>
      <c r="P77" s="2"/>
      <c r="Q77" s="2"/>
      <c r="R77" s="4"/>
    </row>
    <row r="78" spans="1:18" ht="15.95" customHeight="1">
      <c r="A78" s="187"/>
      <c r="B78" s="98"/>
      <c r="C78" s="118"/>
      <c r="D78" s="196"/>
      <c r="E78" s="196"/>
      <c r="F78" s="196"/>
      <c r="G78" s="196"/>
      <c r="H78" s="110"/>
      <c r="I78" s="284"/>
      <c r="J78" s="167"/>
      <c r="K78" s="167"/>
      <c r="L78" s="167"/>
      <c r="M78" s="2"/>
      <c r="N78" s="2"/>
      <c r="O78" s="2"/>
      <c r="P78" s="2"/>
      <c r="Q78" s="2"/>
      <c r="R78" s="4"/>
    </row>
    <row r="79" spans="1:18" ht="15.95" customHeight="1">
      <c r="A79" s="187"/>
      <c r="B79" s="98"/>
      <c r="C79" s="118"/>
      <c r="D79" s="196"/>
      <c r="E79" s="196"/>
      <c r="F79" s="196"/>
      <c r="G79" s="196"/>
      <c r="H79" s="110"/>
      <c r="I79" s="284"/>
      <c r="J79" s="167"/>
      <c r="K79" s="167"/>
      <c r="L79" s="167"/>
      <c r="M79" s="2"/>
      <c r="N79" s="2"/>
      <c r="O79" s="2"/>
      <c r="P79" s="2"/>
      <c r="Q79" s="2"/>
      <c r="R79" s="4"/>
    </row>
    <row r="80" spans="1:18" ht="15.95" customHeight="1">
      <c r="A80" s="187"/>
      <c r="B80" s="98"/>
      <c r="C80" s="118"/>
      <c r="D80" s="196"/>
      <c r="E80" s="196"/>
      <c r="F80" s="196"/>
      <c r="G80" s="196"/>
      <c r="H80" s="110"/>
      <c r="I80" s="284"/>
      <c r="J80" s="167"/>
      <c r="K80" s="167"/>
      <c r="L80" s="167"/>
      <c r="M80" s="2"/>
      <c r="N80" s="2"/>
      <c r="O80" s="2"/>
      <c r="P80" s="2"/>
      <c r="Q80" s="2"/>
      <c r="R80" s="4"/>
    </row>
    <row r="81" spans="1:18" ht="15.95" customHeight="1">
      <c r="A81" s="187"/>
      <c r="B81" s="98"/>
      <c r="C81" s="118"/>
      <c r="D81" s="196"/>
      <c r="E81" s="196"/>
      <c r="F81" s="196"/>
      <c r="G81" s="196"/>
      <c r="H81" s="110"/>
      <c r="I81" s="284"/>
      <c r="J81" s="167"/>
      <c r="K81" s="167"/>
      <c r="L81" s="167"/>
      <c r="M81" s="2"/>
      <c r="N81" s="2"/>
      <c r="O81" s="2"/>
      <c r="P81" s="2"/>
      <c r="Q81" s="2"/>
      <c r="R81" s="4"/>
    </row>
    <row r="82" spans="1:18" ht="15.95" customHeight="1">
      <c r="A82" s="187"/>
      <c r="B82" s="98"/>
      <c r="C82" s="118"/>
      <c r="D82" s="196"/>
      <c r="E82" s="196"/>
      <c r="F82" s="196"/>
      <c r="G82" s="196"/>
      <c r="H82" s="110"/>
      <c r="I82" s="284"/>
      <c r="J82" s="167"/>
      <c r="K82" s="167"/>
      <c r="L82" s="167"/>
      <c r="M82" s="2"/>
      <c r="N82" s="2"/>
      <c r="O82" s="2"/>
      <c r="P82" s="2"/>
      <c r="Q82" s="2"/>
      <c r="R82" s="4"/>
    </row>
    <row r="83" spans="1:18" ht="15.95" customHeight="1">
      <c r="A83" s="187"/>
      <c r="B83" s="98"/>
      <c r="C83" s="118"/>
      <c r="D83" s="196"/>
      <c r="E83" s="196"/>
      <c r="F83" s="196"/>
      <c r="G83" s="196"/>
      <c r="H83" s="110"/>
      <c r="I83" s="284"/>
      <c r="J83" s="167"/>
      <c r="K83" s="167"/>
      <c r="L83" s="167"/>
      <c r="M83" s="2"/>
      <c r="N83" s="2"/>
      <c r="O83" s="2"/>
      <c r="P83" s="2"/>
      <c r="Q83" s="2"/>
      <c r="R83" s="4"/>
    </row>
    <row r="84" spans="1:18" ht="15.95" customHeight="1">
      <c r="A84" s="187"/>
      <c r="B84" s="98"/>
      <c r="C84" s="118"/>
      <c r="D84" s="196"/>
      <c r="E84" s="196"/>
      <c r="F84" s="196"/>
      <c r="G84" s="196"/>
      <c r="H84" s="110"/>
      <c r="I84" s="284"/>
      <c r="J84" s="167"/>
      <c r="K84" s="167"/>
      <c r="L84" s="167"/>
      <c r="M84" s="2"/>
      <c r="N84" s="2"/>
      <c r="O84" s="2"/>
      <c r="P84" s="2"/>
      <c r="Q84" s="2"/>
      <c r="R84" s="4"/>
    </row>
    <row r="85" spans="1:18" ht="15.95" customHeight="1">
      <c r="A85" s="187"/>
      <c r="B85" s="98"/>
      <c r="C85" s="118"/>
      <c r="D85" s="196"/>
      <c r="E85" s="196"/>
      <c r="F85" s="196"/>
      <c r="G85" s="196"/>
      <c r="H85" s="110"/>
      <c r="I85" s="284"/>
      <c r="J85" s="167"/>
      <c r="K85" s="167"/>
      <c r="L85" s="167"/>
      <c r="M85" s="2"/>
      <c r="N85" s="2"/>
      <c r="O85" s="2"/>
      <c r="P85" s="2"/>
      <c r="Q85" s="2"/>
      <c r="R85" s="4"/>
    </row>
    <row r="86" spans="1:18" ht="15.95" customHeight="1">
      <c r="A86" s="187"/>
      <c r="B86" s="98"/>
      <c r="C86" s="118"/>
      <c r="D86" s="196"/>
      <c r="E86" s="196"/>
      <c r="F86" s="196"/>
      <c r="G86" s="196"/>
      <c r="H86" s="110"/>
      <c r="I86" s="284"/>
      <c r="J86" s="167"/>
      <c r="K86" s="167"/>
      <c r="L86" s="167"/>
      <c r="M86" s="2"/>
      <c r="N86" s="2"/>
      <c r="O86" s="2"/>
      <c r="P86" s="2"/>
      <c r="Q86" s="2"/>
      <c r="R86" s="4"/>
    </row>
    <row r="87" spans="1:18" ht="15.95" customHeight="1">
      <c r="A87" s="187"/>
      <c r="B87" s="98"/>
      <c r="C87" s="118"/>
      <c r="D87" s="196"/>
      <c r="E87" s="196"/>
      <c r="F87" s="196"/>
      <c r="G87" s="196"/>
      <c r="H87" s="110"/>
      <c r="I87" s="284"/>
      <c r="J87" s="167"/>
      <c r="K87" s="167"/>
      <c r="L87" s="167"/>
      <c r="M87" s="2"/>
      <c r="N87" s="2"/>
      <c r="O87" s="2"/>
      <c r="P87" s="2"/>
      <c r="Q87" s="2"/>
      <c r="R87" s="4"/>
    </row>
    <row r="88" spans="1:18" ht="15.95" customHeight="1">
      <c r="A88" s="187"/>
      <c r="B88" s="98"/>
      <c r="C88" s="118"/>
      <c r="D88" s="196"/>
      <c r="E88" s="196"/>
      <c r="F88" s="196"/>
      <c r="G88" s="196"/>
      <c r="H88" s="110"/>
      <c r="I88" s="284"/>
      <c r="J88" s="167"/>
      <c r="K88" s="167"/>
      <c r="L88" s="167"/>
      <c r="M88" s="2"/>
      <c r="N88" s="2"/>
      <c r="O88" s="2"/>
      <c r="P88" s="2"/>
      <c r="Q88" s="2"/>
      <c r="R88" s="4"/>
    </row>
    <row r="89" spans="1:18" ht="15.95" customHeight="1">
      <c r="A89" s="187"/>
      <c r="B89" s="98"/>
      <c r="C89" s="118"/>
      <c r="D89" s="196"/>
      <c r="E89" s="196"/>
      <c r="F89" s="196"/>
      <c r="G89" s="196"/>
      <c r="H89" s="110"/>
      <c r="I89" s="284"/>
      <c r="J89" s="167"/>
      <c r="K89" s="167"/>
      <c r="L89" s="167"/>
      <c r="M89" s="2"/>
      <c r="N89" s="2"/>
      <c r="O89" s="2"/>
      <c r="P89" s="2"/>
      <c r="Q89" s="2"/>
      <c r="R89" s="4"/>
    </row>
    <row r="90" spans="1:18" ht="15.95" customHeight="1">
      <c r="A90" s="187"/>
      <c r="B90" s="98"/>
      <c r="C90" s="118"/>
      <c r="D90" s="196"/>
      <c r="E90" s="196"/>
      <c r="F90" s="196"/>
      <c r="G90" s="196"/>
      <c r="H90" s="110"/>
      <c r="I90" s="284"/>
      <c r="J90" s="167"/>
      <c r="K90" s="167"/>
      <c r="L90" s="167"/>
      <c r="M90" s="2"/>
      <c r="N90" s="2"/>
      <c r="O90" s="2"/>
      <c r="P90" s="2"/>
      <c r="Q90" s="2"/>
      <c r="R90" s="4"/>
    </row>
    <row r="91" spans="1:18" ht="15.95" customHeight="1">
      <c r="A91" s="187"/>
      <c r="B91" s="98"/>
      <c r="C91" s="118"/>
      <c r="D91" s="196"/>
      <c r="E91" s="196"/>
      <c r="F91" s="196"/>
      <c r="G91" s="196"/>
      <c r="H91" s="110"/>
      <c r="I91" s="284"/>
      <c r="J91" s="167"/>
      <c r="K91" s="167"/>
      <c r="L91" s="167"/>
      <c r="M91" s="2"/>
      <c r="N91" s="2"/>
      <c r="O91" s="2"/>
      <c r="P91" s="2"/>
      <c r="Q91" s="2"/>
      <c r="R91" s="4"/>
    </row>
    <row r="92" spans="1:18" ht="15.95" customHeight="1">
      <c r="A92" s="187"/>
      <c r="B92" s="98"/>
      <c r="C92" s="118"/>
      <c r="D92" s="196"/>
      <c r="E92" s="196"/>
      <c r="F92" s="196"/>
      <c r="G92" s="196"/>
      <c r="H92" s="110"/>
      <c r="I92" s="284"/>
      <c r="J92" s="167"/>
      <c r="K92" s="167"/>
      <c r="L92" s="167"/>
      <c r="M92" s="2"/>
      <c r="N92" s="2"/>
      <c r="O92" s="2"/>
      <c r="P92" s="2"/>
      <c r="Q92" s="2"/>
      <c r="R92" s="4"/>
    </row>
    <row r="93" spans="1:18" ht="15.95" customHeight="1">
      <c r="A93" s="187"/>
      <c r="B93" s="98"/>
      <c r="C93" s="118"/>
      <c r="D93" s="196"/>
      <c r="E93" s="196"/>
      <c r="F93" s="196"/>
      <c r="G93" s="196"/>
      <c r="H93" s="110"/>
      <c r="I93" s="284"/>
      <c r="J93" s="167"/>
      <c r="K93" s="167"/>
      <c r="L93" s="167"/>
      <c r="M93" s="2"/>
      <c r="N93" s="2"/>
      <c r="O93" s="2"/>
      <c r="P93" s="2"/>
      <c r="Q93" s="2"/>
      <c r="R93" s="4"/>
    </row>
    <row r="94" spans="1:18" ht="15.95" customHeight="1">
      <c r="A94" s="187"/>
      <c r="B94" s="98"/>
      <c r="C94" s="118"/>
      <c r="D94" s="196"/>
      <c r="E94" s="196"/>
      <c r="F94" s="196"/>
      <c r="G94" s="196"/>
      <c r="H94" s="110"/>
      <c r="I94" s="284"/>
      <c r="J94" s="167"/>
      <c r="K94" s="167"/>
      <c r="L94" s="167"/>
      <c r="M94" s="2"/>
      <c r="N94" s="2"/>
      <c r="O94" s="2"/>
      <c r="P94" s="2"/>
      <c r="Q94" s="2"/>
      <c r="R94" s="4"/>
    </row>
    <row r="95" spans="1:18" ht="15.95" customHeight="1">
      <c r="A95" s="187"/>
      <c r="B95" s="98"/>
      <c r="C95" s="118"/>
      <c r="D95" s="196"/>
      <c r="E95" s="196"/>
      <c r="F95" s="196"/>
      <c r="G95" s="196"/>
      <c r="H95" s="110"/>
      <c r="I95" s="284"/>
      <c r="J95" s="167"/>
      <c r="K95" s="167"/>
      <c r="L95" s="167"/>
      <c r="M95" s="2"/>
      <c r="N95" s="2"/>
      <c r="O95" s="2"/>
      <c r="P95" s="2"/>
      <c r="Q95" s="2"/>
      <c r="R95" s="4"/>
    </row>
    <row r="96" spans="1:18" ht="15.95" customHeight="1">
      <c r="A96" s="187"/>
      <c r="B96" s="98"/>
      <c r="C96" s="118"/>
      <c r="D96" s="196"/>
      <c r="E96" s="196"/>
      <c r="F96" s="196"/>
      <c r="G96" s="196"/>
      <c r="H96" s="110"/>
      <c r="I96" s="284"/>
      <c r="J96" s="167"/>
      <c r="K96" s="167"/>
      <c r="L96" s="167"/>
      <c r="M96" s="2"/>
      <c r="N96" s="2"/>
      <c r="O96" s="2"/>
      <c r="P96" s="2"/>
      <c r="Q96" s="2"/>
      <c r="R96" s="4"/>
    </row>
    <row r="97" spans="1:18" ht="15.95" customHeight="1">
      <c r="A97" s="187"/>
      <c r="B97" s="98"/>
      <c r="C97" s="118"/>
      <c r="D97" s="196"/>
      <c r="E97" s="196"/>
      <c r="F97" s="196"/>
      <c r="G97" s="196"/>
      <c r="H97" s="110"/>
      <c r="I97" s="284"/>
      <c r="J97" s="167"/>
      <c r="K97" s="167"/>
      <c r="L97" s="167"/>
      <c r="M97" s="2"/>
      <c r="N97" s="2"/>
      <c r="O97" s="2"/>
      <c r="P97" s="2"/>
      <c r="Q97" s="2"/>
      <c r="R97" s="4"/>
    </row>
    <row r="98" spans="1:18" ht="15.95" customHeight="1">
      <c r="A98" s="187"/>
      <c r="B98" s="98"/>
      <c r="C98" s="118"/>
      <c r="D98" s="196"/>
      <c r="E98" s="196"/>
      <c r="F98" s="196"/>
      <c r="G98" s="196"/>
      <c r="H98" s="110"/>
      <c r="I98" s="284"/>
      <c r="J98" s="167"/>
      <c r="K98" s="167"/>
      <c r="L98" s="167"/>
      <c r="M98" s="2"/>
      <c r="N98" s="2"/>
      <c r="O98" s="2"/>
      <c r="P98" s="2"/>
      <c r="Q98" s="2"/>
      <c r="R98" s="4"/>
    </row>
    <row r="99" spans="1:18" ht="15.95" customHeight="1">
      <c r="A99" s="187"/>
      <c r="B99" s="98"/>
      <c r="C99" s="118"/>
      <c r="D99" s="196"/>
      <c r="E99" s="196"/>
      <c r="F99" s="196"/>
      <c r="G99" s="196"/>
      <c r="H99" s="110"/>
      <c r="I99" s="284"/>
      <c r="J99" s="167"/>
      <c r="K99" s="167"/>
      <c r="L99" s="167"/>
      <c r="M99" s="2"/>
      <c r="N99" s="2"/>
      <c r="O99" s="2"/>
      <c r="P99" s="2"/>
      <c r="Q99" s="2"/>
      <c r="R99" s="4"/>
    </row>
    <row r="100" spans="1:18" ht="15.95" customHeight="1">
      <c r="A100" s="187"/>
      <c r="B100" s="98"/>
      <c r="C100" s="118"/>
      <c r="D100" s="196"/>
      <c r="E100" s="196"/>
      <c r="F100" s="196"/>
      <c r="G100" s="196"/>
      <c r="H100" s="110"/>
      <c r="I100" s="284"/>
      <c r="J100" s="167"/>
      <c r="K100" s="167"/>
      <c r="L100" s="167"/>
      <c r="M100" s="2"/>
      <c r="N100" s="2"/>
      <c r="O100" s="2"/>
      <c r="P100" s="2"/>
      <c r="Q100" s="2"/>
      <c r="R100" s="4"/>
    </row>
    <row r="101" spans="1:18" ht="15.95" customHeight="1">
      <c r="A101" s="187"/>
      <c r="B101" s="98"/>
      <c r="C101" s="118"/>
      <c r="D101" s="196"/>
      <c r="E101" s="196"/>
      <c r="F101" s="196"/>
      <c r="G101" s="196"/>
      <c r="H101" s="110"/>
      <c r="I101" s="284"/>
      <c r="J101" s="167"/>
      <c r="K101" s="167"/>
      <c r="L101" s="167"/>
      <c r="M101" s="2"/>
      <c r="N101" s="2"/>
      <c r="O101" s="2"/>
      <c r="P101" s="2"/>
      <c r="Q101" s="2"/>
      <c r="R101" s="4"/>
    </row>
    <row r="102" spans="1:18" ht="15.95" customHeight="1">
      <c r="A102" s="187"/>
      <c r="B102" s="98"/>
      <c r="C102" s="118"/>
      <c r="D102" s="196"/>
      <c r="E102" s="196"/>
      <c r="F102" s="196"/>
      <c r="G102" s="196"/>
      <c r="H102" s="110"/>
      <c r="I102" s="284"/>
      <c r="J102" s="167"/>
      <c r="K102" s="167"/>
      <c r="L102" s="167"/>
      <c r="M102" s="2"/>
      <c r="N102" s="2"/>
      <c r="O102" s="2"/>
      <c r="P102" s="2"/>
      <c r="Q102" s="2"/>
      <c r="R102" s="4"/>
    </row>
    <row r="103" spans="1:18" ht="15.95" customHeight="1">
      <c r="A103" s="187"/>
      <c r="B103" s="98"/>
      <c r="C103" s="118"/>
      <c r="D103" s="196"/>
      <c r="E103" s="196"/>
      <c r="F103" s="196"/>
      <c r="G103" s="196"/>
      <c r="H103" s="110"/>
      <c r="I103" s="284"/>
      <c r="J103" s="167"/>
      <c r="K103" s="167"/>
      <c r="L103" s="167"/>
      <c r="M103" s="2"/>
      <c r="N103" s="2"/>
      <c r="O103" s="2"/>
      <c r="P103" s="2"/>
      <c r="Q103" s="2"/>
      <c r="R103" s="4"/>
    </row>
    <row r="104" spans="1:18" ht="15.95" customHeight="1">
      <c r="A104" s="187"/>
      <c r="B104" s="98"/>
      <c r="C104" s="118"/>
      <c r="D104" s="196"/>
      <c r="E104" s="196"/>
      <c r="F104" s="196"/>
      <c r="G104" s="196"/>
      <c r="H104" s="110"/>
      <c r="I104" s="284"/>
      <c r="J104" s="167"/>
      <c r="K104" s="167"/>
      <c r="L104" s="167"/>
      <c r="M104" s="2"/>
      <c r="N104" s="2"/>
      <c r="O104" s="2"/>
      <c r="P104" s="2"/>
      <c r="Q104" s="2"/>
      <c r="R104" s="4"/>
    </row>
    <row r="105" spans="1:18" ht="15.95" customHeight="1">
      <c r="A105" s="187"/>
      <c r="B105" s="98"/>
      <c r="C105" s="118"/>
      <c r="D105" s="196"/>
      <c r="E105" s="196"/>
      <c r="F105" s="196"/>
      <c r="G105" s="196"/>
      <c r="H105" s="110"/>
      <c r="I105" s="284"/>
      <c r="J105" s="167"/>
      <c r="K105" s="167"/>
      <c r="L105" s="167"/>
      <c r="M105" s="2"/>
      <c r="N105" s="2"/>
      <c r="O105" s="2"/>
      <c r="P105" s="2"/>
      <c r="Q105" s="2"/>
      <c r="R105" s="4"/>
    </row>
    <row r="106" spans="1:18" ht="15.95" customHeight="1">
      <c r="A106" s="187"/>
      <c r="B106" s="98"/>
      <c r="C106" s="118"/>
      <c r="D106" s="196"/>
      <c r="E106" s="196"/>
      <c r="F106" s="196"/>
      <c r="G106" s="196"/>
      <c r="H106" s="110"/>
      <c r="I106" s="284"/>
      <c r="J106" s="167"/>
      <c r="K106" s="167"/>
      <c r="L106" s="167"/>
      <c r="M106" s="2"/>
      <c r="N106" s="2"/>
      <c r="O106" s="2"/>
      <c r="P106" s="2"/>
      <c r="Q106" s="2"/>
      <c r="R106" s="4"/>
    </row>
    <row r="107" spans="1:18" ht="15.95" customHeight="1">
      <c r="A107" s="187"/>
      <c r="B107" s="98"/>
      <c r="C107" s="118"/>
      <c r="D107" s="196"/>
      <c r="E107" s="196"/>
      <c r="F107" s="196"/>
      <c r="G107" s="196"/>
      <c r="H107" s="110"/>
      <c r="I107" s="284"/>
      <c r="J107" s="167"/>
      <c r="K107" s="167"/>
      <c r="L107" s="167"/>
      <c r="M107" s="2"/>
      <c r="N107" s="2"/>
      <c r="O107" s="2"/>
      <c r="P107" s="2"/>
      <c r="Q107" s="2"/>
      <c r="R107" s="4"/>
    </row>
    <row r="108" spans="1:18" ht="15.95" customHeight="1">
      <c r="A108" s="187"/>
      <c r="B108" s="98"/>
      <c r="C108" s="118"/>
      <c r="D108" s="196"/>
      <c r="E108" s="196"/>
      <c r="F108" s="196"/>
      <c r="G108" s="196"/>
      <c r="H108" s="110"/>
      <c r="I108" s="284"/>
      <c r="J108" s="167"/>
      <c r="K108" s="167"/>
      <c r="L108" s="167"/>
      <c r="M108" s="2"/>
      <c r="N108" s="2"/>
      <c r="O108" s="2"/>
      <c r="P108" s="2"/>
      <c r="Q108" s="2"/>
      <c r="R108" s="4"/>
    </row>
    <row r="109" spans="1:18" ht="15.95" customHeight="1">
      <c r="A109" s="187"/>
      <c r="B109" s="98"/>
      <c r="C109" s="118"/>
      <c r="D109" s="196"/>
      <c r="E109" s="196"/>
      <c r="F109" s="196"/>
      <c r="G109" s="196"/>
      <c r="H109" s="110"/>
      <c r="I109" s="284"/>
      <c r="J109" s="167"/>
      <c r="K109" s="167"/>
      <c r="L109" s="167"/>
      <c r="M109" s="2"/>
      <c r="N109" s="2"/>
      <c r="O109" s="2"/>
      <c r="P109" s="2"/>
      <c r="Q109" s="2"/>
      <c r="R109" s="4"/>
    </row>
    <row r="110" spans="1:18" ht="15.95" customHeight="1">
      <c r="A110" s="187"/>
      <c r="B110" s="98"/>
      <c r="C110" s="118"/>
      <c r="D110" s="196"/>
      <c r="E110" s="196"/>
      <c r="F110" s="196"/>
      <c r="G110" s="196"/>
      <c r="H110" s="110"/>
      <c r="I110" s="284"/>
      <c r="J110" s="167"/>
      <c r="K110" s="167"/>
      <c r="L110" s="167"/>
      <c r="M110" s="2"/>
      <c r="N110" s="2"/>
      <c r="O110" s="2"/>
      <c r="P110" s="2"/>
      <c r="Q110" s="2"/>
      <c r="R110" s="4"/>
    </row>
    <row r="111" spans="1:18" ht="15.95" customHeight="1">
      <c r="A111" s="187"/>
      <c r="B111" s="98"/>
      <c r="C111" s="118"/>
      <c r="D111" s="196"/>
      <c r="E111" s="196"/>
      <c r="F111" s="196"/>
      <c r="G111" s="196"/>
      <c r="H111" s="110"/>
      <c r="I111" s="284"/>
      <c r="J111" s="167"/>
      <c r="K111" s="167"/>
      <c r="L111" s="167"/>
      <c r="M111" s="2"/>
      <c r="N111" s="2"/>
      <c r="O111" s="2"/>
      <c r="P111" s="2"/>
      <c r="Q111" s="2"/>
      <c r="R111" s="4"/>
    </row>
    <row r="112" spans="1:18" ht="15.95" customHeight="1">
      <c r="A112" s="187"/>
      <c r="B112" s="98"/>
      <c r="C112" s="118"/>
      <c r="D112" s="196"/>
      <c r="E112" s="196"/>
      <c r="F112" s="196"/>
      <c r="G112" s="196"/>
      <c r="H112" s="110"/>
      <c r="I112" s="284"/>
      <c r="J112" s="4"/>
      <c r="K112" s="4"/>
      <c r="L112" s="167"/>
      <c r="M112" s="2"/>
      <c r="N112" s="2"/>
      <c r="O112" s="2"/>
      <c r="P112" s="2"/>
      <c r="Q112" s="2"/>
      <c r="R112" s="4"/>
    </row>
    <row r="113" spans="1:26" ht="15.95" customHeight="1">
      <c r="A113" s="187"/>
      <c r="B113" s="98"/>
      <c r="C113" s="118"/>
      <c r="D113" s="196"/>
      <c r="E113" s="196"/>
      <c r="F113" s="196"/>
      <c r="G113" s="196"/>
      <c r="H113" s="110"/>
      <c r="I113" s="284"/>
      <c r="J113" s="4"/>
      <c r="K113" s="4"/>
      <c r="L113" s="2"/>
      <c r="M113" s="2"/>
      <c r="N113" s="2"/>
      <c r="O113" s="2"/>
      <c r="P113" s="2"/>
      <c r="Q113" s="2"/>
      <c r="R113" s="4"/>
    </row>
    <row r="114" spans="1:26" ht="15.95" customHeight="1">
      <c r="A114" s="187"/>
      <c r="B114" s="98"/>
      <c r="C114" s="118"/>
      <c r="D114" s="196"/>
      <c r="E114" s="196"/>
      <c r="F114" s="196"/>
      <c r="G114" s="196"/>
      <c r="H114" s="110"/>
      <c r="I114" s="284"/>
      <c r="J114" s="4"/>
      <c r="K114" s="4"/>
      <c r="L114" s="4"/>
      <c r="M114" s="2"/>
      <c r="N114" s="2"/>
      <c r="O114" s="2"/>
      <c r="P114" s="2"/>
      <c r="Q114" s="2"/>
      <c r="R114" s="4"/>
    </row>
    <row r="115" spans="1:26" ht="15.75" customHeight="1">
      <c r="A115" s="187"/>
      <c r="B115" s="98"/>
      <c r="C115" s="118"/>
      <c r="D115" s="196"/>
      <c r="E115" s="196"/>
      <c r="F115" s="196"/>
      <c r="G115" s="196"/>
      <c r="H115" s="110"/>
      <c r="I115" s="284"/>
      <c r="J115" s="4"/>
      <c r="K115" s="4"/>
      <c r="L115" s="4"/>
      <c r="M115" s="58"/>
      <c r="N115" s="2"/>
      <c r="O115" s="4"/>
      <c r="P115" s="4"/>
      <c r="Q115" s="4"/>
      <c r="R115" s="4"/>
    </row>
    <row r="116" spans="1:26" ht="15.95" customHeight="1">
      <c r="A116" s="187"/>
      <c r="B116" s="98"/>
      <c r="C116" s="118"/>
      <c r="D116" s="196"/>
      <c r="E116" s="196"/>
      <c r="F116" s="196"/>
      <c r="G116" s="196"/>
      <c r="H116" s="110"/>
      <c r="I116" s="284"/>
      <c r="J116" s="4"/>
      <c r="K116" s="4"/>
      <c r="L116" s="4"/>
      <c r="M116" s="2"/>
      <c r="N116" s="2"/>
      <c r="O116" s="4"/>
      <c r="P116" s="4"/>
      <c r="Q116" s="4"/>
      <c r="R116" s="4"/>
    </row>
    <row r="117" spans="1:26" ht="15.95" customHeight="1">
      <c r="A117" s="187"/>
      <c r="B117" s="98"/>
      <c r="C117" s="118"/>
      <c r="D117" s="196"/>
      <c r="E117" s="196"/>
      <c r="F117" s="196"/>
      <c r="G117" s="196"/>
      <c r="H117" s="110"/>
      <c r="I117" s="284"/>
      <c r="J117" s="4"/>
      <c r="K117" s="4"/>
      <c r="L117" s="4"/>
      <c r="M117" s="4"/>
      <c r="N117" s="4"/>
      <c r="O117" s="4"/>
      <c r="P117" s="4"/>
      <c r="Q117" s="4"/>
      <c r="R117" s="4"/>
    </row>
    <row r="118" spans="1:26" ht="15.95" customHeight="1">
      <c r="A118" s="187"/>
      <c r="B118" s="98"/>
      <c r="C118" s="118"/>
      <c r="D118" s="196"/>
      <c r="E118" s="196"/>
      <c r="F118" s="196"/>
      <c r="G118" s="196"/>
      <c r="H118" s="110"/>
      <c r="I118" s="284"/>
      <c r="J118" s="4"/>
      <c r="K118" s="4"/>
      <c r="L118" s="4"/>
      <c r="M118" s="4"/>
      <c r="N118" s="4"/>
      <c r="O118" s="4"/>
      <c r="P118" s="4"/>
      <c r="Q118" s="4"/>
      <c r="R118" s="32"/>
      <c r="T118" s="127"/>
    </row>
    <row r="119" spans="1:26" ht="15.95" customHeight="1">
      <c r="A119" s="187"/>
      <c r="B119" s="98"/>
      <c r="C119" s="118"/>
      <c r="D119" s="196"/>
      <c r="E119" s="196"/>
      <c r="F119" s="196"/>
      <c r="G119" s="196"/>
      <c r="H119" s="112"/>
      <c r="I119" s="284"/>
      <c r="J119" s="4"/>
      <c r="K119" s="4"/>
      <c r="L119" s="4"/>
      <c r="M119" s="4"/>
      <c r="N119" s="4"/>
      <c r="O119" s="4"/>
      <c r="P119" s="4"/>
      <c r="Q119" s="4"/>
      <c r="R119" s="28"/>
      <c r="S119" s="32"/>
      <c r="T119" s="28"/>
      <c r="U119" s="4"/>
      <c r="V119" s="4"/>
      <c r="W119" s="4"/>
      <c r="X119" s="4"/>
      <c r="Y119" s="4"/>
      <c r="Z119" s="4"/>
    </row>
    <row r="120" spans="1:26" s="31" customFormat="1" ht="16.5" customHeight="1">
      <c r="A120" s="384" t="s">
        <v>215</v>
      </c>
      <c r="B120" s="385"/>
      <c r="C120" s="386"/>
      <c r="D120" s="296">
        <f>'Private Schools'!F15+'Private Schools'!F29+'Private Schools'!F43+'Private Schools'!F57+'Private Schools'!F71+'Private Schools'!F85+'Private Schools'!F99+'Private Schools'!F113+'Private Schools'!F127+'Private Schools'!F141+'Private Schools'!F155+'Private Schools'!F169+'Private Schools'!F183+'Private Schools'!F197+'Private Schools'!F211+'Private Schools'!F225+'Private Schools'!F239+'Private Schools'!F253+'Private Schools'!F267+'Private Schools'!F281+'Private Schools'!F295+'Private Schools'!F309+'Private Schools'!F323+'Private Schools'!F337+'Private Schools'!F351+'Private Schools'!F365+'Private Schools'!F379+'Private Schools'!F393+'Private Schools'!F407+'Private Schools'!F421+'Private Schools'!F435+'Private Schools'!F449+'Private Schools'!F463+'Private Schools'!F477+'Private Schools'!F491+'Private Schools'!F505+'Private Schools'!F519+'Private Schools'!F533+'Private Schools'!F547+'Private Schools'!F561+'Private Schools'!F575+'Private Schools'!F589+'Private Schools'!F603+'Private Schools'!F617+'Private Schools'!F631+'Private Schools'!F645+'Private Schools'!F659+'Private Schools'!F673+'Private Schools'!F687+'Private Schools'!F701</f>
        <v>0</v>
      </c>
      <c r="E120" s="296">
        <f>'Private Schools'!G15+'Private Schools'!G29+'Private Schools'!G43+'Private Schools'!G57+'Private Schools'!G71+'Private Schools'!G85+'Private Schools'!G99+'Private Schools'!G113+'Private Schools'!G127+'Private Schools'!G141+'Private Schools'!G155+'Private Schools'!G169+'Private Schools'!G183+'Private Schools'!G197+'Private Schools'!G211+'Private Schools'!G225+'Private Schools'!G239+'Private Schools'!G253+'Private Schools'!G267+'Private Schools'!G281+'Private Schools'!G295+'Private Schools'!G309+'Private Schools'!G323+'Private Schools'!G337+'Private Schools'!G351+'Private Schools'!G365+'Private Schools'!G379+'Private Schools'!G393+'Private Schools'!G407+'Private Schools'!G421+'Private Schools'!G435+'Private Schools'!G449+'Private Schools'!G463+'Private Schools'!G477+'Private Schools'!G491+'Private Schools'!G505+'Private Schools'!G519+'Private Schools'!G533+'Private Schools'!G547+'Private Schools'!G561+'Private Schools'!G575+'Private Schools'!G589+'Private Schools'!G603+'Private Schools'!G617+'Private Schools'!G631+'Private Schools'!G645+'Private Schools'!G659+'Private Schools'!G673+'Private Schools'!G687+'Private Schools'!G701</f>
        <v>0</v>
      </c>
      <c r="F120" s="296">
        <f>'Private Schools'!H15+'Private Schools'!H29+'Private Schools'!H43+'Private Schools'!H57+'Private Schools'!H71+'Private Schools'!H85+'Private Schools'!H99+'Private Schools'!H113+'Private Schools'!H127+'Private Schools'!H141+'Private Schools'!H155+'Private Schools'!H169+'Private Schools'!H183+'Private Schools'!H197+'Private Schools'!H211+'Private Schools'!H225+'Private Schools'!H239+'Private Schools'!H253+'Private Schools'!H267+'Private Schools'!H281+'Private Schools'!H295+'Private Schools'!H309+'Private Schools'!H323+'Private Schools'!H337+'Private Schools'!H351+'Private Schools'!H365+'Private Schools'!H379+'Private Schools'!H393+'Private Schools'!H407+'Private Schools'!H421+'Private Schools'!H435+'Private Schools'!H449+'Private Schools'!H463+'Private Schools'!H477+'Private Schools'!H491+'Private Schools'!H505+'Private Schools'!H519+'Private Schools'!H533+'Private Schools'!H547+'Private Schools'!H561+'Private Schools'!H575+'Private Schools'!H589+'Private Schools'!H603+'Private Schools'!H617+'Private Schools'!H631+'Private Schools'!H645+'Private Schools'!H659+'Private Schools'!H673+'Private Schools'!H687+'Private Schools'!H701</f>
        <v>0</v>
      </c>
      <c r="G120" s="296">
        <f>'Private Schools'!I15+'Private Schools'!I29+'Private Schools'!I43+'Private Schools'!I57+'Private Schools'!I71+'Private Schools'!I85+'Private Schools'!I99+'Private Schools'!I113+'Private Schools'!I127+'Private Schools'!I141+'Private Schools'!I155+'Private Schools'!I169+'Private Schools'!I183+'Private Schools'!I197+'Private Schools'!I211+'Private Schools'!I225+'Private Schools'!I239+'Private Schools'!I253+'Private Schools'!I267+'Private Schools'!I281+'Private Schools'!I295+'Private Schools'!I309+'Private Schools'!I323+'Private Schools'!I337+'Private Schools'!I351+'Private Schools'!I365+'Private Schools'!I379+'Private Schools'!I393+'Private Schools'!I407+'Private Schools'!I421+'Private Schools'!I435+'Private Schools'!I449+'Private Schools'!I463+'Private Schools'!I477+'Private Schools'!I491+'Private Schools'!I505+'Private Schools'!I519+'Private Schools'!I533+'Private Schools'!I547+'Private Schools'!I561+'Private Schools'!I575+'Private Schools'!I589+'Private Schools'!I603+'Private Schools'!I617+'Private Schools'!I631+'Private Schools'!I645+'Private Schools'!I659+'Private Schools'!I673+'Private Schools'!I687+'Private Schools'!I701</f>
        <v>0</v>
      </c>
      <c r="H120" s="283"/>
      <c r="I120" s="297"/>
      <c r="J120" s="292" t="s">
        <v>216</v>
      </c>
      <c r="K120" s="4"/>
      <c r="L120" s="1"/>
      <c r="M120" s="4"/>
      <c r="N120" s="4"/>
      <c r="O120" s="4"/>
      <c r="R120" s="4"/>
      <c r="S120" s="28"/>
      <c r="T120" s="128"/>
      <c r="U120" s="32"/>
      <c r="V120" s="32"/>
      <c r="W120" s="32"/>
      <c r="X120" s="32"/>
      <c r="Y120" s="32"/>
      <c r="Z120" s="32"/>
    </row>
    <row r="121" spans="1:26" s="27" customFormat="1" ht="18" customHeight="1">
      <c r="A121" s="387" t="s">
        <v>198</v>
      </c>
      <c r="B121" s="388"/>
      <c r="C121" s="389"/>
      <c r="D121" s="292">
        <f>SUM(D5:D120)</f>
        <v>0</v>
      </c>
      <c r="E121" s="292">
        <f>SUM(E5:E120)</f>
        <v>0</v>
      </c>
      <c r="F121" s="292">
        <f>SUM(F5:F120)</f>
        <v>0</v>
      </c>
      <c r="G121" s="293">
        <f>SUM(G5:G120)</f>
        <v>0</v>
      </c>
      <c r="H121" s="294"/>
      <c r="I121" s="295">
        <f>J19+J20</f>
        <v>0</v>
      </c>
      <c r="J121" s="292">
        <f>+SUM(D121:I121)</f>
        <v>0</v>
      </c>
      <c r="K121" s="4"/>
      <c r="L121" s="2"/>
      <c r="M121" s="4"/>
      <c r="N121" s="4"/>
      <c r="O121" s="31"/>
      <c r="P121" s="28"/>
      <c r="Q121" s="28"/>
      <c r="R121" s="4"/>
      <c r="S121" s="4"/>
      <c r="T121" s="4"/>
      <c r="U121" s="28"/>
      <c r="V121" s="28"/>
      <c r="W121" s="28"/>
      <c r="X121" s="28"/>
      <c r="Y121" s="28"/>
      <c r="Z121" s="28"/>
    </row>
    <row r="122" spans="1:26" ht="26.25" customHeight="1">
      <c r="A122" s="4"/>
      <c r="B122" s="4"/>
      <c r="C122" s="4"/>
      <c r="D122" s="4"/>
      <c r="E122" s="4"/>
      <c r="F122" s="4"/>
      <c r="G122" s="4"/>
      <c r="H122" s="4"/>
      <c r="I122" s="4"/>
      <c r="J122" s="4"/>
      <c r="K122" s="4"/>
      <c r="L122" s="2"/>
      <c r="M122" s="2"/>
      <c r="N122" s="2"/>
      <c r="O122" s="2"/>
      <c r="P122" s="2"/>
      <c r="Q122" s="2"/>
      <c r="R122" s="4"/>
      <c r="T122" s="15"/>
      <c r="U122" s="4"/>
      <c r="V122" s="4"/>
      <c r="W122" s="4"/>
      <c r="X122" s="4"/>
      <c r="Y122" s="4"/>
      <c r="Z122" s="4"/>
    </row>
    <row r="123" spans="1:26" ht="26.25" customHeight="1">
      <c r="A123" s="4"/>
      <c r="B123" s="4"/>
      <c r="C123" s="4"/>
      <c r="D123" s="4"/>
      <c r="E123" s="4"/>
      <c r="F123" s="4"/>
      <c r="G123" s="4"/>
      <c r="H123" s="4"/>
      <c r="I123" s="4"/>
      <c r="J123" s="31"/>
      <c r="K123" s="31"/>
      <c r="L123" s="3"/>
      <c r="M123" s="2"/>
      <c r="N123" s="2"/>
      <c r="O123" s="2"/>
      <c r="R123" s="4"/>
      <c r="U123" s="4"/>
      <c r="V123" s="4"/>
      <c r="W123" s="4"/>
      <c r="X123" s="4"/>
      <c r="Y123" s="4"/>
    </row>
    <row r="124" spans="1:26" ht="26.25" customHeight="1">
      <c r="A124" s="4"/>
      <c r="B124" s="4"/>
      <c r="C124" s="4"/>
      <c r="D124" s="4"/>
      <c r="E124" s="4"/>
      <c r="F124" s="4"/>
      <c r="G124" s="4"/>
      <c r="H124" s="4"/>
      <c r="I124" s="4"/>
      <c r="J124" s="4"/>
      <c r="K124" s="4"/>
      <c r="L124" s="3"/>
      <c r="M124" s="2"/>
      <c r="N124" s="2"/>
      <c r="R124" s="4"/>
      <c r="U124" s="4"/>
      <c r="V124" s="4"/>
      <c r="W124" s="4"/>
      <c r="X124" s="4"/>
      <c r="Y124" s="4"/>
    </row>
    <row r="125" spans="1:26" ht="26.25" customHeight="1">
      <c r="A125" s="31"/>
      <c r="B125" s="31"/>
      <c r="C125" s="31"/>
      <c r="D125" s="31"/>
      <c r="E125" s="31"/>
      <c r="F125" s="31"/>
      <c r="G125" s="31"/>
      <c r="H125" s="31"/>
      <c r="I125" s="31"/>
      <c r="J125" s="4"/>
      <c r="K125" s="4"/>
      <c r="L125" s="3"/>
      <c r="M125" s="1"/>
      <c r="N125" s="2"/>
      <c r="R125" s="4"/>
      <c r="U125" s="4"/>
      <c r="V125" s="4"/>
      <c r="W125" s="4"/>
      <c r="X125" s="4"/>
      <c r="Y125" s="4"/>
      <c r="Z125" s="4"/>
    </row>
    <row r="126" spans="1:26" ht="26.25" customHeight="1">
      <c r="A126" s="4"/>
      <c r="B126" s="4"/>
      <c r="C126" s="4"/>
      <c r="D126" s="4"/>
      <c r="E126" s="4"/>
      <c r="F126" s="4"/>
      <c r="G126" s="4"/>
      <c r="H126" s="4"/>
      <c r="I126" s="4"/>
      <c r="J126" s="4"/>
      <c r="K126" s="4"/>
      <c r="L126" s="3"/>
      <c r="M126" s="1"/>
      <c r="R126" s="4"/>
      <c r="U126" s="4"/>
      <c r="V126" s="4"/>
      <c r="W126" s="4"/>
      <c r="X126" s="4"/>
      <c r="Y126" s="4"/>
      <c r="Z126" s="4"/>
    </row>
    <row r="127" spans="1:26" ht="26.25" customHeight="1">
      <c r="A127" s="4"/>
      <c r="B127" s="4"/>
      <c r="C127" s="4"/>
      <c r="D127" s="4"/>
      <c r="E127" s="4"/>
      <c r="F127" s="4"/>
      <c r="G127" s="4"/>
      <c r="H127" s="4"/>
      <c r="I127" s="4"/>
      <c r="J127" s="31"/>
      <c r="K127" s="31"/>
      <c r="L127" s="3"/>
      <c r="M127" s="1"/>
      <c r="R127" s="4"/>
      <c r="U127" s="4"/>
      <c r="V127" s="4"/>
      <c r="W127" s="4"/>
      <c r="X127" s="4"/>
      <c r="Y127" s="4"/>
      <c r="Z127" s="4"/>
    </row>
    <row r="128" spans="1:26" ht="26.25" customHeight="1">
      <c r="A128" s="4"/>
      <c r="B128" s="4"/>
      <c r="C128" s="4"/>
      <c r="D128" s="4"/>
      <c r="E128" s="4"/>
      <c r="F128" s="4"/>
      <c r="G128" s="4"/>
      <c r="H128" s="4"/>
      <c r="I128" s="4"/>
      <c r="J128" s="4"/>
      <c r="K128" s="4"/>
      <c r="L128" s="3"/>
      <c r="M128" s="1"/>
      <c r="R128" s="4"/>
      <c r="U128" s="4"/>
      <c r="V128" s="4"/>
      <c r="W128" s="4"/>
      <c r="X128" s="4"/>
      <c r="Y128" s="4"/>
      <c r="Z128" s="4"/>
    </row>
    <row r="129" spans="1:26" ht="26.25" customHeight="1">
      <c r="A129" s="31"/>
      <c r="B129" s="31"/>
      <c r="C129" s="31"/>
      <c r="D129" s="31"/>
      <c r="E129" s="31"/>
      <c r="F129" s="31"/>
      <c r="G129" s="31"/>
      <c r="H129" s="31"/>
      <c r="I129" s="31"/>
      <c r="J129" s="4"/>
      <c r="K129" s="4"/>
      <c r="L129" s="3"/>
      <c r="M129" s="1"/>
      <c r="R129" s="4"/>
      <c r="U129" s="4"/>
      <c r="V129" s="4"/>
      <c r="W129" s="4"/>
      <c r="X129" s="4"/>
      <c r="Y129" s="4"/>
      <c r="Z129" s="4"/>
    </row>
    <row r="130" spans="1:26" ht="26.25" customHeight="1">
      <c r="A130" s="4"/>
      <c r="B130" s="4"/>
      <c r="C130" s="4"/>
      <c r="D130" s="4"/>
      <c r="E130" s="4"/>
      <c r="F130" s="4"/>
      <c r="G130" s="4"/>
      <c r="H130" s="4"/>
      <c r="I130" s="4"/>
      <c r="J130" s="4"/>
      <c r="K130" s="4"/>
      <c r="L130" s="3"/>
      <c r="M130" s="1"/>
      <c r="R130" s="4"/>
      <c r="U130" s="4"/>
      <c r="V130" s="4"/>
      <c r="W130" s="4"/>
      <c r="X130" s="4"/>
      <c r="Y130" s="4"/>
      <c r="Z130" s="4"/>
    </row>
    <row r="131" spans="1:26" ht="26.25" customHeight="1">
      <c r="A131" s="4"/>
      <c r="B131" s="4"/>
      <c r="C131" s="4"/>
      <c r="D131" s="4"/>
      <c r="E131" s="4"/>
      <c r="F131" s="4"/>
      <c r="G131" s="4"/>
      <c r="H131" s="4"/>
      <c r="I131" s="4"/>
      <c r="J131" s="31"/>
      <c r="K131" s="31"/>
      <c r="L131" s="3"/>
      <c r="M131" s="1"/>
      <c r="R131" s="4"/>
      <c r="U131" s="4"/>
      <c r="V131" s="4"/>
      <c r="W131" s="4"/>
      <c r="X131" s="4"/>
      <c r="Y131" s="4"/>
      <c r="Z131" s="4"/>
    </row>
    <row r="132" spans="1:26" ht="26.25" customHeight="1">
      <c r="A132" s="4"/>
      <c r="B132" s="4"/>
      <c r="C132" s="4"/>
      <c r="D132" s="4"/>
      <c r="E132" s="4"/>
      <c r="F132" s="4"/>
      <c r="G132" s="4"/>
      <c r="H132" s="4"/>
      <c r="I132" s="4"/>
      <c r="J132" s="4"/>
      <c r="K132" s="4"/>
      <c r="L132" s="3"/>
      <c r="M132" s="1"/>
      <c r="R132" s="4"/>
      <c r="U132" s="4"/>
      <c r="V132" s="4"/>
      <c r="W132" s="4"/>
      <c r="X132" s="4"/>
      <c r="Y132" s="4"/>
      <c r="Z132" s="4"/>
    </row>
    <row r="133" spans="1:26" ht="26.25" customHeight="1">
      <c r="A133" s="31"/>
      <c r="B133" s="31"/>
      <c r="C133" s="31"/>
      <c r="D133" s="31"/>
      <c r="E133" s="31"/>
      <c r="F133" s="31"/>
      <c r="G133" s="31"/>
      <c r="H133" s="31"/>
      <c r="I133" s="31"/>
      <c r="J133" s="4"/>
      <c r="K133" s="4"/>
      <c r="L133" s="3"/>
      <c r="M133" s="1"/>
      <c r="R133" s="4"/>
      <c r="U133" s="4"/>
      <c r="V133" s="4"/>
      <c r="W133" s="4"/>
      <c r="X133" s="4"/>
      <c r="Y133" s="4"/>
      <c r="Z133" s="4"/>
    </row>
    <row r="134" spans="1:26" ht="26.25" customHeight="1">
      <c r="A134" s="4"/>
      <c r="B134" s="4"/>
      <c r="C134" s="4"/>
      <c r="D134" s="4"/>
      <c r="E134" s="4"/>
      <c r="F134" s="4"/>
      <c r="G134" s="4"/>
      <c r="H134" s="4"/>
      <c r="I134" s="4"/>
      <c r="J134" s="4"/>
      <c r="K134" s="4"/>
      <c r="L134" s="3"/>
      <c r="M134" s="1"/>
      <c r="R134" s="4"/>
      <c r="U134" s="4"/>
      <c r="V134" s="4"/>
      <c r="W134" s="4"/>
      <c r="X134" s="4"/>
      <c r="Y134" s="4"/>
      <c r="Z134" s="4"/>
    </row>
    <row r="135" spans="1:26" ht="26.25" customHeight="1">
      <c r="A135" s="4"/>
      <c r="B135" s="4"/>
      <c r="C135" s="4"/>
      <c r="D135" s="4"/>
      <c r="E135" s="4"/>
      <c r="F135" s="4"/>
      <c r="G135" s="4"/>
      <c r="H135" s="4"/>
      <c r="I135" s="4"/>
      <c r="J135" s="31"/>
      <c r="K135" s="31"/>
      <c r="L135" s="3"/>
      <c r="M135" s="1"/>
      <c r="R135" s="4"/>
      <c r="U135" s="4"/>
      <c r="V135" s="4"/>
      <c r="W135" s="4"/>
      <c r="X135" s="4"/>
      <c r="Y135" s="4"/>
      <c r="Z135" s="4"/>
    </row>
    <row r="136" spans="1:26" ht="26.25" customHeight="1">
      <c r="A136" s="4"/>
      <c r="B136" s="4"/>
      <c r="C136" s="4"/>
      <c r="D136" s="4"/>
      <c r="E136" s="4"/>
      <c r="F136" s="4"/>
      <c r="G136" s="4"/>
      <c r="H136" s="4"/>
      <c r="I136" s="4"/>
      <c r="J136" s="4"/>
      <c r="K136" s="4"/>
      <c r="L136" s="3"/>
      <c r="M136" s="1"/>
      <c r="R136" s="4"/>
      <c r="U136" s="4"/>
      <c r="V136" s="4"/>
      <c r="W136" s="4"/>
      <c r="X136" s="4"/>
      <c r="Y136" s="4"/>
      <c r="Z136" s="4"/>
    </row>
    <row r="137" spans="1:26" ht="26.25" customHeight="1">
      <c r="A137" s="31"/>
      <c r="B137" s="31"/>
      <c r="C137" s="31"/>
      <c r="D137" s="31"/>
      <c r="E137" s="31"/>
      <c r="F137" s="31"/>
      <c r="G137" s="31"/>
      <c r="H137" s="31"/>
      <c r="I137" s="31"/>
      <c r="J137" s="4"/>
      <c r="K137" s="4"/>
      <c r="L137" s="3"/>
      <c r="M137" s="1"/>
      <c r="R137" s="4"/>
      <c r="U137" s="4"/>
      <c r="V137" s="4"/>
      <c r="W137" s="4"/>
      <c r="X137" s="4"/>
      <c r="Y137" s="4"/>
      <c r="Z137" s="4"/>
    </row>
    <row r="138" spans="1:26" ht="26.25" customHeight="1">
      <c r="A138" s="4"/>
      <c r="B138" s="4"/>
      <c r="C138" s="4"/>
      <c r="D138" s="4"/>
      <c r="E138" s="4"/>
      <c r="F138" s="4"/>
      <c r="G138" s="4"/>
      <c r="H138" s="4"/>
      <c r="I138" s="4"/>
      <c r="J138" s="4"/>
      <c r="K138" s="4"/>
      <c r="L138" s="3"/>
      <c r="M138" s="1"/>
      <c r="R138" s="4"/>
      <c r="U138" s="4"/>
      <c r="V138" s="4"/>
      <c r="W138" s="4"/>
      <c r="X138" s="4"/>
      <c r="Y138" s="4"/>
      <c r="Z138" s="4"/>
    </row>
    <row r="139" spans="1:26" ht="26.25" customHeight="1">
      <c r="A139" s="4"/>
      <c r="B139" s="4"/>
      <c r="C139" s="4"/>
      <c r="D139" s="4"/>
      <c r="E139" s="4"/>
      <c r="F139" s="4"/>
      <c r="G139" s="4"/>
      <c r="H139" s="4"/>
      <c r="I139" s="4"/>
      <c r="J139" s="31"/>
      <c r="K139" s="31"/>
      <c r="L139" s="3"/>
      <c r="M139" s="1"/>
      <c r="R139" s="4"/>
      <c r="U139" s="4"/>
      <c r="V139" s="4"/>
      <c r="W139" s="4"/>
      <c r="X139" s="4"/>
      <c r="Y139" s="4"/>
      <c r="Z139" s="4"/>
    </row>
    <row r="140" spans="1:26" ht="26.25" customHeight="1">
      <c r="A140" s="4"/>
      <c r="B140" s="4"/>
      <c r="C140" s="4"/>
      <c r="D140" s="4"/>
      <c r="E140" s="4"/>
      <c r="F140" s="4"/>
      <c r="G140" s="4"/>
      <c r="H140" s="4"/>
      <c r="I140" s="4"/>
      <c r="J140" s="4"/>
      <c r="K140" s="4"/>
      <c r="L140" s="3"/>
      <c r="M140" s="1"/>
      <c r="R140" s="4"/>
    </row>
    <row r="141" spans="1:26" ht="26.25" customHeight="1">
      <c r="A141" s="31"/>
      <c r="B141" s="31"/>
      <c r="C141" s="31"/>
      <c r="D141" s="31"/>
      <c r="E141" s="31"/>
      <c r="F141" s="31"/>
      <c r="G141" s="31"/>
      <c r="H141" s="31"/>
      <c r="I141" s="31"/>
      <c r="J141" s="4"/>
      <c r="K141" s="4"/>
      <c r="L141" s="3"/>
      <c r="M141" s="1"/>
      <c r="R141" s="4"/>
    </row>
    <row r="142" spans="1:26" ht="26.25" customHeight="1">
      <c r="A142" s="4"/>
      <c r="B142" s="4"/>
      <c r="C142" s="4"/>
      <c r="D142" s="4"/>
      <c r="E142" s="4"/>
      <c r="F142" s="4"/>
      <c r="G142" s="4"/>
      <c r="H142" s="4"/>
      <c r="I142" s="4"/>
      <c r="J142" s="4"/>
      <c r="K142" s="4"/>
      <c r="L142" s="3"/>
      <c r="M142" s="1"/>
      <c r="R142" s="4"/>
    </row>
    <row r="143" spans="1:26" ht="26.25" customHeight="1">
      <c r="A143" s="4"/>
      <c r="B143" s="4"/>
      <c r="C143" s="4"/>
      <c r="D143" s="4"/>
      <c r="E143" s="4"/>
      <c r="F143" s="4"/>
      <c r="G143" s="4"/>
      <c r="H143" s="4"/>
      <c r="I143" s="4"/>
      <c r="J143" s="31"/>
      <c r="K143" s="31"/>
      <c r="L143" s="3"/>
      <c r="M143" s="1"/>
      <c r="R143" s="4"/>
    </row>
    <row r="144" spans="1:26" ht="26.25" customHeight="1">
      <c r="A144" s="4"/>
      <c r="B144" s="4"/>
      <c r="C144" s="4"/>
      <c r="D144" s="4"/>
      <c r="E144" s="4"/>
      <c r="F144" s="4"/>
      <c r="G144" s="4"/>
      <c r="H144" s="4"/>
      <c r="I144" s="4"/>
      <c r="J144" s="4"/>
      <c r="K144" s="4"/>
      <c r="L144" s="3"/>
      <c r="M144" s="1"/>
      <c r="R144" s="4"/>
    </row>
    <row r="145" spans="1:18" ht="26.25" customHeight="1">
      <c r="A145" s="31"/>
      <c r="B145" s="31"/>
      <c r="C145" s="31"/>
      <c r="D145" s="31"/>
      <c r="E145" s="31"/>
      <c r="F145" s="31"/>
      <c r="G145" s="31"/>
      <c r="H145" s="31"/>
      <c r="I145" s="31"/>
      <c r="J145" s="4"/>
      <c r="K145" s="4"/>
      <c r="L145" s="3"/>
      <c r="M145" s="1"/>
      <c r="R145" s="4"/>
    </row>
    <row r="146" spans="1:18" ht="26.25" customHeight="1">
      <c r="A146" s="4"/>
      <c r="B146" s="4"/>
      <c r="C146" s="4"/>
      <c r="D146" s="4"/>
      <c r="E146" s="4"/>
      <c r="F146" s="4"/>
      <c r="G146" s="4"/>
      <c r="H146" s="4"/>
      <c r="I146" s="4"/>
      <c r="J146" s="4"/>
      <c r="K146" s="4"/>
      <c r="L146" s="3"/>
      <c r="M146" s="1"/>
      <c r="R146" s="4"/>
    </row>
    <row r="147" spans="1:18" ht="26.25" customHeight="1">
      <c r="A147" s="4"/>
      <c r="B147" s="4"/>
      <c r="C147" s="4"/>
      <c r="D147" s="4"/>
      <c r="E147" s="4"/>
      <c r="F147" s="4"/>
      <c r="G147" s="4"/>
      <c r="H147" s="4"/>
      <c r="I147" s="4"/>
      <c r="J147" s="31"/>
      <c r="K147" s="31"/>
      <c r="L147" s="3"/>
      <c r="M147" s="1"/>
      <c r="R147" s="4"/>
    </row>
    <row r="148" spans="1:18" ht="26.25" customHeight="1">
      <c r="A148" s="4"/>
      <c r="B148" s="4"/>
      <c r="C148" s="4"/>
      <c r="D148" s="4"/>
      <c r="E148" s="4"/>
      <c r="F148" s="4"/>
      <c r="G148" s="4"/>
      <c r="H148" s="4"/>
      <c r="I148" s="4"/>
      <c r="J148" s="4"/>
      <c r="K148" s="4"/>
      <c r="L148" s="3"/>
      <c r="M148" s="1"/>
      <c r="R148" s="4"/>
    </row>
    <row r="149" spans="1:18" ht="26.25" customHeight="1">
      <c r="A149" s="31"/>
      <c r="B149" s="31"/>
      <c r="C149" s="31"/>
      <c r="D149" s="31"/>
      <c r="E149" s="31"/>
      <c r="F149" s="31"/>
      <c r="G149" s="31"/>
      <c r="H149" s="31"/>
      <c r="I149" s="31"/>
      <c r="J149" s="4"/>
      <c r="K149" s="4"/>
      <c r="L149" s="3"/>
      <c r="M149" s="1"/>
      <c r="R149" s="4"/>
    </row>
    <row r="150" spans="1:18" ht="26.25" customHeight="1">
      <c r="A150" s="4"/>
      <c r="B150" s="4"/>
      <c r="C150" s="4"/>
      <c r="D150" s="4"/>
      <c r="E150" s="4"/>
      <c r="F150" s="4"/>
      <c r="G150" s="4"/>
      <c r="H150" s="4"/>
      <c r="I150" s="4"/>
      <c r="J150" s="4"/>
      <c r="K150" s="4"/>
      <c r="L150" s="3"/>
      <c r="M150" s="1"/>
      <c r="R150" s="4"/>
    </row>
    <row r="151" spans="1:18" ht="26.25" customHeight="1">
      <c r="A151" s="4"/>
      <c r="B151" s="4"/>
      <c r="C151" s="4"/>
      <c r="D151" s="4"/>
      <c r="E151" s="4"/>
      <c r="F151" s="4"/>
      <c r="G151" s="4"/>
      <c r="H151" s="4"/>
      <c r="I151" s="4"/>
      <c r="J151" s="31"/>
      <c r="K151" s="31"/>
      <c r="L151" s="3"/>
      <c r="M151" s="1"/>
      <c r="R151" s="4"/>
    </row>
    <row r="152" spans="1:18" ht="26.25" customHeight="1">
      <c r="A152" s="4"/>
      <c r="B152" s="4"/>
      <c r="C152" s="4"/>
      <c r="D152" s="4"/>
      <c r="E152" s="4"/>
      <c r="F152" s="4"/>
      <c r="G152" s="4"/>
      <c r="H152" s="4"/>
      <c r="I152" s="4"/>
      <c r="J152" s="4"/>
      <c r="K152" s="4"/>
      <c r="L152" s="3"/>
      <c r="M152" s="1"/>
      <c r="R152" s="4"/>
    </row>
    <row r="153" spans="1:18" ht="26.25" customHeight="1">
      <c r="A153" s="31"/>
      <c r="B153" s="31"/>
      <c r="C153" s="31"/>
      <c r="D153" s="31"/>
      <c r="E153" s="31"/>
      <c r="F153" s="31"/>
      <c r="G153" s="31"/>
      <c r="H153" s="31"/>
      <c r="I153" s="31"/>
      <c r="J153" s="4"/>
      <c r="K153" s="4"/>
      <c r="L153" s="3"/>
      <c r="M153" s="1"/>
      <c r="R153" s="4"/>
    </row>
    <row r="154" spans="1:18" ht="26.25" customHeight="1">
      <c r="A154" s="4"/>
      <c r="B154" s="4"/>
      <c r="C154" s="4"/>
      <c r="D154" s="4"/>
      <c r="E154" s="4"/>
      <c r="F154" s="4"/>
      <c r="G154" s="4"/>
      <c r="H154" s="4"/>
      <c r="I154" s="4"/>
      <c r="J154" s="4"/>
      <c r="K154" s="4"/>
      <c r="L154" s="3"/>
      <c r="M154" s="1"/>
      <c r="R154" s="4"/>
    </row>
    <row r="155" spans="1:18" ht="26.25" customHeight="1">
      <c r="A155" s="4"/>
      <c r="B155" s="4"/>
      <c r="C155" s="4"/>
      <c r="D155" s="4"/>
      <c r="E155" s="4"/>
      <c r="F155" s="4"/>
      <c r="G155" s="4"/>
      <c r="H155" s="4"/>
      <c r="I155" s="4"/>
      <c r="J155" s="31"/>
      <c r="K155" s="31"/>
      <c r="L155" s="3"/>
      <c r="M155" s="1"/>
      <c r="R155" s="4"/>
    </row>
    <row r="156" spans="1:18" ht="26.25" customHeight="1">
      <c r="A156" s="4"/>
      <c r="B156" s="4"/>
      <c r="C156" s="4"/>
      <c r="D156" s="4"/>
      <c r="E156" s="4"/>
      <c r="F156" s="4"/>
      <c r="G156" s="4"/>
      <c r="H156" s="4"/>
      <c r="I156" s="4"/>
      <c r="J156" s="4"/>
      <c r="K156" s="4"/>
      <c r="L156" s="3"/>
      <c r="M156" s="1"/>
      <c r="R156" s="4"/>
    </row>
    <row r="157" spans="1:18" ht="26.25" customHeight="1">
      <c r="A157" s="31"/>
      <c r="B157" s="31"/>
      <c r="C157" s="31"/>
      <c r="D157" s="31"/>
      <c r="E157" s="31"/>
      <c r="F157" s="31"/>
      <c r="G157" s="31"/>
      <c r="H157" s="31"/>
      <c r="I157" s="31"/>
      <c r="J157" s="4"/>
      <c r="K157" s="4"/>
      <c r="L157" s="3"/>
      <c r="M157" s="1"/>
      <c r="R157" s="4"/>
    </row>
    <row r="158" spans="1:18" ht="26.25" customHeight="1">
      <c r="A158" s="4"/>
      <c r="B158" s="4"/>
      <c r="C158" s="4"/>
      <c r="D158" s="4"/>
      <c r="E158" s="4"/>
      <c r="F158" s="4"/>
      <c r="G158" s="4"/>
      <c r="H158" s="4"/>
      <c r="I158" s="4"/>
      <c r="J158" s="4"/>
      <c r="K158" s="4"/>
      <c r="L158" s="3"/>
      <c r="M158" s="1"/>
      <c r="R158" s="4"/>
    </row>
    <row r="159" spans="1:18" ht="26.25" customHeight="1">
      <c r="A159" s="4"/>
      <c r="B159" s="4"/>
      <c r="C159" s="4"/>
      <c r="D159" s="4"/>
      <c r="E159" s="4"/>
      <c r="F159" s="4"/>
      <c r="G159" s="4"/>
      <c r="H159" s="4"/>
      <c r="I159" s="4"/>
      <c r="J159" s="31"/>
      <c r="K159" s="31"/>
      <c r="L159" s="3"/>
      <c r="M159" s="1"/>
      <c r="R159" s="4"/>
    </row>
    <row r="160" spans="1:18" ht="26.25" customHeight="1">
      <c r="A160" s="4"/>
      <c r="B160" s="4"/>
      <c r="C160" s="4"/>
      <c r="D160" s="4"/>
      <c r="E160" s="4"/>
      <c r="F160" s="4"/>
      <c r="G160" s="4"/>
      <c r="H160" s="4"/>
      <c r="I160" s="4"/>
      <c r="J160" s="4"/>
      <c r="K160" s="4"/>
      <c r="L160" s="3"/>
      <c r="M160" s="1"/>
      <c r="R160" s="4"/>
    </row>
    <row r="161" spans="1:18" ht="26.25" customHeight="1">
      <c r="A161" s="31"/>
      <c r="B161" s="31"/>
      <c r="C161" s="31"/>
      <c r="D161" s="31"/>
      <c r="E161" s="31"/>
      <c r="F161" s="31"/>
      <c r="G161" s="31"/>
      <c r="H161" s="31"/>
      <c r="I161" s="31"/>
      <c r="J161" s="4"/>
      <c r="K161" s="4"/>
      <c r="L161" s="3"/>
      <c r="M161" s="1"/>
      <c r="R161" s="4"/>
    </row>
    <row r="162" spans="1:18" ht="26.25" customHeight="1">
      <c r="A162" s="4"/>
      <c r="B162" s="4"/>
      <c r="C162" s="4"/>
      <c r="D162" s="4"/>
      <c r="E162" s="4"/>
      <c r="F162" s="4"/>
      <c r="G162" s="4"/>
      <c r="H162" s="4"/>
      <c r="I162" s="4"/>
      <c r="J162" s="4"/>
      <c r="K162" s="4"/>
      <c r="L162" s="3"/>
      <c r="M162" s="1"/>
      <c r="R162" s="4"/>
    </row>
    <row r="163" spans="1:18" ht="26.25" customHeight="1">
      <c r="A163" s="4"/>
      <c r="B163" s="4"/>
      <c r="C163" s="4"/>
      <c r="D163" s="4"/>
      <c r="E163" s="4"/>
      <c r="F163" s="4"/>
      <c r="G163" s="4"/>
      <c r="H163" s="4"/>
      <c r="I163" s="4"/>
      <c r="J163" s="31"/>
      <c r="K163" s="31"/>
      <c r="L163" s="3"/>
      <c r="M163" s="1"/>
      <c r="R163" s="4"/>
    </row>
    <row r="164" spans="1:18" ht="26.25" customHeight="1">
      <c r="A164" s="4"/>
      <c r="B164" s="4"/>
      <c r="C164" s="4"/>
      <c r="D164" s="4"/>
      <c r="E164" s="4"/>
      <c r="F164" s="4"/>
      <c r="G164" s="4"/>
      <c r="H164" s="4"/>
      <c r="I164" s="4"/>
      <c r="J164" s="4"/>
      <c r="K164" s="4"/>
      <c r="L164" s="3"/>
      <c r="M164" s="1"/>
      <c r="R164" s="4"/>
    </row>
    <row r="165" spans="1:18" ht="26.25" customHeight="1">
      <c r="A165" s="31"/>
      <c r="B165" s="31"/>
      <c r="C165" s="31"/>
      <c r="D165" s="31"/>
      <c r="E165" s="31"/>
      <c r="F165" s="31"/>
      <c r="G165" s="31"/>
      <c r="H165" s="31"/>
      <c r="I165" s="31"/>
      <c r="J165" s="4"/>
      <c r="K165" s="4"/>
      <c r="L165" s="3"/>
      <c r="M165" s="1"/>
      <c r="R165" s="4"/>
    </row>
    <row r="166" spans="1:18" ht="26.25" customHeight="1">
      <c r="A166" s="4"/>
      <c r="B166" s="4"/>
      <c r="C166" s="4"/>
      <c r="D166" s="4"/>
      <c r="E166" s="4"/>
      <c r="F166" s="4"/>
      <c r="G166" s="4"/>
      <c r="H166" s="4"/>
      <c r="I166" s="4"/>
      <c r="J166" s="4"/>
      <c r="K166" s="4"/>
      <c r="L166" s="3"/>
      <c r="M166" s="1"/>
      <c r="R166" s="4"/>
    </row>
    <row r="167" spans="1:18" ht="26.25" customHeight="1">
      <c r="A167" s="4"/>
      <c r="B167" s="4"/>
      <c r="C167" s="4"/>
      <c r="D167" s="4"/>
      <c r="E167" s="4"/>
      <c r="F167" s="4"/>
      <c r="G167" s="4"/>
      <c r="H167" s="4"/>
      <c r="I167" s="4"/>
      <c r="J167" s="31"/>
      <c r="K167" s="31"/>
      <c r="L167" s="3"/>
      <c r="M167" s="1"/>
      <c r="R167" s="4"/>
    </row>
    <row r="168" spans="1:18" ht="26.25" customHeight="1">
      <c r="A168" s="4"/>
      <c r="B168" s="4"/>
      <c r="C168" s="4"/>
      <c r="D168" s="4"/>
      <c r="E168" s="4"/>
      <c r="F168" s="4"/>
      <c r="G168" s="4"/>
      <c r="H168" s="4"/>
      <c r="I168" s="4"/>
      <c r="J168" s="4"/>
      <c r="K168" s="4"/>
      <c r="L168" s="3"/>
      <c r="M168" s="1"/>
      <c r="R168" s="4"/>
    </row>
    <row r="169" spans="1:18" ht="26.25" customHeight="1">
      <c r="A169" s="31"/>
      <c r="B169" s="31"/>
      <c r="C169" s="31"/>
      <c r="D169" s="31"/>
      <c r="E169" s="31"/>
      <c r="F169" s="31"/>
      <c r="G169" s="31"/>
      <c r="H169" s="31"/>
      <c r="I169" s="31"/>
      <c r="J169" s="4"/>
      <c r="K169" s="4"/>
      <c r="L169" s="3"/>
      <c r="M169" s="1"/>
      <c r="R169" s="4"/>
    </row>
    <row r="170" spans="1:18" ht="26.25" customHeight="1">
      <c r="A170" s="4"/>
      <c r="B170" s="4"/>
      <c r="C170" s="4"/>
      <c r="D170" s="4"/>
      <c r="E170" s="4"/>
      <c r="F170" s="4"/>
      <c r="G170" s="4"/>
      <c r="H170" s="4"/>
      <c r="I170" s="4"/>
      <c r="J170" s="4"/>
      <c r="K170" s="4"/>
      <c r="L170" s="3"/>
      <c r="M170" s="1"/>
      <c r="R170" s="4"/>
    </row>
    <row r="171" spans="1:18" ht="26.25" customHeight="1">
      <c r="A171" s="4"/>
      <c r="B171" s="4"/>
      <c r="C171" s="4"/>
      <c r="D171" s="4"/>
      <c r="E171" s="4"/>
      <c r="F171" s="4"/>
      <c r="G171" s="4"/>
      <c r="H171" s="4"/>
      <c r="I171" s="4"/>
      <c r="J171" s="31"/>
      <c r="K171" s="31"/>
      <c r="L171" s="3"/>
      <c r="M171" s="1"/>
      <c r="R171" s="4"/>
    </row>
    <row r="172" spans="1:18" ht="26.25" customHeight="1">
      <c r="A172" s="4"/>
      <c r="B172" s="4"/>
      <c r="C172" s="4"/>
      <c r="D172" s="4"/>
      <c r="E172" s="4"/>
      <c r="F172" s="4"/>
      <c r="G172" s="4"/>
      <c r="H172" s="4"/>
      <c r="I172" s="4"/>
      <c r="J172" s="4"/>
      <c r="K172" s="4"/>
      <c r="L172" s="3"/>
      <c r="M172" s="1"/>
      <c r="R172" s="4"/>
    </row>
    <row r="173" spans="1:18" ht="26.25" customHeight="1">
      <c r="A173" s="31"/>
      <c r="B173" s="31"/>
      <c r="C173" s="31"/>
      <c r="D173" s="31"/>
      <c r="E173" s="31"/>
      <c r="F173" s="31"/>
      <c r="G173" s="31"/>
      <c r="H173" s="31"/>
      <c r="I173" s="31"/>
      <c r="J173" s="4"/>
      <c r="K173" s="4"/>
      <c r="L173" s="3"/>
      <c r="M173" s="1"/>
      <c r="R173" s="4"/>
    </row>
    <row r="174" spans="1:18" ht="26.25" customHeight="1">
      <c r="A174" s="4"/>
      <c r="B174" s="4"/>
      <c r="C174" s="4"/>
      <c r="D174" s="4"/>
      <c r="E174" s="4"/>
      <c r="F174" s="4"/>
      <c r="G174" s="4"/>
      <c r="H174" s="4"/>
      <c r="I174" s="4"/>
      <c r="J174" s="4"/>
      <c r="K174" s="4"/>
      <c r="L174" s="3"/>
      <c r="M174" s="1"/>
      <c r="R174" s="4"/>
    </row>
    <row r="175" spans="1:18" ht="26.25" customHeight="1">
      <c r="A175" s="4"/>
      <c r="B175" s="4"/>
      <c r="C175" s="4"/>
      <c r="D175" s="4"/>
      <c r="E175" s="4"/>
      <c r="F175" s="4"/>
      <c r="G175" s="4"/>
      <c r="H175" s="4"/>
      <c r="I175" s="4"/>
      <c r="J175" s="31"/>
      <c r="K175" s="31"/>
      <c r="L175" s="3"/>
      <c r="M175" s="1"/>
      <c r="R175" s="4"/>
    </row>
    <row r="176" spans="1:18" ht="26.25" customHeight="1">
      <c r="A176" s="4"/>
      <c r="B176" s="4"/>
      <c r="C176" s="4"/>
      <c r="D176" s="4"/>
      <c r="E176" s="4"/>
      <c r="F176" s="4"/>
      <c r="G176" s="4"/>
      <c r="H176" s="4"/>
      <c r="I176" s="4"/>
      <c r="J176" s="4"/>
      <c r="K176" s="4"/>
      <c r="L176" s="3"/>
      <c r="M176" s="1"/>
      <c r="R176" s="4"/>
    </row>
    <row r="177" spans="1:18" ht="26.25" customHeight="1">
      <c r="A177" s="31"/>
      <c r="B177" s="31"/>
      <c r="C177" s="31"/>
      <c r="D177" s="31"/>
      <c r="E177" s="31"/>
      <c r="F177" s="31"/>
      <c r="G177" s="31"/>
      <c r="H177" s="31"/>
      <c r="I177" s="31"/>
      <c r="J177" s="4"/>
      <c r="K177" s="4"/>
      <c r="L177" s="3"/>
      <c r="M177" s="1"/>
      <c r="R177" s="4"/>
    </row>
    <row r="178" spans="1:18" ht="26.25" customHeight="1">
      <c r="A178" s="4"/>
      <c r="B178" s="4"/>
      <c r="C178" s="4"/>
      <c r="D178" s="4"/>
      <c r="E178" s="4"/>
      <c r="F178" s="4"/>
      <c r="G178" s="4"/>
      <c r="H178" s="4"/>
      <c r="I178" s="4"/>
      <c r="J178" s="4"/>
      <c r="K178" s="4"/>
      <c r="L178" s="3"/>
      <c r="M178" s="1"/>
      <c r="R178" s="4"/>
    </row>
    <row r="179" spans="1:18" ht="26.25" customHeight="1">
      <c r="A179" s="4"/>
      <c r="B179" s="4"/>
      <c r="C179" s="4"/>
      <c r="D179" s="4"/>
      <c r="E179" s="4"/>
      <c r="F179" s="4"/>
      <c r="G179" s="4"/>
      <c r="H179" s="4"/>
      <c r="I179" s="4"/>
      <c r="J179" s="31"/>
      <c r="K179" s="31"/>
      <c r="L179" s="3"/>
      <c r="M179" s="1"/>
      <c r="R179" s="4"/>
    </row>
    <row r="180" spans="1:18" ht="26.25" customHeight="1">
      <c r="A180" s="4"/>
      <c r="B180" s="4"/>
      <c r="C180" s="4"/>
      <c r="D180" s="4"/>
      <c r="E180" s="4"/>
      <c r="F180" s="4"/>
      <c r="G180" s="4"/>
      <c r="H180" s="4"/>
      <c r="I180" s="4"/>
      <c r="J180" s="4"/>
      <c r="K180" s="4"/>
      <c r="L180" s="3"/>
      <c r="M180" s="1"/>
      <c r="R180" s="4"/>
    </row>
    <row r="181" spans="1:18" ht="26.25" customHeight="1">
      <c r="A181" s="31"/>
      <c r="B181" s="31"/>
      <c r="C181" s="31"/>
      <c r="D181" s="31"/>
      <c r="E181" s="31"/>
      <c r="F181" s="31"/>
      <c r="G181" s="31"/>
      <c r="H181" s="31"/>
      <c r="I181" s="31"/>
      <c r="J181" s="4"/>
      <c r="K181" s="4"/>
      <c r="L181" s="3"/>
      <c r="M181" s="1"/>
      <c r="R181" s="4"/>
    </row>
    <row r="182" spans="1:18" ht="26.25" customHeight="1">
      <c r="A182" s="4"/>
      <c r="B182" s="4"/>
      <c r="C182" s="4"/>
      <c r="D182" s="4"/>
      <c r="E182" s="4"/>
      <c r="F182" s="4"/>
      <c r="G182" s="4"/>
      <c r="H182" s="4"/>
      <c r="I182" s="4"/>
      <c r="J182" s="4"/>
      <c r="K182" s="4"/>
      <c r="L182" s="3"/>
      <c r="M182" s="1"/>
      <c r="R182" s="4"/>
    </row>
    <row r="183" spans="1:18" ht="26.25" customHeight="1">
      <c r="A183" s="4"/>
      <c r="B183" s="4"/>
      <c r="C183" s="4"/>
      <c r="D183" s="4"/>
      <c r="E183" s="4"/>
      <c r="F183" s="4"/>
      <c r="G183" s="4"/>
      <c r="H183" s="4"/>
      <c r="I183" s="4"/>
      <c r="J183" s="31"/>
      <c r="K183" s="31"/>
      <c r="L183" s="3"/>
      <c r="M183" s="1"/>
      <c r="R183" s="4"/>
    </row>
    <row r="184" spans="1:18" ht="26.25" customHeight="1">
      <c r="A184" s="4"/>
      <c r="B184" s="4"/>
      <c r="C184" s="4"/>
      <c r="D184" s="4"/>
      <c r="E184" s="4"/>
      <c r="F184" s="4"/>
      <c r="G184" s="4"/>
      <c r="H184" s="4"/>
      <c r="I184" s="4"/>
      <c r="J184" s="4"/>
      <c r="K184" s="4"/>
      <c r="L184" s="3"/>
      <c r="M184" s="1"/>
      <c r="R184" s="4"/>
    </row>
    <row r="185" spans="1:18" ht="26.25" customHeight="1">
      <c r="A185" s="31"/>
      <c r="B185" s="31"/>
      <c r="C185" s="31"/>
      <c r="D185" s="31"/>
      <c r="E185" s="31"/>
      <c r="F185" s="31"/>
      <c r="G185" s="31"/>
      <c r="H185" s="31"/>
      <c r="I185" s="31"/>
      <c r="J185" s="4"/>
      <c r="K185" s="4"/>
      <c r="L185" s="3"/>
      <c r="M185" s="1"/>
      <c r="R185" s="4"/>
    </row>
    <row r="186" spans="1:18" ht="26.25" customHeight="1">
      <c r="A186" s="4"/>
      <c r="B186" s="4"/>
      <c r="C186" s="4"/>
      <c r="D186" s="4"/>
      <c r="E186" s="4"/>
      <c r="F186" s="4"/>
      <c r="G186" s="4"/>
      <c r="H186" s="4"/>
      <c r="I186" s="4"/>
      <c r="J186" s="4"/>
      <c r="K186" s="4"/>
      <c r="L186" s="3"/>
      <c r="M186" s="1"/>
      <c r="R186" s="4"/>
    </row>
    <row r="187" spans="1:18" ht="26.25" customHeight="1">
      <c r="A187" s="4"/>
      <c r="B187" s="4"/>
      <c r="C187" s="4"/>
      <c r="D187" s="4"/>
      <c r="E187" s="4"/>
      <c r="F187" s="4"/>
      <c r="G187" s="4"/>
      <c r="H187" s="4"/>
      <c r="I187" s="4"/>
      <c r="J187" s="31"/>
      <c r="K187" s="31"/>
      <c r="L187" s="3"/>
      <c r="M187" s="1"/>
      <c r="R187" s="4"/>
    </row>
    <row r="188" spans="1:18" ht="26.25" customHeight="1">
      <c r="A188" s="4"/>
      <c r="B188" s="4"/>
      <c r="C188" s="4"/>
      <c r="D188" s="4"/>
      <c r="E188" s="4"/>
      <c r="F188" s="4"/>
      <c r="G188" s="4"/>
      <c r="H188" s="4"/>
      <c r="I188" s="4"/>
      <c r="J188" s="4"/>
      <c r="K188" s="4"/>
      <c r="L188" s="3"/>
      <c r="M188" s="1"/>
      <c r="R188" s="4"/>
    </row>
    <row r="189" spans="1:18" ht="26.25" customHeight="1">
      <c r="A189" s="31"/>
      <c r="B189" s="31"/>
      <c r="C189" s="31"/>
      <c r="D189" s="31"/>
      <c r="E189" s="31"/>
      <c r="F189" s="31"/>
      <c r="G189" s="31"/>
      <c r="H189" s="31"/>
      <c r="I189" s="31"/>
      <c r="J189" s="4"/>
      <c r="K189" s="4"/>
      <c r="L189" s="3"/>
      <c r="M189" s="1"/>
      <c r="R189" s="4"/>
    </row>
    <row r="190" spans="1:18" ht="26.25" customHeight="1">
      <c r="A190" s="4"/>
      <c r="B190" s="4"/>
      <c r="C190" s="4"/>
      <c r="D190" s="4"/>
      <c r="E190" s="4"/>
      <c r="F190" s="4"/>
      <c r="G190" s="4"/>
      <c r="H190" s="4"/>
      <c r="I190" s="4"/>
      <c r="J190" s="4"/>
      <c r="K190" s="4"/>
      <c r="L190" s="3"/>
      <c r="M190" s="1"/>
      <c r="R190" s="4"/>
    </row>
    <row r="191" spans="1:18" ht="26.25" customHeight="1">
      <c r="A191" s="4"/>
      <c r="B191" s="4"/>
      <c r="C191" s="4"/>
      <c r="D191" s="4"/>
      <c r="E191" s="4"/>
      <c r="F191" s="4"/>
      <c r="G191" s="4"/>
      <c r="H191" s="4"/>
      <c r="I191" s="4"/>
      <c r="J191" s="31"/>
      <c r="K191" s="31"/>
      <c r="L191" s="3"/>
      <c r="M191" s="1"/>
      <c r="R191" s="4"/>
    </row>
    <row r="192" spans="1:18" ht="26.25" customHeight="1">
      <c r="A192" s="4"/>
      <c r="B192" s="4"/>
      <c r="C192" s="4"/>
      <c r="D192" s="4"/>
      <c r="E192" s="4"/>
      <c r="F192" s="4"/>
      <c r="G192" s="4"/>
      <c r="H192" s="4"/>
      <c r="I192" s="4"/>
      <c r="J192" s="4"/>
      <c r="K192" s="4"/>
      <c r="L192" s="3"/>
      <c r="M192" s="1"/>
      <c r="R192" s="4"/>
    </row>
    <row r="193" spans="1:18" ht="26.25" customHeight="1">
      <c r="A193" s="31"/>
      <c r="B193" s="31"/>
      <c r="C193" s="31"/>
      <c r="D193" s="31"/>
      <c r="E193" s="31"/>
      <c r="F193" s="31"/>
      <c r="G193" s="31"/>
      <c r="H193" s="31"/>
      <c r="I193" s="31"/>
      <c r="J193" s="4"/>
      <c r="K193" s="4"/>
      <c r="L193" s="3"/>
      <c r="M193" s="1"/>
      <c r="R193" s="4"/>
    </row>
    <row r="194" spans="1:18" ht="26.25" customHeight="1">
      <c r="A194" s="4"/>
      <c r="B194" s="4"/>
      <c r="C194" s="4"/>
      <c r="D194" s="4"/>
      <c r="E194" s="4"/>
      <c r="F194" s="4"/>
      <c r="G194" s="4"/>
      <c r="H194" s="4"/>
      <c r="I194" s="4"/>
      <c r="J194" s="4"/>
      <c r="K194" s="4"/>
      <c r="L194" s="3"/>
      <c r="M194" s="1"/>
      <c r="R194" s="4"/>
    </row>
    <row r="195" spans="1:18" ht="26.25" customHeight="1">
      <c r="A195" s="4"/>
      <c r="B195" s="4"/>
      <c r="C195" s="4"/>
      <c r="D195" s="4"/>
      <c r="E195" s="4"/>
      <c r="F195" s="4"/>
      <c r="G195" s="4"/>
      <c r="H195" s="4"/>
      <c r="I195" s="4"/>
      <c r="J195" s="31"/>
      <c r="K195" s="31"/>
      <c r="L195" s="3"/>
      <c r="M195" s="1"/>
      <c r="R195" s="4"/>
    </row>
    <row r="196" spans="1:18" ht="26.25" customHeight="1">
      <c r="A196" s="4"/>
      <c r="B196" s="4"/>
      <c r="C196" s="4"/>
      <c r="D196" s="4"/>
      <c r="E196" s="4"/>
      <c r="F196" s="4"/>
      <c r="G196" s="4"/>
      <c r="H196" s="4"/>
      <c r="I196" s="4"/>
      <c r="J196" s="4"/>
      <c r="K196" s="4"/>
      <c r="L196" s="3"/>
      <c r="M196" s="1"/>
      <c r="R196" s="4"/>
    </row>
    <row r="197" spans="1:18" ht="26.25" customHeight="1">
      <c r="A197" s="31"/>
      <c r="B197" s="31"/>
      <c r="C197" s="31"/>
      <c r="D197" s="31"/>
      <c r="E197" s="31"/>
      <c r="F197" s="31"/>
      <c r="G197" s="31"/>
      <c r="H197" s="31"/>
      <c r="I197" s="31"/>
      <c r="J197" s="4"/>
      <c r="K197" s="4"/>
      <c r="L197" s="3"/>
      <c r="M197" s="1"/>
      <c r="R197" s="4"/>
    </row>
    <row r="198" spans="1:18" ht="26.25" customHeight="1">
      <c r="A198" s="4"/>
      <c r="B198" s="4"/>
      <c r="C198" s="4"/>
      <c r="D198" s="4"/>
      <c r="E198" s="4"/>
      <c r="F198" s="4"/>
      <c r="G198" s="4"/>
      <c r="H198" s="4"/>
      <c r="I198" s="4"/>
      <c r="J198" s="4"/>
      <c r="K198" s="4"/>
      <c r="L198" s="3"/>
      <c r="M198" s="1"/>
      <c r="R198" s="4"/>
    </row>
    <row r="199" spans="1:18" ht="26.25" customHeight="1">
      <c r="A199" s="4"/>
      <c r="B199" s="4"/>
      <c r="C199" s="4"/>
      <c r="D199" s="4"/>
      <c r="E199" s="4"/>
      <c r="F199" s="4"/>
      <c r="G199" s="4"/>
      <c r="H199" s="4"/>
      <c r="I199" s="4"/>
      <c r="J199" s="31"/>
      <c r="K199" s="31"/>
      <c r="L199" s="3"/>
      <c r="M199" s="1"/>
      <c r="R199" s="4"/>
    </row>
    <row r="200" spans="1:18" ht="26.25" customHeight="1">
      <c r="A200" s="4"/>
      <c r="B200" s="4"/>
      <c r="C200" s="4"/>
      <c r="D200" s="4"/>
      <c r="E200" s="4"/>
      <c r="F200" s="4"/>
      <c r="G200" s="4"/>
      <c r="H200" s="4"/>
      <c r="I200" s="4"/>
      <c r="J200" s="4"/>
      <c r="K200" s="4"/>
      <c r="L200" s="3"/>
      <c r="M200" s="1"/>
      <c r="R200" s="4"/>
    </row>
    <row r="201" spans="1:18" ht="26.25" customHeight="1">
      <c r="A201" s="31"/>
      <c r="B201" s="31"/>
      <c r="C201" s="31"/>
      <c r="D201" s="31"/>
      <c r="E201" s="31"/>
      <c r="F201" s="31"/>
      <c r="G201" s="31"/>
      <c r="H201" s="31"/>
      <c r="I201" s="31"/>
      <c r="J201" s="4"/>
      <c r="K201" s="4"/>
      <c r="L201" s="3"/>
      <c r="M201" s="1"/>
      <c r="R201" s="4"/>
    </row>
    <row r="202" spans="1:18" ht="26.25" customHeight="1">
      <c r="A202" s="4"/>
      <c r="B202" s="4"/>
      <c r="C202" s="4"/>
      <c r="D202" s="4"/>
      <c r="E202" s="4"/>
      <c r="F202" s="4"/>
      <c r="G202" s="4"/>
      <c r="H202" s="4"/>
      <c r="I202" s="4"/>
      <c r="J202" s="4"/>
      <c r="K202" s="4"/>
      <c r="L202" s="3"/>
      <c r="M202" s="1"/>
      <c r="R202" s="4"/>
    </row>
    <row r="203" spans="1:18" ht="26.25" customHeight="1">
      <c r="A203" s="4"/>
      <c r="B203" s="4"/>
      <c r="C203" s="4"/>
      <c r="D203" s="4"/>
      <c r="E203" s="4"/>
      <c r="F203" s="4"/>
      <c r="G203" s="4"/>
      <c r="H203" s="4"/>
      <c r="I203" s="4"/>
      <c r="J203" s="31"/>
      <c r="K203" s="31"/>
      <c r="L203" s="3"/>
      <c r="M203" s="1"/>
      <c r="R203" s="4"/>
    </row>
    <row r="204" spans="1:18" ht="26.25" customHeight="1">
      <c r="A204" s="4"/>
      <c r="B204" s="4"/>
      <c r="C204" s="4"/>
      <c r="D204" s="4"/>
      <c r="E204" s="4"/>
      <c r="F204" s="4"/>
      <c r="G204" s="4"/>
      <c r="H204" s="4"/>
      <c r="I204" s="4"/>
      <c r="J204" s="4"/>
      <c r="K204" s="4"/>
      <c r="L204" s="3"/>
      <c r="M204" s="1"/>
      <c r="R204" s="4"/>
    </row>
    <row r="205" spans="1:18" ht="26.25" customHeight="1">
      <c r="A205" s="31"/>
      <c r="B205" s="31"/>
      <c r="C205" s="31"/>
      <c r="D205" s="31"/>
      <c r="E205" s="31"/>
      <c r="F205" s="31"/>
      <c r="G205" s="31"/>
      <c r="H205" s="31"/>
      <c r="I205" s="31"/>
      <c r="J205" s="4"/>
      <c r="K205" s="4"/>
      <c r="L205" s="3"/>
      <c r="M205" s="1"/>
      <c r="R205" s="4"/>
    </row>
    <row r="206" spans="1:18" ht="26.25" customHeight="1">
      <c r="A206" s="4"/>
      <c r="B206" s="4"/>
      <c r="C206" s="4"/>
      <c r="D206" s="4"/>
      <c r="E206" s="4"/>
      <c r="F206" s="4"/>
      <c r="G206" s="4"/>
      <c r="H206" s="4"/>
      <c r="I206" s="4"/>
      <c r="J206" s="4"/>
      <c r="K206" s="4"/>
      <c r="L206" s="3"/>
      <c r="M206" s="1"/>
      <c r="R206" s="4"/>
    </row>
    <row r="207" spans="1:18" ht="26.25" customHeight="1">
      <c r="A207" s="4"/>
      <c r="B207" s="4"/>
      <c r="C207" s="4"/>
      <c r="D207" s="4"/>
      <c r="E207" s="4"/>
      <c r="F207" s="4"/>
      <c r="G207" s="4"/>
      <c r="H207" s="4"/>
      <c r="I207" s="4"/>
      <c r="J207" s="31"/>
      <c r="K207" s="31"/>
      <c r="L207" s="3"/>
      <c r="M207" s="1"/>
      <c r="R207" s="4"/>
    </row>
    <row r="208" spans="1:18" ht="26.25" customHeight="1">
      <c r="A208" s="4"/>
      <c r="B208" s="4"/>
      <c r="C208" s="4"/>
      <c r="D208" s="4"/>
      <c r="E208" s="4"/>
      <c r="F208" s="4"/>
      <c r="G208" s="4"/>
      <c r="H208" s="4"/>
      <c r="I208" s="4"/>
      <c r="J208" s="4"/>
      <c r="K208" s="4"/>
      <c r="L208" s="3"/>
      <c r="M208" s="1"/>
      <c r="R208" s="4"/>
    </row>
    <row r="209" spans="1:18" ht="26.25" customHeight="1">
      <c r="A209" s="31"/>
      <c r="B209" s="31"/>
      <c r="C209" s="31"/>
      <c r="D209" s="31"/>
      <c r="E209" s="31"/>
      <c r="F209" s="31"/>
      <c r="G209" s="31"/>
      <c r="H209" s="31"/>
      <c r="I209" s="31"/>
      <c r="J209" s="4"/>
      <c r="K209" s="4"/>
      <c r="L209" s="3"/>
      <c r="M209" s="1"/>
      <c r="R209" s="4"/>
    </row>
    <row r="210" spans="1:18" ht="26.25" customHeight="1">
      <c r="A210" s="4"/>
      <c r="B210" s="4"/>
      <c r="C210" s="4"/>
      <c r="D210" s="4"/>
      <c r="E210" s="4"/>
      <c r="F210" s="4"/>
      <c r="G210" s="4"/>
      <c r="H210" s="4"/>
      <c r="I210" s="4"/>
      <c r="J210" s="4"/>
      <c r="K210" s="4"/>
      <c r="L210" s="3"/>
      <c r="M210" s="1"/>
      <c r="R210" s="4"/>
    </row>
    <row r="211" spans="1:18" ht="26.25" customHeight="1">
      <c r="A211" s="4"/>
      <c r="B211" s="4"/>
      <c r="C211" s="4"/>
      <c r="D211" s="4"/>
      <c r="E211" s="4"/>
      <c r="F211" s="4"/>
      <c r="G211" s="4"/>
      <c r="H211" s="4"/>
      <c r="I211" s="4"/>
      <c r="J211" s="31"/>
      <c r="K211" s="31"/>
      <c r="L211" s="3"/>
      <c r="M211" s="1"/>
      <c r="R211" s="4"/>
    </row>
    <row r="212" spans="1:18" ht="26.25" customHeight="1">
      <c r="A212" s="4"/>
      <c r="B212" s="4"/>
      <c r="C212" s="4"/>
      <c r="D212" s="4"/>
      <c r="E212" s="4"/>
      <c r="F212" s="4"/>
      <c r="G212" s="4"/>
      <c r="H212" s="4"/>
      <c r="I212" s="4"/>
      <c r="J212" s="4"/>
      <c r="K212" s="4"/>
      <c r="L212" s="3"/>
      <c r="M212" s="1"/>
      <c r="R212" s="4"/>
    </row>
    <row r="213" spans="1:18" ht="26.25" customHeight="1">
      <c r="A213" s="31"/>
      <c r="B213" s="31"/>
      <c r="C213" s="31"/>
      <c r="D213" s="31"/>
      <c r="E213" s="31"/>
      <c r="F213" s="31"/>
      <c r="G213" s="31"/>
      <c r="H213" s="31"/>
      <c r="I213" s="31"/>
      <c r="J213" s="4"/>
      <c r="K213" s="4"/>
      <c r="L213" s="3"/>
      <c r="M213" s="1"/>
      <c r="R213" s="4"/>
    </row>
    <row r="214" spans="1:18" ht="26.25" customHeight="1">
      <c r="A214" s="4"/>
      <c r="B214" s="4"/>
      <c r="C214" s="4"/>
      <c r="D214" s="4"/>
      <c r="E214" s="4"/>
      <c r="F214" s="4"/>
      <c r="G214" s="4"/>
      <c r="H214" s="4"/>
      <c r="I214" s="4"/>
      <c r="J214" s="4"/>
      <c r="K214" s="4"/>
      <c r="L214" s="3"/>
      <c r="M214" s="1"/>
      <c r="R214" s="4"/>
    </row>
    <row r="215" spans="1:18" ht="26.25" customHeight="1">
      <c r="A215" s="4"/>
      <c r="B215" s="4"/>
      <c r="C215" s="4"/>
      <c r="D215" s="4"/>
      <c r="E215" s="4"/>
      <c r="F215" s="4"/>
      <c r="G215" s="4"/>
      <c r="H215" s="4"/>
      <c r="I215" s="4"/>
      <c r="J215" s="31"/>
      <c r="K215" s="31"/>
      <c r="L215" s="3"/>
      <c r="M215" s="1"/>
      <c r="R215" s="4"/>
    </row>
    <row r="216" spans="1:18" ht="26.25" customHeight="1">
      <c r="A216" s="4"/>
      <c r="B216" s="4"/>
      <c r="C216" s="4"/>
      <c r="D216" s="4"/>
      <c r="E216" s="4"/>
      <c r="F216" s="4"/>
      <c r="G216" s="4"/>
      <c r="H216" s="4"/>
      <c r="I216" s="4"/>
      <c r="J216" s="4"/>
      <c r="K216" s="4"/>
      <c r="L216" s="3"/>
      <c r="M216" s="1"/>
      <c r="R216" s="4"/>
    </row>
    <row r="217" spans="1:18" ht="26.25" customHeight="1">
      <c r="A217" s="31"/>
      <c r="B217" s="31"/>
      <c r="C217" s="31"/>
      <c r="D217" s="31"/>
      <c r="E217" s="31"/>
      <c r="F217" s="31"/>
      <c r="G217" s="31"/>
      <c r="H217" s="31"/>
      <c r="I217" s="31"/>
      <c r="J217" s="4"/>
      <c r="K217" s="4"/>
      <c r="L217" s="3"/>
      <c r="M217" s="1"/>
      <c r="R217" s="4"/>
    </row>
    <row r="218" spans="1:18" ht="26.25" customHeight="1">
      <c r="A218" s="4"/>
      <c r="B218" s="4"/>
      <c r="C218" s="4"/>
      <c r="D218" s="4"/>
      <c r="E218" s="4"/>
      <c r="F218" s="4"/>
      <c r="G218" s="4"/>
      <c r="H218" s="4"/>
      <c r="I218" s="4"/>
      <c r="J218" s="4"/>
      <c r="K218" s="4"/>
      <c r="L218" s="3"/>
      <c r="M218" s="1"/>
      <c r="R218" s="4"/>
    </row>
    <row r="219" spans="1:18" ht="26.25" customHeight="1">
      <c r="A219" s="4"/>
      <c r="B219" s="4"/>
      <c r="C219" s="4"/>
      <c r="D219" s="4"/>
      <c r="E219" s="4"/>
      <c r="F219" s="4"/>
      <c r="G219" s="4"/>
      <c r="H219" s="4"/>
      <c r="I219" s="4"/>
      <c r="J219" s="31"/>
      <c r="K219" s="31"/>
      <c r="L219" s="3"/>
      <c r="M219" s="1"/>
      <c r="R219" s="4"/>
    </row>
    <row r="220" spans="1:18" ht="26.25" customHeight="1">
      <c r="A220" s="4"/>
      <c r="B220" s="4"/>
      <c r="C220" s="4"/>
      <c r="D220" s="4"/>
      <c r="E220" s="4"/>
      <c r="F220" s="4"/>
      <c r="G220" s="4"/>
      <c r="H220" s="4"/>
      <c r="I220" s="4"/>
      <c r="J220" s="4"/>
      <c r="K220" s="4"/>
      <c r="L220" s="3"/>
      <c r="M220" s="1"/>
      <c r="R220" s="4"/>
    </row>
    <row r="221" spans="1:18" ht="26.25" customHeight="1">
      <c r="A221" s="31"/>
      <c r="B221" s="31"/>
      <c r="C221" s="31"/>
      <c r="D221" s="31"/>
      <c r="E221" s="31"/>
      <c r="F221" s="31"/>
      <c r="G221" s="31"/>
      <c r="H221" s="31"/>
      <c r="I221" s="31"/>
      <c r="J221" s="4"/>
      <c r="K221" s="4"/>
      <c r="L221" s="3"/>
      <c r="M221" s="1"/>
      <c r="R221" s="4"/>
    </row>
    <row r="222" spans="1:18" ht="26.25" customHeight="1">
      <c r="A222" s="4"/>
      <c r="B222" s="4"/>
      <c r="C222" s="4"/>
      <c r="D222" s="4"/>
      <c r="E222" s="4"/>
      <c r="F222" s="4"/>
      <c r="G222" s="4"/>
      <c r="H222" s="4"/>
      <c r="I222" s="4"/>
      <c r="J222" s="4"/>
      <c r="K222" s="4"/>
      <c r="L222" s="3"/>
      <c r="M222" s="1"/>
      <c r="R222" s="4"/>
    </row>
    <row r="223" spans="1:18" ht="26.25" customHeight="1">
      <c r="A223" s="4"/>
      <c r="B223" s="4"/>
      <c r="C223" s="4"/>
      <c r="D223" s="4"/>
      <c r="E223" s="4"/>
      <c r="F223" s="4"/>
      <c r="G223" s="4"/>
      <c r="H223" s="4"/>
      <c r="I223" s="4"/>
      <c r="J223" s="31"/>
      <c r="K223" s="31"/>
      <c r="L223" s="3"/>
      <c r="M223" s="1"/>
      <c r="R223" s="4"/>
    </row>
    <row r="224" spans="1:18" ht="26.25" customHeight="1">
      <c r="A224" s="4"/>
      <c r="B224" s="4"/>
      <c r="C224" s="4"/>
      <c r="D224" s="4"/>
      <c r="E224" s="4"/>
      <c r="F224" s="4"/>
      <c r="G224" s="4"/>
      <c r="H224" s="4"/>
      <c r="I224" s="4"/>
      <c r="J224" s="4"/>
      <c r="K224" s="4"/>
      <c r="L224" s="3"/>
      <c r="M224" s="1"/>
      <c r="R224" s="4"/>
    </row>
    <row r="225" spans="1:18" ht="26.25" customHeight="1">
      <c r="A225" s="31"/>
      <c r="B225" s="31"/>
      <c r="C225" s="31"/>
      <c r="D225" s="31"/>
      <c r="E225" s="31"/>
      <c r="F225" s="31"/>
      <c r="G225" s="31"/>
      <c r="H225" s="31"/>
      <c r="I225" s="31"/>
      <c r="J225" s="4"/>
      <c r="K225" s="4"/>
      <c r="L225" s="3"/>
      <c r="M225" s="1"/>
      <c r="R225" s="4"/>
    </row>
    <row r="226" spans="1:18" ht="26.25" customHeight="1">
      <c r="A226" s="4"/>
      <c r="B226" s="4"/>
      <c r="C226" s="4"/>
      <c r="D226" s="4"/>
      <c r="E226" s="4"/>
      <c r="F226" s="4"/>
      <c r="G226" s="4"/>
      <c r="H226" s="4"/>
      <c r="I226" s="4"/>
      <c r="J226" s="4"/>
      <c r="K226" s="4"/>
      <c r="L226" s="3"/>
      <c r="M226" s="1"/>
      <c r="R226" s="4"/>
    </row>
    <row r="227" spans="1:18" ht="26.25" customHeight="1">
      <c r="A227" s="4"/>
      <c r="B227" s="4"/>
      <c r="C227" s="4"/>
      <c r="D227" s="4"/>
      <c r="E227" s="4"/>
      <c r="F227" s="4"/>
      <c r="G227" s="4"/>
      <c r="H227" s="4"/>
      <c r="I227" s="4"/>
      <c r="M227" s="1"/>
    </row>
    <row r="228" spans="1:18" ht="26.25" customHeight="1">
      <c r="A228" s="4"/>
      <c r="B228" s="4"/>
      <c r="C228" s="4"/>
      <c r="D228" s="4"/>
      <c r="E228" s="4"/>
      <c r="F228" s="4"/>
      <c r="G228" s="4"/>
      <c r="H228" s="4"/>
      <c r="I228" s="4"/>
      <c r="M228" s="1"/>
    </row>
  </sheetData>
  <dataConsolidate/>
  <mergeCells count="32">
    <mergeCell ref="A120:C120"/>
    <mergeCell ref="A121:C121"/>
    <mergeCell ref="J30:K30"/>
    <mergeCell ref="J18:L18"/>
    <mergeCell ref="K23:L23"/>
    <mergeCell ref="J40:L55"/>
    <mergeCell ref="I28:I29"/>
    <mergeCell ref="I31:I35"/>
    <mergeCell ref="M24:N25"/>
    <mergeCell ref="M23:N23"/>
    <mergeCell ref="J24:L25"/>
    <mergeCell ref="K16:L16"/>
    <mergeCell ref="K12:L12"/>
    <mergeCell ref="K20:L20"/>
    <mergeCell ref="K21:L21"/>
    <mergeCell ref="K15:L15"/>
    <mergeCell ref="K13:L13"/>
    <mergeCell ref="B2:D2"/>
    <mergeCell ref="I23:I24"/>
    <mergeCell ref="J9:L10"/>
    <mergeCell ref="J14:L14"/>
    <mergeCell ref="J1:L3"/>
    <mergeCell ref="J4:L4"/>
    <mergeCell ref="K22:L22"/>
    <mergeCell ref="K5:L5"/>
    <mergeCell ref="K6:L6"/>
    <mergeCell ref="K7:L7"/>
    <mergeCell ref="K8:L8"/>
    <mergeCell ref="K11:L11"/>
    <mergeCell ref="A1:C1"/>
    <mergeCell ref="K19:L19"/>
    <mergeCell ref="A3:I3"/>
  </mergeCells>
  <phoneticPr fontId="28" type="noConversion"/>
  <conditionalFormatting sqref="I1">
    <cfRule type="containsText" dxfId="123" priority="1" operator="containsText" text="N/A">
      <formula>NOT(ISERROR(SEARCH("N/A",I1)))</formula>
    </cfRule>
    <cfRule type="cellIs" dxfId="122" priority="2" operator="equal">
      <formula>"Not Met"</formula>
    </cfRule>
    <cfRule type="cellIs" dxfId="121" priority="3" operator="equal">
      <formula>"OK"</formula>
    </cfRule>
  </conditionalFormatting>
  <conditionalFormatting sqref="J17">
    <cfRule type="cellIs" dxfId="120" priority="26" operator="greaterThan">
      <formula>0</formula>
    </cfRule>
  </conditionalFormatting>
  <conditionalFormatting sqref="J21">
    <cfRule type="cellIs" dxfId="119" priority="25" operator="greaterThan">
      <formula>0</formula>
    </cfRule>
    <cfRule type="cellIs" dxfId="118" priority="70" operator="greaterThan">
      <formula>0.01</formula>
    </cfRule>
    <cfRule type="cellIs" dxfId="117" priority="73" operator="greaterThan">
      <formula>0</formula>
    </cfRule>
  </conditionalFormatting>
  <conditionalFormatting sqref="J23">
    <cfRule type="cellIs" dxfId="116" priority="13" operator="equal">
      <formula>"No"</formula>
    </cfRule>
  </conditionalFormatting>
  <conditionalFormatting sqref="J32:J34">
    <cfRule type="containsText" dxfId="115" priority="27" operator="containsText" text="Not">
      <formula>NOT(ISERROR(SEARCH("Not",J32)))</formula>
    </cfRule>
  </conditionalFormatting>
  <conditionalFormatting sqref="J34">
    <cfRule type="containsText" dxfId="114" priority="5" operator="containsText" text="Add 1 Activity">
      <formula>NOT(ISERROR(SEARCH("Add 1 Activity",J34)))</formula>
    </cfRule>
  </conditionalFormatting>
  <conditionalFormatting sqref="J34:K34">
    <cfRule type="containsText" dxfId="113" priority="4" operator="containsText" text="Add 2 Activities">
      <formula>NOT(ISERROR(SEARCH("Add 2 Activities",J34)))</formula>
    </cfRule>
    <cfRule type="containsText" dxfId="112" priority="14" operator="containsText" text="Add 1 Activity">
      <formula>NOT(ISERROR(SEARCH("Add 1 Activity",J34)))</formula>
    </cfRule>
  </conditionalFormatting>
  <conditionalFormatting sqref="K32:K33 G2">
    <cfRule type="cellIs" dxfId="111" priority="34" operator="lessThan">
      <formula>0</formula>
    </cfRule>
    <cfRule type="cellIs" dxfId="110" priority="35" operator="greaterThan">
      <formula>0</formula>
    </cfRule>
  </conditionalFormatting>
  <conditionalFormatting sqref="K32:K34">
    <cfRule type="containsText" dxfId="109" priority="12" operator="containsText" text="N/A">
      <formula>NOT(ISERROR(SEARCH("N/A",K32)))</formula>
    </cfRule>
  </conditionalFormatting>
  <conditionalFormatting sqref="M26:M28">
    <cfRule type="cellIs" dxfId="108" priority="32" operator="greaterThan">
      <formula>1</formula>
    </cfRule>
  </conditionalFormatting>
  <conditionalFormatting sqref="M29">
    <cfRule type="containsText" dxfId="107" priority="31" operator="containsText" text="Add 1 Activity">
      <formula>NOT(ISERROR(SEARCH("Add 1 Activity",M29)))</formula>
    </cfRule>
  </conditionalFormatting>
  <conditionalFormatting sqref="O29:Q29">
    <cfRule type="containsText" dxfId="106" priority="67" operator="containsText" text="Add 1 Activity">
      <formula>NOT(ISERROR(SEARCH("Add 1 Activity",O29)))</formula>
    </cfRule>
  </conditionalFormatting>
  <printOptions horizontalCentered="1"/>
  <pageMargins left="0.25" right="0.25" top="0.25" bottom="0.25" header="0.3" footer="0.05"/>
  <pageSetup paperSize="5" scale="55" orientation="landscape" verticalDpi="300" r:id="rId1"/>
  <headerFooter>
    <oddFooter>&amp;LTitle IV-A Allocation Worksheet&amp;C
&amp;RTitle IV-A Student Support and Academic Enrichment Grant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75A6A421-5D1D-413A-A5AE-8E23120987F7}">
          <x14:formula1>
            <xm:f>'Budget Balance Summary'!$C$89:$C$96</xm:f>
          </x14:formula1>
          <xm:sqref>B5:B119</xm:sqref>
        </x14:dataValidation>
        <x14:dataValidation type="list" allowBlank="1" showInputMessage="1" showErrorMessage="1" xr:uid="{1221DA3B-3039-4300-869A-59B412AD4BF4}">
          <x14:formula1>
            <xm:f>'Budget Summary'!$AC$1:$AC$2</xm:f>
          </x14:formula1>
          <xm:sqref>I30 I36</xm:sqref>
        </x14:dataValidation>
        <x14:dataValidation type="list" allowBlank="1" showInputMessage="1" showErrorMessage="1" xr:uid="{809F9BC9-34FD-4A09-8E49-967DF2F053B4}">
          <x14:formula1>
            <xm:f>'Budget Balance Summary'!$A$89:$A$141</xm:f>
          </x14:formula1>
          <xm:sqref>C5:C119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97364-343E-4BE3-89D7-E93545B5DCAC}">
  <sheetPr>
    <tabColor rgb="FF92D050"/>
  </sheetPr>
  <dimension ref="A1:BT3170"/>
  <sheetViews>
    <sheetView zoomScale="85" zoomScaleNormal="85" workbookViewId="0">
      <pane ySplit="2" topLeftCell="A3" activePane="bottomLeft" state="frozen"/>
      <selection pane="bottomLeft" activeCell="K10" sqref="K10"/>
      <selection activeCell="D5" sqref="D5"/>
    </sheetView>
  </sheetViews>
  <sheetFormatPr defaultRowHeight="14.45"/>
  <cols>
    <col min="1" max="1" width="39.7109375" customWidth="1"/>
    <col min="2" max="2" width="14.5703125" style="107" customWidth="1"/>
    <col min="3" max="3" width="34.5703125" style="163" customWidth="1"/>
    <col min="4" max="4" width="7.7109375" style="109" customWidth="1"/>
    <col min="5" max="5" width="8.5703125" style="55" customWidth="1"/>
    <col min="6" max="6" width="16.7109375" style="57" customWidth="1"/>
    <col min="7" max="7" width="15.7109375" style="57" customWidth="1"/>
    <col min="8" max="8" width="16.28515625" style="57" customWidth="1"/>
    <col min="9" max="9" width="17.7109375" style="104" customWidth="1"/>
    <col min="10" max="10" width="7.140625" style="105" customWidth="1"/>
    <col min="11" max="11" width="26" customWidth="1"/>
    <col min="12" max="12" width="21.7109375" customWidth="1"/>
    <col min="13" max="18" width="9.140625" style="2"/>
    <col min="19" max="19" width="9.140625" style="2" customWidth="1"/>
    <col min="20" max="20" width="23.85546875" style="2" hidden="1" customWidth="1"/>
    <col min="21" max="21" width="16.85546875" style="7" hidden="1" customWidth="1"/>
    <col min="22" max="22" width="19.28515625" style="2" hidden="1" customWidth="1"/>
    <col min="23" max="72" width="9.140625" style="2"/>
  </cols>
  <sheetData>
    <row r="1" spans="1:72" ht="42.75" customHeight="1" thickBot="1">
      <c r="A1" s="320" t="str">
        <f>'Budget Summary'!D1</f>
        <v>FY27</v>
      </c>
      <c r="B1" s="321" t="s">
        <v>217</v>
      </c>
      <c r="C1" s="254">
        <f>B7+B21+B35+B49+B63+B77+B91+B105+B119+B133+B147+B161+B175+B189+B203+B217+B231+B245+B259+B273+B287+B301+B315+B329+B343+B357+B371+B385+B399+B413+B427+B441+B455+B469+B483+B497+B511+B525+B539+B553+B567+B581+B595+B609+B623+B637+B651+B665+B679+B693</f>
        <v>0</v>
      </c>
      <c r="D1" s="322" t="s">
        <v>218</v>
      </c>
      <c r="E1" s="255">
        <f>B11+B25+B39+B53+B67+B81+B95+B109+B123+B137+B151+B165+B179+B193+B207+B221+B235+B249+B263+B277+B291+B305+B319+B333+B347+B361+B375+B389+B403+B417+B431+B445+B459+B473+B487+B501+B515+B529+B543+B557+B571+B585+B599+B613+B627+B641+B655+B669+B683+B697</f>
        <v>0</v>
      </c>
      <c r="F1" s="323" t="s">
        <v>219</v>
      </c>
      <c r="G1" s="186"/>
      <c r="H1" s="324" t="s">
        <v>220</v>
      </c>
      <c r="I1" s="267">
        <f>+'Budget Narrative &amp; Allocation'!I8</f>
        <v>0</v>
      </c>
      <c r="J1" s="266">
        <f>U701</f>
        <v>0</v>
      </c>
      <c r="K1" s="2"/>
      <c r="L1" s="2"/>
      <c r="T1" s="170"/>
      <c r="U1" s="437" t="s">
        <v>221</v>
      </c>
      <c r="V1" s="434" t="s">
        <v>222</v>
      </c>
      <c r="BR1"/>
      <c r="BS1"/>
      <c r="BT1"/>
    </row>
    <row r="2" spans="1:72" ht="56.25" customHeight="1" thickBot="1">
      <c r="A2" s="263" t="s">
        <v>223</v>
      </c>
      <c r="B2" s="264"/>
      <c r="C2" s="265" t="s">
        <v>224</v>
      </c>
      <c r="D2" s="438">
        <f>B8+B22+B36+B50+B64+B78+B92+B106+B120+B134+B148+B162+B176+B190+B204+B218+B232+B246+B260+B274+B288+B302+B316+B330+B344+B358+B372+B386+B400+B414+B428+B442+B456+B470+B484+B498+B512+B526+B540+B554+B568+B582+B596+B610+B624+B638+B652+B666+B680+B694</f>
        <v>0</v>
      </c>
      <c r="E2" s="439"/>
      <c r="F2" s="268" t="s">
        <v>225</v>
      </c>
      <c r="G2" s="443">
        <f>B9+B23+B37+B51+B65+B79+B93+B107+B121+B135+B149+B163+B177+B191+B205+B219+B233+B247+B261+B275+B289+B303+B317+B331+B345+B359+B373+B387+B401+B415+B429+B443+B457+B471+B485+B499+B513+B527+B541+B555+B569+B583+B597+B611+B625+B639+B653+B667+B681+B695</f>
        <v>0</v>
      </c>
      <c r="H2" s="444"/>
      <c r="I2" s="435">
        <f>D2-G2</f>
        <v>0</v>
      </c>
      <c r="J2" s="436"/>
      <c r="K2" s="2"/>
      <c r="L2" s="2"/>
      <c r="N2" s="122"/>
      <c r="T2" s="231" t="s">
        <v>226</v>
      </c>
      <c r="U2" s="437"/>
      <c r="V2" s="434"/>
      <c r="X2" s="123"/>
      <c r="BR2"/>
      <c r="BS2"/>
      <c r="BT2"/>
    </row>
    <row r="3" spans="1:72" ht="56.1" customHeight="1">
      <c r="A3" s="256" t="s">
        <v>227</v>
      </c>
      <c r="B3" s="257" t="s">
        <v>228</v>
      </c>
      <c r="C3" s="258" t="s">
        <v>161</v>
      </c>
      <c r="D3" s="259" t="s">
        <v>162</v>
      </c>
      <c r="E3" s="260" t="s">
        <v>163</v>
      </c>
      <c r="F3" s="169" t="s">
        <v>180</v>
      </c>
      <c r="G3" s="169" t="s">
        <v>181</v>
      </c>
      <c r="H3" s="169" t="s">
        <v>229</v>
      </c>
      <c r="I3" s="261" t="s">
        <v>230</v>
      </c>
      <c r="J3" s="262" t="s">
        <v>168</v>
      </c>
      <c r="K3" s="2"/>
      <c r="L3" s="2"/>
      <c r="T3" s="230" t="s">
        <v>231</v>
      </c>
      <c r="U3" s="230" t="s">
        <v>232</v>
      </c>
      <c r="V3" s="434"/>
      <c r="W3" s="182" t="s">
        <v>37</v>
      </c>
      <c r="BM3"/>
      <c r="BN3"/>
      <c r="BO3"/>
      <c r="BP3"/>
      <c r="BQ3"/>
      <c r="BR3"/>
      <c r="BS3"/>
      <c r="BT3"/>
    </row>
    <row r="4" spans="1:72" ht="15.75" customHeight="1">
      <c r="A4" s="124" t="s">
        <v>45</v>
      </c>
      <c r="B4" s="125"/>
      <c r="C4" s="160"/>
      <c r="D4" s="98"/>
      <c r="E4" s="118"/>
      <c r="F4" s="143"/>
      <c r="G4" s="119"/>
      <c r="H4" s="119"/>
      <c r="I4" s="119"/>
      <c r="J4" s="126"/>
      <c r="K4" s="2"/>
      <c r="L4" s="2"/>
      <c r="T4" s="2" t="s">
        <v>228</v>
      </c>
      <c r="U4" s="7">
        <f>COUNTIF(H4:I14,"&gt;0")</f>
        <v>0</v>
      </c>
      <c r="W4" s="182" t="s">
        <v>43</v>
      </c>
      <c r="BM4"/>
      <c r="BN4"/>
      <c r="BO4"/>
      <c r="BP4"/>
      <c r="BQ4"/>
      <c r="BR4"/>
      <c r="BS4"/>
      <c r="BT4"/>
    </row>
    <row r="5" spans="1:72" ht="15.75" customHeight="1">
      <c r="A5" s="173" t="s">
        <v>233</v>
      </c>
      <c r="B5" s="174"/>
      <c r="C5" s="160"/>
      <c r="D5" s="98"/>
      <c r="E5" s="118"/>
      <c r="F5" s="143"/>
      <c r="G5" s="119"/>
      <c r="H5" s="119"/>
      <c r="I5" s="119"/>
      <c r="J5" s="126"/>
      <c r="K5" s="2"/>
      <c r="L5" s="2"/>
      <c r="T5" s="2" t="s">
        <v>234</v>
      </c>
      <c r="BM5"/>
      <c r="BN5"/>
      <c r="BO5"/>
      <c r="BP5"/>
      <c r="BQ5"/>
      <c r="BR5"/>
      <c r="BS5"/>
      <c r="BT5"/>
    </row>
    <row r="6" spans="1:72" ht="15.75" customHeight="1">
      <c r="A6" s="175" t="s">
        <v>235</v>
      </c>
      <c r="B6" s="77">
        <f>IF(B5=0,0,B5-B4)</f>
        <v>0</v>
      </c>
      <c r="C6" s="160"/>
      <c r="D6" s="98"/>
      <c r="E6" s="118"/>
      <c r="F6" s="143"/>
      <c r="G6" s="119"/>
      <c r="H6" s="119"/>
      <c r="I6" s="119"/>
      <c r="J6" s="126"/>
      <c r="K6" s="2"/>
      <c r="L6" s="2"/>
      <c r="T6" s="2" t="s">
        <v>236</v>
      </c>
      <c r="BM6"/>
      <c r="BN6"/>
      <c r="BO6"/>
      <c r="BP6"/>
      <c r="BQ6"/>
      <c r="BR6"/>
      <c r="BS6"/>
      <c r="BT6"/>
    </row>
    <row r="7" spans="1:72" ht="15.75" customHeight="1">
      <c r="A7" s="79" t="s">
        <v>237</v>
      </c>
      <c r="B7" s="80"/>
      <c r="C7" s="161"/>
      <c r="D7" s="98"/>
      <c r="E7" s="118"/>
      <c r="F7" s="120"/>
      <c r="G7" s="73"/>
      <c r="H7" s="73"/>
      <c r="I7" s="73"/>
      <c r="J7" s="100"/>
      <c r="K7" s="2"/>
      <c r="L7" s="2"/>
      <c r="T7" s="2" t="s">
        <v>238</v>
      </c>
      <c r="BM7"/>
      <c r="BN7"/>
      <c r="BO7"/>
      <c r="BP7"/>
      <c r="BQ7"/>
      <c r="BR7"/>
      <c r="BS7"/>
      <c r="BT7"/>
    </row>
    <row r="8" spans="1:72" ht="15.75" customHeight="1">
      <c r="A8" s="79" t="s">
        <v>239</v>
      </c>
      <c r="B8" s="77">
        <f>B4+B6+B7</f>
        <v>0</v>
      </c>
      <c r="C8" s="161"/>
      <c r="D8" s="98"/>
      <c r="E8" s="118"/>
      <c r="F8" s="120"/>
      <c r="G8" s="73"/>
      <c r="H8" s="73"/>
      <c r="I8" s="73"/>
      <c r="J8" s="100"/>
      <c r="K8" s="2"/>
      <c r="L8" s="2"/>
      <c r="BM8"/>
      <c r="BN8"/>
      <c r="BO8"/>
      <c r="BP8"/>
      <c r="BQ8"/>
      <c r="BR8"/>
      <c r="BS8"/>
      <c r="BT8"/>
    </row>
    <row r="9" spans="1:72" ht="15.75" customHeight="1">
      <c r="A9" s="79" t="s">
        <v>240</v>
      </c>
      <c r="B9" s="77">
        <f>F15+G15+H15+I15</f>
        <v>0</v>
      </c>
      <c r="C9" s="161"/>
      <c r="D9" s="98"/>
      <c r="E9" s="118"/>
      <c r="F9" s="120"/>
      <c r="G9" s="73"/>
      <c r="H9" s="73"/>
      <c r="I9" s="73"/>
      <c r="J9" s="100"/>
      <c r="K9" s="2"/>
      <c r="L9" s="2"/>
      <c r="BM9"/>
      <c r="BN9"/>
      <c r="BO9"/>
      <c r="BP9"/>
      <c r="BQ9"/>
      <c r="BR9"/>
      <c r="BS9"/>
      <c r="BT9"/>
    </row>
    <row r="10" spans="1:72" ht="15.75" customHeight="1">
      <c r="A10" s="79" t="s">
        <v>91</v>
      </c>
      <c r="B10" s="78">
        <f>B8-B9</f>
        <v>0</v>
      </c>
      <c r="C10" s="161"/>
      <c r="D10" s="98"/>
      <c r="E10" s="118"/>
      <c r="F10" s="120"/>
      <c r="G10" s="73"/>
      <c r="H10" s="73"/>
      <c r="I10" s="73"/>
      <c r="J10" s="126"/>
      <c r="K10" s="2"/>
      <c r="L10" s="2"/>
      <c r="BM10"/>
      <c r="BN10"/>
      <c r="BO10"/>
      <c r="BP10"/>
      <c r="BQ10"/>
      <c r="BR10"/>
      <c r="BS10"/>
      <c r="BT10"/>
    </row>
    <row r="11" spans="1:72" ht="15.75" customHeight="1" thickBot="1">
      <c r="A11" s="184" t="s">
        <v>241</v>
      </c>
      <c r="B11" s="82"/>
      <c r="C11" s="161"/>
      <c r="D11" s="98"/>
      <c r="E11" s="118"/>
      <c r="F11" s="120"/>
      <c r="G11" s="73"/>
      <c r="H11" s="73"/>
      <c r="I11" s="73"/>
      <c r="J11" s="100"/>
      <c r="K11" s="2"/>
      <c r="L11" s="2"/>
      <c r="BM11"/>
      <c r="BN11"/>
      <c r="BO11"/>
      <c r="BP11"/>
      <c r="BQ11"/>
      <c r="BR11"/>
      <c r="BS11"/>
      <c r="BT11"/>
    </row>
    <row r="12" spans="1:72" ht="15.75" customHeight="1">
      <c r="A12" s="185" t="s">
        <v>242</v>
      </c>
      <c r="B12" s="440">
        <v>1</v>
      </c>
      <c r="C12" s="161"/>
      <c r="D12" s="98"/>
      <c r="E12" s="118"/>
      <c r="F12" s="120"/>
      <c r="G12" s="73"/>
      <c r="H12" s="73"/>
      <c r="I12" s="73"/>
      <c r="J12" s="100"/>
      <c r="K12" s="2"/>
      <c r="L12" s="2"/>
      <c r="BM12"/>
      <c r="BN12"/>
      <c r="BO12"/>
      <c r="BP12"/>
      <c r="BQ12"/>
      <c r="BR12"/>
      <c r="BS12"/>
      <c r="BT12"/>
    </row>
    <row r="13" spans="1:72" ht="15.75" customHeight="1">
      <c r="A13" s="426" t="s">
        <v>243</v>
      </c>
      <c r="B13" s="441"/>
      <c r="C13" s="161"/>
      <c r="D13" s="98"/>
      <c r="E13" s="118"/>
      <c r="F13" s="120"/>
      <c r="G13" s="73"/>
      <c r="H13" s="73"/>
      <c r="I13" s="73"/>
      <c r="J13" s="100"/>
      <c r="K13" s="2"/>
      <c r="L13" s="2"/>
      <c r="BM13"/>
      <c r="BN13"/>
      <c r="BO13"/>
      <c r="BP13"/>
      <c r="BQ13"/>
      <c r="BR13"/>
      <c r="BS13"/>
      <c r="BT13"/>
    </row>
    <row r="14" spans="1:72" s="2" customFormat="1" ht="15.75" customHeight="1">
      <c r="A14" s="426"/>
      <c r="B14" s="441"/>
      <c r="C14" s="161"/>
      <c r="D14" s="98"/>
      <c r="E14" s="118"/>
      <c r="F14" s="121"/>
      <c r="G14" s="74"/>
      <c r="H14" s="74"/>
      <c r="I14" s="74"/>
      <c r="J14" s="164"/>
      <c r="U14" s="7"/>
    </row>
    <row r="15" spans="1:72" ht="15.75" customHeight="1" thickBot="1">
      <c r="A15" s="189" t="s">
        <v>244</v>
      </c>
      <c r="B15" s="442"/>
      <c r="C15" s="431"/>
      <c r="D15" s="432"/>
      <c r="E15" s="433"/>
      <c r="F15" s="75">
        <f>SUM(F4:F14)</f>
        <v>0</v>
      </c>
      <c r="G15" s="76">
        <f>SUM(G4:G14)</f>
        <v>0</v>
      </c>
      <c r="H15" s="76">
        <f>SUM(H4:H14)</f>
        <v>0</v>
      </c>
      <c r="I15" s="101">
        <f>SUM(I4:I14)</f>
        <v>0</v>
      </c>
      <c r="J15" s="165"/>
      <c r="K15" s="2"/>
      <c r="L15" s="2"/>
      <c r="BF15"/>
      <c r="BG15"/>
      <c r="BH15"/>
      <c r="BI15"/>
      <c r="BJ15"/>
      <c r="BK15"/>
      <c r="BL15"/>
      <c r="BM15"/>
      <c r="BN15"/>
      <c r="BO15"/>
      <c r="BP15"/>
      <c r="BQ15"/>
      <c r="BR15"/>
      <c r="BS15"/>
      <c r="BT15"/>
    </row>
    <row r="16" spans="1:72" ht="15.75" customHeight="1">
      <c r="A16" s="2"/>
      <c r="B16" s="106"/>
      <c r="C16" s="162"/>
      <c r="D16" s="108"/>
      <c r="E16" s="54"/>
      <c r="F16" s="56"/>
      <c r="G16" s="56"/>
      <c r="H16" s="56"/>
      <c r="I16" s="102"/>
      <c r="J16" s="103"/>
      <c r="K16" s="2"/>
      <c r="L16" s="2"/>
      <c r="BF16"/>
      <c r="BG16"/>
      <c r="BH16"/>
      <c r="BI16"/>
      <c r="BJ16"/>
      <c r="BK16"/>
      <c r="BL16"/>
      <c r="BM16"/>
      <c r="BN16"/>
      <c r="BO16"/>
      <c r="BP16"/>
      <c r="BQ16"/>
      <c r="BR16"/>
      <c r="BS16"/>
      <c r="BT16"/>
    </row>
    <row r="17" spans="1:72" ht="49.5" customHeight="1">
      <c r="A17" s="176" t="s">
        <v>227</v>
      </c>
      <c r="B17" s="243" t="s">
        <v>228</v>
      </c>
      <c r="C17" s="298" t="s">
        <v>161</v>
      </c>
      <c r="D17" s="299" t="s">
        <v>162</v>
      </c>
      <c r="E17" s="300" t="s">
        <v>163</v>
      </c>
      <c r="F17" s="301" t="s">
        <v>180</v>
      </c>
      <c r="G17" s="301" t="s">
        <v>181</v>
      </c>
      <c r="H17" s="301" t="s">
        <v>229</v>
      </c>
      <c r="I17" s="302" t="s">
        <v>230</v>
      </c>
      <c r="J17" s="303" t="s">
        <v>168</v>
      </c>
      <c r="K17" s="2"/>
      <c r="L17" s="2"/>
      <c r="BF17"/>
      <c r="BG17"/>
      <c r="BH17"/>
      <c r="BI17"/>
      <c r="BJ17"/>
      <c r="BK17"/>
      <c r="BL17"/>
      <c r="BM17"/>
      <c r="BN17"/>
      <c r="BO17"/>
      <c r="BP17"/>
      <c r="BQ17"/>
      <c r="BR17"/>
      <c r="BS17"/>
      <c r="BT17"/>
    </row>
    <row r="18" spans="1:72" ht="15.75" customHeight="1">
      <c r="A18" s="124" t="s">
        <v>45</v>
      </c>
      <c r="B18" s="125"/>
      <c r="C18" s="160"/>
      <c r="D18" s="98"/>
      <c r="E18" s="118"/>
      <c r="F18" s="143"/>
      <c r="G18" s="119"/>
      <c r="H18" s="119"/>
      <c r="I18" s="119"/>
      <c r="J18" s="126"/>
      <c r="K18" s="2"/>
      <c r="L18" s="2"/>
      <c r="U18" s="7">
        <f>COUNTIF(H18:I28,"&gt;0")</f>
        <v>0</v>
      </c>
      <c r="BF18"/>
      <c r="BG18"/>
      <c r="BH18"/>
      <c r="BI18"/>
      <c r="BJ18"/>
      <c r="BK18"/>
      <c r="BL18"/>
      <c r="BM18"/>
      <c r="BN18"/>
      <c r="BO18"/>
      <c r="BP18"/>
      <c r="BQ18"/>
      <c r="BR18"/>
      <c r="BS18"/>
      <c r="BT18"/>
    </row>
    <row r="19" spans="1:72" ht="15.75" customHeight="1">
      <c r="A19" s="173" t="s">
        <v>233</v>
      </c>
      <c r="B19" s="174"/>
      <c r="C19" s="160"/>
      <c r="D19" s="98"/>
      <c r="E19" s="118"/>
      <c r="F19" s="143"/>
      <c r="G19" s="119"/>
      <c r="H19" s="119"/>
      <c r="I19" s="119"/>
      <c r="J19" s="126"/>
      <c r="K19" s="2"/>
      <c r="L19" s="2"/>
      <c r="BF19"/>
      <c r="BG19"/>
      <c r="BH19"/>
      <c r="BI19"/>
      <c r="BJ19"/>
      <c r="BK19"/>
      <c r="BL19"/>
      <c r="BM19"/>
      <c r="BN19"/>
      <c r="BO19"/>
      <c r="BP19"/>
      <c r="BQ19"/>
      <c r="BR19"/>
      <c r="BS19"/>
      <c r="BT19"/>
    </row>
    <row r="20" spans="1:72" ht="15.75" customHeight="1">
      <c r="A20" s="175" t="s">
        <v>235</v>
      </c>
      <c r="B20" s="77">
        <f>IF(B19=0,0,B19-B18)</f>
        <v>0</v>
      </c>
      <c r="C20" s="160"/>
      <c r="D20" s="98"/>
      <c r="E20" s="118"/>
      <c r="F20" s="143"/>
      <c r="G20" s="119"/>
      <c r="H20" s="119"/>
      <c r="I20" s="119"/>
      <c r="J20" s="126"/>
      <c r="K20" s="2"/>
      <c r="L20" s="2"/>
      <c r="BF20"/>
      <c r="BG20"/>
      <c r="BH20"/>
      <c r="BI20"/>
      <c r="BJ20"/>
      <c r="BK20"/>
      <c r="BL20"/>
      <c r="BM20"/>
      <c r="BN20"/>
      <c r="BO20"/>
      <c r="BP20"/>
      <c r="BQ20"/>
      <c r="BR20"/>
      <c r="BS20"/>
      <c r="BT20"/>
    </row>
    <row r="21" spans="1:72" ht="15.75" customHeight="1">
      <c r="A21" s="79" t="s">
        <v>237</v>
      </c>
      <c r="B21" s="80"/>
      <c r="C21" s="161"/>
      <c r="D21" s="98"/>
      <c r="E21" s="118"/>
      <c r="F21" s="120"/>
      <c r="G21" s="73"/>
      <c r="H21" s="73"/>
      <c r="I21" s="73"/>
      <c r="J21" s="100"/>
      <c r="K21" s="2"/>
      <c r="L21" s="2"/>
      <c r="BF21"/>
      <c r="BG21"/>
      <c r="BH21"/>
      <c r="BI21"/>
      <c r="BJ21"/>
      <c r="BK21"/>
      <c r="BL21"/>
      <c r="BM21"/>
      <c r="BN21"/>
      <c r="BO21"/>
      <c r="BP21"/>
      <c r="BQ21"/>
      <c r="BR21"/>
      <c r="BS21"/>
      <c r="BT21"/>
    </row>
    <row r="22" spans="1:72" ht="15.75" customHeight="1">
      <c r="A22" s="79" t="s">
        <v>239</v>
      </c>
      <c r="B22" s="77">
        <f>B18+B20+B21</f>
        <v>0</v>
      </c>
      <c r="C22" s="161"/>
      <c r="D22" s="98"/>
      <c r="E22" s="118"/>
      <c r="F22" s="120"/>
      <c r="G22" s="73"/>
      <c r="H22" s="73"/>
      <c r="I22" s="73"/>
      <c r="J22" s="100"/>
      <c r="K22" s="2"/>
      <c r="L22" s="2"/>
      <c r="BF22"/>
      <c r="BG22"/>
      <c r="BH22"/>
      <c r="BI22"/>
      <c r="BJ22"/>
      <c r="BK22"/>
      <c r="BL22"/>
      <c r="BM22"/>
      <c r="BN22"/>
      <c r="BO22"/>
      <c r="BP22"/>
      <c r="BQ22"/>
      <c r="BR22"/>
      <c r="BS22"/>
      <c r="BT22"/>
    </row>
    <row r="23" spans="1:72" ht="15.75" customHeight="1">
      <c r="A23" s="79" t="s">
        <v>240</v>
      </c>
      <c r="B23" s="77">
        <f>F29+G29+H29+I29</f>
        <v>0</v>
      </c>
      <c r="C23" s="161"/>
      <c r="D23" s="98"/>
      <c r="E23" s="118"/>
      <c r="F23" s="120"/>
      <c r="G23" s="73"/>
      <c r="H23" s="73"/>
      <c r="I23" s="73"/>
      <c r="J23" s="100"/>
      <c r="K23" s="2"/>
      <c r="L23" s="2"/>
      <c r="BF23"/>
      <c r="BG23"/>
      <c r="BH23"/>
      <c r="BI23"/>
      <c r="BJ23"/>
      <c r="BK23"/>
      <c r="BL23"/>
      <c r="BM23"/>
      <c r="BN23"/>
      <c r="BO23"/>
      <c r="BP23"/>
      <c r="BQ23"/>
      <c r="BR23"/>
      <c r="BS23"/>
      <c r="BT23"/>
    </row>
    <row r="24" spans="1:72" ht="15.75" customHeight="1">
      <c r="A24" s="79" t="s">
        <v>91</v>
      </c>
      <c r="B24" s="78">
        <f>B22-B23</f>
        <v>0</v>
      </c>
      <c r="C24" s="161"/>
      <c r="D24" s="98"/>
      <c r="E24" s="118"/>
      <c r="F24" s="120"/>
      <c r="G24" s="73"/>
      <c r="H24" s="73"/>
      <c r="I24" s="73"/>
      <c r="J24" s="126"/>
      <c r="K24" s="2"/>
      <c r="L24" s="2"/>
      <c r="BF24"/>
      <c r="BG24"/>
      <c r="BH24"/>
      <c r="BI24"/>
      <c r="BJ24"/>
      <c r="BK24"/>
      <c r="BL24"/>
      <c r="BM24"/>
      <c r="BN24"/>
      <c r="BO24"/>
      <c r="BP24"/>
      <c r="BQ24"/>
      <c r="BR24"/>
      <c r="BS24"/>
      <c r="BT24"/>
    </row>
    <row r="25" spans="1:72" ht="15.75" customHeight="1" thickBot="1">
      <c r="A25" s="81" t="s">
        <v>241</v>
      </c>
      <c r="B25" s="82"/>
      <c r="C25" s="161"/>
      <c r="D25" s="98"/>
      <c r="E25" s="118"/>
      <c r="F25" s="120"/>
      <c r="G25" s="73"/>
      <c r="H25" s="73"/>
      <c r="I25" s="73"/>
      <c r="J25" s="100"/>
      <c r="K25" s="2"/>
      <c r="L25" s="2"/>
      <c r="BF25"/>
      <c r="BG25"/>
      <c r="BH25"/>
      <c r="BI25"/>
      <c r="BJ25"/>
      <c r="BK25"/>
      <c r="BL25"/>
      <c r="BM25"/>
      <c r="BN25"/>
      <c r="BO25"/>
      <c r="BP25"/>
      <c r="BQ25"/>
      <c r="BR25"/>
      <c r="BS25"/>
      <c r="BT25"/>
    </row>
    <row r="26" spans="1:72" s="2" customFormat="1" ht="15.75" customHeight="1">
      <c r="A26" s="185" t="s">
        <v>242</v>
      </c>
      <c r="B26" s="428">
        <v>2</v>
      </c>
      <c r="C26" s="161"/>
      <c r="D26" s="98"/>
      <c r="E26" s="118"/>
      <c r="F26" s="120"/>
      <c r="G26" s="73"/>
      <c r="H26" s="73"/>
      <c r="I26" s="73"/>
      <c r="J26" s="100"/>
      <c r="U26" s="7"/>
    </row>
    <row r="27" spans="1:72" ht="15.75" customHeight="1">
      <c r="A27" s="426" t="s">
        <v>243</v>
      </c>
      <c r="B27" s="429"/>
      <c r="C27" s="161"/>
      <c r="D27" s="98"/>
      <c r="E27" s="118"/>
      <c r="F27" s="120"/>
      <c r="G27" s="73"/>
      <c r="H27" s="73"/>
      <c r="I27" s="73"/>
      <c r="J27" s="100"/>
      <c r="K27" s="2"/>
      <c r="L27" s="2"/>
      <c r="BF27"/>
      <c r="BG27"/>
      <c r="BH27"/>
      <c r="BI27"/>
      <c r="BJ27"/>
      <c r="BK27"/>
      <c r="BL27"/>
      <c r="BM27"/>
      <c r="BN27"/>
      <c r="BO27"/>
      <c r="BP27"/>
      <c r="BQ27"/>
      <c r="BR27"/>
      <c r="BS27"/>
      <c r="BT27"/>
    </row>
    <row r="28" spans="1:72" ht="15.75" customHeight="1">
      <c r="A28" s="426"/>
      <c r="B28" s="429"/>
      <c r="C28" s="161"/>
      <c r="D28" s="98"/>
      <c r="E28" s="118"/>
      <c r="F28" s="121"/>
      <c r="G28" s="74"/>
      <c r="H28" s="74"/>
      <c r="I28" s="74"/>
      <c r="J28" s="164"/>
      <c r="K28" s="2"/>
      <c r="L28" s="2"/>
      <c r="BF28"/>
      <c r="BG28"/>
      <c r="BH28"/>
      <c r="BI28"/>
      <c r="BJ28"/>
      <c r="BK28"/>
      <c r="BL28"/>
      <c r="BM28"/>
      <c r="BN28"/>
      <c r="BO28"/>
      <c r="BP28"/>
      <c r="BQ28"/>
      <c r="BR28"/>
      <c r="BS28"/>
      <c r="BT28"/>
    </row>
    <row r="29" spans="1:72" ht="15.75" customHeight="1" thickBot="1">
      <c r="A29" s="189" t="s">
        <v>244</v>
      </c>
      <c r="B29" s="430"/>
      <c r="C29" s="431"/>
      <c r="D29" s="432"/>
      <c r="E29" s="433"/>
      <c r="F29" s="75">
        <f>SUM(F18:F28)</f>
        <v>0</v>
      </c>
      <c r="G29" s="76">
        <f>SUM(G18:G28)</f>
        <v>0</v>
      </c>
      <c r="H29" s="76">
        <f>SUM(H18:H28)</f>
        <v>0</v>
      </c>
      <c r="I29" s="101">
        <f>SUM(I18:I28)</f>
        <v>0</v>
      </c>
      <c r="J29" s="165"/>
      <c r="K29" s="2"/>
      <c r="L29" s="2"/>
      <c r="BF29"/>
      <c r="BG29"/>
      <c r="BH29"/>
      <c r="BI29"/>
      <c r="BJ29"/>
      <c r="BK29"/>
      <c r="BL29"/>
      <c r="BM29"/>
      <c r="BN29"/>
      <c r="BO29"/>
      <c r="BP29"/>
      <c r="BQ29"/>
      <c r="BR29"/>
      <c r="BS29"/>
      <c r="BT29"/>
    </row>
    <row r="30" spans="1:72" ht="15.75" customHeight="1" thickBot="1">
      <c r="A30" s="2"/>
      <c r="B30" s="106"/>
      <c r="C30" s="162"/>
      <c r="D30" s="108"/>
      <c r="E30" s="54"/>
      <c r="F30" s="56"/>
      <c r="G30" s="56"/>
      <c r="H30" s="56"/>
      <c r="I30" s="102"/>
      <c r="J30" s="103"/>
      <c r="K30" s="2"/>
      <c r="L30" s="2"/>
      <c r="BF30"/>
      <c r="BG30"/>
      <c r="BH30"/>
      <c r="BI30"/>
      <c r="BJ30"/>
      <c r="BK30"/>
      <c r="BL30"/>
      <c r="BM30"/>
      <c r="BN30"/>
      <c r="BO30"/>
      <c r="BP30"/>
      <c r="BQ30"/>
      <c r="BR30"/>
      <c r="BS30"/>
      <c r="BT30"/>
    </row>
    <row r="31" spans="1:72" ht="49.5" customHeight="1" thickBot="1">
      <c r="A31" s="176" t="s">
        <v>227</v>
      </c>
      <c r="B31" s="177" t="s">
        <v>228</v>
      </c>
      <c r="C31" s="244" t="s">
        <v>161</v>
      </c>
      <c r="D31" s="259" t="s">
        <v>162</v>
      </c>
      <c r="E31" s="245" t="s">
        <v>163</v>
      </c>
      <c r="F31" s="246" t="s">
        <v>180</v>
      </c>
      <c r="G31" s="246" t="s">
        <v>181</v>
      </c>
      <c r="H31" s="246" t="s">
        <v>229</v>
      </c>
      <c r="I31" s="247" t="s">
        <v>230</v>
      </c>
      <c r="J31" s="248" t="s">
        <v>168</v>
      </c>
      <c r="K31" s="2"/>
      <c r="L31" s="2"/>
      <c r="BF31"/>
      <c r="BG31"/>
      <c r="BH31"/>
      <c r="BI31"/>
      <c r="BJ31"/>
      <c r="BK31"/>
      <c r="BL31"/>
      <c r="BM31"/>
      <c r="BN31"/>
      <c r="BO31"/>
      <c r="BP31"/>
      <c r="BQ31"/>
      <c r="BR31"/>
      <c r="BS31"/>
      <c r="BT31"/>
    </row>
    <row r="32" spans="1:72" ht="15.75" customHeight="1">
      <c r="A32" s="124" t="s">
        <v>45</v>
      </c>
      <c r="B32" s="125"/>
      <c r="C32" s="160"/>
      <c r="D32" s="98"/>
      <c r="E32" s="118"/>
      <c r="F32" s="143"/>
      <c r="G32" s="119"/>
      <c r="H32" s="119"/>
      <c r="I32" s="119"/>
      <c r="J32" s="126"/>
      <c r="K32" s="2"/>
      <c r="L32" s="2"/>
      <c r="U32" s="7">
        <f>COUNTIF(H32:I42,"&gt;0")</f>
        <v>0</v>
      </c>
      <c r="BF32"/>
      <c r="BG32"/>
      <c r="BH32"/>
      <c r="BI32"/>
      <c r="BJ32"/>
      <c r="BK32"/>
      <c r="BL32"/>
      <c r="BM32"/>
      <c r="BN32"/>
      <c r="BO32"/>
      <c r="BP32"/>
      <c r="BQ32"/>
      <c r="BR32"/>
      <c r="BS32"/>
      <c r="BT32"/>
    </row>
    <row r="33" spans="1:72" ht="15.75" customHeight="1">
      <c r="A33" s="173" t="s">
        <v>233</v>
      </c>
      <c r="B33" s="174"/>
      <c r="C33" s="160"/>
      <c r="D33" s="98"/>
      <c r="E33" s="118"/>
      <c r="F33" s="143"/>
      <c r="G33" s="119"/>
      <c r="H33" s="119"/>
      <c r="I33" s="119"/>
      <c r="J33" s="126"/>
      <c r="K33" s="2"/>
      <c r="L33" s="2"/>
      <c r="BF33"/>
      <c r="BG33"/>
      <c r="BH33"/>
      <c r="BI33"/>
      <c r="BJ33"/>
      <c r="BK33"/>
      <c r="BL33"/>
      <c r="BM33"/>
      <c r="BN33"/>
      <c r="BO33"/>
      <c r="BP33"/>
      <c r="BQ33"/>
      <c r="BR33"/>
      <c r="BS33"/>
      <c r="BT33"/>
    </row>
    <row r="34" spans="1:72" ht="15.75" customHeight="1">
      <c r="A34" s="175" t="s">
        <v>235</v>
      </c>
      <c r="B34" s="77">
        <f>IF(B33=0,0,B33-B32)</f>
        <v>0</v>
      </c>
      <c r="C34" s="160"/>
      <c r="D34" s="98"/>
      <c r="E34" s="118"/>
      <c r="F34" s="143"/>
      <c r="G34" s="119"/>
      <c r="H34" s="119"/>
      <c r="I34" s="119"/>
      <c r="J34" s="126"/>
      <c r="K34" s="2"/>
      <c r="L34" s="2"/>
      <c r="BF34"/>
      <c r="BG34"/>
      <c r="BH34"/>
      <c r="BI34"/>
      <c r="BJ34"/>
      <c r="BK34"/>
      <c r="BL34"/>
      <c r="BM34"/>
      <c r="BN34"/>
      <c r="BO34"/>
      <c r="BP34"/>
      <c r="BQ34"/>
      <c r="BR34"/>
      <c r="BS34"/>
      <c r="BT34"/>
    </row>
    <row r="35" spans="1:72" ht="15.75" customHeight="1">
      <c r="A35" s="79" t="s">
        <v>237</v>
      </c>
      <c r="B35" s="80"/>
      <c r="C35" s="161"/>
      <c r="D35" s="98"/>
      <c r="E35" s="118"/>
      <c r="F35" s="120"/>
      <c r="G35" s="73"/>
      <c r="H35" s="73"/>
      <c r="I35" s="73"/>
      <c r="J35" s="100"/>
      <c r="K35" s="2"/>
      <c r="L35" s="2"/>
      <c r="BF35"/>
      <c r="BG35"/>
      <c r="BH35"/>
      <c r="BI35"/>
      <c r="BJ35"/>
      <c r="BK35"/>
      <c r="BL35"/>
      <c r="BM35"/>
      <c r="BN35"/>
      <c r="BO35"/>
      <c r="BP35"/>
      <c r="BQ35"/>
      <c r="BR35"/>
      <c r="BS35"/>
      <c r="BT35"/>
    </row>
    <row r="36" spans="1:72" ht="15.75" customHeight="1">
      <c r="A36" s="79" t="s">
        <v>239</v>
      </c>
      <c r="B36" s="77">
        <f>B32+B34+B35</f>
        <v>0</v>
      </c>
      <c r="C36" s="161"/>
      <c r="D36" s="98"/>
      <c r="E36" s="118"/>
      <c r="F36" s="120"/>
      <c r="G36" s="73"/>
      <c r="H36" s="73"/>
      <c r="I36" s="73"/>
      <c r="J36" s="100"/>
      <c r="K36" s="2"/>
      <c r="L36" s="2"/>
      <c r="BF36"/>
      <c r="BG36"/>
      <c r="BH36"/>
      <c r="BI36"/>
      <c r="BJ36"/>
      <c r="BK36"/>
      <c r="BL36"/>
      <c r="BM36"/>
      <c r="BN36"/>
      <c r="BO36"/>
      <c r="BP36"/>
      <c r="BQ36"/>
      <c r="BR36"/>
      <c r="BS36"/>
      <c r="BT36"/>
    </row>
    <row r="37" spans="1:72" ht="15.75" customHeight="1">
      <c r="A37" s="79" t="s">
        <v>240</v>
      </c>
      <c r="B37" s="77">
        <f>F43+G43+H43+I43</f>
        <v>0</v>
      </c>
      <c r="C37" s="161"/>
      <c r="D37" s="98"/>
      <c r="E37" s="118"/>
      <c r="F37" s="120"/>
      <c r="G37" s="73"/>
      <c r="H37" s="73"/>
      <c r="I37" s="73"/>
      <c r="J37" s="100"/>
      <c r="K37" s="2"/>
      <c r="L37" s="2"/>
      <c r="BF37"/>
      <c r="BG37"/>
      <c r="BH37"/>
      <c r="BI37"/>
      <c r="BJ37"/>
      <c r="BK37"/>
      <c r="BL37"/>
      <c r="BM37"/>
      <c r="BN37"/>
      <c r="BO37"/>
      <c r="BP37"/>
      <c r="BQ37"/>
      <c r="BR37"/>
      <c r="BS37"/>
      <c r="BT37"/>
    </row>
    <row r="38" spans="1:72" s="2" customFormat="1" ht="15.75" customHeight="1">
      <c r="A38" s="79" t="s">
        <v>91</v>
      </c>
      <c r="B38" s="78">
        <f>B36-B37</f>
        <v>0</v>
      </c>
      <c r="C38" s="161"/>
      <c r="D38" s="98"/>
      <c r="E38" s="118"/>
      <c r="F38" s="120"/>
      <c r="G38" s="73"/>
      <c r="H38" s="73"/>
      <c r="I38" s="73"/>
      <c r="J38" s="126"/>
      <c r="U38" s="7"/>
    </row>
    <row r="39" spans="1:72" ht="15.75" customHeight="1" thickBot="1">
      <c r="A39" s="81" t="s">
        <v>241</v>
      </c>
      <c r="B39" s="82"/>
      <c r="C39" s="161"/>
      <c r="D39" s="98"/>
      <c r="E39" s="118"/>
      <c r="F39" s="120"/>
      <c r="G39" s="73"/>
      <c r="H39" s="73"/>
      <c r="I39" s="73"/>
      <c r="J39" s="100"/>
      <c r="K39" s="2"/>
      <c r="L39" s="2"/>
      <c r="BF39"/>
      <c r="BG39"/>
      <c r="BH39"/>
      <c r="BI39"/>
      <c r="BJ39"/>
      <c r="BK39"/>
      <c r="BL39"/>
      <c r="BM39"/>
      <c r="BN39"/>
      <c r="BO39"/>
      <c r="BP39"/>
      <c r="BQ39"/>
      <c r="BR39"/>
      <c r="BS39"/>
      <c r="BT39"/>
    </row>
    <row r="40" spans="1:72" ht="15.75" customHeight="1">
      <c r="A40" s="185" t="s">
        <v>242</v>
      </c>
      <c r="B40" s="428">
        <v>3</v>
      </c>
      <c r="C40" s="161"/>
      <c r="D40" s="98"/>
      <c r="E40" s="118"/>
      <c r="F40" s="120"/>
      <c r="G40" s="73"/>
      <c r="H40" s="73"/>
      <c r="I40" s="73"/>
      <c r="J40" s="100"/>
      <c r="K40" s="2"/>
      <c r="L40" s="2"/>
      <c r="BF40"/>
      <c r="BG40"/>
      <c r="BH40"/>
      <c r="BI40"/>
      <c r="BJ40"/>
      <c r="BK40"/>
      <c r="BL40"/>
      <c r="BM40"/>
      <c r="BN40"/>
      <c r="BO40"/>
      <c r="BP40"/>
      <c r="BQ40"/>
      <c r="BR40"/>
      <c r="BS40"/>
      <c r="BT40"/>
    </row>
    <row r="41" spans="1:72" ht="15.75" customHeight="1">
      <c r="A41" s="426" t="s">
        <v>243</v>
      </c>
      <c r="B41" s="429"/>
      <c r="C41" s="161"/>
      <c r="D41" s="98"/>
      <c r="E41" s="118"/>
      <c r="F41" s="120"/>
      <c r="G41" s="73"/>
      <c r="H41" s="73"/>
      <c r="I41" s="73"/>
      <c r="J41" s="100"/>
      <c r="K41" s="2"/>
      <c r="L41" s="2"/>
      <c r="BF41"/>
      <c r="BG41"/>
      <c r="BH41"/>
      <c r="BI41"/>
      <c r="BJ41"/>
      <c r="BK41"/>
      <c r="BL41"/>
      <c r="BM41"/>
      <c r="BN41"/>
      <c r="BO41"/>
      <c r="BP41"/>
      <c r="BQ41"/>
      <c r="BR41"/>
      <c r="BS41"/>
      <c r="BT41"/>
    </row>
    <row r="42" spans="1:72" ht="15.75" customHeight="1">
      <c r="A42" s="426"/>
      <c r="B42" s="429"/>
      <c r="C42" s="161"/>
      <c r="D42" s="98"/>
      <c r="E42" s="118"/>
      <c r="F42" s="121"/>
      <c r="G42" s="74"/>
      <c r="H42" s="74"/>
      <c r="I42" s="74"/>
      <c r="J42" s="164"/>
      <c r="K42" s="2"/>
      <c r="L42" s="2"/>
      <c r="BF42"/>
      <c r="BG42"/>
      <c r="BH42"/>
      <c r="BI42"/>
      <c r="BJ42"/>
      <c r="BK42"/>
      <c r="BL42"/>
      <c r="BM42"/>
      <c r="BN42"/>
      <c r="BO42"/>
      <c r="BP42"/>
      <c r="BQ42"/>
      <c r="BR42"/>
      <c r="BS42"/>
      <c r="BT42"/>
    </row>
    <row r="43" spans="1:72" ht="15.75" customHeight="1" thickBot="1">
      <c r="A43" s="189" t="s">
        <v>244</v>
      </c>
      <c r="B43" s="430"/>
      <c r="C43" s="431"/>
      <c r="D43" s="432"/>
      <c r="E43" s="433"/>
      <c r="F43" s="75">
        <f>SUM(F32:F42)</f>
        <v>0</v>
      </c>
      <c r="G43" s="76">
        <f>SUM(G32:G42)</f>
        <v>0</v>
      </c>
      <c r="H43" s="76">
        <f>SUM(H32:H42)</f>
        <v>0</v>
      </c>
      <c r="I43" s="101">
        <f>SUM(I32:I42)</f>
        <v>0</v>
      </c>
      <c r="J43" s="165"/>
      <c r="K43" s="2"/>
      <c r="L43" s="2"/>
      <c r="BF43"/>
      <c r="BG43"/>
      <c r="BH43"/>
      <c r="BI43"/>
      <c r="BJ43"/>
      <c r="BK43"/>
      <c r="BL43"/>
      <c r="BM43"/>
      <c r="BN43"/>
      <c r="BO43"/>
      <c r="BP43"/>
      <c r="BQ43"/>
      <c r="BR43"/>
      <c r="BS43"/>
      <c r="BT43"/>
    </row>
    <row r="44" spans="1:72" ht="15" thickBot="1">
      <c r="A44" s="2"/>
      <c r="B44" s="106"/>
      <c r="C44" s="162"/>
      <c r="D44" s="108"/>
      <c r="E44" s="54"/>
      <c r="F44" s="56"/>
      <c r="G44" s="56"/>
      <c r="H44" s="56"/>
      <c r="I44" s="102"/>
      <c r="J44" s="103"/>
      <c r="K44" s="2"/>
      <c r="L44" s="2"/>
      <c r="BF44"/>
      <c r="BG44"/>
      <c r="BH44"/>
      <c r="BI44"/>
      <c r="BJ44"/>
      <c r="BK44"/>
      <c r="BL44"/>
      <c r="BM44"/>
      <c r="BN44"/>
      <c r="BO44"/>
      <c r="BP44"/>
      <c r="BQ44"/>
      <c r="BR44"/>
      <c r="BS44"/>
      <c r="BT44"/>
    </row>
    <row r="45" spans="1:72" ht="49.5" customHeight="1" thickBot="1">
      <c r="A45" s="176" t="s">
        <v>227</v>
      </c>
      <c r="B45" s="177" t="s">
        <v>228</v>
      </c>
      <c r="C45" s="244" t="s">
        <v>161</v>
      </c>
      <c r="D45" s="259" t="s">
        <v>162</v>
      </c>
      <c r="E45" s="245" t="s">
        <v>163</v>
      </c>
      <c r="F45" s="246" t="s">
        <v>180</v>
      </c>
      <c r="G45" s="246" t="s">
        <v>181</v>
      </c>
      <c r="H45" s="246" t="s">
        <v>229</v>
      </c>
      <c r="I45" s="247" t="s">
        <v>230</v>
      </c>
      <c r="J45" s="248" t="s">
        <v>168</v>
      </c>
      <c r="K45" s="2"/>
      <c r="L45" s="2"/>
      <c r="BF45"/>
      <c r="BG45"/>
      <c r="BH45"/>
      <c r="BI45"/>
      <c r="BJ45"/>
      <c r="BK45"/>
      <c r="BL45"/>
      <c r="BM45"/>
      <c r="BN45"/>
      <c r="BO45"/>
      <c r="BP45"/>
      <c r="BQ45"/>
      <c r="BR45"/>
      <c r="BS45"/>
      <c r="BT45"/>
    </row>
    <row r="46" spans="1:72" ht="15.75" customHeight="1">
      <c r="A46" s="124" t="s">
        <v>45</v>
      </c>
      <c r="B46" s="125"/>
      <c r="C46" s="160"/>
      <c r="D46" s="98"/>
      <c r="E46" s="118"/>
      <c r="F46" s="143"/>
      <c r="G46" s="119"/>
      <c r="H46" s="119"/>
      <c r="I46" s="119"/>
      <c r="J46" s="126"/>
      <c r="K46" s="2"/>
      <c r="L46" s="2"/>
      <c r="U46" s="7">
        <f>COUNTIF(H46:I56,"&gt;0")</f>
        <v>0</v>
      </c>
      <c r="BF46"/>
      <c r="BG46"/>
      <c r="BH46"/>
      <c r="BI46"/>
      <c r="BJ46"/>
      <c r="BK46"/>
      <c r="BL46"/>
      <c r="BM46"/>
      <c r="BN46"/>
      <c r="BO46"/>
      <c r="BP46"/>
      <c r="BQ46"/>
      <c r="BR46"/>
      <c r="BS46"/>
      <c r="BT46"/>
    </row>
    <row r="47" spans="1:72" ht="15.75" customHeight="1">
      <c r="A47" s="173" t="s">
        <v>233</v>
      </c>
      <c r="B47" s="174"/>
      <c r="C47" s="160"/>
      <c r="D47" s="98"/>
      <c r="E47" s="118"/>
      <c r="F47" s="143"/>
      <c r="G47" s="119"/>
      <c r="H47" s="119"/>
      <c r="I47" s="119"/>
      <c r="J47" s="126"/>
      <c r="K47" s="2"/>
      <c r="L47" s="2"/>
      <c r="BF47"/>
      <c r="BG47"/>
      <c r="BH47"/>
      <c r="BI47"/>
      <c r="BJ47"/>
      <c r="BK47"/>
      <c r="BL47"/>
      <c r="BM47"/>
      <c r="BN47"/>
      <c r="BO47"/>
      <c r="BP47"/>
      <c r="BQ47"/>
      <c r="BR47"/>
      <c r="BS47"/>
      <c r="BT47"/>
    </row>
    <row r="48" spans="1:72" ht="15.75" customHeight="1">
      <c r="A48" s="175" t="s">
        <v>235</v>
      </c>
      <c r="B48" s="77">
        <f>IF(B47=0,0,B47-B46)</f>
        <v>0</v>
      </c>
      <c r="C48" s="160"/>
      <c r="D48" s="98"/>
      <c r="E48" s="118"/>
      <c r="F48" s="143"/>
      <c r="G48" s="119"/>
      <c r="H48" s="119"/>
      <c r="I48" s="119"/>
      <c r="J48" s="126"/>
      <c r="K48" s="2"/>
      <c r="L48" s="2"/>
      <c r="BF48"/>
      <c r="BG48"/>
      <c r="BH48"/>
      <c r="BI48"/>
      <c r="BJ48"/>
      <c r="BK48"/>
      <c r="BL48"/>
      <c r="BM48"/>
      <c r="BN48"/>
      <c r="BO48"/>
      <c r="BP48"/>
      <c r="BQ48"/>
      <c r="BR48"/>
      <c r="BS48"/>
      <c r="BT48"/>
    </row>
    <row r="49" spans="1:72" ht="15.75" customHeight="1">
      <c r="A49" s="79" t="s">
        <v>237</v>
      </c>
      <c r="B49" s="80"/>
      <c r="C49" s="161"/>
      <c r="D49" s="98"/>
      <c r="E49" s="118"/>
      <c r="F49" s="120"/>
      <c r="G49" s="73"/>
      <c r="H49" s="73"/>
      <c r="I49" s="73"/>
      <c r="J49" s="100"/>
      <c r="K49" s="2"/>
      <c r="L49" s="2"/>
      <c r="BF49"/>
      <c r="BG49"/>
      <c r="BH49"/>
      <c r="BI49"/>
      <c r="BJ49"/>
      <c r="BK49"/>
      <c r="BL49"/>
      <c r="BM49"/>
      <c r="BN49"/>
      <c r="BO49"/>
      <c r="BP49"/>
      <c r="BQ49"/>
      <c r="BR49"/>
      <c r="BS49"/>
      <c r="BT49"/>
    </row>
    <row r="50" spans="1:72" s="2" customFormat="1" ht="15.75" customHeight="1">
      <c r="A50" s="79" t="s">
        <v>239</v>
      </c>
      <c r="B50" s="77">
        <f>B46+B48+B49</f>
        <v>0</v>
      </c>
      <c r="C50" s="161"/>
      <c r="D50" s="98"/>
      <c r="E50" s="118"/>
      <c r="F50" s="120"/>
      <c r="G50" s="73"/>
      <c r="H50" s="73"/>
      <c r="I50" s="73"/>
      <c r="J50" s="100"/>
      <c r="U50" s="7"/>
    </row>
    <row r="51" spans="1:72" ht="15.75" customHeight="1">
      <c r="A51" s="79" t="s">
        <v>240</v>
      </c>
      <c r="B51" s="77">
        <f>F57+G57+H57+I57</f>
        <v>0</v>
      </c>
      <c r="C51" s="161"/>
      <c r="D51" s="98"/>
      <c r="E51" s="118"/>
      <c r="F51" s="120"/>
      <c r="G51" s="73"/>
      <c r="H51" s="73"/>
      <c r="I51" s="73"/>
      <c r="J51" s="100"/>
      <c r="K51" s="2"/>
      <c r="L51" s="2"/>
      <c r="BF51"/>
      <c r="BG51"/>
      <c r="BH51"/>
      <c r="BI51"/>
      <c r="BJ51"/>
      <c r="BK51"/>
      <c r="BL51"/>
      <c r="BM51"/>
      <c r="BN51"/>
      <c r="BO51"/>
      <c r="BP51"/>
      <c r="BQ51"/>
      <c r="BR51"/>
      <c r="BS51"/>
      <c r="BT51"/>
    </row>
    <row r="52" spans="1:72" ht="15.75" customHeight="1">
      <c r="A52" s="79" t="s">
        <v>91</v>
      </c>
      <c r="B52" s="78">
        <f>B50-B51</f>
        <v>0</v>
      </c>
      <c r="C52" s="161"/>
      <c r="D52" s="98"/>
      <c r="E52" s="118"/>
      <c r="F52" s="120"/>
      <c r="G52" s="73"/>
      <c r="H52" s="73"/>
      <c r="I52" s="73"/>
      <c r="J52" s="126"/>
      <c r="K52" s="2"/>
      <c r="L52" s="2"/>
      <c r="BF52"/>
      <c r="BG52"/>
      <c r="BH52"/>
      <c r="BI52"/>
      <c r="BJ52"/>
      <c r="BK52"/>
      <c r="BL52"/>
      <c r="BM52"/>
      <c r="BN52"/>
      <c r="BO52"/>
      <c r="BP52"/>
      <c r="BQ52"/>
      <c r="BR52"/>
      <c r="BS52"/>
      <c r="BT52"/>
    </row>
    <row r="53" spans="1:72" ht="15.75" customHeight="1" thickBot="1">
      <c r="A53" s="81" t="s">
        <v>241</v>
      </c>
      <c r="B53" s="82"/>
      <c r="C53" s="161"/>
      <c r="D53" s="98"/>
      <c r="E53" s="118"/>
      <c r="F53" s="120"/>
      <c r="G53" s="73"/>
      <c r="H53" s="73"/>
      <c r="I53" s="73"/>
      <c r="J53" s="100"/>
      <c r="K53" s="2"/>
      <c r="L53" s="2"/>
      <c r="BF53"/>
      <c r="BG53"/>
      <c r="BH53"/>
      <c r="BI53"/>
      <c r="BJ53"/>
      <c r="BK53"/>
      <c r="BL53"/>
      <c r="BM53"/>
      <c r="BN53"/>
      <c r="BO53"/>
      <c r="BP53"/>
      <c r="BQ53"/>
      <c r="BR53"/>
      <c r="BS53"/>
      <c r="BT53"/>
    </row>
    <row r="54" spans="1:72" ht="15.75" customHeight="1">
      <c r="A54" s="185" t="s">
        <v>242</v>
      </c>
      <c r="B54" s="428">
        <v>4</v>
      </c>
      <c r="C54" s="161"/>
      <c r="D54" s="98"/>
      <c r="E54" s="118"/>
      <c r="F54" s="120"/>
      <c r="G54" s="73"/>
      <c r="H54" s="73"/>
      <c r="I54" s="73"/>
      <c r="J54" s="100"/>
      <c r="K54" s="2"/>
      <c r="L54" s="2"/>
      <c r="BF54"/>
      <c r="BG54"/>
      <c r="BH54"/>
      <c r="BI54"/>
      <c r="BJ54"/>
      <c r="BK54"/>
      <c r="BL54"/>
      <c r="BM54"/>
      <c r="BN54"/>
      <c r="BO54"/>
      <c r="BP54"/>
      <c r="BQ54"/>
      <c r="BR54"/>
      <c r="BS54"/>
      <c r="BT54"/>
    </row>
    <row r="55" spans="1:72" ht="15.75" customHeight="1">
      <c r="A55" s="426" t="s">
        <v>243</v>
      </c>
      <c r="B55" s="429"/>
      <c r="C55" s="161"/>
      <c r="D55" s="98"/>
      <c r="E55" s="118"/>
      <c r="F55" s="120"/>
      <c r="G55" s="73"/>
      <c r="H55" s="73"/>
      <c r="I55" s="73"/>
      <c r="J55" s="100"/>
      <c r="K55" s="2"/>
      <c r="L55" s="2"/>
      <c r="BF55"/>
      <c r="BG55"/>
      <c r="BH55"/>
      <c r="BI55"/>
      <c r="BJ55"/>
      <c r="BK55"/>
      <c r="BL55"/>
      <c r="BM55"/>
      <c r="BN55"/>
      <c r="BO55"/>
      <c r="BP55"/>
      <c r="BQ55"/>
      <c r="BR55"/>
      <c r="BS55"/>
      <c r="BT55"/>
    </row>
    <row r="56" spans="1:72" ht="15.75" customHeight="1">
      <c r="A56" s="426"/>
      <c r="B56" s="429"/>
      <c r="C56" s="161"/>
      <c r="D56" s="98"/>
      <c r="E56" s="118"/>
      <c r="F56" s="121"/>
      <c r="G56" s="74"/>
      <c r="H56" s="74"/>
      <c r="I56" s="74"/>
      <c r="J56" s="164"/>
      <c r="K56" s="2"/>
      <c r="L56" s="2"/>
      <c r="BF56"/>
      <c r="BG56"/>
      <c r="BH56"/>
      <c r="BI56"/>
      <c r="BJ56"/>
      <c r="BK56"/>
      <c r="BL56"/>
      <c r="BM56"/>
      <c r="BN56"/>
      <c r="BO56"/>
      <c r="BP56"/>
      <c r="BQ56"/>
      <c r="BR56"/>
      <c r="BS56"/>
      <c r="BT56"/>
    </row>
    <row r="57" spans="1:72" ht="15.75" customHeight="1" thickBot="1">
      <c r="A57" s="189" t="s">
        <v>244</v>
      </c>
      <c r="B57" s="430"/>
      <c r="C57" s="431"/>
      <c r="D57" s="432"/>
      <c r="E57" s="433"/>
      <c r="F57" s="75">
        <f>SUM(F46:F56)</f>
        <v>0</v>
      </c>
      <c r="G57" s="76">
        <f>SUM(G46:G56)</f>
        <v>0</v>
      </c>
      <c r="H57" s="76">
        <f>SUM(H46:H56)</f>
        <v>0</v>
      </c>
      <c r="I57" s="101">
        <f>SUM(I46:I56)</f>
        <v>0</v>
      </c>
      <c r="J57" s="165"/>
      <c r="K57" s="2"/>
      <c r="L57" s="2"/>
      <c r="BF57"/>
      <c r="BG57"/>
      <c r="BH57"/>
      <c r="BI57"/>
      <c r="BJ57"/>
      <c r="BK57"/>
      <c r="BL57"/>
      <c r="BM57"/>
      <c r="BN57"/>
      <c r="BO57"/>
      <c r="BP57"/>
      <c r="BQ57"/>
      <c r="BR57"/>
      <c r="BS57"/>
      <c r="BT57"/>
    </row>
    <row r="58" spans="1:72" ht="15.75" customHeight="1" thickBot="1">
      <c r="A58" s="2"/>
      <c r="B58" s="106"/>
      <c r="C58" s="162"/>
      <c r="D58" s="108"/>
      <c r="E58" s="54"/>
      <c r="F58" s="56"/>
      <c r="G58" s="56"/>
      <c r="H58" s="56"/>
      <c r="I58" s="102"/>
      <c r="J58" s="103"/>
      <c r="K58" s="2"/>
      <c r="L58" s="2"/>
      <c r="BF58"/>
      <c r="BG58"/>
      <c r="BH58"/>
      <c r="BI58"/>
      <c r="BJ58"/>
      <c r="BK58"/>
      <c r="BL58"/>
      <c r="BM58"/>
      <c r="BN58"/>
      <c r="BO58"/>
      <c r="BP58"/>
      <c r="BQ58"/>
      <c r="BR58"/>
      <c r="BS58"/>
      <c r="BT58"/>
    </row>
    <row r="59" spans="1:72" ht="49.5" customHeight="1" thickBot="1">
      <c r="A59" s="176" t="s">
        <v>227</v>
      </c>
      <c r="B59" s="177" t="s">
        <v>228</v>
      </c>
      <c r="C59" s="244" t="s">
        <v>161</v>
      </c>
      <c r="D59" s="259" t="s">
        <v>162</v>
      </c>
      <c r="E59" s="245" t="s">
        <v>163</v>
      </c>
      <c r="F59" s="246" t="s">
        <v>180</v>
      </c>
      <c r="G59" s="246" t="s">
        <v>181</v>
      </c>
      <c r="H59" s="246" t="s">
        <v>229</v>
      </c>
      <c r="I59" s="247" t="s">
        <v>230</v>
      </c>
      <c r="J59" s="248" t="s">
        <v>168</v>
      </c>
      <c r="K59" s="2"/>
      <c r="L59" s="2"/>
      <c r="BF59"/>
      <c r="BG59"/>
      <c r="BH59"/>
      <c r="BI59"/>
      <c r="BJ59"/>
      <c r="BK59"/>
      <c r="BL59"/>
      <c r="BM59"/>
      <c r="BN59"/>
      <c r="BO59"/>
      <c r="BP59"/>
      <c r="BQ59"/>
      <c r="BR59"/>
      <c r="BS59"/>
      <c r="BT59"/>
    </row>
    <row r="60" spans="1:72" ht="15.75" customHeight="1">
      <c r="A60" s="124" t="s">
        <v>45</v>
      </c>
      <c r="B60" s="125"/>
      <c r="C60" s="160"/>
      <c r="D60" s="98"/>
      <c r="E60" s="118"/>
      <c r="F60" s="143"/>
      <c r="G60" s="119"/>
      <c r="H60" s="119"/>
      <c r="I60" s="119"/>
      <c r="J60" s="126"/>
      <c r="K60" s="2"/>
      <c r="L60" s="2"/>
      <c r="U60" s="7">
        <f>COUNTIF(H60:I70,"&gt;0")</f>
        <v>0</v>
      </c>
      <c r="BF60"/>
      <c r="BG60"/>
      <c r="BH60"/>
      <c r="BI60"/>
      <c r="BJ60"/>
      <c r="BK60"/>
      <c r="BL60"/>
      <c r="BM60"/>
      <c r="BN60"/>
      <c r="BO60"/>
      <c r="BP60"/>
      <c r="BQ60"/>
      <c r="BR60"/>
      <c r="BS60"/>
      <c r="BT60"/>
    </row>
    <row r="61" spans="1:72" ht="15.75" customHeight="1">
      <c r="A61" s="173" t="s">
        <v>233</v>
      </c>
      <c r="B61" s="174"/>
      <c r="C61" s="160"/>
      <c r="D61" s="98"/>
      <c r="E61" s="118"/>
      <c r="F61" s="143"/>
      <c r="G61" s="119"/>
      <c r="H61" s="119"/>
      <c r="I61" s="119"/>
      <c r="J61" s="126"/>
      <c r="K61" s="2"/>
      <c r="L61" s="2"/>
      <c r="BF61"/>
      <c r="BG61"/>
      <c r="BH61"/>
      <c r="BI61"/>
      <c r="BJ61"/>
      <c r="BK61"/>
      <c r="BL61"/>
      <c r="BM61"/>
      <c r="BN61"/>
      <c r="BO61"/>
      <c r="BP61"/>
      <c r="BQ61"/>
      <c r="BR61"/>
      <c r="BS61"/>
      <c r="BT61"/>
    </row>
    <row r="62" spans="1:72" s="2" customFormat="1" ht="15.75" customHeight="1">
      <c r="A62" s="175" t="s">
        <v>235</v>
      </c>
      <c r="B62" s="77">
        <f>IF(B61=0,0,B61-B60)</f>
        <v>0</v>
      </c>
      <c r="C62" s="160"/>
      <c r="D62" s="98"/>
      <c r="E62" s="118"/>
      <c r="F62" s="143"/>
      <c r="G62" s="119"/>
      <c r="H62" s="119"/>
      <c r="I62" s="119"/>
      <c r="J62" s="126"/>
      <c r="U62" s="7"/>
    </row>
    <row r="63" spans="1:72" ht="15.75" customHeight="1">
      <c r="A63" s="79" t="s">
        <v>237</v>
      </c>
      <c r="B63" s="80"/>
      <c r="C63" s="161"/>
      <c r="D63" s="98"/>
      <c r="E63" s="118"/>
      <c r="F63" s="120"/>
      <c r="G63" s="73"/>
      <c r="H63" s="73"/>
      <c r="I63" s="73"/>
      <c r="J63" s="100"/>
      <c r="K63" s="2"/>
      <c r="L63" s="2"/>
      <c r="BF63"/>
      <c r="BG63"/>
      <c r="BH63"/>
      <c r="BI63"/>
      <c r="BJ63"/>
      <c r="BK63"/>
      <c r="BL63"/>
      <c r="BM63"/>
      <c r="BN63"/>
      <c r="BO63"/>
      <c r="BP63"/>
      <c r="BQ63"/>
      <c r="BR63"/>
      <c r="BS63"/>
      <c r="BT63"/>
    </row>
    <row r="64" spans="1:72" ht="15.75" customHeight="1">
      <c r="A64" s="79" t="s">
        <v>239</v>
      </c>
      <c r="B64" s="77">
        <f>B60+B62+B63</f>
        <v>0</v>
      </c>
      <c r="C64" s="161"/>
      <c r="D64" s="98"/>
      <c r="E64" s="118"/>
      <c r="F64" s="120"/>
      <c r="G64" s="73"/>
      <c r="H64" s="73"/>
      <c r="I64" s="73"/>
      <c r="J64" s="100"/>
      <c r="K64" s="2"/>
      <c r="L64" s="2"/>
      <c r="BF64"/>
      <c r="BG64"/>
      <c r="BH64"/>
      <c r="BI64"/>
      <c r="BJ64"/>
      <c r="BK64"/>
      <c r="BL64"/>
      <c r="BM64"/>
      <c r="BN64"/>
      <c r="BO64"/>
      <c r="BP64"/>
      <c r="BQ64"/>
      <c r="BR64"/>
      <c r="BS64"/>
      <c r="BT64"/>
    </row>
    <row r="65" spans="1:72" ht="15.75" customHeight="1">
      <c r="A65" s="79" t="s">
        <v>240</v>
      </c>
      <c r="B65" s="77">
        <f>F71+G71+H71+I71</f>
        <v>0</v>
      </c>
      <c r="C65" s="161"/>
      <c r="D65" s="98"/>
      <c r="E65" s="118"/>
      <c r="F65" s="120"/>
      <c r="G65" s="73"/>
      <c r="H65" s="73"/>
      <c r="I65" s="73"/>
      <c r="J65" s="100"/>
      <c r="K65" s="2"/>
      <c r="L65" s="2"/>
      <c r="BF65"/>
      <c r="BG65"/>
      <c r="BH65"/>
      <c r="BI65"/>
      <c r="BJ65"/>
      <c r="BK65"/>
      <c r="BL65"/>
      <c r="BM65"/>
      <c r="BN65"/>
      <c r="BO65"/>
      <c r="BP65"/>
      <c r="BQ65"/>
      <c r="BR65"/>
      <c r="BS65"/>
      <c r="BT65"/>
    </row>
    <row r="66" spans="1:72" ht="15.75" customHeight="1">
      <c r="A66" s="79" t="s">
        <v>91</v>
      </c>
      <c r="B66" s="78">
        <f>B64-B65</f>
        <v>0</v>
      </c>
      <c r="C66" s="161"/>
      <c r="D66" s="98"/>
      <c r="E66" s="118"/>
      <c r="F66" s="120"/>
      <c r="G66" s="73"/>
      <c r="H66" s="73"/>
      <c r="I66" s="73"/>
      <c r="J66" s="126"/>
      <c r="K66" s="2"/>
      <c r="L66" s="2"/>
      <c r="BF66"/>
      <c r="BG66"/>
      <c r="BH66"/>
      <c r="BI66"/>
      <c r="BJ66"/>
      <c r="BK66"/>
      <c r="BL66"/>
      <c r="BM66"/>
      <c r="BN66"/>
      <c r="BO66"/>
      <c r="BP66"/>
      <c r="BQ66"/>
      <c r="BR66"/>
      <c r="BS66"/>
      <c r="BT66"/>
    </row>
    <row r="67" spans="1:72" ht="15.75" customHeight="1" thickBot="1">
      <c r="A67" s="81" t="s">
        <v>241</v>
      </c>
      <c r="B67" s="82"/>
      <c r="C67" s="161"/>
      <c r="D67" s="98"/>
      <c r="E67" s="118"/>
      <c r="F67" s="120"/>
      <c r="G67" s="73"/>
      <c r="H67" s="73"/>
      <c r="I67" s="73"/>
      <c r="J67" s="100"/>
      <c r="K67" s="2"/>
      <c r="L67" s="2"/>
      <c r="BF67"/>
      <c r="BG67"/>
      <c r="BH67"/>
      <c r="BI67"/>
      <c r="BJ67"/>
      <c r="BK67"/>
      <c r="BL67"/>
      <c r="BM67"/>
      <c r="BN67"/>
      <c r="BO67"/>
      <c r="BP67"/>
      <c r="BQ67"/>
      <c r="BR67"/>
      <c r="BS67"/>
      <c r="BT67"/>
    </row>
    <row r="68" spans="1:72" ht="15.75" customHeight="1">
      <c r="A68" s="185" t="s">
        <v>242</v>
      </c>
      <c r="B68" s="428">
        <v>5</v>
      </c>
      <c r="C68" s="161"/>
      <c r="D68" s="98"/>
      <c r="E68" s="118"/>
      <c r="F68" s="120"/>
      <c r="G68" s="73"/>
      <c r="H68" s="73"/>
      <c r="I68" s="73"/>
      <c r="J68" s="100"/>
      <c r="K68" s="2"/>
      <c r="L68" s="2"/>
      <c r="BF68"/>
      <c r="BG68"/>
      <c r="BH68"/>
      <c r="BI68"/>
      <c r="BJ68"/>
      <c r="BK68"/>
      <c r="BL68"/>
      <c r="BM68"/>
      <c r="BN68"/>
      <c r="BO68"/>
      <c r="BP68"/>
      <c r="BQ68"/>
      <c r="BR68"/>
      <c r="BS68"/>
      <c r="BT68"/>
    </row>
    <row r="69" spans="1:72" ht="15.75" customHeight="1">
      <c r="A69" s="426" t="s">
        <v>243</v>
      </c>
      <c r="B69" s="429"/>
      <c r="C69" s="161"/>
      <c r="D69" s="98"/>
      <c r="E69" s="118"/>
      <c r="F69" s="120"/>
      <c r="G69" s="73"/>
      <c r="H69" s="73"/>
      <c r="I69" s="73"/>
      <c r="J69" s="100"/>
      <c r="K69" s="2"/>
      <c r="L69" s="2"/>
      <c r="BF69"/>
      <c r="BG69"/>
      <c r="BH69"/>
      <c r="BI69"/>
      <c r="BJ69"/>
      <c r="BK69"/>
      <c r="BL69"/>
      <c r="BM69"/>
      <c r="BN69"/>
      <c r="BO69"/>
      <c r="BP69"/>
      <c r="BQ69"/>
      <c r="BR69"/>
      <c r="BS69"/>
      <c r="BT69"/>
    </row>
    <row r="70" spans="1:72" ht="15.75" customHeight="1">
      <c r="A70" s="426"/>
      <c r="B70" s="429"/>
      <c r="C70" s="161"/>
      <c r="D70" s="98"/>
      <c r="E70" s="118"/>
      <c r="F70" s="121"/>
      <c r="G70" s="74"/>
      <c r="H70" s="74"/>
      <c r="I70" s="74"/>
      <c r="J70" s="164"/>
      <c r="K70" s="2"/>
      <c r="L70" s="2"/>
      <c r="BF70"/>
      <c r="BG70"/>
      <c r="BH70"/>
      <c r="BI70"/>
      <c r="BJ70"/>
      <c r="BK70"/>
      <c r="BL70"/>
      <c r="BM70"/>
      <c r="BN70"/>
      <c r="BO70"/>
      <c r="BP70"/>
      <c r="BQ70"/>
      <c r="BR70"/>
      <c r="BS70"/>
      <c r="BT70"/>
    </row>
    <row r="71" spans="1:72" ht="15.75" customHeight="1" thickBot="1">
      <c r="A71" s="189" t="s">
        <v>244</v>
      </c>
      <c r="B71" s="430"/>
      <c r="C71" s="431"/>
      <c r="D71" s="432"/>
      <c r="E71" s="433"/>
      <c r="F71" s="75">
        <f>SUM(F60:F70)</f>
        <v>0</v>
      </c>
      <c r="G71" s="76">
        <f>SUM(G60:G70)</f>
        <v>0</v>
      </c>
      <c r="H71" s="76">
        <f>SUM(H60:H70)</f>
        <v>0</v>
      </c>
      <c r="I71" s="101">
        <f>SUM(I60:I70)</f>
        <v>0</v>
      </c>
      <c r="J71" s="165"/>
      <c r="K71" s="2"/>
      <c r="L71" s="2"/>
      <c r="BF71"/>
      <c r="BG71"/>
      <c r="BH71"/>
      <c r="BI71"/>
      <c r="BJ71"/>
      <c r="BK71"/>
      <c r="BL71"/>
      <c r="BM71"/>
      <c r="BN71"/>
      <c r="BO71"/>
      <c r="BP71"/>
      <c r="BQ71"/>
      <c r="BR71"/>
      <c r="BS71"/>
      <c r="BT71"/>
    </row>
    <row r="72" spans="1:72" ht="16.5" customHeight="1" thickBot="1">
      <c r="A72" s="2"/>
      <c r="B72" s="106"/>
      <c r="C72" s="162"/>
      <c r="D72" s="108"/>
      <c r="E72" s="54"/>
      <c r="F72" s="56"/>
      <c r="G72" s="56"/>
      <c r="H72" s="56"/>
      <c r="I72" s="102"/>
      <c r="J72" s="103"/>
      <c r="K72" s="2"/>
      <c r="L72" s="2"/>
      <c r="BF72"/>
      <c r="BG72"/>
      <c r="BH72"/>
      <c r="BI72"/>
      <c r="BJ72"/>
      <c r="BK72"/>
      <c r="BL72"/>
      <c r="BM72"/>
      <c r="BN72"/>
      <c r="BO72"/>
      <c r="BP72"/>
      <c r="BQ72"/>
      <c r="BR72"/>
      <c r="BS72"/>
      <c r="BT72"/>
    </row>
    <row r="73" spans="1:72" ht="49.5" customHeight="1" thickBot="1">
      <c r="A73" s="176" t="s">
        <v>227</v>
      </c>
      <c r="B73" s="177" t="s">
        <v>228</v>
      </c>
      <c r="C73" s="244" t="s">
        <v>161</v>
      </c>
      <c r="D73" s="259" t="s">
        <v>162</v>
      </c>
      <c r="E73" s="245" t="s">
        <v>163</v>
      </c>
      <c r="F73" s="246" t="s">
        <v>180</v>
      </c>
      <c r="G73" s="246" t="s">
        <v>181</v>
      </c>
      <c r="H73" s="246" t="s">
        <v>229</v>
      </c>
      <c r="I73" s="247" t="s">
        <v>230</v>
      </c>
      <c r="J73" s="248" t="s">
        <v>168</v>
      </c>
      <c r="K73" s="2"/>
      <c r="L73" s="2"/>
      <c r="BF73"/>
      <c r="BG73"/>
      <c r="BH73"/>
      <c r="BI73"/>
      <c r="BJ73"/>
      <c r="BK73"/>
      <c r="BL73"/>
      <c r="BM73"/>
      <c r="BN73"/>
      <c r="BO73"/>
      <c r="BP73"/>
      <c r="BQ73"/>
      <c r="BR73"/>
      <c r="BS73"/>
      <c r="BT73"/>
    </row>
    <row r="74" spans="1:72" s="2" customFormat="1" ht="15.75" customHeight="1">
      <c r="A74" s="124" t="s">
        <v>45</v>
      </c>
      <c r="B74" s="125"/>
      <c r="C74" s="160"/>
      <c r="D74" s="98"/>
      <c r="E74" s="118"/>
      <c r="F74" s="143"/>
      <c r="G74" s="119"/>
      <c r="H74" s="119"/>
      <c r="I74" s="119"/>
      <c r="J74" s="126"/>
      <c r="U74" s="7">
        <f>COUNTIF(H74:I84,"&gt;0")</f>
        <v>0</v>
      </c>
    </row>
    <row r="75" spans="1:72" ht="15.75" customHeight="1">
      <c r="A75" s="173" t="s">
        <v>233</v>
      </c>
      <c r="B75" s="174"/>
      <c r="C75" s="160"/>
      <c r="D75" s="98"/>
      <c r="E75" s="118"/>
      <c r="F75" s="143"/>
      <c r="G75" s="119"/>
      <c r="H75" s="119"/>
      <c r="I75" s="119"/>
      <c r="J75" s="126"/>
      <c r="K75" s="2"/>
      <c r="L75" s="2"/>
      <c r="BF75"/>
      <c r="BG75"/>
      <c r="BH75"/>
      <c r="BI75"/>
      <c r="BJ75"/>
      <c r="BK75"/>
      <c r="BL75"/>
      <c r="BM75"/>
      <c r="BN75"/>
      <c r="BO75"/>
      <c r="BP75"/>
      <c r="BQ75"/>
      <c r="BR75"/>
      <c r="BS75"/>
      <c r="BT75"/>
    </row>
    <row r="76" spans="1:72" ht="15.75" customHeight="1">
      <c r="A76" s="175" t="s">
        <v>235</v>
      </c>
      <c r="B76" s="77">
        <f>IF(B75=0,0,B75-B74)</f>
        <v>0</v>
      </c>
      <c r="C76" s="160"/>
      <c r="D76" s="98"/>
      <c r="E76" s="118"/>
      <c r="F76" s="143"/>
      <c r="G76" s="119"/>
      <c r="H76" s="119"/>
      <c r="I76" s="119"/>
      <c r="J76" s="126"/>
      <c r="K76" s="2"/>
      <c r="L76" s="2"/>
      <c r="BF76"/>
      <c r="BG76"/>
      <c r="BH76"/>
      <c r="BI76"/>
      <c r="BJ76"/>
      <c r="BK76"/>
      <c r="BL76"/>
      <c r="BM76"/>
      <c r="BN76"/>
      <c r="BO76"/>
      <c r="BP76"/>
      <c r="BQ76"/>
      <c r="BR76"/>
      <c r="BS76"/>
      <c r="BT76"/>
    </row>
    <row r="77" spans="1:72" ht="15.75" customHeight="1">
      <c r="A77" s="79" t="s">
        <v>237</v>
      </c>
      <c r="B77" s="80"/>
      <c r="C77" s="161"/>
      <c r="D77" s="98"/>
      <c r="E77" s="118"/>
      <c r="F77" s="120"/>
      <c r="G77" s="73"/>
      <c r="H77" s="73"/>
      <c r="I77" s="73"/>
      <c r="J77" s="100"/>
      <c r="K77" s="2"/>
      <c r="L77" s="2"/>
      <c r="BF77"/>
      <c r="BG77"/>
      <c r="BH77"/>
      <c r="BI77"/>
      <c r="BJ77"/>
      <c r="BK77"/>
      <c r="BL77"/>
      <c r="BM77"/>
      <c r="BN77"/>
      <c r="BO77"/>
      <c r="BP77"/>
      <c r="BQ77"/>
      <c r="BR77"/>
      <c r="BS77"/>
      <c r="BT77"/>
    </row>
    <row r="78" spans="1:72" ht="15.75" customHeight="1">
      <c r="A78" s="79" t="s">
        <v>239</v>
      </c>
      <c r="B78" s="77">
        <f>B74+B76+B77</f>
        <v>0</v>
      </c>
      <c r="C78" s="161"/>
      <c r="D78" s="98"/>
      <c r="E78" s="118"/>
      <c r="F78" s="120"/>
      <c r="G78" s="73"/>
      <c r="H78" s="73"/>
      <c r="I78" s="73"/>
      <c r="J78" s="100"/>
      <c r="K78" s="2"/>
      <c r="L78" s="2"/>
      <c r="BF78"/>
      <c r="BG78"/>
      <c r="BH78"/>
      <c r="BI78"/>
      <c r="BJ78"/>
      <c r="BK78"/>
      <c r="BL78"/>
      <c r="BM78"/>
      <c r="BN78"/>
      <c r="BO78"/>
      <c r="BP78"/>
      <c r="BQ78"/>
      <c r="BR78"/>
      <c r="BS78"/>
      <c r="BT78"/>
    </row>
    <row r="79" spans="1:72" ht="15.75" customHeight="1">
      <c r="A79" s="79" t="s">
        <v>240</v>
      </c>
      <c r="B79" s="77">
        <f>F85+G85+H85+I85</f>
        <v>0</v>
      </c>
      <c r="C79" s="161"/>
      <c r="D79" s="98"/>
      <c r="E79" s="118"/>
      <c r="F79" s="120"/>
      <c r="G79" s="73"/>
      <c r="H79" s="73"/>
      <c r="I79" s="73"/>
      <c r="J79" s="100"/>
      <c r="K79" s="2"/>
      <c r="L79" s="2"/>
      <c r="BF79"/>
      <c r="BG79"/>
      <c r="BH79"/>
      <c r="BI79"/>
      <c r="BJ79"/>
      <c r="BK79"/>
      <c r="BL79"/>
      <c r="BM79"/>
      <c r="BN79"/>
      <c r="BO79"/>
      <c r="BP79"/>
      <c r="BQ79"/>
      <c r="BR79"/>
      <c r="BS79"/>
      <c r="BT79"/>
    </row>
    <row r="80" spans="1:72" ht="15.75" customHeight="1">
      <c r="A80" s="79" t="s">
        <v>91</v>
      </c>
      <c r="B80" s="78">
        <f>B78-B79</f>
        <v>0</v>
      </c>
      <c r="C80" s="161"/>
      <c r="D80" s="98"/>
      <c r="E80" s="118"/>
      <c r="F80" s="120"/>
      <c r="G80" s="73"/>
      <c r="H80" s="73"/>
      <c r="I80" s="73"/>
      <c r="J80" s="126"/>
      <c r="K80" s="2"/>
      <c r="L80" s="2"/>
      <c r="BF80"/>
      <c r="BG80"/>
      <c r="BH80"/>
      <c r="BI80"/>
      <c r="BJ80"/>
      <c r="BK80"/>
      <c r="BL80"/>
      <c r="BM80"/>
      <c r="BN80"/>
      <c r="BO80"/>
      <c r="BP80"/>
      <c r="BQ80"/>
      <c r="BR80"/>
      <c r="BS80"/>
      <c r="BT80"/>
    </row>
    <row r="81" spans="1:72" ht="15.75" customHeight="1" thickBot="1">
      <c r="A81" s="81" t="s">
        <v>241</v>
      </c>
      <c r="B81" s="82"/>
      <c r="C81" s="161"/>
      <c r="D81" s="98"/>
      <c r="E81" s="118"/>
      <c r="F81" s="120"/>
      <c r="G81" s="73"/>
      <c r="H81" s="73"/>
      <c r="I81" s="73"/>
      <c r="J81" s="100"/>
      <c r="K81" s="2"/>
      <c r="L81" s="2"/>
      <c r="BF81"/>
      <c r="BG81"/>
      <c r="BH81"/>
      <c r="BI81"/>
      <c r="BJ81"/>
      <c r="BK81"/>
      <c r="BL81"/>
      <c r="BM81"/>
      <c r="BN81"/>
      <c r="BO81"/>
      <c r="BP81"/>
      <c r="BQ81"/>
      <c r="BR81"/>
      <c r="BS81"/>
      <c r="BT81"/>
    </row>
    <row r="82" spans="1:72" ht="15.75" customHeight="1">
      <c r="A82" s="185" t="s">
        <v>242</v>
      </c>
      <c r="B82" s="428">
        <v>6</v>
      </c>
      <c r="C82" s="161"/>
      <c r="D82" s="98"/>
      <c r="E82" s="118"/>
      <c r="F82" s="120"/>
      <c r="G82" s="73"/>
      <c r="H82" s="73"/>
      <c r="I82" s="73"/>
      <c r="J82" s="100"/>
      <c r="K82" s="2"/>
      <c r="L82" s="2"/>
      <c r="BF82"/>
      <c r="BG82"/>
      <c r="BH82"/>
      <c r="BI82"/>
      <c r="BJ82"/>
      <c r="BK82"/>
      <c r="BL82"/>
      <c r="BM82"/>
      <c r="BN82"/>
      <c r="BO82"/>
      <c r="BP82"/>
      <c r="BQ82"/>
      <c r="BR82"/>
      <c r="BS82"/>
      <c r="BT82"/>
    </row>
    <row r="83" spans="1:72" ht="15.75" customHeight="1">
      <c r="A83" s="426" t="s">
        <v>243</v>
      </c>
      <c r="B83" s="429"/>
      <c r="C83" s="161"/>
      <c r="D83" s="98"/>
      <c r="E83" s="118"/>
      <c r="F83" s="120"/>
      <c r="G83" s="73"/>
      <c r="H83" s="73"/>
      <c r="I83" s="73"/>
      <c r="J83" s="100"/>
      <c r="K83" s="2"/>
      <c r="L83" s="2"/>
      <c r="BF83"/>
      <c r="BG83"/>
      <c r="BH83"/>
      <c r="BI83"/>
      <c r="BJ83"/>
      <c r="BK83"/>
      <c r="BL83"/>
      <c r="BM83"/>
      <c r="BN83"/>
      <c r="BO83"/>
      <c r="BP83"/>
      <c r="BQ83"/>
      <c r="BR83"/>
      <c r="BS83"/>
      <c r="BT83"/>
    </row>
    <row r="84" spans="1:72" ht="15.75" customHeight="1">
      <c r="A84" s="426"/>
      <c r="B84" s="429"/>
      <c r="C84" s="161"/>
      <c r="D84" s="98"/>
      <c r="E84" s="118"/>
      <c r="F84" s="121"/>
      <c r="G84" s="74"/>
      <c r="H84" s="74"/>
      <c r="I84" s="74"/>
      <c r="J84" s="164"/>
      <c r="K84" s="2"/>
      <c r="L84" s="2"/>
      <c r="BF84"/>
      <c r="BG84"/>
      <c r="BH84"/>
      <c r="BI84"/>
      <c r="BJ84"/>
      <c r="BK84"/>
      <c r="BL84"/>
      <c r="BM84"/>
      <c r="BN84"/>
      <c r="BO84"/>
      <c r="BP84"/>
      <c r="BQ84"/>
      <c r="BR84"/>
      <c r="BS84"/>
      <c r="BT84"/>
    </row>
    <row r="85" spans="1:72" ht="15.75" customHeight="1" thickBot="1">
      <c r="A85" s="189" t="s">
        <v>244</v>
      </c>
      <c r="B85" s="430"/>
      <c r="C85" s="431"/>
      <c r="D85" s="432"/>
      <c r="E85" s="433"/>
      <c r="F85" s="75">
        <f>SUM(F74:F84)</f>
        <v>0</v>
      </c>
      <c r="G85" s="76">
        <f>SUM(G74:G84)</f>
        <v>0</v>
      </c>
      <c r="H85" s="76">
        <f>SUM(H74:H84)</f>
        <v>0</v>
      </c>
      <c r="I85" s="101">
        <f>SUM(I74:I84)</f>
        <v>0</v>
      </c>
      <c r="J85" s="165"/>
      <c r="K85" s="2"/>
      <c r="L85" s="2"/>
      <c r="BF85"/>
      <c r="BG85"/>
      <c r="BH85"/>
      <c r="BI85"/>
      <c r="BJ85"/>
      <c r="BK85"/>
      <c r="BL85"/>
      <c r="BM85"/>
      <c r="BN85"/>
      <c r="BO85"/>
      <c r="BP85"/>
      <c r="BQ85"/>
      <c r="BR85"/>
      <c r="BS85"/>
      <c r="BT85"/>
    </row>
    <row r="86" spans="1:72" s="2" customFormat="1" ht="15.75" customHeight="1" thickBot="1">
      <c r="B86" s="106"/>
      <c r="C86" s="162"/>
      <c r="D86" s="108"/>
      <c r="E86" s="54"/>
      <c r="F86" s="56"/>
      <c r="G86" s="56"/>
      <c r="H86" s="56"/>
      <c r="I86" s="102"/>
      <c r="J86" s="103"/>
      <c r="U86" s="7"/>
    </row>
    <row r="87" spans="1:72" s="2" customFormat="1" ht="49.5" customHeight="1" thickBot="1">
      <c r="A87" s="176" t="s">
        <v>227</v>
      </c>
      <c r="B87" s="177" t="s">
        <v>228</v>
      </c>
      <c r="C87" s="244" t="s">
        <v>161</v>
      </c>
      <c r="D87" s="259" t="s">
        <v>162</v>
      </c>
      <c r="E87" s="245" t="s">
        <v>163</v>
      </c>
      <c r="F87" s="246" t="s">
        <v>180</v>
      </c>
      <c r="G87" s="246" t="s">
        <v>181</v>
      </c>
      <c r="H87" s="246" t="s">
        <v>229</v>
      </c>
      <c r="I87" s="247" t="s">
        <v>230</v>
      </c>
      <c r="J87" s="248" t="s">
        <v>168</v>
      </c>
      <c r="U87" s="7"/>
    </row>
    <row r="88" spans="1:72" s="2" customFormat="1" ht="15.75" customHeight="1">
      <c r="A88" s="124" t="s">
        <v>45</v>
      </c>
      <c r="B88" s="125"/>
      <c r="C88" s="160"/>
      <c r="D88" s="98"/>
      <c r="E88" s="118"/>
      <c r="F88" s="143"/>
      <c r="G88" s="119"/>
      <c r="H88" s="119"/>
      <c r="I88" s="119"/>
      <c r="J88" s="126"/>
      <c r="U88" s="7">
        <f>COUNTIF(H88:I98,"&gt;0")</f>
        <v>0</v>
      </c>
    </row>
    <row r="89" spans="1:72" s="2" customFormat="1" ht="15.75" customHeight="1">
      <c r="A89" s="173" t="s">
        <v>233</v>
      </c>
      <c r="B89" s="174"/>
      <c r="C89" s="160"/>
      <c r="D89" s="98"/>
      <c r="E89" s="118"/>
      <c r="F89" s="143"/>
      <c r="G89" s="119"/>
      <c r="H89" s="119"/>
      <c r="I89" s="119"/>
      <c r="J89" s="126"/>
      <c r="U89" s="7"/>
    </row>
    <row r="90" spans="1:72" s="2" customFormat="1" ht="15.75" customHeight="1">
      <c r="A90" s="175" t="s">
        <v>235</v>
      </c>
      <c r="B90" s="77">
        <f>IF(B89=0,0,B89-B88)</f>
        <v>0</v>
      </c>
      <c r="C90" s="160"/>
      <c r="D90" s="98"/>
      <c r="E90" s="118"/>
      <c r="F90" s="143"/>
      <c r="G90" s="119"/>
      <c r="H90" s="119"/>
      <c r="I90" s="119"/>
      <c r="J90" s="126"/>
      <c r="U90" s="7"/>
    </row>
    <row r="91" spans="1:72" s="2" customFormat="1" ht="15.75" customHeight="1">
      <c r="A91" s="79" t="s">
        <v>237</v>
      </c>
      <c r="B91" s="80"/>
      <c r="C91" s="161"/>
      <c r="D91" s="98"/>
      <c r="E91" s="118"/>
      <c r="F91" s="120"/>
      <c r="G91" s="73"/>
      <c r="H91" s="73"/>
      <c r="I91" s="73"/>
      <c r="J91" s="100"/>
      <c r="U91" s="7"/>
    </row>
    <row r="92" spans="1:72" s="2" customFormat="1" ht="15.75" customHeight="1">
      <c r="A92" s="79" t="s">
        <v>239</v>
      </c>
      <c r="B92" s="77">
        <f>B88+B90+B91</f>
        <v>0</v>
      </c>
      <c r="C92" s="161"/>
      <c r="D92" s="98"/>
      <c r="E92" s="118"/>
      <c r="F92" s="120"/>
      <c r="G92" s="73"/>
      <c r="H92" s="73"/>
      <c r="I92" s="73"/>
      <c r="J92" s="100"/>
      <c r="U92" s="7"/>
    </row>
    <row r="93" spans="1:72" s="2" customFormat="1" ht="15.75" customHeight="1">
      <c r="A93" s="79" t="s">
        <v>240</v>
      </c>
      <c r="B93" s="77">
        <f>F99+G99+H99+I99</f>
        <v>0</v>
      </c>
      <c r="C93" s="161"/>
      <c r="D93" s="98"/>
      <c r="E93" s="118"/>
      <c r="F93" s="120"/>
      <c r="G93" s="73"/>
      <c r="H93" s="73"/>
      <c r="I93" s="73"/>
      <c r="J93" s="100"/>
      <c r="U93" s="7"/>
    </row>
    <row r="94" spans="1:72" s="2" customFormat="1" ht="15.75" customHeight="1">
      <c r="A94" s="79" t="s">
        <v>91</v>
      </c>
      <c r="B94" s="78">
        <f>B92-B93</f>
        <v>0</v>
      </c>
      <c r="C94" s="161"/>
      <c r="D94" s="98"/>
      <c r="E94" s="118"/>
      <c r="F94" s="120"/>
      <c r="G94" s="73"/>
      <c r="H94" s="73"/>
      <c r="I94" s="73"/>
      <c r="J94" s="126"/>
      <c r="U94" s="7"/>
    </row>
    <row r="95" spans="1:72" s="2" customFormat="1" ht="15.75" customHeight="1" thickBot="1">
      <c r="A95" s="81" t="s">
        <v>241</v>
      </c>
      <c r="B95" s="82"/>
      <c r="C95" s="161"/>
      <c r="D95" s="98"/>
      <c r="E95" s="118"/>
      <c r="F95" s="120"/>
      <c r="G95" s="73"/>
      <c r="H95" s="73"/>
      <c r="I95" s="73"/>
      <c r="J95" s="100"/>
      <c r="U95" s="7"/>
    </row>
    <row r="96" spans="1:72" s="2" customFormat="1" ht="15.75" customHeight="1">
      <c r="A96" s="185" t="s">
        <v>242</v>
      </c>
      <c r="B96" s="428">
        <v>7</v>
      </c>
      <c r="C96" s="161"/>
      <c r="D96" s="98"/>
      <c r="E96" s="118"/>
      <c r="F96" s="120"/>
      <c r="G96" s="73"/>
      <c r="H96" s="73"/>
      <c r="I96" s="73"/>
      <c r="J96" s="100"/>
      <c r="U96" s="7"/>
    </row>
    <row r="97" spans="1:21" s="2" customFormat="1" ht="15.75" customHeight="1">
      <c r="A97" s="426" t="s">
        <v>243</v>
      </c>
      <c r="B97" s="429"/>
      <c r="C97" s="161"/>
      <c r="D97" s="98"/>
      <c r="E97" s="118"/>
      <c r="F97" s="120"/>
      <c r="G97" s="73"/>
      <c r="H97" s="73"/>
      <c r="I97" s="73"/>
      <c r="J97" s="100"/>
      <c r="U97" s="7"/>
    </row>
    <row r="98" spans="1:21" s="2" customFormat="1" ht="15.75" customHeight="1">
      <c r="A98" s="426"/>
      <c r="B98" s="429"/>
      <c r="C98" s="161"/>
      <c r="D98" s="98"/>
      <c r="E98" s="118"/>
      <c r="F98" s="121"/>
      <c r="G98" s="74"/>
      <c r="H98" s="74"/>
      <c r="I98" s="74"/>
      <c r="J98" s="164"/>
      <c r="U98" s="7"/>
    </row>
    <row r="99" spans="1:21" s="2" customFormat="1" ht="15.75" customHeight="1" thickBot="1">
      <c r="A99" s="189" t="s">
        <v>244</v>
      </c>
      <c r="B99" s="430"/>
      <c r="C99" s="431"/>
      <c r="D99" s="432"/>
      <c r="E99" s="433"/>
      <c r="F99" s="75">
        <f>SUM(F88:F98)</f>
        <v>0</v>
      </c>
      <c r="G99" s="76">
        <f>SUM(G88:G98)</f>
        <v>0</v>
      </c>
      <c r="H99" s="76">
        <f>SUM(H88:H98)</f>
        <v>0</v>
      </c>
      <c r="I99" s="101">
        <f>SUM(I88:I98)</f>
        <v>0</v>
      </c>
      <c r="J99" s="165"/>
      <c r="U99" s="7"/>
    </row>
    <row r="100" spans="1:21" s="2" customFormat="1" ht="15.75" customHeight="1" thickBot="1">
      <c r="B100" s="106"/>
      <c r="C100" s="162"/>
      <c r="D100" s="108"/>
      <c r="E100" s="54"/>
      <c r="F100" s="56"/>
      <c r="G100" s="56"/>
      <c r="H100" s="56"/>
      <c r="I100" s="102"/>
      <c r="J100" s="103"/>
      <c r="U100" s="7"/>
    </row>
    <row r="101" spans="1:21" s="2" customFormat="1" ht="49.5" customHeight="1" thickBot="1">
      <c r="A101" s="176" t="s">
        <v>227</v>
      </c>
      <c r="B101" s="177" t="s">
        <v>228</v>
      </c>
      <c r="C101" s="244" t="s">
        <v>161</v>
      </c>
      <c r="D101" s="259" t="s">
        <v>162</v>
      </c>
      <c r="E101" s="245" t="s">
        <v>163</v>
      </c>
      <c r="F101" s="246" t="s">
        <v>180</v>
      </c>
      <c r="G101" s="246" t="s">
        <v>181</v>
      </c>
      <c r="H101" s="246" t="s">
        <v>229</v>
      </c>
      <c r="I101" s="247" t="s">
        <v>230</v>
      </c>
      <c r="J101" s="248" t="s">
        <v>168</v>
      </c>
      <c r="U101" s="7"/>
    </row>
    <row r="102" spans="1:21" s="2" customFormat="1" ht="15.75" customHeight="1">
      <c r="A102" s="124" t="s">
        <v>45</v>
      </c>
      <c r="B102" s="125"/>
      <c r="C102" s="160"/>
      <c r="D102" s="98"/>
      <c r="E102" s="118"/>
      <c r="F102" s="143"/>
      <c r="G102" s="119"/>
      <c r="H102" s="119"/>
      <c r="I102" s="119"/>
      <c r="J102" s="126"/>
      <c r="U102" s="7">
        <f>COUNTIF(H102:I112,"&gt;0")</f>
        <v>0</v>
      </c>
    </row>
    <row r="103" spans="1:21" s="2" customFormat="1" ht="15.75" customHeight="1">
      <c r="A103" s="173" t="s">
        <v>233</v>
      </c>
      <c r="B103" s="174"/>
      <c r="C103" s="160"/>
      <c r="D103" s="98"/>
      <c r="E103" s="118"/>
      <c r="F103" s="143"/>
      <c r="G103" s="119"/>
      <c r="H103" s="119"/>
      <c r="I103" s="119"/>
      <c r="J103" s="126"/>
      <c r="U103" s="7"/>
    </row>
    <row r="104" spans="1:21" s="2" customFormat="1" ht="15.75" customHeight="1">
      <c r="A104" s="175" t="s">
        <v>235</v>
      </c>
      <c r="B104" s="77">
        <f>IF(B103=0,0,B103-B102)</f>
        <v>0</v>
      </c>
      <c r="C104" s="160"/>
      <c r="D104" s="98"/>
      <c r="E104" s="118"/>
      <c r="F104" s="143"/>
      <c r="G104" s="119"/>
      <c r="H104" s="119"/>
      <c r="I104" s="119"/>
      <c r="J104" s="126"/>
      <c r="U104" s="7"/>
    </row>
    <row r="105" spans="1:21" s="2" customFormat="1" ht="15.75" customHeight="1">
      <c r="A105" s="79" t="s">
        <v>237</v>
      </c>
      <c r="B105" s="80"/>
      <c r="C105" s="161"/>
      <c r="D105" s="98"/>
      <c r="E105" s="118"/>
      <c r="F105" s="120"/>
      <c r="G105" s="73"/>
      <c r="H105" s="73"/>
      <c r="I105" s="73"/>
      <c r="J105" s="100"/>
      <c r="U105" s="7"/>
    </row>
    <row r="106" spans="1:21" s="2" customFormat="1" ht="15.75" customHeight="1">
      <c r="A106" s="79" t="s">
        <v>239</v>
      </c>
      <c r="B106" s="77">
        <f>B102+B104+B105</f>
        <v>0</v>
      </c>
      <c r="C106" s="161"/>
      <c r="D106" s="98"/>
      <c r="E106" s="118"/>
      <c r="F106" s="120"/>
      <c r="G106" s="73"/>
      <c r="H106" s="73"/>
      <c r="I106" s="73"/>
      <c r="J106" s="100"/>
      <c r="U106" s="7"/>
    </row>
    <row r="107" spans="1:21" s="2" customFormat="1" ht="15.75" customHeight="1">
      <c r="A107" s="79" t="s">
        <v>240</v>
      </c>
      <c r="B107" s="77">
        <f>F113+G113+H113+I113</f>
        <v>0</v>
      </c>
      <c r="C107" s="161"/>
      <c r="D107" s="98"/>
      <c r="E107" s="118"/>
      <c r="F107" s="120"/>
      <c r="G107" s="73"/>
      <c r="H107" s="73"/>
      <c r="I107" s="73"/>
      <c r="J107" s="100"/>
      <c r="U107" s="7"/>
    </row>
    <row r="108" spans="1:21" s="2" customFormat="1" ht="15.75" customHeight="1">
      <c r="A108" s="79" t="s">
        <v>91</v>
      </c>
      <c r="B108" s="78">
        <f>B106-B107</f>
        <v>0</v>
      </c>
      <c r="C108" s="161"/>
      <c r="D108" s="98"/>
      <c r="E108" s="118"/>
      <c r="F108" s="120"/>
      <c r="G108" s="73"/>
      <c r="H108" s="73"/>
      <c r="I108" s="73"/>
      <c r="J108" s="126"/>
      <c r="U108" s="7"/>
    </row>
    <row r="109" spans="1:21" s="2" customFormat="1" ht="15.75" customHeight="1" thickBot="1">
      <c r="A109" s="81" t="s">
        <v>241</v>
      </c>
      <c r="B109" s="82"/>
      <c r="C109" s="161"/>
      <c r="D109" s="98"/>
      <c r="E109" s="118"/>
      <c r="F109" s="120"/>
      <c r="G109" s="73"/>
      <c r="H109" s="73"/>
      <c r="I109" s="73"/>
      <c r="J109" s="100"/>
      <c r="U109" s="7"/>
    </row>
    <row r="110" spans="1:21" s="2" customFormat="1" ht="15.75" customHeight="1">
      <c r="A110" s="185" t="s">
        <v>242</v>
      </c>
      <c r="B110" s="428">
        <v>8</v>
      </c>
      <c r="C110" s="161"/>
      <c r="D110" s="98"/>
      <c r="E110" s="118"/>
      <c r="F110" s="120"/>
      <c r="G110" s="73"/>
      <c r="H110" s="73"/>
      <c r="I110" s="73"/>
      <c r="J110" s="100"/>
      <c r="U110" s="7"/>
    </row>
    <row r="111" spans="1:21" s="2" customFormat="1" ht="15.75" customHeight="1">
      <c r="A111" s="426" t="s">
        <v>243</v>
      </c>
      <c r="B111" s="429"/>
      <c r="C111" s="161"/>
      <c r="D111" s="98"/>
      <c r="E111" s="118"/>
      <c r="F111" s="120"/>
      <c r="G111" s="73"/>
      <c r="H111" s="73"/>
      <c r="I111" s="73"/>
      <c r="J111" s="100"/>
      <c r="U111" s="7"/>
    </row>
    <row r="112" spans="1:21" s="2" customFormat="1" ht="15.75" customHeight="1">
      <c r="A112" s="426"/>
      <c r="B112" s="429"/>
      <c r="C112" s="161"/>
      <c r="D112" s="98"/>
      <c r="E112" s="118"/>
      <c r="F112" s="121"/>
      <c r="G112" s="74"/>
      <c r="H112" s="74"/>
      <c r="I112" s="74"/>
      <c r="J112" s="164"/>
      <c r="U112" s="7"/>
    </row>
    <row r="113" spans="1:21" s="2" customFormat="1" ht="15.75" customHeight="1" thickBot="1">
      <c r="A113" s="189" t="s">
        <v>244</v>
      </c>
      <c r="B113" s="430"/>
      <c r="C113" s="431"/>
      <c r="D113" s="432"/>
      <c r="E113" s="433"/>
      <c r="F113" s="75">
        <f>SUM(F102:F112)</f>
        <v>0</v>
      </c>
      <c r="G113" s="76">
        <f>SUM(G102:G112)</f>
        <v>0</v>
      </c>
      <c r="H113" s="76">
        <f>SUM(H102:H112)</f>
        <v>0</v>
      </c>
      <c r="I113" s="101">
        <f>SUM(I102:I112)</f>
        <v>0</v>
      </c>
      <c r="J113" s="165"/>
      <c r="U113" s="7"/>
    </row>
    <row r="114" spans="1:21" s="2" customFormat="1" ht="15.75" customHeight="1" thickBot="1">
      <c r="B114" s="106"/>
      <c r="C114" s="162"/>
      <c r="D114" s="108"/>
      <c r="E114" s="54"/>
      <c r="F114" s="56"/>
      <c r="G114" s="56"/>
      <c r="H114" s="56"/>
      <c r="I114" s="102"/>
      <c r="J114" s="103"/>
      <c r="U114" s="7"/>
    </row>
    <row r="115" spans="1:21" s="2" customFormat="1" ht="49.5" customHeight="1" thickBot="1">
      <c r="A115" s="176" t="s">
        <v>227</v>
      </c>
      <c r="B115" s="177" t="s">
        <v>228</v>
      </c>
      <c r="C115" s="244" t="s">
        <v>161</v>
      </c>
      <c r="D115" s="259" t="s">
        <v>162</v>
      </c>
      <c r="E115" s="245" t="s">
        <v>163</v>
      </c>
      <c r="F115" s="246" t="s">
        <v>180</v>
      </c>
      <c r="G115" s="246" t="s">
        <v>181</v>
      </c>
      <c r="H115" s="246" t="s">
        <v>229</v>
      </c>
      <c r="I115" s="247" t="s">
        <v>230</v>
      </c>
      <c r="J115" s="248" t="s">
        <v>168</v>
      </c>
      <c r="U115" s="7"/>
    </row>
    <row r="116" spans="1:21" s="2" customFormat="1" ht="15.75" customHeight="1">
      <c r="A116" s="124" t="s">
        <v>45</v>
      </c>
      <c r="B116" s="125"/>
      <c r="C116" s="160"/>
      <c r="D116" s="98"/>
      <c r="E116" s="118"/>
      <c r="F116" s="143"/>
      <c r="G116" s="119"/>
      <c r="H116" s="119"/>
      <c r="I116" s="119"/>
      <c r="J116" s="126"/>
      <c r="U116" s="7">
        <f>COUNTIF(H116:I126,"&gt;0")</f>
        <v>0</v>
      </c>
    </row>
    <row r="117" spans="1:21" s="2" customFormat="1" ht="15.75" customHeight="1">
      <c r="A117" s="173" t="s">
        <v>233</v>
      </c>
      <c r="B117" s="174"/>
      <c r="C117" s="160"/>
      <c r="D117" s="98"/>
      <c r="E117" s="118"/>
      <c r="F117" s="143"/>
      <c r="G117" s="119"/>
      <c r="H117" s="119"/>
      <c r="I117" s="119"/>
      <c r="J117" s="126"/>
      <c r="U117" s="7"/>
    </row>
    <row r="118" spans="1:21" s="2" customFormat="1" ht="15.75" customHeight="1">
      <c r="A118" s="175" t="s">
        <v>235</v>
      </c>
      <c r="B118" s="77">
        <f>IF(B117=0,0,B117-B116)</f>
        <v>0</v>
      </c>
      <c r="C118" s="160"/>
      <c r="D118" s="98"/>
      <c r="E118" s="118"/>
      <c r="F118" s="143"/>
      <c r="G118" s="119"/>
      <c r="H118" s="119"/>
      <c r="I118" s="119"/>
      <c r="J118" s="126"/>
      <c r="U118" s="7"/>
    </row>
    <row r="119" spans="1:21" s="2" customFormat="1" ht="15.75" customHeight="1">
      <c r="A119" s="79" t="s">
        <v>237</v>
      </c>
      <c r="B119" s="80"/>
      <c r="C119" s="161"/>
      <c r="D119" s="98"/>
      <c r="E119" s="118"/>
      <c r="F119" s="120"/>
      <c r="G119" s="73"/>
      <c r="H119" s="73"/>
      <c r="I119" s="73"/>
      <c r="J119" s="100"/>
      <c r="U119" s="7"/>
    </row>
    <row r="120" spans="1:21" s="2" customFormat="1" ht="15.75" customHeight="1">
      <c r="A120" s="79" t="s">
        <v>239</v>
      </c>
      <c r="B120" s="77">
        <f>B116+B118+B119</f>
        <v>0</v>
      </c>
      <c r="C120" s="161"/>
      <c r="D120" s="98"/>
      <c r="E120" s="118"/>
      <c r="F120" s="120"/>
      <c r="G120" s="73"/>
      <c r="H120" s="73"/>
      <c r="I120" s="73"/>
      <c r="J120" s="100"/>
      <c r="U120" s="7"/>
    </row>
    <row r="121" spans="1:21" s="2" customFormat="1" ht="15.75" customHeight="1">
      <c r="A121" s="79" t="s">
        <v>240</v>
      </c>
      <c r="B121" s="77">
        <f>F127+G127+H127+I127</f>
        <v>0</v>
      </c>
      <c r="C121" s="161"/>
      <c r="D121" s="98"/>
      <c r="E121" s="118"/>
      <c r="F121" s="120"/>
      <c r="G121" s="73"/>
      <c r="H121" s="73"/>
      <c r="I121" s="73"/>
      <c r="J121" s="100"/>
      <c r="U121" s="7"/>
    </row>
    <row r="122" spans="1:21" s="2" customFormat="1" ht="15.75" customHeight="1">
      <c r="A122" s="79" t="s">
        <v>91</v>
      </c>
      <c r="B122" s="78">
        <f>B120-B121</f>
        <v>0</v>
      </c>
      <c r="C122" s="161"/>
      <c r="D122" s="98"/>
      <c r="E122" s="118"/>
      <c r="F122" s="120"/>
      <c r="G122" s="73"/>
      <c r="H122" s="73"/>
      <c r="I122" s="73"/>
      <c r="J122" s="126"/>
      <c r="U122" s="7"/>
    </row>
    <row r="123" spans="1:21" s="2" customFormat="1" ht="15.75" customHeight="1" thickBot="1">
      <c r="A123" s="81" t="s">
        <v>241</v>
      </c>
      <c r="B123" s="82"/>
      <c r="C123" s="161"/>
      <c r="D123" s="98"/>
      <c r="E123" s="118"/>
      <c r="F123" s="120"/>
      <c r="G123" s="73"/>
      <c r="H123" s="73"/>
      <c r="I123" s="73"/>
      <c r="J123" s="100"/>
      <c r="U123" s="7"/>
    </row>
    <row r="124" spans="1:21" s="2" customFormat="1" ht="15.75" customHeight="1">
      <c r="A124" s="185" t="s">
        <v>242</v>
      </c>
      <c r="B124" s="428">
        <v>9</v>
      </c>
      <c r="C124" s="161"/>
      <c r="D124" s="98"/>
      <c r="E124" s="118"/>
      <c r="F124" s="120"/>
      <c r="G124" s="73"/>
      <c r="H124" s="73"/>
      <c r="I124" s="73"/>
      <c r="J124" s="100"/>
      <c r="U124" s="7"/>
    </row>
    <row r="125" spans="1:21" s="2" customFormat="1" ht="15.75" customHeight="1">
      <c r="A125" s="426" t="s">
        <v>243</v>
      </c>
      <c r="B125" s="429"/>
      <c r="C125" s="161"/>
      <c r="D125" s="98"/>
      <c r="E125" s="118"/>
      <c r="F125" s="120"/>
      <c r="G125" s="73"/>
      <c r="H125" s="73"/>
      <c r="I125" s="73"/>
      <c r="J125" s="100"/>
      <c r="U125" s="7"/>
    </row>
    <row r="126" spans="1:21" s="2" customFormat="1" ht="15.75" customHeight="1">
      <c r="A126" s="426"/>
      <c r="B126" s="429"/>
      <c r="C126" s="161"/>
      <c r="D126" s="98"/>
      <c r="E126" s="118"/>
      <c r="F126" s="121"/>
      <c r="G126" s="74"/>
      <c r="H126" s="74"/>
      <c r="I126" s="74"/>
      <c r="J126" s="164"/>
      <c r="U126" s="7"/>
    </row>
    <row r="127" spans="1:21" s="2" customFormat="1" ht="15.75" customHeight="1" thickBot="1">
      <c r="A127" s="189" t="s">
        <v>244</v>
      </c>
      <c r="B127" s="430"/>
      <c r="C127" s="431"/>
      <c r="D127" s="432"/>
      <c r="E127" s="433"/>
      <c r="F127" s="75">
        <f>SUM(F116:F126)</f>
        <v>0</v>
      </c>
      <c r="G127" s="76">
        <f>SUM(G116:G126)</f>
        <v>0</v>
      </c>
      <c r="H127" s="76">
        <f>SUM(H116:H126)</f>
        <v>0</v>
      </c>
      <c r="I127" s="101">
        <f>SUM(I116:I126)</f>
        <v>0</v>
      </c>
      <c r="J127" s="165"/>
      <c r="U127" s="7"/>
    </row>
    <row r="128" spans="1:21" s="2" customFormat="1" ht="15.75" customHeight="1" thickBot="1">
      <c r="B128" s="106"/>
      <c r="C128" s="162"/>
      <c r="D128" s="108"/>
      <c r="E128" s="54"/>
      <c r="F128" s="56"/>
      <c r="G128" s="56"/>
      <c r="H128" s="56"/>
      <c r="I128" s="102"/>
      <c r="J128" s="103"/>
      <c r="U128" s="7"/>
    </row>
    <row r="129" spans="1:21" s="2" customFormat="1" ht="49.5" customHeight="1" thickBot="1">
      <c r="A129" s="176" t="s">
        <v>227</v>
      </c>
      <c r="B129" s="177" t="s">
        <v>228</v>
      </c>
      <c r="C129" s="244" t="s">
        <v>161</v>
      </c>
      <c r="D129" s="259" t="s">
        <v>162</v>
      </c>
      <c r="E129" s="245" t="s">
        <v>163</v>
      </c>
      <c r="F129" s="246" t="s">
        <v>180</v>
      </c>
      <c r="G129" s="246" t="s">
        <v>181</v>
      </c>
      <c r="H129" s="246" t="s">
        <v>229</v>
      </c>
      <c r="I129" s="247" t="s">
        <v>230</v>
      </c>
      <c r="J129" s="248" t="s">
        <v>168</v>
      </c>
      <c r="U129" s="7"/>
    </row>
    <row r="130" spans="1:21" s="2" customFormat="1" ht="15.75" customHeight="1">
      <c r="A130" s="124" t="s">
        <v>45</v>
      </c>
      <c r="B130" s="125"/>
      <c r="C130" s="160"/>
      <c r="D130" s="98"/>
      <c r="E130" s="118"/>
      <c r="F130" s="143"/>
      <c r="G130" s="119"/>
      <c r="H130" s="119"/>
      <c r="I130" s="119"/>
      <c r="J130" s="126"/>
      <c r="U130" s="7">
        <f>COUNTIF(H130:I140,"&gt;0")</f>
        <v>0</v>
      </c>
    </row>
    <row r="131" spans="1:21" s="2" customFormat="1" ht="15.75" customHeight="1">
      <c r="A131" s="173" t="s">
        <v>233</v>
      </c>
      <c r="B131" s="174"/>
      <c r="C131" s="160"/>
      <c r="D131" s="98"/>
      <c r="E131" s="118"/>
      <c r="F131" s="143"/>
      <c r="G131" s="119"/>
      <c r="H131" s="119"/>
      <c r="I131" s="119"/>
      <c r="J131" s="126"/>
      <c r="U131" s="7"/>
    </row>
    <row r="132" spans="1:21" s="2" customFormat="1" ht="15.75" customHeight="1">
      <c r="A132" s="175" t="s">
        <v>235</v>
      </c>
      <c r="B132" s="77">
        <f>IF(B131=0,0,B131-B130)</f>
        <v>0</v>
      </c>
      <c r="C132" s="160"/>
      <c r="D132" s="98"/>
      <c r="E132" s="118"/>
      <c r="F132" s="143"/>
      <c r="G132" s="119"/>
      <c r="H132" s="119"/>
      <c r="I132" s="119"/>
      <c r="J132" s="126"/>
      <c r="U132" s="7"/>
    </row>
    <row r="133" spans="1:21" s="2" customFormat="1" ht="15.75" customHeight="1">
      <c r="A133" s="79" t="s">
        <v>237</v>
      </c>
      <c r="B133" s="80"/>
      <c r="C133" s="161"/>
      <c r="D133" s="98"/>
      <c r="E133" s="118"/>
      <c r="F133" s="120"/>
      <c r="G133" s="73"/>
      <c r="H133" s="73"/>
      <c r="I133" s="73"/>
      <c r="J133" s="100"/>
      <c r="U133" s="7"/>
    </row>
    <row r="134" spans="1:21" s="2" customFormat="1" ht="15.75" customHeight="1">
      <c r="A134" s="79" t="s">
        <v>239</v>
      </c>
      <c r="B134" s="77">
        <f>B130+B132+B133</f>
        <v>0</v>
      </c>
      <c r="C134" s="161"/>
      <c r="D134" s="98"/>
      <c r="E134" s="118"/>
      <c r="F134" s="120"/>
      <c r="G134" s="73"/>
      <c r="H134" s="73"/>
      <c r="I134" s="73"/>
      <c r="J134" s="100"/>
      <c r="U134" s="7"/>
    </row>
    <row r="135" spans="1:21" s="2" customFormat="1" ht="15.75" customHeight="1">
      <c r="A135" s="79" t="s">
        <v>240</v>
      </c>
      <c r="B135" s="77">
        <f>F141+G141+H141+I141</f>
        <v>0</v>
      </c>
      <c r="C135" s="161"/>
      <c r="D135" s="98"/>
      <c r="E135" s="118"/>
      <c r="F135" s="120"/>
      <c r="G135" s="73"/>
      <c r="H135" s="73"/>
      <c r="I135" s="73"/>
      <c r="J135" s="100"/>
      <c r="U135" s="7"/>
    </row>
    <row r="136" spans="1:21" s="2" customFormat="1" ht="15.75" customHeight="1">
      <c r="A136" s="79" t="s">
        <v>91</v>
      </c>
      <c r="B136" s="78">
        <f>B134-B135</f>
        <v>0</v>
      </c>
      <c r="C136" s="161"/>
      <c r="D136" s="98"/>
      <c r="E136" s="118"/>
      <c r="F136" s="120"/>
      <c r="G136" s="73"/>
      <c r="H136" s="73"/>
      <c r="I136" s="73"/>
      <c r="J136" s="126"/>
      <c r="U136" s="7"/>
    </row>
    <row r="137" spans="1:21" s="2" customFormat="1" ht="15.75" customHeight="1" thickBot="1">
      <c r="A137" s="81" t="s">
        <v>241</v>
      </c>
      <c r="B137" s="82"/>
      <c r="C137" s="161"/>
      <c r="D137" s="98"/>
      <c r="E137" s="118"/>
      <c r="F137" s="120"/>
      <c r="G137" s="73"/>
      <c r="H137" s="73"/>
      <c r="I137" s="73"/>
      <c r="J137" s="100"/>
      <c r="U137" s="7"/>
    </row>
    <row r="138" spans="1:21" s="2" customFormat="1" ht="15.75" customHeight="1">
      <c r="A138" s="185" t="s">
        <v>242</v>
      </c>
      <c r="B138" s="428">
        <v>10</v>
      </c>
      <c r="C138" s="161"/>
      <c r="D138" s="98"/>
      <c r="E138" s="118"/>
      <c r="F138" s="120"/>
      <c r="G138" s="73"/>
      <c r="H138" s="73"/>
      <c r="I138" s="73"/>
      <c r="J138" s="100"/>
      <c r="U138" s="7"/>
    </row>
    <row r="139" spans="1:21" s="2" customFormat="1" ht="15.75" customHeight="1">
      <c r="A139" s="427" t="s">
        <v>243</v>
      </c>
      <c r="B139" s="429"/>
      <c r="C139" s="161"/>
      <c r="D139" s="98"/>
      <c r="E139" s="118"/>
      <c r="F139" s="120"/>
      <c r="G139" s="73"/>
      <c r="H139" s="73"/>
      <c r="I139" s="73"/>
      <c r="J139" s="100"/>
      <c r="U139" s="7"/>
    </row>
    <row r="140" spans="1:21" s="2" customFormat="1" ht="15.75" customHeight="1">
      <c r="A140" s="427"/>
      <c r="B140" s="429"/>
      <c r="C140" s="161"/>
      <c r="D140" s="98"/>
      <c r="E140" s="118"/>
      <c r="F140" s="121"/>
      <c r="G140" s="74"/>
      <c r="H140" s="74"/>
      <c r="I140" s="74"/>
      <c r="J140" s="164"/>
      <c r="U140" s="7"/>
    </row>
    <row r="141" spans="1:21" s="2" customFormat="1" ht="15.75" customHeight="1" thickBot="1">
      <c r="A141" s="83" t="s">
        <v>244</v>
      </c>
      <c r="B141" s="430"/>
      <c r="C141" s="431"/>
      <c r="D141" s="432"/>
      <c r="E141" s="433"/>
      <c r="F141" s="75">
        <f>SUM(F130:F140)</f>
        <v>0</v>
      </c>
      <c r="G141" s="76">
        <f>SUM(G130:G140)</f>
        <v>0</v>
      </c>
      <c r="H141" s="76">
        <f>SUM(H130:H140)</f>
        <v>0</v>
      </c>
      <c r="I141" s="101">
        <f>SUM(I130:I140)</f>
        <v>0</v>
      </c>
      <c r="J141" s="165"/>
      <c r="U141" s="7"/>
    </row>
    <row r="142" spans="1:21" s="2" customFormat="1" ht="15.75" customHeight="1" thickBot="1">
      <c r="B142" s="106"/>
      <c r="C142" s="162"/>
      <c r="D142" s="108"/>
      <c r="E142" s="54"/>
      <c r="F142" s="56"/>
      <c r="G142" s="56"/>
      <c r="H142" s="56"/>
      <c r="I142" s="102"/>
      <c r="J142" s="103"/>
      <c r="U142" s="7"/>
    </row>
    <row r="143" spans="1:21" s="2" customFormat="1" ht="49.5" customHeight="1" thickBot="1">
      <c r="A143" s="176" t="s">
        <v>227</v>
      </c>
      <c r="B143" s="177" t="s">
        <v>228</v>
      </c>
      <c r="C143" s="244" t="s">
        <v>161</v>
      </c>
      <c r="D143" s="259" t="s">
        <v>162</v>
      </c>
      <c r="E143" s="245" t="s">
        <v>163</v>
      </c>
      <c r="F143" s="246" t="s">
        <v>180</v>
      </c>
      <c r="G143" s="246" t="s">
        <v>181</v>
      </c>
      <c r="H143" s="246" t="s">
        <v>229</v>
      </c>
      <c r="I143" s="247" t="s">
        <v>230</v>
      </c>
      <c r="J143" s="248" t="s">
        <v>168</v>
      </c>
      <c r="U143" s="7"/>
    </row>
    <row r="144" spans="1:21" s="2" customFormat="1" ht="15.75" customHeight="1">
      <c r="A144" s="124" t="s">
        <v>45</v>
      </c>
      <c r="B144" s="125"/>
      <c r="C144" s="160"/>
      <c r="D144" s="98"/>
      <c r="E144" s="118"/>
      <c r="F144" s="143"/>
      <c r="G144" s="119"/>
      <c r="H144" s="119"/>
      <c r="I144" s="119"/>
      <c r="J144" s="126"/>
      <c r="U144" s="7">
        <f>COUNTIF(H144:I154,"&gt;0")</f>
        <v>0</v>
      </c>
    </row>
    <row r="145" spans="1:21" s="2" customFormat="1" ht="15.75" customHeight="1">
      <c r="A145" s="173" t="s">
        <v>233</v>
      </c>
      <c r="B145" s="174"/>
      <c r="C145" s="160"/>
      <c r="D145" s="98"/>
      <c r="E145" s="118"/>
      <c r="F145" s="143"/>
      <c r="G145" s="119"/>
      <c r="H145" s="119"/>
      <c r="I145" s="119"/>
      <c r="J145" s="126"/>
      <c r="U145" s="7"/>
    </row>
    <row r="146" spans="1:21" s="2" customFormat="1" ht="15.75" customHeight="1">
      <c r="A146" s="175" t="s">
        <v>235</v>
      </c>
      <c r="B146" s="77">
        <f>IF(B145=0,0,B145-B144)</f>
        <v>0</v>
      </c>
      <c r="C146" s="160"/>
      <c r="D146" s="98"/>
      <c r="E146" s="118"/>
      <c r="F146" s="143"/>
      <c r="G146" s="119"/>
      <c r="H146" s="119"/>
      <c r="I146" s="119"/>
      <c r="J146" s="126"/>
      <c r="U146" s="7"/>
    </row>
    <row r="147" spans="1:21" s="2" customFormat="1" ht="15.75" customHeight="1">
      <c r="A147" s="79" t="s">
        <v>237</v>
      </c>
      <c r="B147" s="80"/>
      <c r="C147" s="161"/>
      <c r="D147" s="98"/>
      <c r="E147" s="118"/>
      <c r="F147" s="120"/>
      <c r="G147" s="73"/>
      <c r="H147" s="73"/>
      <c r="I147" s="73"/>
      <c r="J147" s="100"/>
      <c r="U147" s="7"/>
    </row>
    <row r="148" spans="1:21" s="2" customFormat="1" ht="15.75" customHeight="1">
      <c r="A148" s="79" t="s">
        <v>239</v>
      </c>
      <c r="B148" s="77">
        <f>B144+B146+B147</f>
        <v>0</v>
      </c>
      <c r="C148" s="161"/>
      <c r="D148" s="98"/>
      <c r="E148" s="118"/>
      <c r="F148" s="120"/>
      <c r="G148" s="73"/>
      <c r="H148" s="73"/>
      <c r="I148" s="73"/>
      <c r="J148" s="100"/>
      <c r="U148" s="7"/>
    </row>
    <row r="149" spans="1:21" s="2" customFormat="1" ht="15.75" customHeight="1">
      <c r="A149" s="79" t="s">
        <v>240</v>
      </c>
      <c r="B149" s="77">
        <f>F155+G155+H155+I155</f>
        <v>0</v>
      </c>
      <c r="C149" s="161"/>
      <c r="D149" s="98"/>
      <c r="E149" s="118"/>
      <c r="F149" s="120"/>
      <c r="G149" s="73"/>
      <c r="H149" s="73"/>
      <c r="I149" s="73"/>
      <c r="J149" s="100"/>
      <c r="U149" s="7"/>
    </row>
    <row r="150" spans="1:21" s="2" customFormat="1" ht="15.75" customHeight="1">
      <c r="A150" s="79" t="s">
        <v>91</v>
      </c>
      <c r="B150" s="78">
        <f>B148-B149</f>
        <v>0</v>
      </c>
      <c r="C150" s="161"/>
      <c r="D150" s="98"/>
      <c r="E150" s="118"/>
      <c r="F150" s="120"/>
      <c r="G150" s="73"/>
      <c r="H150" s="73"/>
      <c r="I150" s="73"/>
      <c r="J150" s="126"/>
      <c r="U150" s="7"/>
    </row>
    <row r="151" spans="1:21" s="2" customFormat="1" ht="15.75" customHeight="1" thickBot="1">
      <c r="A151" s="81" t="s">
        <v>241</v>
      </c>
      <c r="B151" s="82"/>
      <c r="C151" s="161"/>
      <c r="D151" s="98"/>
      <c r="E151" s="118"/>
      <c r="F151" s="120"/>
      <c r="G151" s="73"/>
      <c r="H151" s="73"/>
      <c r="I151" s="73"/>
      <c r="J151" s="100"/>
      <c r="U151" s="7"/>
    </row>
    <row r="152" spans="1:21" s="2" customFormat="1" ht="15.75" customHeight="1">
      <c r="A152" s="185" t="s">
        <v>242</v>
      </c>
      <c r="B152" s="428">
        <v>11</v>
      </c>
      <c r="C152" s="161"/>
      <c r="D152" s="98"/>
      <c r="E152" s="118"/>
      <c r="F152" s="120"/>
      <c r="G152" s="73"/>
      <c r="H152" s="73"/>
      <c r="I152" s="73"/>
      <c r="J152" s="100"/>
      <c r="U152" s="7"/>
    </row>
    <row r="153" spans="1:21" s="2" customFormat="1" ht="15.75" customHeight="1">
      <c r="A153" s="426" t="s">
        <v>243</v>
      </c>
      <c r="B153" s="429"/>
      <c r="C153" s="161"/>
      <c r="D153" s="98"/>
      <c r="E153" s="118"/>
      <c r="F153" s="120"/>
      <c r="G153" s="73"/>
      <c r="H153" s="73"/>
      <c r="I153" s="73"/>
      <c r="J153" s="100"/>
      <c r="U153" s="7"/>
    </row>
    <row r="154" spans="1:21" s="2" customFormat="1" ht="15.75" customHeight="1">
      <c r="A154" s="426"/>
      <c r="B154" s="429"/>
      <c r="C154" s="161"/>
      <c r="D154" s="98"/>
      <c r="E154" s="118"/>
      <c r="F154" s="121"/>
      <c r="G154" s="74"/>
      <c r="H154" s="74"/>
      <c r="I154" s="74"/>
      <c r="J154" s="164"/>
      <c r="U154" s="7"/>
    </row>
    <row r="155" spans="1:21" s="2" customFormat="1" ht="15.75" customHeight="1" thickBot="1">
      <c r="A155" s="189" t="s">
        <v>244</v>
      </c>
      <c r="B155" s="430"/>
      <c r="C155" s="431"/>
      <c r="D155" s="432"/>
      <c r="E155" s="433"/>
      <c r="F155" s="75">
        <f>SUM(F144:F154)</f>
        <v>0</v>
      </c>
      <c r="G155" s="76">
        <f>SUM(G144:G154)</f>
        <v>0</v>
      </c>
      <c r="H155" s="76">
        <f>SUM(H144:H154)</f>
        <v>0</v>
      </c>
      <c r="I155" s="101">
        <f>SUM(I144:I154)</f>
        <v>0</v>
      </c>
      <c r="J155" s="165"/>
      <c r="U155" s="7"/>
    </row>
    <row r="156" spans="1:21" s="2" customFormat="1" ht="15.75" customHeight="1" thickBot="1">
      <c r="B156" s="106"/>
      <c r="C156" s="162"/>
      <c r="D156" s="108"/>
      <c r="E156" s="54"/>
      <c r="F156" s="56"/>
      <c r="G156" s="56"/>
      <c r="H156" s="56"/>
      <c r="I156" s="102"/>
      <c r="J156" s="103"/>
      <c r="U156" s="7"/>
    </row>
    <row r="157" spans="1:21" s="2" customFormat="1" ht="49.5" customHeight="1" thickBot="1">
      <c r="A157" s="176" t="s">
        <v>227</v>
      </c>
      <c r="B157" s="177" t="s">
        <v>228</v>
      </c>
      <c r="C157" s="244" t="s">
        <v>161</v>
      </c>
      <c r="D157" s="259" t="s">
        <v>162</v>
      </c>
      <c r="E157" s="245" t="s">
        <v>163</v>
      </c>
      <c r="F157" s="246" t="s">
        <v>180</v>
      </c>
      <c r="G157" s="246" t="s">
        <v>181</v>
      </c>
      <c r="H157" s="246" t="s">
        <v>229</v>
      </c>
      <c r="I157" s="247" t="s">
        <v>230</v>
      </c>
      <c r="J157" s="248" t="s">
        <v>168</v>
      </c>
      <c r="U157" s="7">
        <f>COUNTIF(H157:I167,"&gt;0")</f>
        <v>0</v>
      </c>
    </row>
    <row r="158" spans="1:21" s="2" customFormat="1" ht="15.75" customHeight="1">
      <c r="A158" s="124" t="s">
        <v>45</v>
      </c>
      <c r="B158" s="125"/>
      <c r="C158" s="160"/>
      <c r="D158" s="98"/>
      <c r="E158" s="118"/>
      <c r="F158" s="143"/>
      <c r="G158" s="119"/>
      <c r="H158" s="119"/>
      <c r="I158" s="119"/>
      <c r="J158" s="126"/>
      <c r="U158" s="7"/>
    </row>
    <row r="159" spans="1:21" s="2" customFormat="1" ht="15.75" customHeight="1">
      <c r="A159" s="173" t="s">
        <v>233</v>
      </c>
      <c r="B159" s="174"/>
      <c r="C159" s="160"/>
      <c r="D159" s="98"/>
      <c r="E159" s="118"/>
      <c r="F159" s="143"/>
      <c r="G159" s="119"/>
      <c r="H159" s="119"/>
      <c r="I159" s="119"/>
      <c r="J159" s="126"/>
      <c r="U159" s="7"/>
    </row>
    <row r="160" spans="1:21" s="2" customFormat="1" ht="15.75" customHeight="1">
      <c r="A160" s="175" t="s">
        <v>235</v>
      </c>
      <c r="B160" s="77">
        <f>IF(B159=0,0,B159-B158)</f>
        <v>0</v>
      </c>
      <c r="C160" s="160"/>
      <c r="D160" s="98"/>
      <c r="E160" s="118"/>
      <c r="F160" s="143"/>
      <c r="G160" s="119"/>
      <c r="H160" s="119"/>
      <c r="I160" s="119"/>
      <c r="J160" s="126"/>
      <c r="U160" s="7"/>
    </row>
    <row r="161" spans="1:21" s="2" customFormat="1" ht="15.75" customHeight="1">
      <c r="A161" s="79" t="s">
        <v>237</v>
      </c>
      <c r="B161" s="80"/>
      <c r="C161" s="161"/>
      <c r="D161" s="98"/>
      <c r="E161" s="118"/>
      <c r="F161" s="120"/>
      <c r="G161" s="73"/>
      <c r="H161" s="73"/>
      <c r="I161" s="73"/>
      <c r="J161" s="100"/>
      <c r="U161" s="7"/>
    </row>
    <row r="162" spans="1:21" s="2" customFormat="1" ht="15.75" customHeight="1">
      <c r="A162" s="79" t="s">
        <v>239</v>
      </c>
      <c r="B162" s="77">
        <f>B158+B160+B161</f>
        <v>0</v>
      </c>
      <c r="C162" s="161"/>
      <c r="D162" s="98"/>
      <c r="E162" s="118"/>
      <c r="F162" s="120"/>
      <c r="G162" s="73"/>
      <c r="H162" s="73"/>
      <c r="I162" s="73"/>
      <c r="J162" s="100"/>
      <c r="U162" s="7"/>
    </row>
    <row r="163" spans="1:21" s="2" customFormat="1" ht="15.75" customHeight="1">
      <c r="A163" s="79" t="s">
        <v>240</v>
      </c>
      <c r="B163" s="77">
        <f>F169+G169+H169+I169</f>
        <v>0</v>
      </c>
      <c r="C163" s="161"/>
      <c r="D163" s="98"/>
      <c r="E163" s="118"/>
      <c r="F163" s="120"/>
      <c r="G163" s="73"/>
      <c r="H163" s="73"/>
      <c r="I163" s="73"/>
      <c r="J163" s="100"/>
      <c r="U163" s="7"/>
    </row>
    <row r="164" spans="1:21" s="2" customFormat="1" ht="15.75" customHeight="1">
      <c r="A164" s="79" t="s">
        <v>91</v>
      </c>
      <c r="B164" s="78">
        <f>B162-B163</f>
        <v>0</v>
      </c>
      <c r="C164" s="161"/>
      <c r="D164" s="98"/>
      <c r="E164" s="118"/>
      <c r="F164" s="120"/>
      <c r="G164" s="73"/>
      <c r="H164" s="73"/>
      <c r="I164" s="73"/>
      <c r="J164" s="126"/>
      <c r="U164" s="7"/>
    </row>
    <row r="165" spans="1:21" s="2" customFormat="1" ht="15.75" customHeight="1" thickBot="1">
      <c r="A165" s="81" t="s">
        <v>241</v>
      </c>
      <c r="B165" s="82"/>
      <c r="C165" s="161"/>
      <c r="D165" s="98"/>
      <c r="E165" s="118"/>
      <c r="F165" s="120"/>
      <c r="G165" s="73"/>
      <c r="H165" s="73"/>
      <c r="I165" s="73"/>
      <c r="J165" s="100"/>
      <c r="U165" s="7"/>
    </row>
    <row r="166" spans="1:21" s="2" customFormat="1" ht="15.75" customHeight="1">
      <c r="A166" s="185" t="s">
        <v>242</v>
      </c>
      <c r="B166" s="428">
        <v>12</v>
      </c>
      <c r="C166" s="161"/>
      <c r="D166" s="98"/>
      <c r="E166" s="118"/>
      <c r="F166" s="120"/>
      <c r="G166" s="73"/>
      <c r="H166" s="73"/>
      <c r="I166" s="73"/>
      <c r="J166" s="100"/>
      <c r="U166" s="7"/>
    </row>
    <row r="167" spans="1:21" s="2" customFormat="1" ht="15.75" customHeight="1">
      <c r="A167" s="426" t="s">
        <v>243</v>
      </c>
      <c r="B167" s="429"/>
      <c r="C167" s="161"/>
      <c r="D167" s="98"/>
      <c r="E167" s="118"/>
      <c r="F167" s="120"/>
      <c r="G167" s="73"/>
      <c r="H167" s="73"/>
      <c r="I167" s="73"/>
      <c r="J167" s="100"/>
      <c r="U167" s="7"/>
    </row>
    <row r="168" spans="1:21" s="2" customFormat="1" ht="15.75" customHeight="1">
      <c r="A168" s="426"/>
      <c r="B168" s="429"/>
      <c r="C168" s="161"/>
      <c r="D168" s="98"/>
      <c r="E168" s="118"/>
      <c r="F168" s="121"/>
      <c r="G168" s="74"/>
      <c r="H168" s="74"/>
      <c r="I168" s="74"/>
      <c r="J168" s="164"/>
      <c r="U168" s="7"/>
    </row>
    <row r="169" spans="1:21" s="2" customFormat="1" ht="15.75" customHeight="1" thickBot="1">
      <c r="A169" s="189" t="s">
        <v>244</v>
      </c>
      <c r="B169" s="430"/>
      <c r="C169" s="431"/>
      <c r="D169" s="432"/>
      <c r="E169" s="433"/>
      <c r="F169" s="75">
        <f>SUM(F158:F168)</f>
        <v>0</v>
      </c>
      <c r="G169" s="76">
        <f>SUM(G158:G168)</f>
        <v>0</v>
      </c>
      <c r="H169" s="76">
        <f>SUM(H158:H168)</f>
        <v>0</v>
      </c>
      <c r="I169" s="101">
        <f>SUM(I158:I168)</f>
        <v>0</v>
      </c>
      <c r="J169" s="165"/>
      <c r="U169" s="7"/>
    </row>
    <row r="170" spans="1:21" s="2" customFormat="1" ht="15.75" customHeight="1" thickBot="1">
      <c r="B170" s="106"/>
      <c r="C170" s="162"/>
      <c r="D170" s="108"/>
      <c r="E170" s="54"/>
      <c r="F170" s="56"/>
      <c r="G170" s="56"/>
      <c r="H170" s="56"/>
      <c r="I170" s="102"/>
      <c r="J170" s="103"/>
      <c r="U170" s="7"/>
    </row>
    <row r="171" spans="1:21" s="2" customFormat="1" ht="49.5" customHeight="1" thickBot="1">
      <c r="A171" s="176" t="s">
        <v>227</v>
      </c>
      <c r="B171" s="177" t="s">
        <v>228</v>
      </c>
      <c r="C171" s="244" t="s">
        <v>161</v>
      </c>
      <c r="D171" s="259" t="s">
        <v>162</v>
      </c>
      <c r="E171" s="245" t="s">
        <v>163</v>
      </c>
      <c r="F171" s="246" t="s">
        <v>180</v>
      </c>
      <c r="G171" s="246" t="s">
        <v>181</v>
      </c>
      <c r="H171" s="246" t="s">
        <v>229</v>
      </c>
      <c r="I171" s="247" t="s">
        <v>230</v>
      </c>
      <c r="J171" s="248" t="s">
        <v>168</v>
      </c>
      <c r="U171" s="7"/>
    </row>
    <row r="172" spans="1:21" s="2" customFormat="1" ht="15.75" customHeight="1">
      <c r="A172" s="124" t="s">
        <v>45</v>
      </c>
      <c r="B172" s="125"/>
      <c r="C172" s="160"/>
      <c r="D172" s="98"/>
      <c r="E172" s="118"/>
      <c r="F172" s="143"/>
      <c r="G172" s="119"/>
      <c r="H172" s="119"/>
      <c r="I172" s="119"/>
      <c r="J172" s="126"/>
      <c r="U172" s="7">
        <f>COUNTIF(H172:I182,"&gt;0")</f>
        <v>0</v>
      </c>
    </row>
    <row r="173" spans="1:21" s="2" customFormat="1" ht="15.75" customHeight="1">
      <c r="A173" s="173" t="s">
        <v>233</v>
      </c>
      <c r="B173" s="174"/>
      <c r="C173" s="160"/>
      <c r="D173" s="98"/>
      <c r="E173" s="118"/>
      <c r="F173" s="143"/>
      <c r="G173" s="119"/>
      <c r="H173" s="119"/>
      <c r="I173" s="119"/>
      <c r="J173" s="126"/>
      <c r="U173" s="7"/>
    </row>
    <row r="174" spans="1:21" s="2" customFormat="1" ht="15.75" customHeight="1">
      <c r="A174" s="175" t="s">
        <v>235</v>
      </c>
      <c r="B174" s="77">
        <f>IF(B173=0,0,B173-B172)</f>
        <v>0</v>
      </c>
      <c r="C174" s="160"/>
      <c r="D174" s="98"/>
      <c r="E174" s="118"/>
      <c r="F174" s="143"/>
      <c r="G174" s="119"/>
      <c r="H174" s="119"/>
      <c r="I174" s="119"/>
      <c r="J174" s="126"/>
      <c r="U174" s="7"/>
    </row>
    <row r="175" spans="1:21" s="2" customFormat="1" ht="15.75" customHeight="1">
      <c r="A175" s="79" t="s">
        <v>237</v>
      </c>
      <c r="B175" s="80"/>
      <c r="C175" s="161"/>
      <c r="D175" s="98"/>
      <c r="E175" s="118"/>
      <c r="F175" s="120"/>
      <c r="G175" s="73"/>
      <c r="H175" s="73"/>
      <c r="I175" s="73"/>
      <c r="J175" s="100"/>
      <c r="U175" s="7"/>
    </row>
    <row r="176" spans="1:21" s="2" customFormat="1" ht="15.75" customHeight="1">
      <c r="A176" s="79" t="s">
        <v>239</v>
      </c>
      <c r="B176" s="77">
        <f>B172+B174+B175</f>
        <v>0</v>
      </c>
      <c r="C176" s="161"/>
      <c r="D176" s="98"/>
      <c r="E176" s="118"/>
      <c r="F176" s="120"/>
      <c r="G176" s="73"/>
      <c r="H176" s="73"/>
      <c r="I176" s="73"/>
      <c r="J176" s="100"/>
      <c r="U176" s="7"/>
    </row>
    <row r="177" spans="1:21" s="2" customFormat="1" ht="15.75" customHeight="1">
      <c r="A177" s="79" t="s">
        <v>240</v>
      </c>
      <c r="B177" s="77">
        <f>F183+G183+H183+I183</f>
        <v>0</v>
      </c>
      <c r="C177" s="161"/>
      <c r="D177" s="98"/>
      <c r="E177" s="118"/>
      <c r="F177" s="120"/>
      <c r="G177" s="73"/>
      <c r="H177" s="73"/>
      <c r="I177" s="73"/>
      <c r="J177" s="100"/>
      <c r="U177" s="7"/>
    </row>
    <row r="178" spans="1:21" s="2" customFormat="1" ht="15.75" customHeight="1">
      <c r="A178" s="79" t="s">
        <v>91</v>
      </c>
      <c r="B178" s="78">
        <f>B176-B177</f>
        <v>0</v>
      </c>
      <c r="C178" s="161"/>
      <c r="D178" s="98"/>
      <c r="E178" s="118"/>
      <c r="F178" s="120"/>
      <c r="G178" s="73"/>
      <c r="H178" s="73"/>
      <c r="I178" s="73"/>
      <c r="J178" s="126"/>
      <c r="U178" s="7"/>
    </row>
    <row r="179" spans="1:21" s="2" customFormat="1" ht="15.75" customHeight="1" thickBot="1">
      <c r="A179" s="81" t="s">
        <v>241</v>
      </c>
      <c r="B179" s="82"/>
      <c r="C179" s="161"/>
      <c r="D179" s="98"/>
      <c r="E179" s="118"/>
      <c r="F179" s="120"/>
      <c r="G179" s="73"/>
      <c r="H179" s="73"/>
      <c r="I179" s="73"/>
      <c r="J179" s="100"/>
      <c r="U179" s="7"/>
    </row>
    <row r="180" spans="1:21" s="2" customFormat="1" ht="15.75" customHeight="1">
      <c r="A180" s="185" t="s">
        <v>242</v>
      </c>
      <c r="B180" s="428">
        <v>13</v>
      </c>
      <c r="C180" s="161"/>
      <c r="D180" s="98"/>
      <c r="E180" s="118"/>
      <c r="F180" s="120"/>
      <c r="G180" s="73"/>
      <c r="H180" s="73"/>
      <c r="I180" s="73"/>
      <c r="J180" s="100"/>
      <c r="U180" s="7"/>
    </row>
    <row r="181" spans="1:21" s="2" customFormat="1" ht="15.75" customHeight="1">
      <c r="A181" s="427" t="s">
        <v>243</v>
      </c>
      <c r="B181" s="429"/>
      <c r="C181" s="161"/>
      <c r="D181" s="98"/>
      <c r="E181" s="118"/>
      <c r="F181" s="120"/>
      <c r="G181" s="73"/>
      <c r="H181" s="73"/>
      <c r="I181" s="73"/>
      <c r="J181" s="100"/>
      <c r="U181" s="7"/>
    </row>
    <row r="182" spans="1:21" s="2" customFormat="1" ht="15.75" customHeight="1">
      <c r="A182" s="427"/>
      <c r="B182" s="429"/>
      <c r="C182" s="161"/>
      <c r="D182" s="98"/>
      <c r="E182" s="118"/>
      <c r="F182" s="121"/>
      <c r="G182" s="74"/>
      <c r="H182" s="74"/>
      <c r="I182" s="74"/>
      <c r="J182" s="164"/>
      <c r="U182" s="7"/>
    </row>
    <row r="183" spans="1:21" s="2" customFormat="1" ht="15.75" customHeight="1" thickBot="1">
      <c r="A183" s="83" t="s">
        <v>244</v>
      </c>
      <c r="B183" s="430"/>
      <c r="C183" s="431"/>
      <c r="D183" s="432"/>
      <c r="E183" s="433"/>
      <c r="F183" s="75">
        <f>SUM(F172:F182)</f>
        <v>0</v>
      </c>
      <c r="G183" s="76">
        <f>SUM(G172:G182)</f>
        <v>0</v>
      </c>
      <c r="H183" s="76">
        <f>SUM(H172:H182)</f>
        <v>0</v>
      </c>
      <c r="I183" s="101">
        <f>SUM(I172:I182)</f>
        <v>0</v>
      </c>
      <c r="J183" s="165"/>
      <c r="U183" s="7"/>
    </row>
    <row r="184" spans="1:21" s="2" customFormat="1" ht="15.75" customHeight="1" thickBot="1">
      <c r="B184" s="106"/>
      <c r="C184" s="162"/>
      <c r="D184" s="108"/>
      <c r="E184" s="54"/>
      <c r="F184" s="56"/>
      <c r="G184" s="56"/>
      <c r="H184" s="56"/>
      <c r="I184" s="102"/>
      <c r="J184" s="103"/>
      <c r="U184" s="7"/>
    </row>
    <row r="185" spans="1:21" s="2" customFormat="1" ht="49.5" customHeight="1" thickBot="1">
      <c r="A185" s="176" t="s">
        <v>227</v>
      </c>
      <c r="B185" s="177" t="s">
        <v>228</v>
      </c>
      <c r="C185" s="244" t="s">
        <v>161</v>
      </c>
      <c r="D185" s="259" t="s">
        <v>162</v>
      </c>
      <c r="E185" s="245" t="s">
        <v>163</v>
      </c>
      <c r="F185" s="246" t="s">
        <v>180</v>
      </c>
      <c r="G185" s="246" t="s">
        <v>181</v>
      </c>
      <c r="H185" s="246" t="s">
        <v>229</v>
      </c>
      <c r="I185" s="247" t="s">
        <v>230</v>
      </c>
      <c r="J185" s="248" t="s">
        <v>168</v>
      </c>
      <c r="U185" s="7"/>
    </row>
    <row r="186" spans="1:21" s="2" customFormat="1" ht="15.75" customHeight="1">
      <c r="A186" s="124" t="s">
        <v>45</v>
      </c>
      <c r="B186" s="125"/>
      <c r="C186" s="160"/>
      <c r="D186" s="98"/>
      <c r="E186" s="118"/>
      <c r="F186" s="119"/>
      <c r="G186" s="119"/>
      <c r="H186" s="119"/>
      <c r="I186" s="119"/>
      <c r="J186" s="126"/>
      <c r="U186" s="7">
        <f>COUNTIF(H186:I196,"&gt;0")</f>
        <v>0</v>
      </c>
    </row>
    <row r="187" spans="1:21" s="2" customFormat="1" ht="15.75" customHeight="1">
      <c r="A187" s="173" t="s">
        <v>233</v>
      </c>
      <c r="B187" s="174"/>
      <c r="C187" s="160"/>
      <c r="D187" s="98"/>
      <c r="E187" s="118"/>
      <c r="F187" s="143"/>
      <c r="G187" s="119"/>
      <c r="H187" s="119"/>
      <c r="I187" s="119"/>
      <c r="J187" s="126"/>
      <c r="U187" s="7"/>
    </row>
    <row r="188" spans="1:21" s="2" customFormat="1" ht="15.75" customHeight="1">
      <c r="A188" s="175" t="s">
        <v>235</v>
      </c>
      <c r="B188" s="77">
        <f>IF(B187=0,0,B187-B186)</f>
        <v>0</v>
      </c>
      <c r="C188" s="160"/>
      <c r="D188" s="98"/>
      <c r="E188" s="118"/>
      <c r="F188" s="143"/>
      <c r="G188" s="119"/>
      <c r="H188" s="119"/>
      <c r="I188" s="119"/>
      <c r="J188" s="126"/>
      <c r="U188" s="7"/>
    </row>
    <row r="189" spans="1:21" s="2" customFormat="1" ht="15.75" customHeight="1">
      <c r="A189" s="79" t="s">
        <v>237</v>
      </c>
      <c r="B189" s="80"/>
      <c r="C189" s="161"/>
      <c r="D189" s="98"/>
      <c r="E189" s="118"/>
      <c r="F189" s="120"/>
      <c r="G189" s="73"/>
      <c r="H189" s="73"/>
      <c r="I189" s="73"/>
      <c r="J189" s="100"/>
      <c r="U189" s="7"/>
    </row>
    <row r="190" spans="1:21" s="2" customFormat="1" ht="15.75" customHeight="1">
      <c r="A190" s="79" t="s">
        <v>239</v>
      </c>
      <c r="B190" s="77">
        <f>B186+B188+B189</f>
        <v>0</v>
      </c>
      <c r="C190" s="161"/>
      <c r="D190" s="98"/>
      <c r="E190" s="118"/>
      <c r="F190" s="120"/>
      <c r="G190" s="73"/>
      <c r="H190" s="73"/>
      <c r="I190" s="73"/>
      <c r="J190" s="100"/>
      <c r="U190" s="7"/>
    </row>
    <row r="191" spans="1:21" s="2" customFormat="1" ht="15.75" customHeight="1">
      <c r="A191" s="79" t="s">
        <v>240</v>
      </c>
      <c r="B191" s="77">
        <f>F197+G197+H197+I197</f>
        <v>0</v>
      </c>
      <c r="C191" s="161"/>
      <c r="D191" s="98"/>
      <c r="E191" s="118"/>
      <c r="F191" s="120"/>
      <c r="G191" s="73"/>
      <c r="H191" s="73"/>
      <c r="I191" s="73"/>
      <c r="J191" s="100"/>
      <c r="U191" s="7"/>
    </row>
    <row r="192" spans="1:21" s="2" customFormat="1" ht="15.75" customHeight="1">
      <c r="A192" s="79" t="s">
        <v>91</v>
      </c>
      <c r="B192" s="78">
        <f>B190-B191</f>
        <v>0</v>
      </c>
      <c r="C192" s="161"/>
      <c r="D192" s="98"/>
      <c r="E192" s="118"/>
      <c r="F192" s="120"/>
      <c r="G192" s="73"/>
      <c r="H192" s="73"/>
      <c r="I192" s="73"/>
      <c r="J192" s="126"/>
      <c r="U192" s="7"/>
    </row>
    <row r="193" spans="1:21" s="2" customFormat="1" ht="15.75" customHeight="1" thickBot="1">
      <c r="A193" s="81" t="s">
        <v>241</v>
      </c>
      <c r="B193" s="82"/>
      <c r="C193" s="161"/>
      <c r="D193" s="98"/>
      <c r="E193" s="118"/>
      <c r="F193" s="120"/>
      <c r="G193" s="73"/>
      <c r="H193" s="73"/>
      <c r="I193" s="73"/>
      <c r="J193" s="100"/>
      <c r="U193" s="7"/>
    </row>
    <row r="194" spans="1:21" s="2" customFormat="1" ht="15.75" customHeight="1">
      <c r="A194" s="185" t="s">
        <v>242</v>
      </c>
      <c r="B194" s="428">
        <v>14</v>
      </c>
      <c r="C194" s="161"/>
      <c r="D194" s="98"/>
      <c r="E194" s="118"/>
      <c r="F194" s="120"/>
      <c r="G194" s="73"/>
      <c r="H194" s="73"/>
      <c r="I194" s="73"/>
      <c r="J194" s="100"/>
      <c r="U194" s="7"/>
    </row>
    <row r="195" spans="1:21" s="2" customFormat="1" ht="15.75" customHeight="1">
      <c r="A195" s="426" t="s">
        <v>243</v>
      </c>
      <c r="B195" s="429"/>
      <c r="C195" s="161"/>
      <c r="D195" s="98"/>
      <c r="E195" s="118"/>
      <c r="F195" s="120"/>
      <c r="G195" s="73"/>
      <c r="H195" s="73"/>
      <c r="I195" s="73"/>
      <c r="J195" s="100"/>
      <c r="U195" s="7"/>
    </row>
    <row r="196" spans="1:21" s="2" customFormat="1" ht="15.75" customHeight="1">
      <c r="A196" s="426"/>
      <c r="B196" s="429"/>
      <c r="C196" s="161"/>
      <c r="D196" s="98"/>
      <c r="E196" s="118"/>
      <c r="F196" s="121"/>
      <c r="G196" s="74"/>
      <c r="H196" s="74"/>
      <c r="I196" s="74"/>
      <c r="J196" s="164"/>
      <c r="U196" s="7"/>
    </row>
    <row r="197" spans="1:21" s="2" customFormat="1" ht="15.75" customHeight="1" thickBot="1">
      <c r="A197" s="189" t="s">
        <v>244</v>
      </c>
      <c r="B197" s="430"/>
      <c r="C197" s="431"/>
      <c r="D197" s="432"/>
      <c r="E197" s="433"/>
      <c r="F197" s="75">
        <f>SUM(F186:F196)</f>
        <v>0</v>
      </c>
      <c r="G197" s="76">
        <f>SUM(G186:G196)</f>
        <v>0</v>
      </c>
      <c r="H197" s="76">
        <f>SUM(H186:H196)</f>
        <v>0</v>
      </c>
      <c r="I197" s="101">
        <f>SUM(I186:I196)</f>
        <v>0</v>
      </c>
      <c r="J197" s="165"/>
      <c r="U197" s="7"/>
    </row>
    <row r="198" spans="1:21" s="2" customFormat="1" ht="15.75" customHeight="1" thickBot="1">
      <c r="B198" s="106"/>
      <c r="C198" s="162"/>
      <c r="D198" s="108"/>
      <c r="E198" s="54"/>
      <c r="F198" s="56"/>
      <c r="G198" s="56"/>
      <c r="H198" s="56"/>
      <c r="I198" s="102"/>
      <c r="J198" s="103"/>
      <c r="U198" s="7"/>
    </row>
    <row r="199" spans="1:21" s="2" customFormat="1" ht="49.5" customHeight="1" thickBot="1">
      <c r="A199" s="176" t="s">
        <v>227</v>
      </c>
      <c r="B199" s="177" t="s">
        <v>228</v>
      </c>
      <c r="C199" s="244" t="s">
        <v>161</v>
      </c>
      <c r="D199" s="259" t="s">
        <v>162</v>
      </c>
      <c r="E199" s="245" t="s">
        <v>163</v>
      </c>
      <c r="F199" s="246" t="s">
        <v>180</v>
      </c>
      <c r="G199" s="246" t="s">
        <v>181</v>
      </c>
      <c r="H199" s="246" t="s">
        <v>229</v>
      </c>
      <c r="I199" s="247" t="s">
        <v>230</v>
      </c>
      <c r="J199" s="248" t="s">
        <v>168</v>
      </c>
      <c r="U199" s="7"/>
    </row>
    <row r="200" spans="1:21" s="2" customFormat="1" ht="15.75" customHeight="1">
      <c r="A200" s="124" t="s">
        <v>45</v>
      </c>
      <c r="B200" s="125"/>
      <c r="C200" s="160"/>
      <c r="D200" s="98"/>
      <c r="E200" s="118"/>
      <c r="F200" s="143"/>
      <c r="G200" s="119"/>
      <c r="H200" s="119"/>
      <c r="I200" s="119"/>
      <c r="J200" s="126"/>
      <c r="U200" s="7">
        <f>COUNTIF(H200:I210,"&gt;0")</f>
        <v>0</v>
      </c>
    </row>
    <row r="201" spans="1:21" s="2" customFormat="1" ht="15.75" customHeight="1">
      <c r="A201" s="173" t="s">
        <v>233</v>
      </c>
      <c r="B201" s="174"/>
      <c r="C201" s="160"/>
      <c r="D201" s="98"/>
      <c r="E201" s="118"/>
      <c r="F201" s="143"/>
      <c r="G201" s="119"/>
      <c r="H201" s="119"/>
      <c r="I201" s="119"/>
      <c r="J201" s="126"/>
      <c r="U201" s="7"/>
    </row>
    <row r="202" spans="1:21" s="2" customFormat="1" ht="15.75" customHeight="1">
      <c r="A202" s="175" t="s">
        <v>235</v>
      </c>
      <c r="B202" s="77">
        <f>IF(B201=0,0,B201-B200)</f>
        <v>0</v>
      </c>
      <c r="C202" s="160"/>
      <c r="D202" s="98"/>
      <c r="E202" s="118"/>
      <c r="F202" s="143"/>
      <c r="G202" s="119"/>
      <c r="H202" s="119"/>
      <c r="I202" s="119"/>
      <c r="J202" s="126"/>
      <c r="U202" s="7"/>
    </row>
    <row r="203" spans="1:21" s="2" customFormat="1" ht="15.75" customHeight="1">
      <c r="A203" s="79" t="s">
        <v>237</v>
      </c>
      <c r="B203" s="80"/>
      <c r="C203" s="161"/>
      <c r="D203" s="98"/>
      <c r="E203" s="118"/>
      <c r="F203" s="120"/>
      <c r="G203" s="73"/>
      <c r="H203" s="73"/>
      <c r="I203" s="73"/>
      <c r="J203" s="100"/>
      <c r="U203" s="7"/>
    </row>
    <row r="204" spans="1:21" s="2" customFormat="1" ht="15.75" customHeight="1">
      <c r="A204" s="79" t="s">
        <v>239</v>
      </c>
      <c r="B204" s="77">
        <f>B200+B202+B203</f>
        <v>0</v>
      </c>
      <c r="C204" s="161"/>
      <c r="D204" s="98"/>
      <c r="E204" s="118"/>
      <c r="F204" s="120"/>
      <c r="G204" s="73"/>
      <c r="H204" s="73"/>
      <c r="I204" s="73"/>
      <c r="J204" s="100"/>
      <c r="U204" s="7"/>
    </row>
    <row r="205" spans="1:21" s="2" customFormat="1" ht="15.75" customHeight="1">
      <c r="A205" s="79" t="s">
        <v>240</v>
      </c>
      <c r="B205" s="77">
        <f>F211+G211+H211+I211</f>
        <v>0</v>
      </c>
      <c r="C205" s="161"/>
      <c r="D205" s="98"/>
      <c r="E205" s="118"/>
      <c r="F205" s="120"/>
      <c r="G205" s="73"/>
      <c r="H205" s="73"/>
      <c r="I205" s="73"/>
      <c r="J205" s="100"/>
      <c r="U205" s="7"/>
    </row>
    <row r="206" spans="1:21" s="2" customFormat="1" ht="15.75" customHeight="1">
      <c r="A206" s="79" t="s">
        <v>91</v>
      </c>
      <c r="B206" s="78">
        <f>B204-B205</f>
        <v>0</v>
      </c>
      <c r="C206" s="161"/>
      <c r="D206" s="98"/>
      <c r="E206" s="118"/>
      <c r="F206" s="120"/>
      <c r="G206" s="73"/>
      <c r="H206" s="73"/>
      <c r="I206" s="73"/>
      <c r="J206" s="126"/>
      <c r="U206" s="7"/>
    </row>
    <row r="207" spans="1:21" s="2" customFormat="1" ht="15.75" customHeight="1" thickBot="1">
      <c r="A207" s="81" t="s">
        <v>241</v>
      </c>
      <c r="B207" s="82"/>
      <c r="C207" s="161"/>
      <c r="D207" s="98"/>
      <c r="E207" s="118"/>
      <c r="F207" s="120"/>
      <c r="G207" s="73"/>
      <c r="H207" s="73"/>
      <c r="I207" s="73"/>
      <c r="J207" s="100"/>
      <c r="U207" s="7"/>
    </row>
    <row r="208" spans="1:21" s="2" customFormat="1" ht="15.75" customHeight="1">
      <c r="A208" s="185" t="s">
        <v>242</v>
      </c>
      <c r="B208" s="428">
        <v>15</v>
      </c>
      <c r="C208" s="161"/>
      <c r="D208" s="98"/>
      <c r="E208" s="118"/>
      <c r="F208" s="120"/>
      <c r="G208" s="73"/>
      <c r="H208" s="73"/>
      <c r="I208" s="73"/>
      <c r="J208" s="100"/>
      <c r="U208" s="7"/>
    </row>
    <row r="209" spans="1:21" s="2" customFormat="1" ht="15.75" customHeight="1">
      <c r="A209" s="427" t="s">
        <v>243</v>
      </c>
      <c r="B209" s="429"/>
      <c r="C209" s="161"/>
      <c r="D209" s="98"/>
      <c r="E209" s="118"/>
      <c r="F209" s="120"/>
      <c r="G209" s="73"/>
      <c r="H209" s="73"/>
      <c r="I209" s="73"/>
      <c r="J209" s="100"/>
      <c r="U209" s="7"/>
    </row>
    <row r="210" spans="1:21" s="2" customFormat="1" ht="15.75" customHeight="1">
      <c r="A210" s="427"/>
      <c r="B210" s="429"/>
      <c r="C210" s="161"/>
      <c r="D210" s="98"/>
      <c r="E210" s="118"/>
      <c r="F210" s="121"/>
      <c r="G210" s="74"/>
      <c r="H210" s="74"/>
      <c r="I210" s="74"/>
      <c r="J210" s="164"/>
      <c r="U210" s="7"/>
    </row>
    <row r="211" spans="1:21" s="2" customFormat="1" ht="15.75" customHeight="1" thickBot="1">
      <c r="A211" s="83" t="s">
        <v>244</v>
      </c>
      <c r="B211" s="430"/>
      <c r="C211" s="431"/>
      <c r="D211" s="432"/>
      <c r="E211" s="433"/>
      <c r="F211" s="75">
        <f>SUM(F200:F210)</f>
        <v>0</v>
      </c>
      <c r="G211" s="76">
        <f>SUM(G200:G210)</f>
        <v>0</v>
      </c>
      <c r="H211" s="76">
        <f>SUM(H200:H210)</f>
        <v>0</v>
      </c>
      <c r="I211" s="101">
        <f>SUM(I200:I210)</f>
        <v>0</v>
      </c>
      <c r="J211" s="165"/>
      <c r="U211" s="7"/>
    </row>
    <row r="212" spans="1:21" s="2" customFormat="1" ht="15.75" customHeight="1" thickBot="1">
      <c r="B212" s="106"/>
      <c r="C212" s="162"/>
      <c r="D212" s="108"/>
      <c r="E212" s="54"/>
      <c r="F212" s="56"/>
      <c r="G212" s="56"/>
      <c r="H212" s="56"/>
      <c r="I212" s="102"/>
      <c r="J212" s="103"/>
      <c r="U212" s="7"/>
    </row>
    <row r="213" spans="1:21" s="2" customFormat="1" ht="49.5" customHeight="1" thickBot="1">
      <c r="A213" s="176" t="s">
        <v>227</v>
      </c>
      <c r="B213" s="177" t="s">
        <v>228</v>
      </c>
      <c r="C213" s="244" t="s">
        <v>161</v>
      </c>
      <c r="D213" s="259" t="s">
        <v>162</v>
      </c>
      <c r="E213" s="245" t="s">
        <v>163</v>
      </c>
      <c r="F213" s="246" t="s">
        <v>180</v>
      </c>
      <c r="G213" s="246" t="s">
        <v>181</v>
      </c>
      <c r="H213" s="246" t="s">
        <v>229</v>
      </c>
      <c r="I213" s="247" t="s">
        <v>230</v>
      </c>
      <c r="J213" s="248" t="s">
        <v>168</v>
      </c>
      <c r="U213" s="7"/>
    </row>
    <row r="214" spans="1:21" s="2" customFormat="1" ht="15.75" customHeight="1">
      <c r="A214" s="124" t="s">
        <v>45</v>
      </c>
      <c r="B214" s="125"/>
      <c r="C214" s="160"/>
      <c r="D214" s="98"/>
      <c r="E214" s="118"/>
      <c r="F214" s="143"/>
      <c r="G214" s="119"/>
      <c r="H214" s="119"/>
      <c r="I214" s="119"/>
      <c r="J214" s="126"/>
      <c r="U214" s="7">
        <f>COUNTIF(H214:I224,"&gt;0")</f>
        <v>0</v>
      </c>
    </row>
    <row r="215" spans="1:21" s="2" customFormat="1" ht="15.75" customHeight="1">
      <c r="A215" s="173" t="s">
        <v>233</v>
      </c>
      <c r="B215" s="174"/>
      <c r="C215" s="160"/>
      <c r="D215" s="98"/>
      <c r="E215" s="118"/>
      <c r="F215" s="143"/>
      <c r="G215" s="119"/>
      <c r="H215" s="119"/>
      <c r="I215" s="119"/>
      <c r="J215" s="126"/>
      <c r="U215" s="7"/>
    </row>
    <row r="216" spans="1:21" s="2" customFormat="1" ht="15.75" customHeight="1">
      <c r="A216" s="175" t="s">
        <v>235</v>
      </c>
      <c r="B216" s="77">
        <f>IF(B215=0,0,B215-B214)</f>
        <v>0</v>
      </c>
      <c r="C216" s="160"/>
      <c r="D216" s="98"/>
      <c r="E216" s="118"/>
      <c r="F216" s="143"/>
      <c r="G216" s="119"/>
      <c r="H216" s="119"/>
      <c r="I216" s="119"/>
      <c r="J216" s="126"/>
      <c r="U216" s="7"/>
    </row>
    <row r="217" spans="1:21" s="2" customFormat="1" ht="15.75" customHeight="1">
      <c r="A217" s="79" t="s">
        <v>237</v>
      </c>
      <c r="B217" s="80"/>
      <c r="C217" s="161"/>
      <c r="D217" s="98"/>
      <c r="E217" s="118"/>
      <c r="F217" s="120"/>
      <c r="G217" s="73"/>
      <c r="H217" s="73"/>
      <c r="I217" s="73"/>
      <c r="J217" s="100"/>
      <c r="U217" s="7"/>
    </row>
    <row r="218" spans="1:21" s="2" customFormat="1" ht="15.75" customHeight="1">
      <c r="A218" s="79" t="s">
        <v>239</v>
      </c>
      <c r="B218" s="77">
        <f>B214+B216+B217</f>
        <v>0</v>
      </c>
      <c r="C218" s="161"/>
      <c r="D218" s="98"/>
      <c r="E218" s="118"/>
      <c r="F218" s="120"/>
      <c r="G218" s="73"/>
      <c r="H218" s="73"/>
      <c r="I218" s="73"/>
      <c r="J218" s="100"/>
      <c r="U218" s="7"/>
    </row>
    <row r="219" spans="1:21" s="2" customFormat="1" ht="15.75" customHeight="1">
      <c r="A219" s="79" t="s">
        <v>240</v>
      </c>
      <c r="B219" s="77">
        <f>F225+G225+H225+I225</f>
        <v>0</v>
      </c>
      <c r="C219" s="161"/>
      <c r="D219" s="98"/>
      <c r="E219" s="118"/>
      <c r="F219" s="120"/>
      <c r="G219" s="73"/>
      <c r="H219" s="73"/>
      <c r="I219" s="73"/>
      <c r="J219" s="100"/>
      <c r="U219" s="7"/>
    </row>
    <row r="220" spans="1:21" s="2" customFormat="1" ht="15.75" customHeight="1">
      <c r="A220" s="79" t="s">
        <v>91</v>
      </c>
      <c r="B220" s="78">
        <f>B218-B219</f>
        <v>0</v>
      </c>
      <c r="C220" s="161"/>
      <c r="D220" s="98"/>
      <c r="E220" s="118"/>
      <c r="F220" s="120"/>
      <c r="G220" s="73"/>
      <c r="H220" s="73"/>
      <c r="I220" s="73"/>
      <c r="J220" s="126"/>
      <c r="U220" s="7"/>
    </row>
    <row r="221" spans="1:21" s="2" customFormat="1" ht="15.75" customHeight="1" thickBot="1">
      <c r="A221" s="81" t="s">
        <v>241</v>
      </c>
      <c r="B221" s="82"/>
      <c r="C221" s="161"/>
      <c r="D221" s="98"/>
      <c r="E221" s="118"/>
      <c r="F221" s="120"/>
      <c r="G221" s="73"/>
      <c r="H221" s="73"/>
      <c r="I221" s="73"/>
      <c r="J221" s="100"/>
      <c r="U221" s="7"/>
    </row>
    <row r="222" spans="1:21" s="2" customFormat="1" ht="15.75" customHeight="1">
      <c r="A222" s="185" t="s">
        <v>242</v>
      </c>
      <c r="B222" s="428">
        <v>16</v>
      </c>
      <c r="C222" s="161"/>
      <c r="D222" s="98"/>
      <c r="E222" s="118"/>
      <c r="F222" s="120"/>
      <c r="G222" s="73"/>
      <c r="H222" s="73"/>
      <c r="I222" s="73"/>
      <c r="J222" s="100"/>
      <c r="U222" s="7"/>
    </row>
    <row r="223" spans="1:21" s="2" customFormat="1" ht="15.75" customHeight="1">
      <c r="A223" s="426" t="s">
        <v>243</v>
      </c>
      <c r="B223" s="429"/>
      <c r="C223" s="161"/>
      <c r="D223" s="98"/>
      <c r="E223" s="118"/>
      <c r="F223" s="120"/>
      <c r="G223" s="73"/>
      <c r="H223" s="73"/>
      <c r="I223" s="73"/>
      <c r="J223" s="100"/>
      <c r="U223" s="7"/>
    </row>
    <row r="224" spans="1:21" s="2" customFormat="1" ht="15.75" customHeight="1">
      <c r="A224" s="426"/>
      <c r="B224" s="429"/>
      <c r="C224" s="161"/>
      <c r="D224" s="98"/>
      <c r="E224" s="118"/>
      <c r="F224" s="121"/>
      <c r="G224" s="74"/>
      <c r="H224" s="74"/>
      <c r="I224" s="74"/>
      <c r="J224" s="164"/>
      <c r="U224" s="7"/>
    </row>
    <row r="225" spans="1:21" s="2" customFormat="1" ht="15.75" customHeight="1" thickBot="1">
      <c r="A225" s="189" t="s">
        <v>244</v>
      </c>
      <c r="B225" s="430"/>
      <c r="C225" s="431"/>
      <c r="D225" s="432"/>
      <c r="E225" s="433"/>
      <c r="F225" s="75">
        <f>SUM(F214:F224)</f>
        <v>0</v>
      </c>
      <c r="G225" s="76">
        <f>SUM(G214:G224)</f>
        <v>0</v>
      </c>
      <c r="H225" s="76">
        <f>SUM(H214:H224)</f>
        <v>0</v>
      </c>
      <c r="I225" s="101">
        <f>SUM(I214:I224)</f>
        <v>0</v>
      </c>
      <c r="J225" s="165"/>
      <c r="U225" s="7"/>
    </row>
    <row r="226" spans="1:21" s="2" customFormat="1" ht="15.75" customHeight="1" thickBot="1">
      <c r="B226" s="106"/>
      <c r="C226" s="162"/>
      <c r="D226" s="108"/>
      <c r="E226" s="54"/>
      <c r="F226" s="56"/>
      <c r="G226" s="56"/>
      <c r="H226" s="56"/>
      <c r="I226" s="102"/>
      <c r="J226" s="103"/>
      <c r="U226" s="7"/>
    </row>
    <row r="227" spans="1:21" s="2" customFormat="1" ht="49.5" customHeight="1" thickBot="1">
      <c r="A227" s="176" t="s">
        <v>227</v>
      </c>
      <c r="B227" s="177" t="s">
        <v>228</v>
      </c>
      <c r="C227" s="244" t="s">
        <v>161</v>
      </c>
      <c r="D227" s="259" t="s">
        <v>162</v>
      </c>
      <c r="E227" s="245" t="s">
        <v>163</v>
      </c>
      <c r="F227" s="246" t="s">
        <v>180</v>
      </c>
      <c r="G227" s="246" t="s">
        <v>181</v>
      </c>
      <c r="H227" s="246" t="s">
        <v>229</v>
      </c>
      <c r="I227" s="247" t="s">
        <v>230</v>
      </c>
      <c r="J227" s="248" t="s">
        <v>168</v>
      </c>
      <c r="U227" s="7"/>
    </row>
    <row r="228" spans="1:21" s="2" customFormat="1" ht="15.75" customHeight="1">
      <c r="A228" s="124" t="s">
        <v>45</v>
      </c>
      <c r="B228" s="125"/>
      <c r="C228" s="160"/>
      <c r="D228" s="98"/>
      <c r="E228" s="118"/>
      <c r="F228" s="143"/>
      <c r="G228" s="119"/>
      <c r="H228" s="119"/>
      <c r="I228" s="119"/>
      <c r="J228" s="126"/>
      <c r="U228" s="7">
        <f>COUNTIF(H228:I238,"&gt;0")</f>
        <v>0</v>
      </c>
    </row>
    <row r="229" spans="1:21" s="2" customFormat="1" ht="15.75" customHeight="1">
      <c r="A229" s="173" t="s">
        <v>233</v>
      </c>
      <c r="B229" s="174"/>
      <c r="C229" s="160"/>
      <c r="D229" s="98"/>
      <c r="E229" s="118"/>
      <c r="F229" s="143"/>
      <c r="G229" s="119"/>
      <c r="H229" s="119"/>
      <c r="I229" s="119"/>
      <c r="J229" s="126"/>
      <c r="U229" s="7"/>
    </row>
    <row r="230" spans="1:21" s="2" customFormat="1" ht="15.75" customHeight="1">
      <c r="A230" s="175" t="s">
        <v>235</v>
      </c>
      <c r="B230" s="77">
        <f>IF(B229=0,0,B229-B228)</f>
        <v>0</v>
      </c>
      <c r="C230" s="160"/>
      <c r="D230" s="98"/>
      <c r="E230" s="118"/>
      <c r="F230" s="143"/>
      <c r="G230" s="119"/>
      <c r="H230" s="119"/>
      <c r="I230" s="119"/>
      <c r="J230" s="126"/>
      <c r="U230" s="7"/>
    </row>
    <row r="231" spans="1:21" s="2" customFormat="1" ht="15.75" customHeight="1">
      <c r="A231" s="79" t="s">
        <v>237</v>
      </c>
      <c r="B231" s="80"/>
      <c r="C231" s="161"/>
      <c r="D231" s="98"/>
      <c r="E231" s="118"/>
      <c r="F231" s="120"/>
      <c r="G231" s="73"/>
      <c r="H231" s="73"/>
      <c r="I231" s="73"/>
      <c r="J231" s="100"/>
      <c r="U231" s="7"/>
    </row>
    <row r="232" spans="1:21" s="2" customFormat="1" ht="15.75" customHeight="1">
      <c r="A232" s="79" t="s">
        <v>239</v>
      </c>
      <c r="B232" s="77">
        <f>B228+B230+B231</f>
        <v>0</v>
      </c>
      <c r="C232" s="161"/>
      <c r="D232" s="98"/>
      <c r="E232" s="118"/>
      <c r="F232" s="120"/>
      <c r="G232" s="73"/>
      <c r="H232" s="73"/>
      <c r="I232" s="73"/>
      <c r="J232" s="100"/>
      <c r="U232" s="7"/>
    </row>
    <row r="233" spans="1:21" s="2" customFormat="1" ht="15.75" customHeight="1">
      <c r="A233" s="79" t="s">
        <v>240</v>
      </c>
      <c r="B233" s="77">
        <f>F239+G239+H239+I239</f>
        <v>0</v>
      </c>
      <c r="C233" s="161"/>
      <c r="D233" s="98"/>
      <c r="E233" s="118"/>
      <c r="F233" s="120"/>
      <c r="G233" s="73"/>
      <c r="H233" s="73"/>
      <c r="I233" s="73"/>
      <c r="J233" s="100"/>
      <c r="U233" s="7"/>
    </row>
    <row r="234" spans="1:21" s="2" customFormat="1" ht="15.75" customHeight="1">
      <c r="A234" s="79" t="s">
        <v>91</v>
      </c>
      <c r="B234" s="78">
        <f>B232-B233</f>
        <v>0</v>
      </c>
      <c r="C234" s="161"/>
      <c r="D234" s="98"/>
      <c r="E234" s="118"/>
      <c r="F234" s="120"/>
      <c r="G234" s="73"/>
      <c r="H234" s="73"/>
      <c r="I234" s="73"/>
      <c r="J234" s="126"/>
      <c r="U234" s="7"/>
    </row>
    <row r="235" spans="1:21" s="2" customFormat="1" ht="15.75" customHeight="1" thickBot="1">
      <c r="A235" s="81" t="s">
        <v>241</v>
      </c>
      <c r="B235" s="82"/>
      <c r="C235" s="161"/>
      <c r="D235" s="98"/>
      <c r="E235" s="118"/>
      <c r="F235" s="120"/>
      <c r="G235" s="73"/>
      <c r="H235" s="73"/>
      <c r="I235" s="73"/>
      <c r="J235" s="100"/>
      <c r="U235" s="7"/>
    </row>
    <row r="236" spans="1:21" s="2" customFormat="1" ht="15.75" customHeight="1">
      <c r="A236" s="185" t="s">
        <v>242</v>
      </c>
      <c r="B236" s="428">
        <v>17</v>
      </c>
      <c r="C236" s="161"/>
      <c r="D236" s="98"/>
      <c r="E236" s="118"/>
      <c r="F236" s="120"/>
      <c r="G236" s="73"/>
      <c r="H236" s="73"/>
      <c r="I236" s="73"/>
      <c r="J236" s="100"/>
      <c r="U236" s="7"/>
    </row>
    <row r="237" spans="1:21" s="2" customFormat="1" ht="15.75" customHeight="1">
      <c r="A237" s="426" t="s">
        <v>243</v>
      </c>
      <c r="B237" s="429"/>
      <c r="C237" s="161"/>
      <c r="D237" s="98"/>
      <c r="E237" s="118"/>
      <c r="F237" s="120"/>
      <c r="G237" s="73"/>
      <c r="H237" s="73"/>
      <c r="I237" s="73"/>
      <c r="J237" s="100"/>
      <c r="U237" s="7"/>
    </row>
    <row r="238" spans="1:21" s="2" customFormat="1" ht="15.75" customHeight="1">
      <c r="A238" s="426"/>
      <c r="B238" s="429"/>
      <c r="C238" s="161"/>
      <c r="D238" s="98"/>
      <c r="E238" s="118"/>
      <c r="F238" s="121"/>
      <c r="G238" s="74"/>
      <c r="H238" s="74"/>
      <c r="I238" s="74"/>
      <c r="J238" s="164"/>
      <c r="U238" s="7"/>
    </row>
    <row r="239" spans="1:21" s="2" customFormat="1" ht="15.75" customHeight="1" thickBot="1">
      <c r="A239" s="189" t="s">
        <v>244</v>
      </c>
      <c r="B239" s="430"/>
      <c r="C239" s="431"/>
      <c r="D239" s="432"/>
      <c r="E239" s="433"/>
      <c r="F239" s="75">
        <f>SUM(F228:F238)</f>
        <v>0</v>
      </c>
      <c r="G239" s="76">
        <f>SUM(G228:G238)</f>
        <v>0</v>
      </c>
      <c r="H239" s="76">
        <f>SUM(H228:H238)</f>
        <v>0</v>
      </c>
      <c r="I239" s="101">
        <f>SUM(I228:I238)</f>
        <v>0</v>
      </c>
      <c r="J239" s="165"/>
      <c r="U239" s="7"/>
    </row>
    <row r="240" spans="1:21" s="2" customFormat="1" ht="15.75" customHeight="1" thickBot="1">
      <c r="B240" s="106"/>
      <c r="C240" s="162"/>
      <c r="D240" s="108"/>
      <c r="E240" s="54"/>
      <c r="F240" s="56"/>
      <c r="G240" s="56"/>
      <c r="H240" s="56"/>
      <c r="I240" s="102"/>
      <c r="J240" s="103"/>
      <c r="U240" s="7"/>
    </row>
    <row r="241" spans="1:21" s="2" customFormat="1" ht="49.5" customHeight="1" thickBot="1">
      <c r="A241" s="176" t="s">
        <v>227</v>
      </c>
      <c r="B241" s="177" t="s">
        <v>228</v>
      </c>
      <c r="C241" s="244" t="s">
        <v>161</v>
      </c>
      <c r="D241" s="259" t="s">
        <v>162</v>
      </c>
      <c r="E241" s="245" t="s">
        <v>163</v>
      </c>
      <c r="F241" s="246" t="s">
        <v>180</v>
      </c>
      <c r="G241" s="246" t="s">
        <v>181</v>
      </c>
      <c r="H241" s="246" t="s">
        <v>229</v>
      </c>
      <c r="I241" s="247" t="s">
        <v>230</v>
      </c>
      <c r="J241" s="248" t="s">
        <v>168</v>
      </c>
      <c r="U241" s="7"/>
    </row>
    <row r="242" spans="1:21" s="2" customFormat="1" ht="15.75" customHeight="1">
      <c r="A242" s="124" t="s">
        <v>45</v>
      </c>
      <c r="B242" s="125"/>
      <c r="C242" s="160"/>
      <c r="D242" s="98"/>
      <c r="E242" s="118"/>
      <c r="F242" s="143"/>
      <c r="G242" s="119"/>
      <c r="H242" s="119"/>
      <c r="I242" s="119"/>
      <c r="J242" s="126"/>
      <c r="U242" s="7">
        <f>COUNTIF(H242:I252,"&gt;0")</f>
        <v>0</v>
      </c>
    </row>
    <row r="243" spans="1:21" s="2" customFormat="1" ht="15.75" customHeight="1">
      <c r="A243" s="173" t="s">
        <v>233</v>
      </c>
      <c r="B243" s="174"/>
      <c r="C243" s="160"/>
      <c r="D243" s="98"/>
      <c r="E243" s="118"/>
      <c r="F243" s="143"/>
      <c r="G243" s="119"/>
      <c r="H243" s="119"/>
      <c r="I243" s="119"/>
      <c r="J243" s="126"/>
      <c r="U243" s="7"/>
    </row>
    <row r="244" spans="1:21" s="2" customFormat="1" ht="15.75" customHeight="1">
      <c r="A244" s="175" t="s">
        <v>235</v>
      </c>
      <c r="B244" s="77">
        <f>IF(B243=0,0,B243-B242)</f>
        <v>0</v>
      </c>
      <c r="C244" s="160"/>
      <c r="D244" s="98"/>
      <c r="E244" s="118"/>
      <c r="F244" s="143"/>
      <c r="G244" s="119"/>
      <c r="H244" s="119"/>
      <c r="I244" s="119"/>
      <c r="J244" s="126"/>
      <c r="U244" s="7"/>
    </row>
    <row r="245" spans="1:21" s="2" customFormat="1" ht="15.75" customHeight="1">
      <c r="A245" s="79" t="s">
        <v>237</v>
      </c>
      <c r="B245" s="80"/>
      <c r="C245" s="161"/>
      <c r="D245" s="98"/>
      <c r="E245" s="118"/>
      <c r="F245" s="120"/>
      <c r="G245" s="73"/>
      <c r="H245" s="73"/>
      <c r="I245" s="73"/>
      <c r="J245" s="100"/>
      <c r="U245" s="7"/>
    </row>
    <row r="246" spans="1:21" s="2" customFormat="1" ht="15.75" customHeight="1">
      <c r="A246" s="79" t="s">
        <v>239</v>
      </c>
      <c r="B246" s="77">
        <f>B242+B244+B245</f>
        <v>0</v>
      </c>
      <c r="C246" s="161"/>
      <c r="D246" s="98"/>
      <c r="E246" s="118"/>
      <c r="F246" s="120"/>
      <c r="G246" s="73"/>
      <c r="H246" s="73"/>
      <c r="I246" s="73"/>
      <c r="J246" s="100"/>
      <c r="U246" s="7"/>
    </row>
    <row r="247" spans="1:21" s="2" customFormat="1" ht="15.75" customHeight="1">
      <c r="A247" s="79" t="s">
        <v>240</v>
      </c>
      <c r="B247" s="77">
        <f>F253+G253+H253+I253</f>
        <v>0</v>
      </c>
      <c r="C247" s="161"/>
      <c r="D247" s="98"/>
      <c r="E247" s="118"/>
      <c r="F247" s="120"/>
      <c r="G247" s="73"/>
      <c r="H247" s="73"/>
      <c r="I247" s="73"/>
      <c r="J247" s="100"/>
      <c r="U247" s="7"/>
    </row>
    <row r="248" spans="1:21" s="2" customFormat="1" ht="15.75" customHeight="1">
      <c r="A248" s="79" t="s">
        <v>91</v>
      </c>
      <c r="B248" s="78">
        <f>B246-B247</f>
        <v>0</v>
      </c>
      <c r="C248" s="161"/>
      <c r="D248" s="98"/>
      <c r="E248" s="118"/>
      <c r="F248" s="120"/>
      <c r="G248" s="73"/>
      <c r="H248" s="73"/>
      <c r="I248" s="73"/>
      <c r="J248" s="126"/>
      <c r="U248" s="7"/>
    </row>
    <row r="249" spans="1:21" s="2" customFormat="1" ht="15.75" customHeight="1" thickBot="1">
      <c r="A249" s="81" t="s">
        <v>241</v>
      </c>
      <c r="B249" s="82"/>
      <c r="C249" s="161"/>
      <c r="D249" s="98"/>
      <c r="E249" s="118"/>
      <c r="F249" s="120"/>
      <c r="G249" s="73"/>
      <c r="H249" s="73"/>
      <c r="I249" s="73"/>
      <c r="J249" s="100"/>
      <c r="U249" s="7"/>
    </row>
    <row r="250" spans="1:21" s="2" customFormat="1" ht="15.75" customHeight="1">
      <c r="A250" s="185" t="s">
        <v>242</v>
      </c>
      <c r="B250" s="428">
        <v>18</v>
      </c>
      <c r="C250" s="161"/>
      <c r="D250" s="98"/>
      <c r="E250" s="118"/>
      <c r="F250" s="120"/>
      <c r="G250" s="73"/>
      <c r="H250" s="73"/>
      <c r="I250" s="73"/>
      <c r="J250" s="100"/>
      <c r="U250" s="7"/>
    </row>
    <row r="251" spans="1:21" s="2" customFormat="1" ht="15.75" customHeight="1">
      <c r="A251" s="426" t="s">
        <v>243</v>
      </c>
      <c r="B251" s="429"/>
      <c r="C251" s="161"/>
      <c r="D251" s="98"/>
      <c r="E251" s="118"/>
      <c r="F251" s="120"/>
      <c r="G251" s="73"/>
      <c r="H251" s="73"/>
      <c r="I251" s="73"/>
      <c r="J251" s="100"/>
      <c r="U251" s="7"/>
    </row>
    <row r="252" spans="1:21" s="2" customFormat="1" ht="15.75" customHeight="1">
      <c r="A252" s="426"/>
      <c r="B252" s="429"/>
      <c r="C252" s="161"/>
      <c r="D252" s="98"/>
      <c r="E252" s="118"/>
      <c r="F252" s="121"/>
      <c r="G252" s="74"/>
      <c r="H252" s="74"/>
      <c r="I252" s="74"/>
      <c r="J252" s="164"/>
      <c r="U252" s="7"/>
    </row>
    <row r="253" spans="1:21" s="2" customFormat="1" ht="15.75" customHeight="1" thickBot="1">
      <c r="A253" s="189" t="s">
        <v>244</v>
      </c>
      <c r="B253" s="430"/>
      <c r="C253" s="431"/>
      <c r="D253" s="432"/>
      <c r="E253" s="433"/>
      <c r="F253" s="75">
        <f>SUM(F242:F252)</f>
        <v>0</v>
      </c>
      <c r="G253" s="76">
        <f>SUM(G242:G252)</f>
        <v>0</v>
      </c>
      <c r="H253" s="76">
        <f>SUM(H242:H252)</f>
        <v>0</v>
      </c>
      <c r="I253" s="101">
        <f>SUM(I242:I252)</f>
        <v>0</v>
      </c>
      <c r="J253" s="165"/>
      <c r="U253" s="7"/>
    </row>
    <row r="254" spans="1:21" s="2" customFormat="1" ht="15.75" customHeight="1" thickBot="1">
      <c r="B254" s="106"/>
      <c r="C254" s="162"/>
      <c r="D254" s="108"/>
      <c r="E254" s="54"/>
      <c r="F254" s="56"/>
      <c r="G254" s="56"/>
      <c r="H254" s="56"/>
      <c r="I254" s="102"/>
      <c r="J254" s="103"/>
      <c r="U254" s="7"/>
    </row>
    <row r="255" spans="1:21" s="2" customFormat="1" ht="49.5" customHeight="1" thickBot="1">
      <c r="A255" s="176" t="s">
        <v>227</v>
      </c>
      <c r="B255" s="177" t="s">
        <v>228</v>
      </c>
      <c r="C255" s="244" t="s">
        <v>161</v>
      </c>
      <c r="D255" s="259" t="s">
        <v>162</v>
      </c>
      <c r="E255" s="245" t="s">
        <v>163</v>
      </c>
      <c r="F255" s="246" t="s">
        <v>180</v>
      </c>
      <c r="G255" s="246" t="s">
        <v>181</v>
      </c>
      <c r="H255" s="246" t="s">
        <v>229</v>
      </c>
      <c r="I255" s="247" t="s">
        <v>230</v>
      </c>
      <c r="J255" s="248" t="s">
        <v>168</v>
      </c>
      <c r="U255" s="7"/>
    </row>
    <row r="256" spans="1:21" s="2" customFormat="1" ht="15.75" customHeight="1">
      <c r="A256" s="124" t="s">
        <v>45</v>
      </c>
      <c r="B256" s="125"/>
      <c r="C256" s="160"/>
      <c r="D256" s="98"/>
      <c r="E256" s="118"/>
      <c r="F256" s="143"/>
      <c r="G256" s="119"/>
      <c r="H256" s="119"/>
      <c r="I256" s="119"/>
      <c r="J256" s="126"/>
      <c r="U256" s="7">
        <f>COUNTIF(H256:I266,"&gt;0")</f>
        <v>0</v>
      </c>
    </row>
    <row r="257" spans="1:21" s="2" customFormat="1" ht="15.75" customHeight="1">
      <c r="A257" s="173" t="s">
        <v>233</v>
      </c>
      <c r="B257" s="174"/>
      <c r="C257" s="160"/>
      <c r="D257" s="98"/>
      <c r="E257" s="118"/>
      <c r="F257" s="143"/>
      <c r="G257" s="119"/>
      <c r="H257" s="119"/>
      <c r="I257" s="119"/>
      <c r="J257" s="126"/>
      <c r="U257" s="7"/>
    </row>
    <row r="258" spans="1:21" s="2" customFormat="1" ht="15.75" customHeight="1">
      <c r="A258" s="175" t="s">
        <v>235</v>
      </c>
      <c r="B258" s="77">
        <f>IF(B257=0,0,B257-B256)</f>
        <v>0</v>
      </c>
      <c r="C258" s="160"/>
      <c r="D258" s="98"/>
      <c r="E258" s="118"/>
      <c r="F258" s="143"/>
      <c r="G258" s="119"/>
      <c r="H258" s="119"/>
      <c r="I258" s="119"/>
      <c r="J258" s="126"/>
      <c r="U258" s="7"/>
    </row>
    <row r="259" spans="1:21" s="2" customFormat="1" ht="15.75" customHeight="1">
      <c r="A259" s="79" t="s">
        <v>237</v>
      </c>
      <c r="B259" s="80"/>
      <c r="C259" s="161"/>
      <c r="D259" s="98"/>
      <c r="E259" s="118"/>
      <c r="F259" s="120"/>
      <c r="G259" s="73"/>
      <c r="H259" s="73"/>
      <c r="I259" s="73"/>
      <c r="J259" s="100"/>
      <c r="U259" s="7"/>
    </row>
    <row r="260" spans="1:21" s="2" customFormat="1" ht="15.75" customHeight="1">
      <c r="A260" s="79" t="s">
        <v>239</v>
      </c>
      <c r="B260" s="77">
        <f>B256+B258+B259</f>
        <v>0</v>
      </c>
      <c r="C260" s="161"/>
      <c r="D260" s="98"/>
      <c r="E260" s="118"/>
      <c r="F260" s="120"/>
      <c r="G260" s="73"/>
      <c r="H260" s="73"/>
      <c r="I260" s="73"/>
      <c r="J260" s="100"/>
      <c r="U260" s="7"/>
    </row>
    <row r="261" spans="1:21" s="2" customFormat="1" ht="15.75" customHeight="1">
      <c r="A261" s="79" t="s">
        <v>240</v>
      </c>
      <c r="B261" s="77">
        <f>F267+G267+H267+I267</f>
        <v>0</v>
      </c>
      <c r="C261" s="161"/>
      <c r="D261" s="98"/>
      <c r="E261" s="118"/>
      <c r="F261" s="120"/>
      <c r="G261" s="73"/>
      <c r="H261" s="73"/>
      <c r="I261" s="73"/>
      <c r="J261" s="100"/>
      <c r="U261" s="7"/>
    </row>
    <row r="262" spans="1:21" s="2" customFormat="1" ht="15.75" customHeight="1">
      <c r="A262" s="79" t="s">
        <v>91</v>
      </c>
      <c r="B262" s="78">
        <f>B260-B261</f>
        <v>0</v>
      </c>
      <c r="C262" s="161"/>
      <c r="D262" s="98"/>
      <c r="E262" s="118"/>
      <c r="F262" s="120"/>
      <c r="G262" s="73"/>
      <c r="H262" s="73"/>
      <c r="I262" s="73"/>
      <c r="J262" s="126"/>
      <c r="U262" s="7"/>
    </row>
    <row r="263" spans="1:21" s="2" customFormat="1" ht="15.75" customHeight="1" thickBot="1">
      <c r="A263" s="81" t="s">
        <v>241</v>
      </c>
      <c r="B263" s="82"/>
      <c r="C263" s="161"/>
      <c r="D263" s="98"/>
      <c r="E263" s="118"/>
      <c r="F263" s="120"/>
      <c r="G263" s="73"/>
      <c r="H263" s="73"/>
      <c r="I263" s="73"/>
      <c r="J263" s="100"/>
      <c r="U263" s="7"/>
    </row>
    <row r="264" spans="1:21" s="2" customFormat="1" ht="15.75" customHeight="1">
      <c r="A264" s="185" t="s">
        <v>242</v>
      </c>
      <c r="B264" s="428">
        <v>19</v>
      </c>
      <c r="C264" s="161"/>
      <c r="D264" s="98"/>
      <c r="E264" s="118"/>
      <c r="F264" s="120"/>
      <c r="G264" s="73"/>
      <c r="H264" s="73"/>
      <c r="I264" s="73"/>
      <c r="J264" s="100"/>
      <c r="U264" s="7"/>
    </row>
    <row r="265" spans="1:21" s="2" customFormat="1" ht="15.75" customHeight="1">
      <c r="A265" s="426" t="s">
        <v>243</v>
      </c>
      <c r="B265" s="429"/>
      <c r="C265" s="161"/>
      <c r="D265" s="98"/>
      <c r="E265" s="118"/>
      <c r="F265" s="120"/>
      <c r="G265" s="73"/>
      <c r="H265" s="73"/>
      <c r="I265" s="73"/>
      <c r="J265" s="100"/>
      <c r="U265" s="7"/>
    </row>
    <row r="266" spans="1:21" s="2" customFormat="1" ht="15.75" customHeight="1">
      <c r="A266" s="426"/>
      <c r="B266" s="429"/>
      <c r="C266" s="161"/>
      <c r="D266" s="98"/>
      <c r="E266" s="118"/>
      <c r="F266" s="121"/>
      <c r="G266" s="74"/>
      <c r="H266" s="74"/>
      <c r="I266" s="74"/>
      <c r="J266" s="164"/>
      <c r="U266" s="7"/>
    </row>
    <row r="267" spans="1:21" s="2" customFormat="1" ht="15.75" customHeight="1" thickBot="1">
      <c r="A267" s="189" t="s">
        <v>244</v>
      </c>
      <c r="B267" s="430"/>
      <c r="C267" s="431"/>
      <c r="D267" s="432"/>
      <c r="E267" s="433"/>
      <c r="F267" s="75">
        <f>SUM(F256:F266)</f>
        <v>0</v>
      </c>
      <c r="G267" s="76">
        <f>SUM(G256:G266)</f>
        <v>0</v>
      </c>
      <c r="H267" s="76">
        <f>SUM(H256:H266)</f>
        <v>0</v>
      </c>
      <c r="I267" s="101">
        <f>SUM(I256:I266)</f>
        <v>0</v>
      </c>
      <c r="J267" s="165"/>
      <c r="U267" s="7"/>
    </row>
    <row r="268" spans="1:21" s="2" customFormat="1" ht="15.75" customHeight="1" thickBot="1">
      <c r="B268" s="106"/>
      <c r="C268" s="162"/>
      <c r="D268" s="108"/>
      <c r="E268" s="54"/>
      <c r="F268" s="56"/>
      <c r="G268" s="56"/>
      <c r="H268" s="56"/>
      <c r="I268" s="102"/>
      <c r="J268" s="103"/>
      <c r="U268" s="7"/>
    </row>
    <row r="269" spans="1:21" s="2" customFormat="1" ht="49.5" customHeight="1" thickBot="1">
      <c r="A269" s="176" t="s">
        <v>227</v>
      </c>
      <c r="B269" s="177" t="s">
        <v>228</v>
      </c>
      <c r="C269" s="244" t="s">
        <v>161</v>
      </c>
      <c r="D269" s="259" t="s">
        <v>162</v>
      </c>
      <c r="E269" s="245" t="s">
        <v>163</v>
      </c>
      <c r="F269" s="246" t="s">
        <v>180</v>
      </c>
      <c r="G269" s="246" t="s">
        <v>181</v>
      </c>
      <c r="H269" s="246" t="s">
        <v>229</v>
      </c>
      <c r="I269" s="247" t="s">
        <v>230</v>
      </c>
      <c r="J269" s="248" t="s">
        <v>168</v>
      </c>
      <c r="U269" s="7"/>
    </row>
    <row r="270" spans="1:21" s="2" customFormat="1" ht="15.75" customHeight="1">
      <c r="A270" s="124" t="s">
        <v>45</v>
      </c>
      <c r="B270" s="125"/>
      <c r="C270" s="160"/>
      <c r="D270" s="98"/>
      <c r="E270" s="118"/>
      <c r="F270" s="143"/>
      <c r="G270" s="119"/>
      <c r="H270" s="119"/>
      <c r="I270" s="119"/>
      <c r="J270" s="126"/>
      <c r="U270" s="7">
        <f>COUNTIF(H270:I280,"&gt;0")</f>
        <v>0</v>
      </c>
    </row>
    <row r="271" spans="1:21" s="2" customFormat="1" ht="15.75" customHeight="1">
      <c r="A271" s="173" t="s">
        <v>233</v>
      </c>
      <c r="B271" s="174"/>
      <c r="C271" s="160"/>
      <c r="D271" s="98"/>
      <c r="E271" s="118"/>
      <c r="F271" s="143"/>
      <c r="G271" s="119"/>
      <c r="H271" s="119"/>
      <c r="I271" s="119"/>
      <c r="J271" s="126"/>
      <c r="U271" s="7"/>
    </row>
    <row r="272" spans="1:21" s="2" customFormat="1" ht="15.75" customHeight="1">
      <c r="A272" s="175" t="s">
        <v>235</v>
      </c>
      <c r="B272" s="77">
        <f>IF(B271=0,0,B271-B270)</f>
        <v>0</v>
      </c>
      <c r="C272" s="160"/>
      <c r="D272" s="98"/>
      <c r="E272" s="118"/>
      <c r="F272" s="143"/>
      <c r="G272" s="119"/>
      <c r="H272" s="119"/>
      <c r="I272" s="119"/>
      <c r="J272" s="126"/>
      <c r="U272" s="7"/>
    </row>
    <row r="273" spans="1:21" s="2" customFormat="1" ht="15.75" customHeight="1">
      <c r="A273" s="79" t="s">
        <v>237</v>
      </c>
      <c r="B273" s="80"/>
      <c r="C273" s="161"/>
      <c r="D273" s="98"/>
      <c r="E273" s="118"/>
      <c r="F273" s="120"/>
      <c r="G273" s="73"/>
      <c r="H273" s="73"/>
      <c r="I273" s="73"/>
      <c r="J273" s="100"/>
      <c r="U273" s="7"/>
    </row>
    <row r="274" spans="1:21" s="2" customFormat="1" ht="15.75" customHeight="1">
      <c r="A274" s="79" t="s">
        <v>239</v>
      </c>
      <c r="B274" s="77">
        <f>B270+B272+B273</f>
        <v>0</v>
      </c>
      <c r="C274" s="161"/>
      <c r="D274" s="98"/>
      <c r="E274" s="118"/>
      <c r="F274" s="120"/>
      <c r="G274" s="73"/>
      <c r="H274" s="73"/>
      <c r="I274" s="73"/>
      <c r="J274" s="100"/>
      <c r="U274" s="7"/>
    </row>
    <row r="275" spans="1:21" s="2" customFormat="1" ht="15.75" customHeight="1">
      <c r="A275" s="79" t="s">
        <v>240</v>
      </c>
      <c r="B275" s="77">
        <f>F281+G281+H281+I281</f>
        <v>0</v>
      </c>
      <c r="C275" s="161"/>
      <c r="D275" s="98"/>
      <c r="E275" s="118"/>
      <c r="F275" s="120"/>
      <c r="G275" s="73"/>
      <c r="H275" s="73"/>
      <c r="I275" s="73"/>
      <c r="J275" s="100"/>
      <c r="U275" s="7"/>
    </row>
    <row r="276" spans="1:21" s="2" customFormat="1" ht="15.75" customHeight="1">
      <c r="A276" s="79" t="s">
        <v>91</v>
      </c>
      <c r="B276" s="78">
        <f>B274-B275</f>
        <v>0</v>
      </c>
      <c r="C276" s="161"/>
      <c r="D276" s="98"/>
      <c r="E276" s="118"/>
      <c r="F276" s="120"/>
      <c r="G276" s="73"/>
      <c r="H276" s="73"/>
      <c r="I276" s="73"/>
      <c r="J276" s="126"/>
      <c r="U276" s="7"/>
    </row>
    <row r="277" spans="1:21" s="2" customFormat="1" ht="15.75" customHeight="1" thickBot="1">
      <c r="A277" s="81" t="s">
        <v>241</v>
      </c>
      <c r="B277" s="82"/>
      <c r="C277" s="161"/>
      <c r="D277" s="98"/>
      <c r="E277" s="118"/>
      <c r="F277" s="120"/>
      <c r="G277" s="73"/>
      <c r="H277" s="73"/>
      <c r="I277" s="73"/>
      <c r="J277" s="100"/>
      <c r="U277" s="7"/>
    </row>
    <row r="278" spans="1:21" s="2" customFormat="1" ht="15.75" customHeight="1">
      <c r="A278" s="185" t="s">
        <v>242</v>
      </c>
      <c r="B278" s="428">
        <v>20</v>
      </c>
      <c r="C278" s="161"/>
      <c r="D278" s="98"/>
      <c r="E278" s="118"/>
      <c r="F278" s="120"/>
      <c r="G278" s="73"/>
      <c r="H278" s="73"/>
      <c r="I278" s="73"/>
      <c r="J278" s="100"/>
      <c r="U278" s="7"/>
    </row>
    <row r="279" spans="1:21" s="2" customFormat="1" ht="15.75" customHeight="1">
      <c r="A279" s="426" t="s">
        <v>243</v>
      </c>
      <c r="B279" s="429"/>
      <c r="C279" s="161"/>
      <c r="D279" s="98"/>
      <c r="E279" s="118"/>
      <c r="F279" s="120"/>
      <c r="G279" s="73"/>
      <c r="H279" s="73"/>
      <c r="I279" s="73"/>
      <c r="J279" s="100"/>
      <c r="U279" s="7"/>
    </row>
    <row r="280" spans="1:21" s="2" customFormat="1" ht="15.75" customHeight="1">
      <c r="A280" s="426"/>
      <c r="B280" s="429"/>
      <c r="C280" s="161"/>
      <c r="D280" s="98"/>
      <c r="E280" s="118"/>
      <c r="F280" s="121"/>
      <c r="G280" s="74"/>
      <c r="H280" s="74"/>
      <c r="I280" s="74"/>
      <c r="J280" s="164"/>
      <c r="U280" s="7"/>
    </row>
    <row r="281" spans="1:21" s="2" customFormat="1" ht="15.75" customHeight="1" thickBot="1">
      <c r="A281" s="189" t="s">
        <v>244</v>
      </c>
      <c r="B281" s="430"/>
      <c r="C281" s="431"/>
      <c r="D281" s="432"/>
      <c r="E281" s="433"/>
      <c r="F281" s="75">
        <f>SUM(F270:F280)</f>
        <v>0</v>
      </c>
      <c r="G281" s="76">
        <f>SUM(G270:G280)</f>
        <v>0</v>
      </c>
      <c r="H281" s="76">
        <f>SUM(H270:H280)</f>
        <v>0</v>
      </c>
      <c r="I281" s="101">
        <f>SUM(I270:I280)</f>
        <v>0</v>
      </c>
      <c r="J281" s="165"/>
      <c r="U281" s="7"/>
    </row>
    <row r="282" spans="1:21" s="2" customFormat="1" ht="15.75" customHeight="1" thickBot="1">
      <c r="B282" s="106"/>
      <c r="C282" s="162"/>
      <c r="D282" s="108"/>
      <c r="E282" s="54"/>
      <c r="F282" s="56"/>
      <c r="G282" s="56"/>
      <c r="H282" s="56"/>
      <c r="I282" s="102"/>
      <c r="J282" s="103"/>
      <c r="U282" s="7"/>
    </row>
    <row r="283" spans="1:21" s="2" customFormat="1" ht="49.5" customHeight="1" thickBot="1">
      <c r="A283" s="176" t="s">
        <v>227</v>
      </c>
      <c r="B283" s="177" t="s">
        <v>228</v>
      </c>
      <c r="C283" s="244" t="s">
        <v>161</v>
      </c>
      <c r="D283" s="259" t="s">
        <v>162</v>
      </c>
      <c r="E283" s="245" t="s">
        <v>163</v>
      </c>
      <c r="F283" s="246" t="s">
        <v>180</v>
      </c>
      <c r="G283" s="246" t="s">
        <v>181</v>
      </c>
      <c r="H283" s="246" t="s">
        <v>229</v>
      </c>
      <c r="I283" s="247" t="s">
        <v>230</v>
      </c>
      <c r="J283" s="248" t="s">
        <v>168</v>
      </c>
      <c r="U283" s="7"/>
    </row>
    <row r="284" spans="1:21" s="2" customFormat="1" ht="15.75" customHeight="1">
      <c r="A284" s="124" t="s">
        <v>45</v>
      </c>
      <c r="B284" s="125"/>
      <c r="C284" s="160"/>
      <c r="D284" s="98"/>
      <c r="E284" s="118"/>
      <c r="F284" s="143"/>
      <c r="G284" s="119"/>
      <c r="H284" s="119"/>
      <c r="I284" s="119"/>
      <c r="J284" s="126"/>
      <c r="U284" s="7">
        <f>COUNTIF(H284:I294,"&gt;0")</f>
        <v>0</v>
      </c>
    </row>
    <row r="285" spans="1:21" s="2" customFormat="1" ht="15.75" customHeight="1">
      <c r="A285" s="173" t="s">
        <v>233</v>
      </c>
      <c r="B285" s="174"/>
      <c r="C285" s="160"/>
      <c r="D285" s="98"/>
      <c r="E285" s="118"/>
      <c r="F285" s="143"/>
      <c r="G285" s="119"/>
      <c r="H285" s="119"/>
      <c r="I285" s="119"/>
      <c r="J285" s="126"/>
      <c r="U285" s="7"/>
    </row>
    <row r="286" spans="1:21" s="2" customFormat="1" ht="15.75" customHeight="1">
      <c r="A286" s="175" t="s">
        <v>235</v>
      </c>
      <c r="B286" s="77">
        <f>IF(B285=0,0,B285-B284)</f>
        <v>0</v>
      </c>
      <c r="C286" s="160"/>
      <c r="D286" s="98"/>
      <c r="E286" s="118"/>
      <c r="F286" s="143"/>
      <c r="G286" s="119"/>
      <c r="H286" s="119"/>
      <c r="I286" s="119"/>
      <c r="J286" s="126"/>
      <c r="U286" s="7"/>
    </row>
    <row r="287" spans="1:21" s="2" customFormat="1" ht="15.75" customHeight="1">
      <c r="A287" s="79" t="s">
        <v>237</v>
      </c>
      <c r="B287" s="80"/>
      <c r="C287" s="161"/>
      <c r="D287" s="98"/>
      <c r="E287" s="118"/>
      <c r="F287" s="120"/>
      <c r="G287" s="73"/>
      <c r="H287" s="73"/>
      <c r="I287" s="73"/>
      <c r="J287" s="100"/>
      <c r="U287" s="7"/>
    </row>
    <row r="288" spans="1:21" s="2" customFormat="1" ht="15.75" customHeight="1">
      <c r="A288" s="79" t="s">
        <v>239</v>
      </c>
      <c r="B288" s="77">
        <f>B284+B286+B287</f>
        <v>0</v>
      </c>
      <c r="C288" s="161"/>
      <c r="D288" s="98"/>
      <c r="E288" s="118"/>
      <c r="F288" s="120"/>
      <c r="G288" s="73"/>
      <c r="H288" s="73"/>
      <c r="I288" s="73"/>
      <c r="J288" s="100"/>
      <c r="U288" s="7"/>
    </row>
    <row r="289" spans="1:21" s="2" customFormat="1" ht="15.75" customHeight="1">
      <c r="A289" s="79" t="s">
        <v>240</v>
      </c>
      <c r="B289" s="77">
        <f>F295+G295+H295+I295</f>
        <v>0</v>
      </c>
      <c r="C289" s="161"/>
      <c r="D289" s="98"/>
      <c r="E289" s="118"/>
      <c r="F289" s="120"/>
      <c r="G289" s="73"/>
      <c r="H289" s="73"/>
      <c r="I289" s="73"/>
      <c r="J289" s="100"/>
      <c r="U289" s="7"/>
    </row>
    <row r="290" spans="1:21" s="2" customFormat="1" ht="15.75" customHeight="1">
      <c r="A290" s="79" t="s">
        <v>91</v>
      </c>
      <c r="B290" s="78">
        <f>B288-B289</f>
        <v>0</v>
      </c>
      <c r="C290" s="161"/>
      <c r="D290" s="98"/>
      <c r="E290" s="118"/>
      <c r="F290" s="120"/>
      <c r="G290" s="73"/>
      <c r="H290" s="73"/>
      <c r="I290" s="73"/>
      <c r="J290" s="126"/>
      <c r="U290" s="7"/>
    </row>
    <row r="291" spans="1:21" s="2" customFormat="1" ht="15.75" customHeight="1" thickBot="1">
      <c r="A291" s="81" t="s">
        <v>241</v>
      </c>
      <c r="B291" s="82"/>
      <c r="C291" s="161"/>
      <c r="D291" s="98"/>
      <c r="E291" s="118"/>
      <c r="F291" s="120"/>
      <c r="G291" s="73"/>
      <c r="H291" s="73"/>
      <c r="I291" s="73"/>
      <c r="J291" s="100"/>
      <c r="U291" s="7"/>
    </row>
    <row r="292" spans="1:21" s="2" customFormat="1" ht="15.75" customHeight="1">
      <c r="A292" s="185" t="s">
        <v>242</v>
      </c>
      <c r="B292" s="428">
        <v>21</v>
      </c>
      <c r="C292" s="161"/>
      <c r="D292" s="98"/>
      <c r="E292" s="118"/>
      <c r="F292" s="120"/>
      <c r="G292" s="73"/>
      <c r="H292" s="73"/>
      <c r="I292" s="73"/>
      <c r="J292" s="100"/>
      <c r="U292" s="7"/>
    </row>
    <row r="293" spans="1:21" s="2" customFormat="1" ht="15.75" customHeight="1">
      <c r="A293" s="426" t="s">
        <v>243</v>
      </c>
      <c r="B293" s="429"/>
      <c r="C293" s="161"/>
      <c r="D293" s="98"/>
      <c r="E293" s="118"/>
      <c r="F293" s="120"/>
      <c r="G293" s="73"/>
      <c r="H293" s="73"/>
      <c r="I293" s="73"/>
      <c r="J293" s="100"/>
      <c r="U293" s="7"/>
    </row>
    <row r="294" spans="1:21" s="2" customFormat="1" ht="15.75" customHeight="1">
      <c r="A294" s="426"/>
      <c r="B294" s="429"/>
      <c r="C294" s="161"/>
      <c r="D294" s="98"/>
      <c r="E294" s="118"/>
      <c r="F294" s="121"/>
      <c r="G294" s="74"/>
      <c r="H294" s="74"/>
      <c r="I294" s="74"/>
      <c r="J294" s="164"/>
      <c r="U294" s="7"/>
    </row>
    <row r="295" spans="1:21" s="2" customFormat="1" ht="15.75" customHeight="1" thickBot="1">
      <c r="A295" s="189" t="s">
        <v>244</v>
      </c>
      <c r="B295" s="430"/>
      <c r="C295" s="431"/>
      <c r="D295" s="432"/>
      <c r="E295" s="433"/>
      <c r="F295" s="75">
        <f>SUM(F284:F294)</f>
        <v>0</v>
      </c>
      <c r="G295" s="76">
        <f>SUM(G284:G294)</f>
        <v>0</v>
      </c>
      <c r="H295" s="76">
        <f>SUM(H284:H294)</f>
        <v>0</v>
      </c>
      <c r="I295" s="101">
        <f>SUM(I284:I294)</f>
        <v>0</v>
      </c>
      <c r="J295" s="165"/>
      <c r="U295" s="7"/>
    </row>
    <row r="296" spans="1:21" s="2" customFormat="1" ht="15.75" customHeight="1" thickBot="1">
      <c r="B296" s="106"/>
      <c r="C296" s="162"/>
      <c r="D296" s="108"/>
      <c r="E296" s="54"/>
      <c r="F296" s="56"/>
      <c r="G296" s="56"/>
      <c r="H296" s="56"/>
      <c r="I296" s="102"/>
      <c r="J296" s="103"/>
      <c r="U296" s="7"/>
    </row>
    <row r="297" spans="1:21" s="2" customFormat="1" ht="49.5" customHeight="1" thickBot="1">
      <c r="A297" s="176" t="s">
        <v>227</v>
      </c>
      <c r="B297" s="177" t="s">
        <v>228</v>
      </c>
      <c r="C297" s="244" t="s">
        <v>161</v>
      </c>
      <c r="D297" s="259" t="s">
        <v>162</v>
      </c>
      <c r="E297" s="245" t="s">
        <v>163</v>
      </c>
      <c r="F297" s="246" t="s">
        <v>180</v>
      </c>
      <c r="G297" s="246" t="s">
        <v>181</v>
      </c>
      <c r="H297" s="246" t="s">
        <v>229</v>
      </c>
      <c r="I297" s="247" t="s">
        <v>230</v>
      </c>
      <c r="J297" s="248" t="s">
        <v>168</v>
      </c>
      <c r="U297" s="7"/>
    </row>
    <row r="298" spans="1:21" s="2" customFormat="1" ht="15.75" customHeight="1">
      <c r="A298" s="124" t="s">
        <v>45</v>
      </c>
      <c r="B298" s="125"/>
      <c r="C298" s="160"/>
      <c r="D298" s="98"/>
      <c r="E298" s="118"/>
      <c r="F298" s="143"/>
      <c r="G298" s="119"/>
      <c r="H298" s="119"/>
      <c r="I298" s="119"/>
      <c r="J298" s="126"/>
      <c r="U298" s="7">
        <f>COUNTIF(H298:I308,"&gt;0")</f>
        <v>0</v>
      </c>
    </row>
    <row r="299" spans="1:21" s="2" customFormat="1" ht="15.75" customHeight="1">
      <c r="A299" s="173" t="s">
        <v>233</v>
      </c>
      <c r="B299" s="174"/>
      <c r="C299" s="160"/>
      <c r="D299" s="98"/>
      <c r="E299" s="118"/>
      <c r="F299" s="143"/>
      <c r="G299" s="119"/>
      <c r="H299" s="119"/>
      <c r="I299" s="119"/>
      <c r="J299" s="126"/>
      <c r="U299" s="7"/>
    </row>
    <row r="300" spans="1:21" s="2" customFormat="1" ht="15.75" customHeight="1">
      <c r="A300" s="175" t="s">
        <v>235</v>
      </c>
      <c r="B300" s="77">
        <f>IF(B299=0,0,B299-B298)</f>
        <v>0</v>
      </c>
      <c r="C300" s="160"/>
      <c r="D300" s="98"/>
      <c r="E300" s="118"/>
      <c r="F300" s="143"/>
      <c r="G300" s="119"/>
      <c r="H300" s="119"/>
      <c r="I300" s="119"/>
      <c r="J300" s="126"/>
      <c r="U300" s="7"/>
    </row>
    <row r="301" spans="1:21" s="2" customFormat="1" ht="15.75" customHeight="1">
      <c r="A301" s="79" t="s">
        <v>237</v>
      </c>
      <c r="B301" s="80"/>
      <c r="C301" s="161"/>
      <c r="D301" s="98"/>
      <c r="E301" s="118"/>
      <c r="F301" s="120"/>
      <c r="G301" s="73"/>
      <c r="H301" s="73"/>
      <c r="I301" s="73"/>
      <c r="J301" s="100"/>
      <c r="U301" s="7"/>
    </row>
    <row r="302" spans="1:21" s="2" customFormat="1" ht="15.75" customHeight="1">
      <c r="A302" s="79" t="s">
        <v>239</v>
      </c>
      <c r="B302" s="77">
        <f>B298+B300+B301</f>
        <v>0</v>
      </c>
      <c r="C302" s="161"/>
      <c r="D302" s="98"/>
      <c r="E302" s="118"/>
      <c r="F302" s="120"/>
      <c r="G302" s="73"/>
      <c r="H302" s="73"/>
      <c r="I302" s="73"/>
      <c r="J302" s="100"/>
      <c r="U302" s="7"/>
    </row>
    <row r="303" spans="1:21" s="2" customFormat="1" ht="15.75" customHeight="1">
      <c r="A303" s="79" t="s">
        <v>240</v>
      </c>
      <c r="B303" s="77">
        <f>F309+G309+H309+I309</f>
        <v>0</v>
      </c>
      <c r="C303" s="161"/>
      <c r="D303" s="98"/>
      <c r="E303" s="118"/>
      <c r="F303" s="120"/>
      <c r="G303" s="73"/>
      <c r="H303" s="73"/>
      <c r="I303" s="73"/>
      <c r="J303" s="100"/>
      <c r="U303" s="7"/>
    </row>
    <row r="304" spans="1:21" s="2" customFormat="1" ht="15.75" customHeight="1">
      <c r="A304" s="79" t="s">
        <v>91</v>
      </c>
      <c r="B304" s="78">
        <f>B302-B303</f>
        <v>0</v>
      </c>
      <c r="C304" s="161"/>
      <c r="D304" s="98"/>
      <c r="E304" s="118"/>
      <c r="F304" s="120"/>
      <c r="G304" s="73"/>
      <c r="H304" s="73"/>
      <c r="I304" s="73"/>
      <c r="J304" s="126"/>
      <c r="U304" s="7"/>
    </row>
    <row r="305" spans="1:21" s="2" customFormat="1" ht="15.75" customHeight="1" thickBot="1">
      <c r="A305" s="81" t="s">
        <v>241</v>
      </c>
      <c r="B305" s="82"/>
      <c r="C305" s="161"/>
      <c r="D305" s="98"/>
      <c r="E305" s="118"/>
      <c r="F305" s="120"/>
      <c r="G305" s="73"/>
      <c r="H305" s="73"/>
      <c r="I305" s="73"/>
      <c r="J305" s="100"/>
      <c r="U305" s="7"/>
    </row>
    <row r="306" spans="1:21" s="2" customFormat="1" ht="15.75" customHeight="1">
      <c r="A306" s="185" t="s">
        <v>242</v>
      </c>
      <c r="B306" s="428">
        <v>22</v>
      </c>
      <c r="C306" s="161"/>
      <c r="D306" s="98"/>
      <c r="E306" s="118"/>
      <c r="F306" s="120"/>
      <c r="G306" s="73"/>
      <c r="H306" s="73"/>
      <c r="I306" s="73"/>
      <c r="J306" s="100"/>
      <c r="U306" s="7"/>
    </row>
    <row r="307" spans="1:21" s="2" customFormat="1" ht="15.75" customHeight="1">
      <c r="A307" s="426" t="s">
        <v>243</v>
      </c>
      <c r="B307" s="429"/>
      <c r="C307" s="161"/>
      <c r="D307" s="98"/>
      <c r="E307" s="118"/>
      <c r="F307" s="120"/>
      <c r="G307" s="73"/>
      <c r="H307" s="73"/>
      <c r="I307" s="73"/>
      <c r="J307" s="100"/>
      <c r="U307" s="7"/>
    </row>
    <row r="308" spans="1:21" s="2" customFormat="1" ht="15.75" customHeight="1">
      <c r="A308" s="426"/>
      <c r="B308" s="429"/>
      <c r="C308" s="161"/>
      <c r="D308" s="98"/>
      <c r="E308" s="118"/>
      <c r="F308" s="121"/>
      <c r="G308" s="74"/>
      <c r="H308" s="74"/>
      <c r="I308" s="74"/>
      <c r="J308" s="164"/>
      <c r="U308" s="7"/>
    </row>
    <row r="309" spans="1:21" s="2" customFormat="1" ht="15.75" customHeight="1" thickBot="1">
      <c r="A309" s="189" t="s">
        <v>244</v>
      </c>
      <c r="B309" s="430"/>
      <c r="C309" s="431"/>
      <c r="D309" s="432"/>
      <c r="E309" s="433"/>
      <c r="F309" s="75">
        <f>SUM(F298:F308)</f>
        <v>0</v>
      </c>
      <c r="G309" s="76">
        <f>SUM(G298:G308)</f>
        <v>0</v>
      </c>
      <c r="H309" s="76">
        <f>SUM(H298:H308)</f>
        <v>0</v>
      </c>
      <c r="I309" s="101">
        <f>SUM(I298:I308)</f>
        <v>0</v>
      </c>
      <c r="J309" s="165"/>
      <c r="U309" s="7"/>
    </row>
    <row r="310" spans="1:21" s="2" customFormat="1" ht="15.75" customHeight="1" thickBot="1">
      <c r="B310" s="106"/>
      <c r="C310" s="162"/>
      <c r="D310" s="108"/>
      <c r="E310" s="54"/>
      <c r="F310" s="56"/>
      <c r="G310" s="56"/>
      <c r="H310" s="56"/>
      <c r="I310" s="102"/>
      <c r="J310" s="103"/>
      <c r="U310" s="7"/>
    </row>
    <row r="311" spans="1:21" s="2" customFormat="1" ht="49.5" customHeight="1" thickBot="1">
      <c r="A311" s="176" t="s">
        <v>227</v>
      </c>
      <c r="B311" s="177" t="s">
        <v>228</v>
      </c>
      <c r="C311" s="244" t="s">
        <v>161</v>
      </c>
      <c r="D311" s="259" t="s">
        <v>162</v>
      </c>
      <c r="E311" s="245" t="s">
        <v>163</v>
      </c>
      <c r="F311" s="246" t="s">
        <v>180</v>
      </c>
      <c r="G311" s="246" t="s">
        <v>181</v>
      </c>
      <c r="H311" s="246" t="s">
        <v>229</v>
      </c>
      <c r="I311" s="247" t="s">
        <v>230</v>
      </c>
      <c r="J311" s="248" t="s">
        <v>168</v>
      </c>
      <c r="U311" s="7"/>
    </row>
    <row r="312" spans="1:21" s="2" customFormat="1" ht="15.75" customHeight="1">
      <c r="A312" s="124" t="s">
        <v>45</v>
      </c>
      <c r="B312" s="125"/>
      <c r="C312" s="160"/>
      <c r="D312" s="98"/>
      <c r="E312" s="118"/>
      <c r="F312" s="143"/>
      <c r="G312" s="119"/>
      <c r="H312" s="119"/>
      <c r="I312" s="119"/>
      <c r="J312" s="126"/>
      <c r="U312" s="7">
        <f>COUNTIF(H312:I322,"&gt;0")</f>
        <v>0</v>
      </c>
    </row>
    <row r="313" spans="1:21" s="2" customFormat="1" ht="15.75" customHeight="1">
      <c r="A313" s="173" t="s">
        <v>233</v>
      </c>
      <c r="B313" s="174"/>
      <c r="C313" s="160"/>
      <c r="D313" s="98"/>
      <c r="E313" s="118"/>
      <c r="F313" s="143"/>
      <c r="G313" s="119"/>
      <c r="H313" s="119"/>
      <c r="I313" s="119"/>
      <c r="J313" s="126"/>
      <c r="U313" s="7"/>
    </row>
    <row r="314" spans="1:21" s="2" customFormat="1" ht="15.75" customHeight="1">
      <c r="A314" s="175" t="s">
        <v>235</v>
      </c>
      <c r="B314" s="77">
        <f>IF(B313=0,0,B313-B312)</f>
        <v>0</v>
      </c>
      <c r="C314" s="160"/>
      <c r="D314" s="98"/>
      <c r="E314" s="118"/>
      <c r="F314" s="143"/>
      <c r="G314" s="119"/>
      <c r="H314" s="119"/>
      <c r="I314" s="119"/>
      <c r="J314" s="126"/>
      <c r="U314" s="7"/>
    </row>
    <row r="315" spans="1:21" s="2" customFormat="1" ht="15.75" customHeight="1">
      <c r="A315" s="79" t="s">
        <v>237</v>
      </c>
      <c r="B315" s="80"/>
      <c r="C315" s="161"/>
      <c r="D315" s="98"/>
      <c r="E315" s="118"/>
      <c r="F315" s="120"/>
      <c r="G315" s="73"/>
      <c r="H315" s="73"/>
      <c r="I315" s="73"/>
      <c r="J315" s="100"/>
      <c r="U315" s="7"/>
    </row>
    <row r="316" spans="1:21" s="2" customFormat="1" ht="15.75" customHeight="1">
      <c r="A316" s="79" t="s">
        <v>239</v>
      </c>
      <c r="B316" s="77">
        <f>B312+B314+B315</f>
        <v>0</v>
      </c>
      <c r="C316" s="161"/>
      <c r="D316" s="98"/>
      <c r="E316" s="118"/>
      <c r="F316" s="120"/>
      <c r="G316" s="73"/>
      <c r="H316" s="73"/>
      <c r="I316" s="73"/>
      <c r="J316" s="100"/>
      <c r="U316" s="7"/>
    </row>
    <row r="317" spans="1:21" s="2" customFormat="1" ht="15.75" customHeight="1">
      <c r="A317" s="79" t="s">
        <v>240</v>
      </c>
      <c r="B317" s="77">
        <f>F323+G323+H323+I323</f>
        <v>0</v>
      </c>
      <c r="C317" s="161"/>
      <c r="D317" s="98"/>
      <c r="E317" s="118"/>
      <c r="F317" s="120"/>
      <c r="G317" s="73"/>
      <c r="H317" s="73"/>
      <c r="I317" s="73"/>
      <c r="J317" s="100"/>
      <c r="U317" s="7"/>
    </row>
    <row r="318" spans="1:21" s="2" customFormat="1" ht="15.75" customHeight="1">
      <c r="A318" s="79" t="s">
        <v>91</v>
      </c>
      <c r="B318" s="78">
        <f>B316-B317</f>
        <v>0</v>
      </c>
      <c r="C318" s="161"/>
      <c r="D318" s="98"/>
      <c r="E318" s="118"/>
      <c r="F318" s="120"/>
      <c r="G318" s="73"/>
      <c r="H318" s="73"/>
      <c r="I318" s="73"/>
      <c r="J318" s="126"/>
      <c r="U318" s="7"/>
    </row>
    <row r="319" spans="1:21" s="2" customFormat="1" ht="15.75" customHeight="1" thickBot="1">
      <c r="A319" s="81" t="s">
        <v>241</v>
      </c>
      <c r="B319" s="82"/>
      <c r="C319" s="161"/>
      <c r="D319" s="98"/>
      <c r="E319" s="118"/>
      <c r="F319" s="120"/>
      <c r="G319" s="73"/>
      <c r="H319" s="73"/>
      <c r="I319" s="73"/>
      <c r="J319" s="100"/>
      <c r="U319" s="7"/>
    </row>
    <row r="320" spans="1:21" s="2" customFormat="1" ht="15.75" customHeight="1">
      <c r="A320" s="185" t="s">
        <v>242</v>
      </c>
      <c r="B320" s="428">
        <v>23</v>
      </c>
      <c r="C320" s="161"/>
      <c r="D320" s="98"/>
      <c r="E320" s="118"/>
      <c r="F320" s="120"/>
      <c r="G320" s="73"/>
      <c r="H320" s="73"/>
      <c r="I320" s="73"/>
      <c r="J320" s="100"/>
      <c r="U320" s="7"/>
    </row>
    <row r="321" spans="1:21" s="2" customFormat="1" ht="15.75" customHeight="1">
      <c r="A321" s="426" t="s">
        <v>243</v>
      </c>
      <c r="B321" s="429"/>
      <c r="C321" s="161"/>
      <c r="D321" s="98"/>
      <c r="E321" s="118"/>
      <c r="F321" s="120"/>
      <c r="G321" s="73"/>
      <c r="H321" s="73"/>
      <c r="I321" s="73"/>
      <c r="J321" s="100"/>
      <c r="U321" s="7"/>
    </row>
    <row r="322" spans="1:21" s="2" customFormat="1" ht="15.75" customHeight="1">
      <c r="A322" s="426"/>
      <c r="B322" s="429"/>
      <c r="C322" s="161"/>
      <c r="D322" s="98"/>
      <c r="E322" s="118"/>
      <c r="F322" s="121"/>
      <c r="G322" s="74"/>
      <c r="H322" s="74"/>
      <c r="I322" s="74"/>
      <c r="J322" s="164"/>
      <c r="U322" s="7"/>
    </row>
    <row r="323" spans="1:21" s="2" customFormat="1" ht="15.75" customHeight="1" thickBot="1">
      <c r="A323" s="189" t="s">
        <v>244</v>
      </c>
      <c r="B323" s="430"/>
      <c r="C323" s="431"/>
      <c r="D323" s="432"/>
      <c r="E323" s="433"/>
      <c r="F323" s="75">
        <f>SUM(F312:F322)</f>
        <v>0</v>
      </c>
      <c r="G323" s="76">
        <f>SUM(G312:G322)</f>
        <v>0</v>
      </c>
      <c r="H323" s="76">
        <f>SUM(H312:H322)</f>
        <v>0</v>
      </c>
      <c r="I323" s="101">
        <f>SUM(I312:I322)</f>
        <v>0</v>
      </c>
      <c r="J323" s="165"/>
      <c r="U323" s="7"/>
    </row>
    <row r="324" spans="1:21" s="2" customFormat="1" ht="15.75" customHeight="1" thickBot="1">
      <c r="B324" s="106"/>
      <c r="C324" s="162"/>
      <c r="D324" s="108"/>
      <c r="E324" s="54"/>
      <c r="F324" s="56"/>
      <c r="G324" s="56"/>
      <c r="H324" s="56"/>
      <c r="I324" s="102"/>
      <c r="J324" s="103"/>
      <c r="U324" s="7"/>
    </row>
    <row r="325" spans="1:21" s="2" customFormat="1" ht="49.5" customHeight="1" thickBot="1">
      <c r="A325" s="176" t="s">
        <v>227</v>
      </c>
      <c r="B325" s="177" t="s">
        <v>228</v>
      </c>
      <c r="C325" s="244" t="s">
        <v>161</v>
      </c>
      <c r="D325" s="259" t="s">
        <v>162</v>
      </c>
      <c r="E325" s="245" t="s">
        <v>163</v>
      </c>
      <c r="F325" s="246" t="s">
        <v>180</v>
      </c>
      <c r="G325" s="246" t="s">
        <v>181</v>
      </c>
      <c r="H325" s="246" t="s">
        <v>229</v>
      </c>
      <c r="I325" s="247" t="s">
        <v>230</v>
      </c>
      <c r="J325" s="248" t="s">
        <v>168</v>
      </c>
      <c r="U325" s="7"/>
    </row>
    <row r="326" spans="1:21" s="2" customFormat="1" ht="15.75" customHeight="1">
      <c r="A326" s="124" t="s">
        <v>45</v>
      </c>
      <c r="B326" s="125"/>
      <c r="C326" s="160"/>
      <c r="D326" s="98"/>
      <c r="E326" s="118"/>
      <c r="F326" s="143"/>
      <c r="G326" s="119"/>
      <c r="H326" s="119"/>
      <c r="I326" s="119"/>
      <c r="J326" s="126"/>
      <c r="U326" s="7">
        <f>COUNTIF(H326:I336,"&gt;0")</f>
        <v>0</v>
      </c>
    </row>
    <row r="327" spans="1:21" s="2" customFormat="1" ht="15.75" customHeight="1">
      <c r="A327" s="173" t="s">
        <v>233</v>
      </c>
      <c r="B327" s="174"/>
      <c r="C327" s="160"/>
      <c r="D327" s="98"/>
      <c r="E327" s="118"/>
      <c r="F327" s="143"/>
      <c r="G327" s="119"/>
      <c r="H327" s="119"/>
      <c r="I327" s="119"/>
      <c r="J327" s="126"/>
      <c r="U327" s="7"/>
    </row>
    <row r="328" spans="1:21" s="2" customFormat="1" ht="15.75" customHeight="1">
      <c r="A328" s="175" t="s">
        <v>235</v>
      </c>
      <c r="B328" s="77">
        <f>IF(B327=0,0,B327-B326)</f>
        <v>0</v>
      </c>
      <c r="C328" s="160"/>
      <c r="D328" s="98"/>
      <c r="E328" s="118"/>
      <c r="F328" s="143"/>
      <c r="G328" s="119"/>
      <c r="H328" s="119"/>
      <c r="I328" s="119"/>
      <c r="J328" s="126"/>
      <c r="U328" s="7"/>
    </row>
    <row r="329" spans="1:21" s="2" customFormat="1" ht="15.75" customHeight="1">
      <c r="A329" s="79" t="s">
        <v>237</v>
      </c>
      <c r="B329" s="80"/>
      <c r="C329" s="161"/>
      <c r="D329" s="98"/>
      <c r="E329" s="118"/>
      <c r="F329" s="120"/>
      <c r="G329" s="73"/>
      <c r="H329" s="73"/>
      <c r="I329" s="73"/>
      <c r="J329" s="100"/>
      <c r="U329" s="7"/>
    </row>
    <row r="330" spans="1:21" s="2" customFormat="1" ht="15.75" customHeight="1">
      <c r="A330" s="79" t="s">
        <v>239</v>
      </c>
      <c r="B330" s="77">
        <f>B326+B328+B329</f>
        <v>0</v>
      </c>
      <c r="C330" s="161"/>
      <c r="D330" s="98"/>
      <c r="E330" s="118"/>
      <c r="F330" s="120"/>
      <c r="G330" s="73"/>
      <c r="H330" s="73"/>
      <c r="I330" s="73"/>
      <c r="J330" s="100"/>
      <c r="U330" s="7"/>
    </row>
    <row r="331" spans="1:21" s="2" customFormat="1" ht="15.75" customHeight="1">
      <c r="A331" s="79" t="s">
        <v>240</v>
      </c>
      <c r="B331" s="77">
        <f>F337+G337+H337+I337</f>
        <v>0</v>
      </c>
      <c r="C331" s="161"/>
      <c r="D331" s="98"/>
      <c r="E331" s="118"/>
      <c r="F331" s="120"/>
      <c r="G331" s="73"/>
      <c r="H331" s="73"/>
      <c r="I331" s="73"/>
      <c r="J331" s="100"/>
      <c r="U331" s="7"/>
    </row>
    <row r="332" spans="1:21" s="2" customFormat="1" ht="15.75" customHeight="1">
      <c r="A332" s="79" t="s">
        <v>91</v>
      </c>
      <c r="B332" s="78">
        <f>B330-B331</f>
        <v>0</v>
      </c>
      <c r="C332" s="161"/>
      <c r="D332" s="98"/>
      <c r="E332" s="118"/>
      <c r="F332" s="120"/>
      <c r="G332" s="73"/>
      <c r="H332" s="73"/>
      <c r="I332" s="73"/>
      <c r="J332" s="126"/>
      <c r="U332" s="7"/>
    </row>
    <row r="333" spans="1:21" s="2" customFormat="1" ht="15.75" customHeight="1" thickBot="1">
      <c r="A333" s="81" t="s">
        <v>241</v>
      </c>
      <c r="B333" s="82"/>
      <c r="C333" s="161"/>
      <c r="D333" s="98"/>
      <c r="E333" s="118"/>
      <c r="F333" s="120"/>
      <c r="G333" s="73"/>
      <c r="H333" s="73"/>
      <c r="I333" s="73"/>
      <c r="J333" s="100"/>
      <c r="U333" s="7"/>
    </row>
    <row r="334" spans="1:21" s="2" customFormat="1" ht="15.75" customHeight="1">
      <c r="A334" s="185" t="s">
        <v>242</v>
      </c>
      <c r="B334" s="428">
        <v>24</v>
      </c>
      <c r="C334" s="161"/>
      <c r="D334" s="98"/>
      <c r="E334" s="118"/>
      <c r="F334" s="120"/>
      <c r="G334" s="73"/>
      <c r="H334" s="73"/>
      <c r="I334" s="73"/>
      <c r="J334" s="100"/>
      <c r="U334" s="7"/>
    </row>
    <row r="335" spans="1:21" s="2" customFormat="1" ht="15.75" customHeight="1">
      <c r="A335" s="426" t="s">
        <v>243</v>
      </c>
      <c r="B335" s="429"/>
      <c r="C335" s="161"/>
      <c r="D335" s="98"/>
      <c r="E335" s="118"/>
      <c r="F335" s="120"/>
      <c r="G335" s="73"/>
      <c r="H335" s="73"/>
      <c r="I335" s="73"/>
      <c r="J335" s="100"/>
      <c r="U335" s="7"/>
    </row>
    <row r="336" spans="1:21" s="2" customFormat="1" ht="15.75" customHeight="1">
      <c r="A336" s="426"/>
      <c r="B336" s="429"/>
      <c r="C336" s="161"/>
      <c r="D336" s="98"/>
      <c r="E336" s="118"/>
      <c r="F336" s="121"/>
      <c r="G336" s="74"/>
      <c r="H336" s="74"/>
      <c r="I336" s="74"/>
      <c r="J336" s="164"/>
      <c r="U336" s="7"/>
    </row>
    <row r="337" spans="1:21" s="2" customFormat="1" ht="15.75" customHeight="1" thickBot="1">
      <c r="A337" s="189" t="s">
        <v>244</v>
      </c>
      <c r="B337" s="430"/>
      <c r="C337" s="431"/>
      <c r="D337" s="432"/>
      <c r="E337" s="433"/>
      <c r="F337" s="75">
        <f>SUM(F326:F336)</f>
        <v>0</v>
      </c>
      <c r="G337" s="76">
        <f>SUM(G326:G336)</f>
        <v>0</v>
      </c>
      <c r="H337" s="76">
        <f>SUM(H326:H336)</f>
        <v>0</v>
      </c>
      <c r="I337" s="101">
        <f>SUM(I326:I336)</f>
        <v>0</v>
      </c>
      <c r="J337" s="165"/>
      <c r="U337" s="7"/>
    </row>
    <row r="338" spans="1:21" s="2" customFormat="1" ht="15.75" customHeight="1" thickBot="1">
      <c r="B338" s="106"/>
      <c r="C338" s="162"/>
      <c r="D338" s="108"/>
      <c r="E338" s="54"/>
      <c r="F338" s="56"/>
      <c r="G338" s="56"/>
      <c r="H338" s="56"/>
      <c r="I338" s="102"/>
      <c r="J338" s="103"/>
      <c r="U338" s="7"/>
    </row>
    <row r="339" spans="1:21" s="2" customFormat="1" ht="49.5" customHeight="1" thickBot="1">
      <c r="A339" s="176" t="s">
        <v>227</v>
      </c>
      <c r="B339" s="177" t="s">
        <v>228</v>
      </c>
      <c r="C339" s="244" t="s">
        <v>161</v>
      </c>
      <c r="D339" s="259" t="s">
        <v>162</v>
      </c>
      <c r="E339" s="245" t="s">
        <v>163</v>
      </c>
      <c r="F339" s="246" t="s">
        <v>180</v>
      </c>
      <c r="G339" s="246" t="s">
        <v>181</v>
      </c>
      <c r="H339" s="246" t="s">
        <v>229</v>
      </c>
      <c r="I339" s="247" t="s">
        <v>230</v>
      </c>
      <c r="J339" s="248" t="s">
        <v>168</v>
      </c>
      <c r="U339" s="7"/>
    </row>
    <row r="340" spans="1:21" s="2" customFormat="1" ht="15.75" customHeight="1">
      <c r="A340" s="124" t="s">
        <v>45</v>
      </c>
      <c r="B340" s="125"/>
      <c r="C340" s="160"/>
      <c r="D340" s="98"/>
      <c r="E340" s="118"/>
      <c r="F340" s="143"/>
      <c r="G340" s="119"/>
      <c r="H340" s="119"/>
      <c r="I340" s="119"/>
      <c r="J340" s="126"/>
      <c r="U340" s="7">
        <f>COUNTIF(H340:I350,"&gt;0")</f>
        <v>0</v>
      </c>
    </row>
    <row r="341" spans="1:21" s="2" customFormat="1" ht="15.75" customHeight="1">
      <c r="A341" s="173" t="s">
        <v>233</v>
      </c>
      <c r="B341" s="174"/>
      <c r="C341" s="160"/>
      <c r="D341" s="98"/>
      <c r="E341" s="118"/>
      <c r="F341" s="143"/>
      <c r="G341" s="119"/>
      <c r="H341" s="119"/>
      <c r="I341" s="119"/>
      <c r="J341" s="126"/>
      <c r="U341" s="7"/>
    </row>
    <row r="342" spans="1:21" s="2" customFormat="1" ht="15.75" customHeight="1">
      <c r="A342" s="175" t="s">
        <v>235</v>
      </c>
      <c r="B342" s="77">
        <f>IF(B341=0,0,B341-B340)</f>
        <v>0</v>
      </c>
      <c r="C342" s="160"/>
      <c r="D342" s="98"/>
      <c r="E342" s="118"/>
      <c r="F342" s="143"/>
      <c r="G342" s="119"/>
      <c r="H342" s="119"/>
      <c r="I342" s="119"/>
      <c r="J342" s="126"/>
      <c r="U342" s="7"/>
    </row>
    <row r="343" spans="1:21" s="2" customFormat="1" ht="15.75" customHeight="1">
      <c r="A343" s="79" t="s">
        <v>237</v>
      </c>
      <c r="B343" s="80"/>
      <c r="C343" s="161"/>
      <c r="D343" s="98"/>
      <c r="E343" s="118"/>
      <c r="F343" s="120"/>
      <c r="G343" s="73"/>
      <c r="H343" s="73"/>
      <c r="I343" s="73"/>
      <c r="J343" s="100"/>
      <c r="U343" s="7"/>
    </row>
    <row r="344" spans="1:21" s="2" customFormat="1" ht="15.75" customHeight="1">
      <c r="A344" s="79" t="s">
        <v>239</v>
      </c>
      <c r="B344" s="77">
        <f>B340+B342+B343</f>
        <v>0</v>
      </c>
      <c r="C344" s="161"/>
      <c r="D344" s="98"/>
      <c r="E344" s="118"/>
      <c r="F344" s="120"/>
      <c r="G344" s="73"/>
      <c r="H344" s="73"/>
      <c r="I344" s="73"/>
      <c r="J344" s="100"/>
      <c r="U344" s="7"/>
    </row>
    <row r="345" spans="1:21" s="2" customFormat="1" ht="15.75" customHeight="1">
      <c r="A345" s="79" t="s">
        <v>240</v>
      </c>
      <c r="B345" s="77">
        <f>F351+G351+H351+I351</f>
        <v>0</v>
      </c>
      <c r="C345" s="161"/>
      <c r="D345" s="98"/>
      <c r="E345" s="118"/>
      <c r="F345" s="120"/>
      <c r="G345" s="73"/>
      <c r="H345" s="73"/>
      <c r="I345" s="73"/>
      <c r="J345" s="100"/>
      <c r="U345" s="7"/>
    </row>
    <row r="346" spans="1:21" s="2" customFormat="1" ht="15.75" customHeight="1">
      <c r="A346" s="79" t="s">
        <v>91</v>
      </c>
      <c r="B346" s="78">
        <f>B344-B345</f>
        <v>0</v>
      </c>
      <c r="C346" s="161"/>
      <c r="D346" s="98"/>
      <c r="E346" s="118"/>
      <c r="F346" s="120"/>
      <c r="G346" s="73"/>
      <c r="H346" s="73"/>
      <c r="I346" s="73"/>
      <c r="J346" s="126"/>
      <c r="U346" s="7"/>
    </row>
    <row r="347" spans="1:21" s="2" customFormat="1" ht="15.75" customHeight="1" thickBot="1">
      <c r="A347" s="81" t="s">
        <v>241</v>
      </c>
      <c r="B347" s="82"/>
      <c r="C347" s="161"/>
      <c r="D347" s="98"/>
      <c r="E347" s="118"/>
      <c r="F347" s="120"/>
      <c r="G347" s="73"/>
      <c r="H347" s="73"/>
      <c r="I347" s="73"/>
      <c r="J347" s="100"/>
      <c r="U347" s="7"/>
    </row>
    <row r="348" spans="1:21" s="2" customFormat="1" ht="15.75" customHeight="1">
      <c r="A348" s="185" t="s">
        <v>242</v>
      </c>
      <c r="B348" s="428">
        <v>25</v>
      </c>
      <c r="C348" s="161"/>
      <c r="D348" s="98"/>
      <c r="E348" s="118"/>
      <c r="F348" s="120"/>
      <c r="G348" s="73"/>
      <c r="H348" s="73"/>
      <c r="I348" s="73"/>
      <c r="J348" s="100"/>
      <c r="U348" s="7"/>
    </row>
    <row r="349" spans="1:21" s="2" customFormat="1" ht="15.75" customHeight="1">
      <c r="A349" s="426" t="s">
        <v>243</v>
      </c>
      <c r="B349" s="429"/>
      <c r="C349" s="161"/>
      <c r="D349" s="98"/>
      <c r="E349" s="118"/>
      <c r="F349" s="120"/>
      <c r="G349" s="73"/>
      <c r="H349" s="73"/>
      <c r="I349" s="73"/>
      <c r="J349" s="100"/>
      <c r="U349" s="7"/>
    </row>
    <row r="350" spans="1:21" s="2" customFormat="1" ht="15.75" customHeight="1">
      <c r="A350" s="426"/>
      <c r="B350" s="429"/>
      <c r="C350" s="161"/>
      <c r="D350" s="98"/>
      <c r="E350" s="118"/>
      <c r="F350" s="121"/>
      <c r="G350" s="74"/>
      <c r="H350" s="74"/>
      <c r="I350" s="74"/>
      <c r="J350" s="164"/>
      <c r="U350" s="7"/>
    </row>
    <row r="351" spans="1:21" s="2" customFormat="1" ht="15.75" customHeight="1" thickBot="1">
      <c r="A351" s="189" t="s">
        <v>244</v>
      </c>
      <c r="B351" s="430"/>
      <c r="C351" s="431"/>
      <c r="D351" s="432"/>
      <c r="E351" s="433"/>
      <c r="F351" s="75">
        <f>SUM(F340:F350)</f>
        <v>0</v>
      </c>
      <c r="G351" s="76">
        <f>SUM(G340:G350)</f>
        <v>0</v>
      </c>
      <c r="H351" s="76">
        <f>SUM(H340:H350)</f>
        <v>0</v>
      </c>
      <c r="I351" s="101">
        <f>SUM(I340:I350)</f>
        <v>0</v>
      </c>
      <c r="J351" s="165"/>
      <c r="U351" s="7"/>
    </row>
    <row r="352" spans="1:21" s="2" customFormat="1" ht="15.75" customHeight="1" thickBot="1">
      <c r="B352" s="106"/>
      <c r="C352" s="162"/>
      <c r="D352" s="108"/>
      <c r="E352" s="54"/>
      <c r="F352" s="56"/>
      <c r="G352" s="56"/>
      <c r="H352" s="56"/>
      <c r="I352" s="102"/>
      <c r="J352" s="103"/>
      <c r="U352" s="7"/>
    </row>
    <row r="353" spans="1:21" s="2" customFormat="1" ht="49.5" customHeight="1" thickBot="1">
      <c r="A353" s="176" t="s">
        <v>227</v>
      </c>
      <c r="B353" s="177" t="s">
        <v>228</v>
      </c>
      <c r="C353" s="244" t="s">
        <v>161</v>
      </c>
      <c r="D353" s="259" t="s">
        <v>162</v>
      </c>
      <c r="E353" s="245" t="s">
        <v>163</v>
      </c>
      <c r="F353" s="246" t="s">
        <v>180</v>
      </c>
      <c r="G353" s="246" t="s">
        <v>181</v>
      </c>
      <c r="H353" s="246" t="s">
        <v>229</v>
      </c>
      <c r="I353" s="247" t="s">
        <v>230</v>
      </c>
      <c r="J353" s="248" t="s">
        <v>168</v>
      </c>
      <c r="U353" s="7"/>
    </row>
    <row r="354" spans="1:21" s="2" customFormat="1" ht="15.75" customHeight="1">
      <c r="A354" s="124" t="s">
        <v>45</v>
      </c>
      <c r="B354" s="125"/>
      <c r="C354" s="160"/>
      <c r="D354" s="98"/>
      <c r="E354" s="118"/>
      <c r="F354" s="143"/>
      <c r="G354" s="119"/>
      <c r="H354" s="119"/>
      <c r="I354" s="119"/>
      <c r="J354" s="126"/>
      <c r="U354" s="7">
        <f>COUNTIF(H354:I364,"&gt;0")</f>
        <v>0</v>
      </c>
    </row>
    <row r="355" spans="1:21" s="2" customFormat="1" ht="15.75" customHeight="1">
      <c r="A355" s="173" t="s">
        <v>233</v>
      </c>
      <c r="B355" s="174"/>
      <c r="C355" s="160"/>
      <c r="D355" s="98"/>
      <c r="E355" s="118"/>
      <c r="F355" s="143"/>
      <c r="G355" s="119"/>
      <c r="H355" s="119"/>
      <c r="I355" s="119"/>
      <c r="J355" s="126"/>
      <c r="U355" s="7"/>
    </row>
    <row r="356" spans="1:21" s="2" customFormat="1" ht="15.75" customHeight="1">
      <c r="A356" s="175" t="s">
        <v>235</v>
      </c>
      <c r="B356" s="77">
        <f>IF(B355=0,0,B355-B354)</f>
        <v>0</v>
      </c>
      <c r="C356" s="160"/>
      <c r="D356" s="98"/>
      <c r="E356" s="118"/>
      <c r="F356" s="143"/>
      <c r="G356" s="119"/>
      <c r="H356" s="119"/>
      <c r="I356" s="119"/>
      <c r="J356" s="126"/>
      <c r="U356" s="7"/>
    </row>
    <row r="357" spans="1:21" s="2" customFormat="1" ht="15.75" customHeight="1">
      <c r="A357" s="79" t="s">
        <v>237</v>
      </c>
      <c r="B357" s="80"/>
      <c r="C357" s="161"/>
      <c r="D357" s="98"/>
      <c r="E357" s="118"/>
      <c r="F357" s="120"/>
      <c r="G357" s="73"/>
      <c r="H357" s="73"/>
      <c r="I357" s="73"/>
      <c r="J357" s="100"/>
      <c r="U357" s="7"/>
    </row>
    <row r="358" spans="1:21" s="2" customFormat="1" ht="15.75" customHeight="1">
      <c r="A358" s="79" t="s">
        <v>239</v>
      </c>
      <c r="B358" s="77">
        <f>B354+B356+B357</f>
        <v>0</v>
      </c>
      <c r="C358" s="161"/>
      <c r="D358" s="98"/>
      <c r="E358" s="118"/>
      <c r="F358" s="120"/>
      <c r="G358" s="73"/>
      <c r="H358" s="73"/>
      <c r="I358" s="73"/>
      <c r="J358" s="100"/>
      <c r="U358" s="7"/>
    </row>
    <row r="359" spans="1:21" s="2" customFormat="1" ht="15.75" customHeight="1">
      <c r="A359" s="79" t="s">
        <v>240</v>
      </c>
      <c r="B359" s="77">
        <f>F365+G365+H365+I365</f>
        <v>0</v>
      </c>
      <c r="C359" s="161"/>
      <c r="D359" s="98"/>
      <c r="E359" s="118"/>
      <c r="F359" s="120"/>
      <c r="G359" s="73"/>
      <c r="H359" s="73"/>
      <c r="I359" s="73"/>
      <c r="J359" s="100"/>
      <c r="U359" s="7"/>
    </row>
    <row r="360" spans="1:21" s="2" customFormat="1" ht="15.75" customHeight="1">
      <c r="A360" s="79" t="s">
        <v>91</v>
      </c>
      <c r="B360" s="78">
        <f>B358-B359</f>
        <v>0</v>
      </c>
      <c r="C360" s="161"/>
      <c r="D360" s="98"/>
      <c r="E360" s="118"/>
      <c r="F360" s="120"/>
      <c r="G360" s="73"/>
      <c r="H360" s="73"/>
      <c r="I360" s="73"/>
      <c r="J360" s="126"/>
      <c r="U360" s="7"/>
    </row>
    <row r="361" spans="1:21" s="2" customFormat="1" ht="15.75" customHeight="1" thickBot="1">
      <c r="A361" s="81" t="s">
        <v>241</v>
      </c>
      <c r="B361" s="82"/>
      <c r="C361" s="161"/>
      <c r="D361" s="98"/>
      <c r="E361" s="118"/>
      <c r="F361" s="120"/>
      <c r="G361" s="73"/>
      <c r="H361" s="73"/>
      <c r="I361" s="73"/>
      <c r="J361" s="100"/>
      <c r="U361" s="7"/>
    </row>
    <row r="362" spans="1:21" s="2" customFormat="1" ht="15.75" customHeight="1">
      <c r="A362" s="185" t="s">
        <v>242</v>
      </c>
      <c r="B362" s="428">
        <v>26</v>
      </c>
      <c r="C362" s="161"/>
      <c r="D362" s="98"/>
      <c r="E362" s="118"/>
      <c r="F362" s="120"/>
      <c r="G362" s="73"/>
      <c r="H362" s="73"/>
      <c r="I362" s="73"/>
      <c r="J362" s="100"/>
      <c r="U362" s="7"/>
    </row>
    <row r="363" spans="1:21" s="2" customFormat="1" ht="15.75" customHeight="1">
      <c r="A363" s="426" t="s">
        <v>243</v>
      </c>
      <c r="B363" s="429"/>
      <c r="C363" s="161"/>
      <c r="D363" s="98"/>
      <c r="E363" s="118"/>
      <c r="F363" s="120"/>
      <c r="G363" s="73"/>
      <c r="H363" s="73"/>
      <c r="I363" s="73"/>
      <c r="J363" s="100"/>
      <c r="U363" s="7"/>
    </row>
    <row r="364" spans="1:21" s="2" customFormat="1" ht="15.75" customHeight="1">
      <c r="A364" s="426"/>
      <c r="B364" s="429"/>
      <c r="C364" s="161"/>
      <c r="D364" s="98"/>
      <c r="E364" s="118"/>
      <c r="F364" s="121"/>
      <c r="G364" s="74"/>
      <c r="H364" s="74"/>
      <c r="I364" s="74"/>
      <c r="J364" s="164"/>
      <c r="U364" s="7"/>
    </row>
    <row r="365" spans="1:21" s="2" customFormat="1" ht="15.75" customHeight="1" thickBot="1">
      <c r="A365" s="189" t="s">
        <v>244</v>
      </c>
      <c r="B365" s="430"/>
      <c r="C365" s="431"/>
      <c r="D365" s="432"/>
      <c r="E365" s="433"/>
      <c r="F365" s="75">
        <f>SUM(F354:F364)</f>
        <v>0</v>
      </c>
      <c r="G365" s="76">
        <f>SUM(G354:G364)</f>
        <v>0</v>
      </c>
      <c r="H365" s="76">
        <f>SUM(H354:H364)</f>
        <v>0</v>
      </c>
      <c r="I365" s="101">
        <f>SUM(I354:I364)</f>
        <v>0</v>
      </c>
      <c r="J365" s="165"/>
      <c r="U365" s="7"/>
    </row>
    <row r="366" spans="1:21" s="2" customFormat="1" ht="15.75" customHeight="1" thickBot="1">
      <c r="B366" s="106"/>
      <c r="C366" s="162"/>
      <c r="D366" s="108"/>
      <c r="E366" s="54"/>
      <c r="F366" s="56"/>
      <c r="G366" s="56"/>
      <c r="H366" s="56"/>
      <c r="I366" s="102"/>
      <c r="J366" s="103"/>
      <c r="U366" s="7"/>
    </row>
    <row r="367" spans="1:21" s="2" customFormat="1" ht="49.5" customHeight="1" thickBot="1">
      <c r="A367" s="176" t="s">
        <v>227</v>
      </c>
      <c r="B367" s="177" t="s">
        <v>228</v>
      </c>
      <c r="C367" s="244" t="s">
        <v>161</v>
      </c>
      <c r="D367" s="259" t="s">
        <v>162</v>
      </c>
      <c r="E367" s="245" t="s">
        <v>163</v>
      </c>
      <c r="F367" s="246" t="s">
        <v>180</v>
      </c>
      <c r="G367" s="246" t="s">
        <v>181</v>
      </c>
      <c r="H367" s="246" t="s">
        <v>229</v>
      </c>
      <c r="I367" s="247" t="s">
        <v>230</v>
      </c>
      <c r="J367" s="248" t="s">
        <v>168</v>
      </c>
      <c r="U367" s="7"/>
    </row>
    <row r="368" spans="1:21" s="2" customFormat="1" ht="15.75" customHeight="1">
      <c r="A368" s="124" t="s">
        <v>45</v>
      </c>
      <c r="B368" s="125"/>
      <c r="C368" s="160"/>
      <c r="D368" s="98"/>
      <c r="E368" s="118"/>
      <c r="F368" s="143"/>
      <c r="G368" s="119"/>
      <c r="H368" s="119"/>
      <c r="I368" s="119"/>
      <c r="J368" s="126"/>
      <c r="U368" s="7">
        <f>COUNTIF(H368:I378,"&gt;0")</f>
        <v>0</v>
      </c>
    </row>
    <row r="369" spans="1:21" s="2" customFormat="1" ht="15.75" customHeight="1">
      <c r="A369" s="173" t="s">
        <v>233</v>
      </c>
      <c r="B369" s="174"/>
      <c r="C369" s="160"/>
      <c r="D369" s="98"/>
      <c r="E369" s="118"/>
      <c r="F369" s="143"/>
      <c r="G369" s="119"/>
      <c r="H369" s="119"/>
      <c r="I369" s="119"/>
      <c r="J369" s="126"/>
      <c r="U369" s="7"/>
    </row>
    <row r="370" spans="1:21" s="2" customFormat="1" ht="15.75" customHeight="1">
      <c r="A370" s="175" t="s">
        <v>235</v>
      </c>
      <c r="B370" s="77">
        <f>IF(B369=0,0,B369-B368)</f>
        <v>0</v>
      </c>
      <c r="C370" s="160"/>
      <c r="D370" s="98"/>
      <c r="E370" s="118"/>
      <c r="F370" s="143"/>
      <c r="G370" s="119"/>
      <c r="H370" s="119"/>
      <c r="I370" s="119"/>
      <c r="J370" s="126"/>
      <c r="U370" s="7"/>
    </row>
    <row r="371" spans="1:21" s="2" customFormat="1" ht="15.75" customHeight="1">
      <c r="A371" s="79" t="s">
        <v>237</v>
      </c>
      <c r="B371" s="80"/>
      <c r="C371" s="161"/>
      <c r="D371" s="98"/>
      <c r="E371" s="118"/>
      <c r="F371" s="120"/>
      <c r="G371" s="73"/>
      <c r="H371" s="73"/>
      <c r="I371" s="73"/>
      <c r="J371" s="100"/>
      <c r="U371" s="7"/>
    </row>
    <row r="372" spans="1:21" s="2" customFormat="1" ht="15.75" customHeight="1">
      <c r="A372" s="79" t="s">
        <v>239</v>
      </c>
      <c r="B372" s="77">
        <f>B368+B370+B371</f>
        <v>0</v>
      </c>
      <c r="C372" s="161"/>
      <c r="D372" s="98"/>
      <c r="E372" s="118"/>
      <c r="F372" s="120"/>
      <c r="G372" s="73"/>
      <c r="H372" s="73"/>
      <c r="I372" s="73"/>
      <c r="J372" s="100"/>
      <c r="U372" s="7"/>
    </row>
    <row r="373" spans="1:21" s="2" customFormat="1" ht="15.75" customHeight="1">
      <c r="A373" s="79" t="s">
        <v>240</v>
      </c>
      <c r="B373" s="77">
        <f>F379+G379+H379+I379</f>
        <v>0</v>
      </c>
      <c r="C373" s="161"/>
      <c r="D373" s="98"/>
      <c r="E373" s="118"/>
      <c r="F373" s="120"/>
      <c r="G373" s="73"/>
      <c r="H373" s="73"/>
      <c r="I373" s="73"/>
      <c r="J373" s="100"/>
      <c r="U373" s="7"/>
    </row>
    <row r="374" spans="1:21" s="2" customFormat="1" ht="15.75" customHeight="1">
      <c r="A374" s="79" t="s">
        <v>91</v>
      </c>
      <c r="B374" s="78">
        <f>B372-B373</f>
        <v>0</v>
      </c>
      <c r="C374" s="161"/>
      <c r="D374" s="98"/>
      <c r="E374" s="118"/>
      <c r="F374" s="120"/>
      <c r="G374" s="73"/>
      <c r="H374" s="73"/>
      <c r="I374" s="73"/>
      <c r="J374" s="126"/>
      <c r="U374" s="7"/>
    </row>
    <row r="375" spans="1:21" s="2" customFormat="1" ht="15.75" customHeight="1" thickBot="1">
      <c r="A375" s="81" t="s">
        <v>241</v>
      </c>
      <c r="B375" s="82"/>
      <c r="C375" s="161"/>
      <c r="D375" s="98"/>
      <c r="E375" s="118"/>
      <c r="F375" s="120"/>
      <c r="G375" s="73"/>
      <c r="H375" s="73"/>
      <c r="I375" s="73"/>
      <c r="J375" s="100"/>
      <c r="U375" s="7"/>
    </row>
    <row r="376" spans="1:21" s="2" customFormat="1" ht="15.75" customHeight="1">
      <c r="A376" s="185" t="s">
        <v>242</v>
      </c>
      <c r="B376" s="428">
        <v>27</v>
      </c>
      <c r="C376" s="161"/>
      <c r="D376" s="98"/>
      <c r="E376" s="118"/>
      <c r="F376" s="120"/>
      <c r="G376" s="73"/>
      <c r="H376" s="73"/>
      <c r="I376" s="73"/>
      <c r="J376" s="100"/>
      <c r="U376" s="7"/>
    </row>
    <row r="377" spans="1:21" s="2" customFormat="1" ht="15.75" customHeight="1">
      <c r="A377" s="426" t="s">
        <v>243</v>
      </c>
      <c r="B377" s="429"/>
      <c r="C377" s="161"/>
      <c r="D377" s="98"/>
      <c r="E377" s="118"/>
      <c r="F377" s="120"/>
      <c r="G377" s="73"/>
      <c r="H377" s="73"/>
      <c r="I377" s="73"/>
      <c r="J377" s="100"/>
      <c r="U377" s="7"/>
    </row>
    <row r="378" spans="1:21" s="2" customFormat="1" ht="15.75" customHeight="1">
      <c r="A378" s="426"/>
      <c r="B378" s="429"/>
      <c r="C378" s="161"/>
      <c r="D378" s="98"/>
      <c r="E378" s="118"/>
      <c r="F378" s="121"/>
      <c r="G378" s="74"/>
      <c r="H378" s="74"/>
      <c r="I378" s="74"/>
      <c r="J378" s="164"/>
      <c r="U378" s="7"/>
    </row>
    <row r="379" spans="1:21" s="2" customFormat="1" ht="15.75" customHeight="1" thickBot="1">
      <c r="A379" s="189" t="s">
        <v>244</v>
      </c>
      <c r="B379" s="430"/>
      <c r="C379" s="431"/>
      <c r="D379" s="432"/>
      <c r="E379" s="433"/>
      <c r="F379" s="75">
        <f>SUM(F368:F378)</f>
        <v>0</v>
      </c>
      <c r="G379" s="76">
        <f>SUM(G368:G378)</f>
        <v>0</v>
      </c>
      <c r="H379" s="76">
        <f>SUM(H368:H378)</f>
        <v>0</v>
      </c>
      <c r="I379" s="101">
        <f>SUM(I368:I378)</f>
        <v>0</v>
      </c>
      <c r="J379" s="165"/>
      <c r="U379" s="7"/>
    </row>
    <row r="380" spans="1:21" s="2" customFormat="1" ht="15.75" customHeight="1" thickBot="1">
      <c r="B380" s="106"/>
      <c r="C380" s="162"/>
      <c r="D380" s="108"/>
      <c r="E380" s="54"/>
      <c r="F380" s="56"/>
      <c r="G380" s="56"/>
      <c r="H380" s="56"/>
      <c r="I380" s="102"/>
      <c r="J380" s="103"/>
      <c r="U380" s="7"/>
    </row>
    <row r="381" spans="1:21" s="2" customFormat="1" ht="49.5" customHeight="1" thickBot="1">
      <c r="A381" s="176" t="s">
        <v>227</v>
      </c>
      <c r="B381" s="177" t="s">
        <v>228</v>
      </c>
      <c r="C381" s="244" t="s">
        <v>161</v>
      </c>
      <c r="D381" s="259" t="s">
        <v>162</v>
      </c>
      <c r="E381" s="245" t="s">
        <v>163</v>
      </c>
      <c r="F381" s="246" t="s">
        <v>180</v>
      </c>
      <c r="G381" s="246" t="s">
        <v>181</v>
      </c>
      <c r="H381" s="246" t="s">
        <v>229</v>
      </c>
      <c r="I381" s="247" t="s">
        <v>230</v>
      </c>
      <c r="J381" s="248" t="s">
        <v>168</v>
      </c>
      <c r="U381" s="7"/>
    </row>
    <row r="382" spans="1:21" s="2" customFormat="1" ht="15.75" customHeight="1">
      <c r="A382" s="124" t="s">
        <v>45</v>
      </c>
      <c r="B382" s="125"/>
      <c r="C382" s="160"/>
      <c r="D382" s="98"/>
      <c r="E382" s="118"/>
      <c r="F382" s="143"/>
      <c r="G382" s="119"/>
      <c r="H382" s="119"/>
      <c r="I382" s="119"/>
      <c r="J382" s="126"/>
      <c r="U382" s="7">
        <f>COUNTIF(H382:I392,"&gt;0")</f>
        <v>0</v>
      </c>
    </row>
    <row r="383" spans="1:21" s="2" customFormat="1" ht="15.75" customHeight="1">
      <c r="A383" s="173" t="s">
        <v>233</v>
      </c>
      <c r="B383" s="174"/>
      <c r="C383" s="160"/>
      <c r="D383" s="98"/>
      <c r="E383" s="118"/>
      <c r="F383" s="143"/>
      <c r="G383" s="119"/>
      <c r="H383" s="119"/>
      <c r="I383" s="119"/>
      <c r="J383" s="126"/>
      <c r="U383" s="7"/>
    </row>
    <row r="384" spans="1:21" s="2" customFormat="1" ht="15.75" customHeight="1">
      <c r="A384" s="175" t="s">
        <v>235</v>
      </c>
      <c r="B384" s="77">
        <f>IF(B383=0,0,B383-B382)</f>
        <v>0</v>
      </c>
      <c r="C384" s="160"/>
      <c r="D384" s="98"/>
      <c r="E384" s="118"/>
      <c r="F384" s="143"/>
      <c r="G384" s="119"/>
      <c r="H384" s="119"/>
      <c r="I384" s="119"/>
      <c r="J384" s="126"/>
      <c r="U384" s="7"/>
    </row>
    <row r="385" spans="1:21" s="2" customFormat="1" ht="15.75" customHeight="1">
      <c r="A385" s="79" t="s">
        <v>237</v>
      </c>
      <c r="B385" s="80"/>
      <c r="C385" s="161"/>
      <c r="D385" s="98"/>
      <c r="E385" s="118"/>
      <c r="F385" s="120"/>
      <c r="G385" s="73"/>
      <c r="H385" s="73"/>
      <c r="I385" s="73"/>
      <c r="J385" s="100"/>
      <c r="U385" s="7"/>
    </row>
    <row r="386" spans="1:21" s="2" customFormat="1" ht="15.75" customHeight="1">
      <c r="A386" s="79" t="s">
        <v>239</v>
      </c>
      <c r="B386" s="77">
        <f>B382+B384+B385</f>
        <v>0</v>
      </c>
      <c r="C386" s="161"/>
      <c r="D386" s="98"/>
      <c r="E386" s="118"/>
      <c r="F386" s="120"/>
      <c r="G386" s="73"/>
      <c r="H386" s="73"/>
      <c r="I386" s="73"/>
      <c r="J386" s="100"/>
      <c r="U386" s="7"/>
    </row>
    <row r="387" spans="1:21" s="2" customFormat="1" ht="15.75" customHeight="1">
      <c r="A387" s="79" t="s">
        <v>240</v>
      </c>
      <c r="B387" s="77">
        <f>F393+G393+H393+I393</f>
        <v>0</v>
      </c>
      <c r="C387" s="161"/>
      <c r="D387" s="98"/>
      <c r="E387" s="118"/>
      <c r="F387" s="120"/>
      <c r="G387" s="73"/>
      <c r="H387" s="73"/>
      <c r="I387" s="73"/>
      <c r="J387" s="100"/>
      <c r="U387" s="7"/>
    </row>
    <row r="388" spans="1:21" s="2" customFormat="1" ht="15.75" customHeight="1">
      <c r="A388" s="79" t="s">
        <v>91</v>
      </c>
      <c r="B388" s="78">
        <f>B386-B387</f>
        <v>0</v>
      </c>
      <c r="C388" s="161"/>
      <c r="D388" s="98"/>
      <c r="E388" s="118"/>
      <c r="F388" s="120"/>
      <c r="G388" s="73"/>
      <c r="H388" s="73"/>
      <c r="I388" s="73"/>
      <c r="J388" s="126"/>
      <c r="U388" s="7"/>
    </row>
    <row r="389" spans="1:21" s="2" customFormat="1" ht="15.75" customHeight="1" thickBot="1">
      <c r="A389" s="81" t="s">
        <v>241</v>
      </c>
      <c r="B389" s="82"/>
      <c r="C389" s="161"/>
      <c r="D389" s="98"/>
      <c r="E389" s="118"/>
      <c r="F389" s="120"/>
      <c r="G389" s="73"/>
      <c r="H389" s="73"/>
      <c r="I389" s="73"/>
      <c r="J389" s="100"/>
      <c r="U389" s="7"/>
    </row>
    <row r="390" spans="1:21" s="2" customFormat="1" ht="15.75" customHeight="1">
      <c r="A390" s="185" t="s">
        <v>242</v>
      </c>
      <c r="B390" s="428">
        <v>28</v>
      </c>
      <c r="C390" s="161"/>
      <c r="D390" s="98"/>
      <c r="E390" s="118"/>
      <c r="F390" s="120"/>
      <c r="G390" s="73"/>
      <c r="H390" s="73"/>
      <c r="I390" s="73"/>
      <c r="J390" s="100"/>
      <c r="U390" s="7"/>
    </row>
    <row r="391" spans="1:21" s="2" customFormat="1" ht="15.75" customHeight="1">
      <c r="A391" s="426" t="s">
        <v>243</v>
      </c>
      <c r="B391" s="429"/>
      <c r="C391" s="161"/>
      <c r="D391" s="98"/>
      <c r="E391" s="118"/>
      <c r="F391" s="120"/>
      <c r="G391" s="73"/>
      <c r="H391" s="73"/>
      <c r="I391" s="73"/>
      <c r="J391" s="100"/>
      <c r="U391" s="7"/>
    </row>
    <row r="392" spans="1:21" s="2" customFormat="1" ht="15.75" customHeight="1">
      <c r="A392" s="426"/>
      <c r="B392" s="429"/>
      <c r="C392" s="161"/>
      <c r="D392" s="98"/>
      <c r="E392" s="118"/>
      <c r="F392" s="121"/>
      <c r="G392" s="74"/>
      <c r="H392" s="74"/>
      <c r="I392" s="74"/>
      <c r="J392" s="164"/>
      <c r="U392" s="7"/>
    </row>
    <row r="393" spans="1:21" s="2" customFormat="1" ht="15.75" customHeight="1" thickBot="1">
      <c r="A393" s="189" t="s">
        <v>244</v>
      </c>
      <c r="B393" s="430"/>
      <c r="C393" s="431"/>
      <c r="D393" s="432"/>
      <c r="E393" s="433"/>
      <c r="F393" s="75">
        <f>SUM(F382:F392)</f>
        <v>0</v>
      </c>
      <c r="G393" s="76">
        <f>SUM(G382:G392)</f>
        <v>0</v>
      </c>
      <c r="H393" s="76">
        <f>SUM(H382:H392)</f>
        <v>0</v>
      </c>
      <c r="I393" s="101">
        <f>SUM(I382:I392)</f>
        <v>0</v>
      </c>
      <c r="J393" s="165"/>
      <c r="U393" s="7"/>
    </row>
    <row r="394" spans="1:21" s="2" customFormat="1" ht="15.75" customHeight="1" thickBot="1">
      <c r="B394" s="106"/>
      <c r="C394" s="162"/>
      <c r="D394" s="108"/>
      <c r="E394" s="54"/>
      <c r="F394" s="56"/>
      <c r="G394" s="56"/>
      <c r="H394" s="56"/>
      <c r="I394" s="102"/>
      <c r="J394" s="103"/>
      <c r="U394" s="7"/>
    </row>
    <row r="395" spans="1:21" s="2" customFormat="1" ht="49.5" customHeight="1" thickBot="1">
      <c r="A395" s="176" t="s">
        <v>227</v>
      </c>
      <c r="B395" s="177" t="s">
        <v>228</v>
      </c>
      <c r="C395" s="244" t="s">
        <v>161</v>
      </c>
      <c r="D395" s="259" t="s">
        <v>162</v>
      </c>
      <c r="E395" s="245" t="s">
        <v>163</v>
      </c>
      <c r="F395" s="246" t="s">
        <v>180</v>
      </c>
      <c r="G395" s="246" t="s">
        <v>181</v>
      </c>
      <c r="H395" s="246" t="s">
        <v>229</v>
      </c>
      <c r="I395" s="247" t="s">
        <v>230</v>
      </c>
      <c r="J395" s="248" t="s">
        <v>168</v>
      </c>
      <c r="U395" s="7"/>
    </row>
    <row r="396" spans="1:21" s="2" customFormat="1" ht="15.75" customHeight="1">
      <c r="A396" s="124" t="s">
        <v>45</v>
      </c>
      <c r="B396" s="125"/>
      <c r="C396" s="160"/>
      <c r="D396" s="98"/>
      <c r="E396" s="118"/>
      <c r="F396" s="143"/>
      <c r="G396" s="119"/>
      <c r="H396" s="119"/>
      <c r="I396" s="119"/>
      <c r="J396" s="126"/>
      <c r="U396" s="7">
        <f>COUNTIF(H396:I406,"&gt;0")</f>
        <v>0</v>
      </c>
    </row>
    <row r="397" spans="1:21" s="2" customFormat="1" ht="15.75" customHeight="1">
      <c r="A397" s="173" t="s">
        <v>233</v>
      </c>
      <c r="B397" s="174"/>
      <c r="C397" s="160"/>
      <c r="D397" s="98"/>
      <c r="E397" s="118"/>
      <c r="F397" s="143"/>
      <c r="G397" s="119"/>
      <c r="H397" s="119"/>
      <c r="I397" s="119"/>
      <c r="J397" s="126"/>
      <c r="U397" s="7"/>
    </row>
    <row r="398" spans="1:21" s="2" customFormat="1" ht="15.75" customHeight="1">
      <c r="A398" s="175" t="s">
        <v>235</v>
      </c>
      <c r="B398" s="77">
        <f>IF(B397=0,0,B397-B396)</f>
        <v>0</v>
      </c>
      <c r="C398" s="160"/>
      <c r="D398" s="98"/>
      <c r="E398" s="118"/>
      <c r="F398" s="143"/>
      <c r="G398" s="119"/>
      <c r="H398" s="119"/>
      <c r="I398" s="119"/>
      <c r="J398" s="126"/>
      <c r="U398" s="7"/>
    </row>
    <row r="399" spans="1:21" s="2" customFormat="1" ht="15.75" customHeight="1">
      <c r="A399" s="79" t="s">
        <v>237</v>
      </c>
      <c r="B399" s="80"/>
      <c r="C399" s="161"/>
      <c r="D399" s="98"/>
      <c r="E399" s="118"/>
      <c r="F399" s="120"/>
      <c r="G399" s="73"/>
      <c r="H399" s="73"/>
      <c r="I399" s="73"/>
      <c r="J399" s="100"/>
      <c r="U399" s="7"/>
    </row>
    <row r="400" spans="1:21" s="2" customFormat="1" ht="15.75" customHeight="1">
      <c r="A400" s="79" t="s">
        <v>239</v>
      </c>
      <c r="B400" s="77">
        <f>B396+B398+B399</f>
        <v>0</v>
      </c>
      <c r="C400" s="161"/>
      <c r="D400" s="98"/>
      <c r="E400" s="118"/>
      <c r="F400" s="120"/>
      <c r="G400" s="73"/>
      <c r="H400" s="73"/>
      <c r="I400" s="73"/>
      <c r="J400" s="100"/>
      <c r="U400" s="7"/>
    </row>
    <row r="401" spans="1:21" s="2" customFormat="1" ht="15.75" customHeight="1">
      <c r="A401" s="79" t="s">
        <v>240</v>
      </c>
      <c r="B401" s="77">
        <f>F407+G407+H407+I407</f>
        <v>0</v>
      </c>
      <c r="C401" s="161"/>
      <c r="D401" s="98"/>
      <c r="E401" s="118"/>
      <c r="F401" s="120"/>
      <c r="G401" s="73"/>
      <c r="H401" s="73"/>
      <c r="I401" s="73"/>
      <c r="J401" s="100"/>
      <c r="U401" s="7"/>
    </row>
    <row r="402" spans="1:21" s="2" customFormat="1" ht="15.75" customHeight="1">
      <c r="A402" s="79" t="s">
        <v>91</v>
      </c>
      <c r="B402" s="78">
        <f>B400-B401</f>
        <v>0</v>
      </c>
      <c r="C402" s="161"/>
      <c r="D402" s="98"/>
      <c r="E402" s="118"/>
      <c r="F402" s="120"/>
      <c r="G402" s="73"/>
      <c r="H402" s="73"/>
      <c r="I402" s="73"/>
      <c r="J402" s="126"/>
      <c r="U402" s="7"/>
    </row>
    <row r="403" spans="1:21" s="2" customFormat="1" ht="15.75" customHeight="1" thickBot="1">
      <c r="A403" s="81" t="s">
        <v>241</v>
      </c>
      <c r="B403" s="82"/>
      <c r="C403" s="161"/>
      <c r="D403" s="98"/>
      <c r="E403" s="118"/>
      <c r="F403" s="120"/>
      <c r="G403" s="73"/>
      <c r="H403" s="73"/>
      <c r="I403" s="73"/>
      <c r="J403" s="100"/>
      <c r="U403" s="7"/>
    </row>
    <row r="404" spans="1:21" s="2" customFormat="1" ht="15.75" customHeight="1">
      <c r="A404" s="185" t="s">
        <v>242</v>
      </c>
      <c r="B404" s="428">
        <v>29</v>
      </c>
      <c r="C404" s="161"/>
      <c r="D404" s="98"/>
      <c r="E404" s="118"/>
      <c r="F404" s="120"/>
      <c r="G404" s="73"/>
      <c r="H404" s="73"/>
      <c r="I404" s="73"/>
      <c r="J404" s="100"/>
      <c r="U404" s="7"/>
    </row>
    <row r="405" spans="1:21" s="2" customFormat="1" ht="15.75" customHeight="1">
      <c r="A405" s="426" t="s">
        <v>243</v>
      </c>
      <c r="B405" s="429"/>
      <c r="C405" s="161"/>
      <c r="D405" s="98"/>
      <c r="E405" s="118"/>
      <c r="F405" s="120"/>
      <c r="G405" s="73"/>
      <c r="H405" s="73"/>
      <c r="I405" s="73"/>
      <c r="J405" s="100"/>
      <c r="U405" s="7"/>
    </row>
    <row r="406" spans="1:21" s="2" customFormat="1" ht="15.75" customHeight="1">
      <c r="A406" s="426"/>
      <c r="B406" s="429"/>
      <c r="C406" s="161"/>
      <c r="D406" s="98"/>
      <c r="E406" s="118"/>
      <c r="F406" s="121"/>
      <c r="G406" s="74"/>
      <c r="H406" s="74"/>
      <c r="I406" s="74"/>
      <c r="J406" s="164"/>
      <c r="U406" s="7"/>
    </row>
    <row r="407" spans="1:21" s="2" customFormat="1" ht="15.75" customHeight="1" thickBot="1">
      <c r="A407" s="189" t="s">
        <v>244</v>
      </c>
      <c r="B407" s="430"/>
      <c r="C407" s="431"/>
      <c r="D407" s="432"/>
      <c r="E407" s="433"/>
      <c r="F407" s="75">
        <f>SUM(F396:F406)</f>
        <v>0</v>
      </c>
      <c r="G407" s="76">
        <f>SUM(G396:G406)</f>
        <v>0</v>
      </c>
      <c r="H407" s="76">
        <f>SUM(H396:H406)</f>
        <v>0</v>
      </c>
      <c r="I407" s="101">
        <f>SUM(I396:I406)</f>
        <v>0</v>
      </c>
      <c r="J407" s="165"/>
      <c r="U407" s="7"/>
    </row>
    <row r="408" spans="1:21" s="2" customFormat="1" ht="15.75" customHeight="1" thickBot="1">
      <c r="B408" s="106"/>
      <c r="C408" s="162"/>
      <c r="D408" s="108"/>
      <c r="E408" s="54"/>
      <c r="F408" s="56"/>
      <c r="G408" s="56"/>
      <c r="H408" s="56"/>
      <c r="I408" s="102"/>
      <c r="J408" s="103"/>
      <c r="U408" s="7"/>
    </row>
    <row r="409" spans="1:21" s="2" customFormat="1" ht="49.5" customHeight="1" thickBot="1">
      <c r="A409" s="176" t="s">
        <v>227</v>
      </c>
      <c r="B409" s="177" t="s">
        <v>228</v>
      </c>
      <c r="C409" s="244" t="s">
        <v>161</v>
      </c>
      <c r="D409" s="259" t="s">
        <v>162</v>
      </c>
      <c r="E409" s="245" t="s">
        <v>163</v>
      </c>
      <c r="F409" s="246" t="s">
        <v>180</v>
      </c>
      <c r="G409" s="246" t="s">
        <v>181</v>
      </c>
      <c r="H409" s="246" t="s">
        <v>229</v>
      </c>
      <c r="I409" s="247" t="s">
        <v>230</v>
      </c>
      <c r="J409" s="248" t="s">
        <v>168</v>
      </c>
      <c r="U409" s="7"/>
    </row>
    <row r="410" spans="1:21" s="2" customFormat="1" ht="15.75" customHeight="1">
      <c r="A410" s="124" t="s">
        <v>45</v>
      </c>
      <c r="B410" s="125"/>
      <c r="C410" s="160"/>
      <c r="D410" s="98"/>
      <c r="E410" s="118"/>
      <c r="F410" s="143"/>
      <c r="G410" s="119"/>
      <c r="H410" s="119"/>
      <c r="I410" s="119"/>
      <c r="J410" s="126"/>
      <c r="U410" s="7">
        <f>COUNTIF(H410:I420,"&gt;0")</f>
        <v>0</v>
      </c>
    </row>
    <row r="411" spans="1:21" s="2" customFormat="1" ht="15.75" customHeight="1">
      <c r="A411" s="173" t="s">
        <v>233</v>
      </c>
      <c r="B411" s="174"/>
      <c r="C411" s="160"/>
      <c r="D411" s="98"/>
      <c r="E411" s="118"/>
      <c r="F411" s="143"/>
      <c r="G411" s="119"/>
      <c r="H411" s="119"/>
      <c r="I411" s="119"/>
      <c r="J411" s="126"/>
      <c r="U411" s="7"/>
    </row>
    <row r="412" spans="1:21" s="2" customFormat="1" ht="15.75" customHeight="1">
      <c r="A412" s="175" t="s">
        <v>235</v>
      </c>
      <c r="B412" s="77">
        <f>IF(B411=0,0,B411-B410)</f>
        <v>0</v>
      </c>
      <c r="C412" s="160"/>
      <c r="D412" s="98"/>
      <c r="E412" s="118"/>
      <c r="F412" s="143"/>
      <c r="G412" s="119"/>
      <c r="H412" s="119"/>
      <c r="I412" s="119"/>
      <c r="J412" s="126"/>
      <c r="U412" s="7"/>
    </row>
    <row r="413" spans="1:21" s="2" customFormat="1" ht="15.75" customHeight="1">
      <c r="A413" s="79" t="s">
        <v>237</v>
      </c>
      <c r="B413" s="80"/>
      <c r="C413" s="161"/>
      <c r="D413" s="98"/>
      <c r="E413" s="118"/>
      <c r="F413" s="120"/>
      <c r="G413" s="73"/>
      <c r="H413" s="73"/>
      <c r="I413" s="73"/>
      <c r="J413" s="100"/>
      <c r="U413" s="7"/>
    </row>
    <row r="414" spans="1:21" s="2" customFormat="1" ht="15.75" customHeight="1">
      <c r="A414" s="79" t="s">
        <v>239</v>
      </c>
      <c r="B414" s="77">
        <f>B410+B412+B413</f>
        <v>0</v>
      </c>
      <c r="C414" s="161"/>
      <c r="D414" s="98"/>
      <c r="E414" s="118"/>
      <c r="F414" s="120"/>
      <c r="G414" s="73"/>
      <c r="H414" s="73"/>
      <c r="I414" s="73"/>
      <c r="J414" s="100"/>
      <c r="U414" s="7"/>
    </row>
    <row r="415" spans="1:21" s="2" customFormat="1" ht="15.75" customHeight="1">
      <c r="A415" s="79" t="s">
        <v>240</v>
      </c>
      <c r="B415" s="77">
        <f>F421+G421+H421+I421</f>
        <v>0</v>
      </c>
      <c r="C415" s="161"/>
      <c r="D415" s="98"/>
      <c r="E415" s="118"/>
      <c r="F415" s="120"/>
      <c r="G415" s="73"/>
      <c r="H415" s="73"/>
      <c r="I415" s="73"/>
      <c r="J415" s="100"/>
      <c r="U415" s="7"/>
    </row>
    <row r="416" spans="1:21" s="2" customFormat="1" ht="15.75" customHeight="1">
      <c r="A416" s="79" t="s">
        <v>91</v>
      </c>
      <c r="B416" s="78">
        <f>B414-B415</f>
        <v>0</v>
      </c>
      <c r="C416" s="161"/>
      <c r="D416" s="98"/>
      <c r="E416" s="118"/>
      <c r="F416" s="120"/>
      <c r="G416" s="73"/>
      <c r="H416" s="73"/>
      <c r="I416" s="73"/>
      <c r="J416" s="126"/>
      <c r="U416" s="7"/>
    </row>
    <row r="417" spans="1:21" s="2" customFormat="1" ht="15.75" customHeight="1" thickBot="1">
      <c r="A417" s="81" t="s">
        <v>241</v>
      </c>
      <c r="B417" s="82"/>
      <c r="C417" s="161"/>
      <c r="D417" s="98"/>
      <c r="E417" s="118"/>
      <c r="F417" s="120"/>
      <c r="G417" s="73"/>
      <c r="H417" s="73"/>
      <c r="I417" s="73"/>
      <c r="J417" s="100"/>
      <c r="U417" s="7"/>
    </row>
    <row r="418" spans="1:21" s="2" customFormat="1" ht="15.75" customHeight="1">
      <c r="A418" s="185" t="s">
        <v>242</v>
      </c>
      <c r="B418" s="428">
        <v>30</v>
      </c>
      <c r="C418" s="161"/>
      <c r="D418" s="98"/>
      <c r="E418" s="118"/>
      <c r="F418" s="120"/>
      <c r="G418" s="73"/>
      <c r="H418" s="73"/>
      <c r="I418" s="73"/>
      <c r="J418" s="100"/>
      <c r="U418" s="7"/>
    </row>
    <row r="419" spans="1:21" s="2" customFormat="1" ht="15.75" customHeight="1">
      <c r="A419" s="426" t="s">
        <v>243</v>
      </c>
      <c r="B419" s="429"/>
      <c r="C419" s="161"/>
      <c r="D419" s="98"/>
      <c r="E419" s="118"/>
      <c r="F419" s="120"/>
      <c r="G419" s="73"/>
      <c r="H419" s="73"/>
      <c r="I419" s="73"/>
      <c r="J419" s="100"/>
      <c r="U419" s="7"/>
    </row>
    <row r="420" spans="1:21" s="2" customFormat="1" ht="15.75" customHeight="1">
      <c r="A420" s="426"/>
      <c r="B420" s="429"/>
      <c r="C420" s="161"/>
      <c r="D420" s="98"/>
      <c r="E420" s="118"/>
      <c r="F420" s="121"/>
      <c r="G420" s="74"/>
      <c r="H420" s="74"/>
      <c r="I420" s="74"/>
      <c r="J420" s="164"/>
      <c r="U420" s="7"/>
    </row>
    <row r="421" spans="1:21" s="2" customFormat="1" ht="15.75" customHeight="1" thickBot="1">
      <c r="A421" s="189" t="s">
        <v>244</v>
      </c>
      <c r="B421" s="430"/>
      <c r="C421" s="431"/>
      <c r="D421" s="432"/>
      <c r="E421" s="433"/>
      <c r="F421" s="75">
        <f>SUM(F410:F420)</f>
        <v>0</v>
      </c>
      <c r="G421" s="76">
        <f>SUM(G410:G420)</f>
        <v>0</v>
      </c>
      <c r="H421" s="76">
        <f>SUM(H410:H420)</f>
        <v>0</v>
      </c>
      <c r="I421" s="101">
        <f>SUM(I410:I420)</f>
        <v>0</v>
      </c>
      <c r="J421" s="165"/>
      <c r="U421" s="7"/>
    </row>
    <row r="422" spans="1:21" s="2" customFormat="1" ht="15.75" customHeight="1" thickBot="1">
      <c r="B422" s="106"/>
      <c r="C422" s="162"/>
      <c r="D422" s="108"/>
      <c r="E422" s="54"/>
      <c r="F422" s="56"/>
      <c r="G422" s="56"/>
      <c r="H422" s="56"/>
      <c r="I422" s="102"/>
      <c r="J422" s="103"/>
      <c r="U422" s="7"/>
    </row>
    <row r="423" spans="1:21" s="2" customFormat="1" ht="49.5" customHeight="1" thickBot="1">
      <c r="A423" s="176" t="s">
        <v>227</v>
      </c>
      <c r="B423" s="177" t="s">
        <v>228</v>
      </c>
      <c r="C423" s="244" t="s">
        <v>161</v>
      </c>
      <c r="D423" s="259" t="s">
        <v>162</v>
      </c>
      <c r="E423" s="245" t="s">
        <v>163</v>
      </c>
      <c r="F423" s="246" t="s">
        <v>180</v>
      </c>
      <c r="G423" s="246" t="s">
        <v>181</v>
      </c>
      <c r="H423" s="246" t="s">
        <v>229</v>
      </c>
      <c r="I423" s="247" t="s">
        <v>230</v>
      </c>
      <c r="J423" s="248" t="s">
        <v>168</v>
      </c>
      <c r="U423" s="7"/>
    </row>
    <row r="424" spans="1:21" s="2" customFormat="1" ht="15.75" customHeight="1">
      <c r="A424" s="124" t="s">
        <v>45</v>
      </c>
      <c r="B424" s="125"/>
      <c r="C424" s="160"/>
      <c r="D424" s="98"/>
      <c r="E424" s="118"/>
      <c r="F424" s="143"/>
      <c r="G424" s="119"/>
      <c r="H424" s="119"/>
      <c r="I424" s="119"/>
      <c r="J424" s="126"/>
      <c r="U424" s="7">
        <f>COUNTIF(H424:I434,"&gt;0")</f>
        <v>0</v>
      </c>
    </row>
    <row r="425" spans="1:21" s="2" customFormat="1" ht="15.75" customHeight="1">
      <c r="A425" s="173" t="s">
        <v>233</v>
      </c>
      <c r="B425" s="174"/>
      <c r="C425" s="160"/>
      <c r="D425" s="98"/>
      <c r="E425" s="118"/>
      <c r="F425" s="143"/>
      <c r="G425" s="119"/>
      <c r="H425" s="119"/>
      <c r="I425" s="119"/>
      <c r="J425" s="126"/>
      <c r="U425" s="7"/>
    </row>
    <row r="426" spans="1:21" s="2" customFormat="1" ht="15.75" customHeight="1">
      <c r="A426" s="175" t="s">
        <v>235</v>
      </c>
      <c r="B426" s="77">
        <f>IF(B425=0,0,B425-B424)</f>
        <v>0</v>
      </c>
      <c r="C426" s="160"/>
      <c r="D426" s="98"/>
      <c r="E426" s="118"/>
      <c r="F426" s="143"/>
      <c r="G426" s="119"/>
      <c r="H426" s="119"/>
      <c r="I426" s="119"/>
      <c r="J426" s="126"/>
      <c r="U426" s="7"/>
    </row>
    <row r="427" spans="1:21" s="2" customFormat="1" ht="15.75" customHeight="1">
      <c r="A427" s="79" t="s">
        <v>237</v>
      </c>
      <c r="B427" s="80"/>
      <c r="C427" s="161"/>
      <c r="D427" s="98"/>
      <c r="E427" s="118"/>
      <c r="F427" s="120"/>
      <c r="G427" s="73"/>
      <c r="H427" s="73"/>
      <c r="I427" s="73"/>
      <c r="J427" s="100"/>
      <c r="U427" s="7"/>
    </row>
    <row r="428" spans="1:21" s="2" customFormat="1" ht="15.75" customHeight="1">
      <c r="A428" s="79" t="s">
        <v>239</v>
      </c>
      <c r="B428" s="77">
        <f>B424+B426+B427</f>
        <v>0</v>
      </c>
      <c r="C428" s="161"/>
      <c r="D428" s="98"/>
      <c r="E428" s="118"/>
      <c r="F428" s="120"/>
      <c r="G428" s="73"/>
      <c r="H428" s="73"/>
      <c r="I428" s="73"/>
      <c r="J428" s="100"/>
      <c r="U428" s="7"/>
    </row>
    <row r="429" spans="1:21" s="2" customFormat="1" ht="15.75" customHeight="1">
      <c r="A429" s="79" t="s">
        <v>240</v>
      </c>
      <c r="B429" s="77">
        <f>F435+G435+H435+I435</f>
        <v>0</v>
      </c>
      <c r="C429" s="161"/>
      <c r="D429" s="98"/>
      <c r="E429" s="118"/>
      <c r="F429" s="120"/>
      <c r="G429" s="73"/>
      <c r="H429" s="73"/>
      <c r="I429" s="73"/>
      <c r="J429" s="100"/>
      <c r="U429" s="7"/>
    </row>
    <row r="430" spans="1:21" s="2" customFormat="1" ht="15.75" customHeight="1">
      <c r="A430" s="79" t="s">
        <v>91</v>
      </c>
      <c r="B430" s="78">
        <f>B428-B429</f>
        <v>0</v>
      </c>
      <c r="C430" s="161"/>
      <c r="D430" s="98"/>
      <c r="E430" s="118"/>
      <c r="F430" s="120"/>
      <c r="G430" s="73"/>
      <c r="H430" s="73"/>
      <c r="I430" s="73"/>
      <c r="J430" s="126"/>
      <c r="U430" s="7"/>
    </row>
    <row r="431" spans="1:21" s="2" customFormat="1" ht="15.75" customHeight="1" thickBot="1">
      <c r="A431" s="81" t="s">
        <v>241</v>
      </c>
      <c r="B431" s="82"/>
      <c r="C431" s="161"/>
      <c r="D431" s="98"/>
      <c r="E431" s="118"/>
      <c r="F431" s="120"/>
      <c r="G431" s="73"/>
      <c r="H431" s="73"/>
      <c r="I431" s="73"/>
      <c r="J431" s="100"/>
      <c r="U431" s="7"/>
    </row>
    <row r="432" spans="1:21" s="2" customFormat="1" ht="15.75" customHeight="1">
      <c r="A432" s="185" t="s">
        <v>242</v>
      </c>
      <c r="B432" s="428">
        <v>31</v>
      </c>
      <c r="C432" s="161"/>
      <c r="D432" s="98"/>
      <c r="E432" s="118"/>
      <c r="F432" s="120"/>
      <c r="G432" s="73"/>
      <c r="H432" s="73"/>
      <c r="I432" s="73"/>
      <c r="J432" s="100"/>
      <c r="U432" s="7"/>
    </row>
    <row r="433" spans="1:21" s="2" customFormat="1" ht="15.75" customHeight="1">
      <c r="A433" s="426" t="s">
        <v>243</v>
      </c>
      <c r="B433" s="429"/>
      <c r="C433" s="161"/>
      <c r="D433" s="98"/>
      <c r="E433" s="118"/>
      <c r="F433" s="120"/>
      <c r="G433" s="73"/>
      <c r="H433" s="73"/>
      <c r="I433" s="73"/>
      <c r="J433" s="100"/>
      <c r="U433" s="7"/>
    </row>
    <row r="434" spans="1:21" s="2" customFormat="1" ht="15.75" customHeight="1">
      <c r="A434" s="426"/>
      <c r="B434" s="429"/>
      <c r="C434" s="161"/>
      <c r="D434" s="98"/>
      <c r="E434" s="118"/>
      <c r="F434" s="121"/>
      <c r="G434" s="74"/>
      <c r="H434" s="74"/>
      <c r="I434" s="74"/>
      <c r="J434" s="164"/>
      <c r="U434" s="7"/>
    </row>
    <row r="435" spans="1:21" s="2" customFormat="1" ht="15.75" customHeight="1" thickBot="1">
      <c r="A435" s="189" t="s">
        <v>244</v>
      </c>
      <c r="B435" s="430"/>
      <c r="C435" s="431"/>
      <c r="D435" s="432"/>
      <c r="E435" s="433"/>
      <c r="F435" s="75">
        <f>SUM(F424:F434)</f>
        <v>0</v>
      </c>
      <c r="G435" s="76">
        <f>SUM(G424:G434)</f>
        <v>0</v>
      </c>
      <c r="H435" s="76">
        <f>SUM(H424:H434)</f>
        <v>0</v>
      </c>
      <c r="I435" s="101">
        <f>SUM(I424:I434)</f>
        <v>0</v>
      </c>
      <c r="J435" s="165"/>
      <c r="U435" s="7"/>
    </row>
    <row r="436" spans="1:21" s="2" customFormat="1" ht="15.75" customHeight="1" thickBot="1">
      <c r="B436" s="106"/>
      <c r="C436" s="162"/>
      <c r="D436" s="108"/>
      <c r="E436" s="54"/>
      <c r="F436" s="56"/>
      <c r="G436" s="56"/>
      <c r="H436" s="56"/>
      <c r="I436" s="102"/>
      <c r="J436" s="103"/>
      <c r="U436" s="7"/>
    </row>
    <row r="437" spans="1:21" s="2" customFormat="1" ht="49.5" customHeight="1" thickBot="1">
      <c r="A437" s="176" t="s">
        <v>227</v>
      </c>
      <c r="B437" s="177" t="s">
        <v>228</v>
      </c>
      <c r="C437" s="244" t="s">
        <v>161</v>
      </c>
      <c r="D437" s="259" t="s">
        <v>162</v>
      </c>
      <c r="E437" s="245" t="s">
        <v>163</v>
      </c>
      <c r="F437" s="246" t="s">
        <v>180</v>
      </c>
      <c r="G437" s="246" t="s">
        <v>181</v>
      </c>
      <c r="H437" s="246" t="s">
        <v>229</v>
      </c>
      <c r="I437" s="247" t="s">
        <v>230</v>
      </c>
      <c r="J437" s="248" t="s">
        <v>168</v>
      </c>
      <c r="U437" s="7"/>
    </row>
    <row r="438" spans="1:21" s="2" customFormat="1" ht="15.75" customHeight="1">
      <c r="A438" s="124" t="s">
        <v>45</v>
      </c>
      <c r="B438" s="125"/>
      <c r="C438" s="160"/>
      <c r="D438" s="98"/>
      <c r="E438" s="118"/>
      <c r="F438" s="143"/>
      <c r="G438" s="119"/>
      <c r="H438" s="119"/>
      <c r="I438" s="119"/>
      <c r="J438" s="126"/>
      <c r="U438" s="7">
        <f>COUNTIF(H438:I448,"&gt;0")</f>
        <v>0</v>
      </c>
    </row>
    <row r="439" spans="1:21" s="2" customFormat="1" ht="15.75" customHeight="1">
      <c r="A439" s="173" t="s">
        <v>233</v>
      </c>
      <c r="B439" s="174"/>
      <c r="C439" s="160"/>
      <c r="D439" s="98"/>
      <c r="E439" s="118"/>
      <c r="F439" s="143"/>
      <c r="G439" s="119"/>
      <c r="H439" s="119"/>
      <c r="I439" s="119"/>
      <c r="J439" s="126"/>
      <c r="U439" s="7"/>
    </row>
    <row r="440" spans="1:21" s="2" customFormat="1" ht="15.75" customHeight="1">
      <c r="A440" s="175" t="s">
        <v>235</v>
      </c>
      <c r="B440" s="77">
        <f>IF(B439=0,0,B439-B438)</f>
        <v>0</v>
      </c>
      <c r="C440" s="160"/>
      <c r="D440" s="98"/>
      <c r="E440" s="118"/>
      <c r="F440" s="143"/>
      <c r="G440" s="119"/>
      <c r="H440" s="119"/>
      <c r="I440" s="119"/>
      <c r="J440" s="126"/>
      <c r="U440" s="7"/>
    </row>
    <row r="441" spans="1:21" s="2" customFormat="1" ht="15.75" customHeight="1">
      <c r="A441" s="79" t="s">
        <v>237</v>
      </c>
      <c r="B441" s="80"/>
      <c r="C441" s="161"/>
      <c r="D441" s="98"/>
      <c r="E441" s="118"/>
      <c r="F441" s="120"/>
      <c r="G441" s="73"/>
      <c r="H441" s="73"/>
      <c r="I441" s="73"/>
      <c r="J441" s="100"/>
      <c r="U441" s="7"/>
    </row>
    <row r="442" spans="1:21" s="2" customFormat="1" ht="15.75" customHeight="1">
      <c r="A442" s="79" t="s">
        <v>239</v>
      </c>
      <c r="B442" s="77">
        <f>B438+B440+B441</f>
        <v>0</v>
      </c>
      <c r="C442" s="161"/>
      <c r="D442" s="98"/>
      <c r="E442" s="118"/>
      <c r="F442" s="120"/>
      <c r="G442" s="73"/>
      <c r="H442" s="73"/>
      <c r="I442" s="73"/>
      <c r="J442" s="100"/>
      <c r="U442" s="7"/>
    </row>
    <row r="443" spans="1:21" s="2" customFormat="1" ht="15.75" customHeight="1">
      <c r="A443" s="79" t="s">
        <v>240</v>
      </c>
      <c r="B443" s="77">
        <f>F449+G449+H449+I449</f>
        <v>0</v>
      </c>
      <c r="C443" s="161"/>
      <c r="D443" s="98"/>
      <c r="E443" s="118"/>
      <c r="F443" s="120"/>
      <c r="G443" s="73"/>
      <c r="H443" s="73"/>
      <c r="I443" s="73"/>
      <c r="J443" s="100"/>
      <c r="U443" s="7"/>
    </row>
    <row r="444" spans="1:21" s="2" customFormat="1" ht="15.75" customHeight="1">
      <c r="A444" s="79" t="s">
        <v>91</v>
      </c>
      <c r="B444" s="78">
        <f>B442-B443</f>
        <v>0</v>
      </c>
      <c r="C444" s="161"/>
      <c r="D444" s="98"/>
      <c r="E444" s="118"/>
      <c r="F444" s="120"/>
      <c r="G444" s="73"/>
      <c r="H444" s="73"/>
      <c r="I444" s="73"/>
      <c r="J444" s="126"/>
      <c r="U444" s="7"/>
    </row>
    <row r="445" spans="1:21" s="2" customFormat="1" ht="15.75" customHeight="1" thickBot="1">
      <c r="A445" s="81" t="s">
        <v>241</v>
      </c>
      <c r="B445" s="82"/>
      <c r="C445" s="161"/>
      <c r="D445" s="98"/>
      <c r="E445" s="118"/>
      <c r="F445" s="120"/>
      <c r="G445" s="73"/>
      <c r="H445" s="73"/>
      <c r="I445" s="73"/>
      <c r="J445" s="100"/>
      <c r="U445" s="7"/>
    </row>
    <row r="446" spans="1:21" s="2" customFormat="1" ht="15.75" customHeight="1">
      <c r="A446" s="185" t="s">
        <v>242</v>
      </c>
      <c r="B446" s="428">
        <v>32</v>
      </c>
      <c r="C446" s="161"/>
      <c r="D446" s="98"/>
      <c r="E446" s="118"/>
      <c r="F446" s="120"/>
      <c r="G446" s="73"/>
      <c r="H446" s="73"/>
      <c r="I446" s="73"/>
      <c r="J446" s="100"/>
      <c r="U446" s="7"/>
    </row>
    <row r="447" spans="1:21" s="2" customFormat="1" ht="15.75" customHeight="1">
      <c r="A447" s="426" t="s">
        <v>243</v>
      </c>
      <c r="B447" s="429"/>
      <c r="C447" s="161"/>
      <c r="D447" s="98"/>
      <c r="E447" s="118"/>
      <c r="F447" s="120"/>
      <c r="G447" s="73"/>
      <c r="H447" s="73"/>
      <c r="I447" s="73"/>
      <c r="J447" s="100"/>
      <c r="U447" s="7"/>
    </row>
    <row r="448" spans="1:21" s="2" customFormat="1" ht="15.75" customHeight="1">
      <c r="A448" s="426"/>
      <c r="B448" s="429"/>
      <c r="C448" s="161"/>
      <c r="D448" s="98"/>
      <c r="E448" s="118"/>
      <c r="F448" s="121"/>
      <c r="G448" s="74"/>
      <c r="H448" s="74"/>
      <c r="I448" s="74"/>
      <c r="J448" s="164"/>
      <c r="U448" s="7"/>
    </row>
    <row r="449" spans="1:21" s="2" customFormat="1" ht="15.75" customHeight="1" thickBot="1">
      <c r="A449" s="189" t="s">
        <v>244</v>
      </c>
      <c r="B449" s="430"/>
      <c r="C449" s="431"/>
      <c r="D449" s="432"/>
      <c r="E449" s="433"/>
      <c r="F449" s="75">
        <f>SUM(F438:F448)</f>
        <v>0</v>
      </c>
      <c r="G449" s="76">
        <f>SUM(G438:G448)</f>
        <v>0</v>
      </c>
      <c r="H449" s="76">
        <f>SUM(H438:H448)</f>
        <v>0</v>
      </c>
      <c r="I449" s="101">
        <f>SUM(I438:I448)</f>
        <v>0</v>
      </c>
      <c r="J449" s="165"/>
      <c r="U449" s="7"/>
    </row>
    <row r="450" spans="1:21" s="2" customFormat="1" ht="15.75" customHeight="1" thickBot="1">
      <c r="B450" s="106"/>
      <c r="C450" s="162"/>
      <c r="D450" s="108"/>
      <c r="E450" s="54"/>
      <c r="F450" s="56"/>
      <c r="G450" s="56"/>
      <c r="H450" s="56"/>
      <c r="I450" s="102"/>
      <c r="J450" s="103"/>
      <c r="U450" s="7"/>
    </row>
    <row r="451" spans="1:21" s="2" customFormat="1" ht="49.5" customHeight="1" thickBot="1">
      <c r="A451" s="176" t="s">
        <v>227</v>
      </c>
      <c r="B451" s="177" t="s">
        <v>228</v>
      </c>
      <c r="C451" s="244" t="s">
        <v>161</v>
      </c>
      <c r="D451" s="259" t="s">
        <v>162</v>
      </c>
      <c r="E451" s="245" t="s">
        <v>163</v>
      </c>
      <c r="F451" s="246" t="s">
        <v>180</v>
      </c>
      <c r="G451" s="246" t="s">
        <v>181</v>
      </c>
      <c r="H451" s="246" t="s">
        <v>229</v>
      </c>
      <c r="I451" s="247" t="s">
        <v>230</v>
      </c>
      <c r="J451" s="248" t="s">
        <v>168</v>
      </c>
      <c r="U451" s="7"/>
    </row>
    <row r="452" spans="1:21" s="2" customFormat="1" ht="15.75" customHeight="1">
      <c r="A452" s="124" t="s">
        <v>45</v>
      </c>
      <c r="B452" s="125"/>
      <c r="C452" s="160"/>
      <c r="D452" s="98"/>
      <c r="E452" s="118"/>
      <c r="F452" s="143"/>
      <c r="G452" s="119"/>
      <c r="H452" s="119"/>
      <c r="I452" s="119"/>
      <c r="J452" s="126"/>
      <c r="U452" s="7">
        <f>COUNTIF(H452:I462,"&gt;0")</f>
        <v>0</v>
      </c>
    </row>
    <row r="453" spans="1:21" s="2" customFormat="1" ht="15.75" customHeight="1">
      <c r="A453" s="173" t="s">
        <v>233</v>
      </c>
      <c r="B453" s="174"/>
      <c r="C453" s="160"/>
      <c r="D453" s="98"/>
      <c r="E453" s="118"/>
      <c r="F453" s="143"/>
      <c r="G453" s="119"/>
      <c r="H453" s="119"/>
      <c r="I453" s="119"/>
      <c r="J453" s="126"/>
      <c r="U453" s="7"/>
    </row>
    <row r="454" spans="1:21" s="2" customFormat="1" ht="15.75" customHeight="1">
      <c r="A454" s="175" t="s">
        <v>235</v>
      </c>
      <c r="B454" s="77">
        <f>IF(B453=0,0,B453-B452)</f>
        <v>0</v>
      </c>
      <c r="C454" s="160"/>
      <c r="D454" s="98"/>
      <c r="E454" s="118"/>
      <c r="F454" s="143"/>
      <c r="G454" s="119"/>
      <c r="H454" s="119"/>
      <c r="I454" s="119"/>
      <c r="J454" s="126"/>
      <c r="U454" s="7"/>
    </row>
    <row r="455" spans="1:21" s="2" customFormat="1" ht="15.75" customHeight="1">
      <c r="A455" s="79" t="s">
        <v>237</v>
      </c>
      <c r="B455" s="80"/>
      <c r="C455" s="161"/>
      <c r="D455" s="98"/>
      <c r="E455" s="118"/>
      <c r="F455" s="120"/>
      <c r="G455" s="73"/>
      <c r="H455" s="73"/>
      <c r="I455" s="73"/>
      <c r="J455" s="100"/>
      <c r="U455" s="7"/>
    </row>
    <row r="456" spans="1:21" s="2" customFormat="1" ht="15.75" customHeight="1">
      <c r="A456" s="79" t="s">
        <v>239</v>
      </c>
      <c r="B456" s="77">
        <f>B452+B454+B455</f>
        <v>0</v>
      </c>
      <c r="C456" s="161"/>
      <c r="D456" s="98"/>
      <c r="E456" s="118"/>
      <c r="F456" s="120"/>
      <c r="G456" s="73"/>
      <c r="H456" s="73"/>
      <c r="I456" s="73"/>
      <c r="J456" s="100"/>
      <c r="U456" s="7"/>
    </row>
    <row r="457" spans="1:21" s="2" customFormat="1" ht="15.75" customHeight="1">
      <c r="A457" s="79" t="s">
        <v>240</v>
      </c>
      <c r="B457" s="77">
        <f>F463+G463+H463+I463</f>
        <v>0</v>
      </c>
      <c r="C457" s="161"/>
      <c r="D457" s="98"/>
      <c r="E457" s="118"/>
      <c r="F457" s="120"/>
      <c r="G457" s="73"/>
      <c r="H457" s="73"/>
      <c r="I457" s="73"/>
      <c r="J457" s="100"/>
      <c r="U457" s="7"/>
    </row>
    <row r="458" spans="1:21" s="2" customFormat="1" ht="15.75" customHeight="1">
      <c r="A458" s="79" t="s">
        <v>91</v>
      </c>
      <c r="B458" s="78">
        <f>B456-B457</f>
        <v>0</v>
      </c>
      <c r="C458" s="161"/>
      <c r="D458" s="98"/>
      <c r="E458" s="118"/>
      <c r="F458" s="120"/>
      <c r="G458" s="73"/>
      <c r="H458" s="73"/>
      <c r="I458" s="73"/>
      <c r="J458" s="126"/>
      <c r="U458" s="7"/>
    </row>
    <row r="459" spans="1:21" s="2" customFormat="1" ht="15.75" customHeight="1" thickBot="1">
      <c r="A459" s="81" t="s">
        <v>241</v>
      </c>
      <c r="B459" s="82"/>
      <c r="C459" s="161"/>
      <c r="D459" s="98"/>
      <c r="E459" s="118"/>
      <c r="F459" s="120"/>
      <c r="G459" s="73"/>
      <c r="H459" s="73"/>
      <c r="I459" s="73"/>
      <c r="J459" s="100"/>
      <c r="U459" s="7"/>
    </row>
    <row r="460" spans="1:21" s="2" customFormat="1" ht="15.75" customHeight="1">
      <c r="A460" s="185" t="s">
        <v>242</v>
      </c>
      <c r="B460" s="428">
        <v>33</v>
      </c>
      <c r="C460" s="161"/>
      <c r="D460" s="98"/>
      <c r="E460" s="118"/>
      <c r="F460" s="120"/>
      <c r="G460" s="73"/>
      <c r="H460" s="73"/>
      <c r="I460" s="73"/>
      <c r="J460" s="100"/>
      <c r="U460" s="7"/>
    </row>
    <row r="461" spans="1:21" s="2" customFormat="1" ht="15.75" customHeight="1">
      <c r="A461" s="426" t="s">
        <v>243</v>
      </c>
      <c r="B461" s="429"/>
      <c r="C461" s="161"/>
      <c r="D461" s="98"/>
      <c r="E461" s="118"/>
      <c r="F461" s="120"/>
      <c r="G461" s="73"/>
      <c r="H461" s="73"/>
      <c r="I461" s="73"/>
      <c r="J461" s="100"/>
      <c r="U461" s="7"/>
    </row>
    <row r="462" spans="1:21" s="2" customFormat="1" ht="15.75" customHeight="1">
      <c r="A462" s="426"/>
      <c r="B462" s="429"/>
      <c r="C462" s="161"/>
      <c r="D462" s="98"/>
      <c r="E462" s="118"/>
      <c r="F462" s="121"/>
      <c r="G462" s="74"/>
      <c r="H462" s="74"/>
      <c r="I462" s="74"/>
      <c r="J462" s="164"/>
      <c r="U462" s="7"/>
    </row>
    <row r="463" spans="1:21" s="2" customFormat="1" ht="15.75" customHeight="1" thickBot="1">
      <c r="A463" s="189" t="s">
        <v>244</v>
      </c>
      <c r="B463" s="430"/>
      <c r="C463" s="431"/>
      <c r="D463" s="432"/>
      <c r="E463" s="433"/>
      <c r="F463" s="75">
        <f>SUM(F452:F462)</f>
        <v>0</v>
      </c>
      <c r="G463" s="76">
        <f>SUM(G452:G462)</f>
        <v>0</v>
      </c>
      <c r="H463" s="76">
        <f>SUM(H452:H462)</f>
        <v>0</v>
      </c>
      <c r="I463" s="101">
        <f>SUM(I452:I462)</f>
        <v>0</v>
      </c>
      <c r="J463" s="165"/>
      <c r="U463" s="7"/>
    </row>
    <row r="464" spans="1:21" s="2" customFormat="1" ht="15.75" customHeight="1" thickBot="1">
      <c r="B464" s="106"/>
      <c r="C464" s="162"/>
      <c r="D464" s="108"/>
      <c r="E464" s="54"/>
      <c r="F464" s="56"/>
      <c r="G464" s="56"/>
      <c r="H464" s="56"/>
      <c r="I464" s="102"/>
      <c r="J464" s="103"/>
      <c r="U464" s="7"/>
    </row>
    <row r="465" spans="1:21" s="2" customFormat="1" ht="49.5" customHeight="1" thickBot="1">
      <c r="A465" s="176" t="s">
        <v>227</v>
      </c>
      <c r="B465" s="177" t="s">
        <v>228</v>
      </c>
      <c r="C465" s="244" t="s">
        <v>161</v>
      </c>
      <c r="D465" s="259" t="s">
        <v>162</v>
      </c>
      <c r="E465" s="245" t="s">
        <v>163</v>
      </c>
      <c r="F465" s="246" t="s">
        <v>180</v>
      </c>
      <c r="G465" s="246" t="s">
        <v>181</v>
      </c>
      <c r="H465" s="246" t="s">
        <v>229</v>
      </c>
      <c r="I465" s="247" t="s">
        <v>230</v>
      </c>
      <c r="J465" s="248" t="s">
        <v>168</v>
      </c>
      <c r="U465" s="7"/>
    </row>
    <row r="466" spans="1:21" s="2" customFormat="1" ht="15.75" customHeight="1">
      <c r="A466" s="124" t="s">
        <v>45</v>
      </c>
      <c r="B466" s="125"/>
      <c r="C466" s="160"/>
      <c r="D466" s="98"/>
      <c r="E466" s="118"/>
      <c r="F466" s="143"/>
      <c r="G466" s="119"/>
      <c r="H466" s="119"/>
      <c r="I466" s="119"/>
      <c r="J466" s="126"/>
      <c r="U466" s="7">
        <f>COUNTIF(H466:I476,"&gt;0")</f>
        <v>0</v>
      </c>
    </row>
    <row r="467" spans="1:21" s="2" customFormat="1" ht="15.75" customHeight="1">
      <c r="A467" s="173" t="s">
        <v>233</v>
      </c>
      <c r="B467" s="174"/>
      <c r="C467" s="160"/>
      <c r="D467" s="98"/>
      <c r="E467" s="118"/>
      <c r="F467" s="143"/>
      <c r="G467" s="119"/>
      <c r="H467" s="119"/>
      <c r="I467" s="119"/>
      <c r="J467" s="126"/>
      <c r="U467" s="7"/>
    </row>
    <row r="468" spans="1:21" s="2" customFormat="1" ht="15.75" customHeight="1">
      <c r="A468" s="175" t="s">
        <v>235</v>
      </c>
      <c r="B468" s="77">
        <f>IF(B467=0,0,B467-B466)</f>
        <v>0</v>
      </c>
      <c r="C468" s="160"/>
      <c r="D468" s="98"/>
      <c r="E468" s="118"/>
      <c r="F468" s="143"/>
      <c r="G468" s="119"/>
      <c r="H468" s="119"/>
      <c r="I468" s="119"/>
      <c r="J468" s="126"/>
      <c r="U468" s="7"/>
    </row>
    <row r="469" spans="1:21" s="2" customFormat="1" ht="15.75" customHeight="1">
      <c r="A469" s="79" t="s">
        <v>237</v>
      </c>
      <c r="B469" s="80"/>
      <c r="C469" s="161"/>
      <c r="D469" s="98"/>
      <c r="E469" s="118"/>
      <c r="F469" s="120"/>
      <c r="G469" s="73"/>
      <c r="H469" s="73"/>
      <c r="I469" s="73"/>
      <c r="J469" s="100"/>
      <c r="U469" s="7"/>
    </row>
    <row r="470" spans="1:21" s="2" customFormat="1" ht="15.75" customHeight="1">
      <c r="A470" s="79" t="s">
        <v>239</v>
      </c>
      <c r="B470" s="77">
        <f>B466+B468+B469</f>
        <v>0</v>
      </c>
      <c r="C470" s="161"/>
      <c r="D470" s="98"/>
      <c r="E470" s="118"/>
      <c r="F470" s="120"/>
      <c r="G470" s="73"/>
      <c r="H470" s="73"/>
      <c r="I470" s="73"/>
      <c r="J470" s="100"/>
      <c r="U470" s="7"/>
    </row>
    <row r="471" spans="1:21" s="2" customFormat="1" ht="15.75" customHeight="1">
      <c r="A471" s="79" t="s">
        <v>240</v>
      </c>
      <c r="B471" s="77">
        <f>F477+G477+H477+I477</f>
        <v>0</v>
      </c>
      <c r="C471" s="161"/>
      <c r="D471" s="98"/>
      <c r="E471" s="118"/>
      <c r="F471" s="120"/>
      <c r="G471" s="73"/>
      <c r="H471" s="73"/>
      <c r="I471" s="73"/>
      <c r="J471" s="100"/>
      <c r="U471" s="7"/>
    </row>
    <row r="472" spans="1:21" s="2" customFormat="1" ht="15.75" customHeight="1">
      <c r="A472" s="79" t="s">
        <v>91</v>
      </c>
      <c r="B472" s="78">
        <f>B470-B471</f>
        <v>0</v>
      </c>
      <c r="C472" s="161"/>
      <c r="D472" s="98"/>
      <c r="E472" s="118"/>
      <c r="F472" s="120"/>
      <c r="G472" s="73"/>
      <c r="H472" s="73"/>
      <c r="I472" s="73"/>
      <c r="J472" s="126"/>
      <c r="U472" s="7"/>
    </row>
    <row r="473" spans="1:21" s="2" customFormat="1" ht="15.75" customHeight="1" thickBot="1">
      <c r="A473" s="81" t="s">
        <v>241</v>
      </c>
      <c r="B473" s="82"/>
      <c r="C473" s="161"/>
      <c r="D473" s="98"/>
      <c r="E473" s="118"/>
      <c r="F473" s="120"/>
      <c r="G473" s="73"/>
      <c r="H473" s="73"/>
      <c r="I473" s="73"/>
      <c r="J473" s="100"/>
      <c r="U473" s="7"/>
    </row>
    <row r="474" spans="1:21" s="2" customFormat="1" ht="15.75" customHeight="1">
      <c r="A474" s="185" t="s">
        <v>242</v>
      </c>
      <c r="B474" s="428">
        <v>34</v>
      </c>
      <c r="C474" s="161"/>
      <c r="D474" s="98"/>
      <c r="E474" s="118"/>
      <c r="F474" s="120"/>
      <c r="G474" s="73"/>
      <c r="H474" s="73"/>
      <c r="I474" s="73"/>
      <c r="J474" s="100"/>
      <c r="U474" s="7"/>
    </row>
    <row r="475" spans="1:21" s="2" customFormat="1" ht="15.75" customHeight="1">
      <c r="A475" s="426" t="s">
        <v>243</v>
      </c>
      <c r="B475" s="429"/>
      <c r="C475" s="161"/>
      <c r="D475" s="98"/>
      <c r="E475" s="118"/>
      <c r="F475" s="120"/>
      <c r="G475" s="73"/>
      <c r="H475" s="73"/>
      <c r="I475" s="73"/>
      <c r="J475" s="100"/>
      <c r="U475" s="7"/>
    </row>
    <row r="476" spans="1:21" s="2" customFormat="1" ht="15.75" customHeight="1">
      <c r="A476" s="426"/>
      <c r="B476" s="429"/>
      <c r="C476" s="161"/>
      <c r="D476" s="98"/>
      <c r="E476" s="118"/>
      <c r="F476" s="121"/>
      <c r="G476" s="74"/>
      <c r="H476" s="74"/>
      <c r="I476" s="74"/>
      <c r="J476" s="164"/>
      <c r="U476" s="7"/>
    </row>
    <row r="477" spans="1:21" s="2" customFormat="1" ht="15.75" customHeight="1" thickBot="1">
      <c r="A477" s="189" t="s">
        <v>244</v>
      </c>
      <c r="B477" s="430"/>
      <c r="C477" s="431"/>
      <c r="D477" s="432"/>
      <c r="E477" s="433"/>
      <c r="F477" s="75">
        <f>SUM(F466:F476)</f>
        <v>0</v>
      </c>
      <c r="G477" s="76">
        <f>SUM(G466:G476)</f>
        <v>0</v>
      </c>
      <c r="H477" s="76">
        <f>SUM(H466:H476)</f>
        <v>0</v>
      </c>
      <c r="I477" s="101">
        <f>SUM(I466:I476)</f>
        <v>0</v>
      </c>
      <c r="J477" s="165"/>
      <c r="U477" s="7"/>
    </row>
    <row r="478" spans="1:21" s="2" customFormat="1" ht="15.75" customHeight="1" thickBot="1">
      <c r="B478" s="106"/>
      <c r="C478" s="162"/>
      <c r="D478" s="108"/>
      <c r="E478" s="54"/>
      <c r="F478" s="56"/>
      <c r="G478" s="56"/>
      <c r="H478" s="56"/>
      <c r="I478" s="102"/>
      <c r="J478" s="103"/>
      <c r="U478" s="7"/>
    </row>
    <row r="479" spans="1:21" s="2" customFormat="1" ht="49.5" customHeight="1" thickBot="1">
      <c r="A479" s="176" t="s">
        <v>227</v>
      </c>
      <c r="B479" s="177" t="s">
        <v>228</v>
      </c>
      <c r="C479" s="244" t="s">
        <v>161</v>
      </c>
      <c r="D479" s="259" t="s">
        <v>162</v>
      </c>
      <c r="E479" s="245" t="s">
        <v>163</v>
      </c>
      <c r="F479" s="246" t="s">
        <v>180</v>
      </c>
      <c r="G479" s="246" t="s">
        <v>181</v>
      </c>
      <c r="H479" s="246" t="s">
        <v>229</v>
      </c>
      <c r="I479" s="247" t="s">
        <v>230</v>
      </c>
      <c r="J479" s="248" t="s">
        <v>168</v>
      </c>
      <c r="U479" s="7"/>
    </row>
    <row r="480" spans="1:21" s="2" customFormat="1" ht="15.75" customHeight="1">
      <c r="A480" s="124" t="s">
        <v>45</v>
      </c>
      <c r="B480" s="125"/>
      <c r="C480" s="160"/>
      <c r="D480" s="98"/>
      <c r="E480" s="118"/>
      <c r="F480" s="143"/>
      <c r="G480" s="119"/>
      <c r="H480" s="119"/>
      <c r="I480" s="119"/>
      <c r="J480" s="126"/>
      <c r="U480" s="7">
        <f>COUNTIF(H480:I490,"&gt;0")</f>
        <v>0</v>
      </c>
    </row>
    <row r="481" spans="1:21" s="2" customFormat="1" ht="15.75" customHeight="1">
      <c r="A481" s="173" t="s">
        <v>233</v>
      </c>
      <c r="B481" s="174"/>
      <c r="C481" s="160"/>
      <c r="D481" s="98"/>
      <c r="E481" s="118"/>
      <c r="F481" s="143"/>
      <c r="G481" s="119"/>
      <c r="H481" s="119"/>
      <c r="I481" s="119"/>
      <c r="J481" s="126"/>
      <c r="U481" s="7"/>
    </row>
    <row r="482" spans="1:21" s="2" customFormat="1" ht="15.75" customHeight="1">
      <c r="A482" s="175" t="s">
        <v>235</v>
      </c>
      <c r="B482" s="77">
        <f>IF(B481=0,0,B481-B480)</f>
        <v>0</v>
      </c>
      <c r="C482" s="160"/>
      <c r="D482" s="98"/>
      <c r="E482" s="118"/>
      <c r="F482" s="143"/>
      <c r="G482" s="119"/>
      <c r="H482" s="119"/>
      <c r="I482" s="119"/>
      <c r="J482" s="126"/>
      <c r="U482" s="7"/>
    </row>
    <row r="483" spans="1:21" s="2" customFormat="1" ht="15.75" customHeight="1">
      <c r="A483" s="79" t="s">
        <v>237</v>
      </c>
      <c r="B483" s="80"/>
      <c r="C483" s="161"/>
      <c r="D483" s="98"/>
      <c r="E483" s="118"/>
      <c r="F483" s="120"/>
      <c r="G483" s="73"/>
      <c r="H483" s="73"/>
      <c r="I483" s="73"/>
      <c r="J483" s="100"/>
      <c r="U483" s="7"/>
    </row>
    <row r="484" spans="1:21" s="2" customFormat="1" ht="15.75" customHeight="1">
      <c r="A484" s="79" t="s">
        <v>239</v>
      </c>
      <c r="B484" s="77">
        <f>B480+B482+B483</f>
        <v>0</v>
      </c>
      <c r="C484" s="161"/>
      <c r="D484" s="98"/>
      <c r="E484" s="118"/>
      <c r="F484" s="120"/>
      <c r="G484" s="73"/>
      <c r="H484" s="73"/>
      <c r="I484" s="73"/>
      <c r="J484" s="100"/>
      <c r="U484" s="7"/>
    </row>
    <row r="485" spans="1:21" s="2" customFormat="1" ht="15.75" customHeight="1">
      <c r="A485" s="79" t="s">
        <v>240</v>
      </c>
      <c r="B485" s="77">
        <f>F491+G491+H491+I491</f>
        <v>0</v>
      </c>
      <c r="C485" s="161"/>
      <c r="D485" s="98"/>
      <c r="E485" s="118"/>
      <c r="F485" s="120"/>
      <c r="G485" s="73"/>
      <c r="H485" s="73"/>
      <c r="I485" s="73"/>
      <c r="J485" s="100"/>
      <c r="U485" s="7"/>
    </row>
    <row r="486" spans="1:21" s="2" customFormat="1" ht="15.75" customHeight="1">
      <c r="A486" s="79" t="s">
        <v>91</v>
      </c>
      <c r="B486" s="78">
        <f>B484-B485</f>
        <v>0</v>
      </c>
      <c r="C486" s="161"/>
      <c r="D486" s="98"/>
      <c r="E486" s="118"/>
      <c r="F486" s="120"/>
      <c r="G486" s="73"/>
      <c r="H486" s="73"/>
      <c r="I486" s="73"/>
      <c r="J486" s="126"/>
      <c r="U486" s="7"/>
    </row>
    <row r="487" spans="1:21" s="2" customFormat="1" ht="15.75" customHeight="1" thickBot="1">
      <c r="A487" s="81" t="s">
        <v>241</v>
      </c>
      <c r="B487" s="82"/>
      <c r="C487" s="161"/>
      <c r="D487" s="98"/>
      <c r="E487" s="118"/>
      <c r="F487" s="120"/>
      <c r="G487" s="73"/>
      <c r="H487" s="73"/>
      <c r="I487" s="73"/>
      <c r="J487" s="100"/>
      <c r="U487" s="7"/>
    </row>
    <row r="488" spans="1:21" s="2" customFormat="1" ht="15.75" customHeight="1">
      <c r="A488" s="185" t="s">
        <v>242</v>
      </c>
      <c r="B488" s="428">
        <v>35</v>
      </c>
      <c r="C488" s="161"/>
      <c r="D488" s="98"/>
      <c r="E488" s="118"/>
      <c r="F488" s="120"/>
      <c r="G488" s="73"/>
      <c r="H488" s="73"/>
      <c r="I488" s="73"/>
      <c r="J488" s="100"/>
      <c r="U488" s="7"/>
    </row>
    <row r="489" spans="1:21" s="2" customFormat="1" ht="15.75" customHeight="1">
      <c r="A489" s="426" t="s">
        <v>243</v>
      </c>
      <c r="B489" s="429"/>
      <c r="C489" s="161"/>
      <c r="D489" s="98"/>
      <c r="E489" s="118"/>
      <c r="F489" s="120"/>
      <c r="G489" s="73"/>
      <c r="H489" s="73"/>
      <c r="I489" s="73"/>
      <c r="J489" s="100"/>
      <c r="U489" s="7"/>
    </row>
    <row r="490" spans="1:21" s="2" customFormat="1" ht="15.75" customHeight="1">
      <c r="A490" s="426"/>
      <c r="B490" s="429"/>
      <c r="C490" s="161"/>
      <c r="D490" s="98"/>
      <c r="E490" s="118"/>
      <c r="F490" s="121"/>
      <c r="G490" s="74"/>
      <c r="H490" s="74"/>
      <c r="I490" s="74"/>
      <c r="J490" s="164"/>
      <c r="U490" s="7"/>
    </row>
    <row r="491" spans="1:21" s="2" customFormat="1" ht="15.75" customHeight="1" thickBot="1">
      <c r="A491" s="189" t="s">
        <v>244</v>
      </c>
      <c r="B491" s="430"/>
      <c r="C491" s="431"/>
      <c r="D491" s="432"/>
      <c r="E491" s="433"/>
      <c r="F491" s="75">
        <f>SUM(F480:F490)</f>
        <v>0</v>
      </c>
      <c r="G491" s="76">
        <f>SUM(G480:G490)</f>
        <v>0</v>
      </c>
      <c r="H491" s="76">
        <f>SUM(H480:H490)</f>
        <v>0</v>
      </c>
      <c r="I491" s="101">
        <f>SUM(I480:I490)</f>
        <v>0</v>
      </c>
      <c r="J491" s="165"/>
      <c r="U491" s="7"/>
    </row>
    <row r="492" spans="1:21" s="2" customFormat="1" ht="15.75" customHeight="1" thickBot="1">
      <c r="B492" s="106"/>
      <c r="C492" s="162"/>
      <c r="D492" s="108"/>
      <c r="E492" s="54"/>
      <c r="F492" s="56"/>
      <c r="G492" s="56"/>
      <c r="H492" s="56"/>
      <c r="I492" s="102"/>
      <c r="J492" s="103"/>
      <c r="U492" s="7"/>
    </row>
    <row r="493" spans="1:21" s="2" customFormat="1" ht="49.5" customHeight="1" thickBot="1">
      <c r="A493" s="176" t="s">
        <v>227</v>
      </c>
      <c r="B493" s="177" t="s">
        <v>228</v>
      </c>
      <c r="C493" s="244" t="s">
        <v>161</v>
      </c>
      <c r="D493" s="259" t="s">
        <v>162</v>
      </c>
      <c r="E493" s="245" t="s">
        <v>163</v>
      </c>
      <c r="F493" s="246" t="s">
        <v>180</v>
      </c>
      <c r="G493" s="246" t="s">
        <v>181</v>
      </c>
      <c r="H493" s="246" t="s">
        <v>229</v>
      </c>
      <c r="I493" s="247" t="s">
        <v>230</v>
      </c>
      <c r="J493" s="248" t="s">
        <v>168</v>
      </c>
      <c r="U493" s="7"/>
    </row>
    <row r="494" spans="1:21" s="2" customFormat="1" ht="15.75" customHeight="1">
      <c r="A494" s="124" t="s">
        <v>45</v>
      </c>
      <c r="B494" s="125"/>
      <c r="C494" s="160"/>
      <c r="D494" s="98"/>
      <c r="E494" s="118"/>
      <c r="F494" s="143"/>
      <c r="G494" s="119"/>
      <c r="H494" s="119"/>
      <c r="I494" s="119"/>
      <c r="J494" s="126"/>
      <c r="U494" s="7">
        <f>COUNTIF(H494:I504,"&gt;0")</f>
        <v>0</v>
      </c>
    </row>
    <row r="495" spans="1:21" s="2" customFormat="1" ht="15.75" customHeight="1">
      <c r="A495" s="173" t="s">
        <v>233</v>
      </c>
      <c r="B495" s="174"/>
      <c r="C495" s="160"/>
      <c r="D495" s="98"/>
      <c r="E495" s="118"/>
      <c r="F495" s="143"/>
      <c r="G495" s="119"/>
      <c r="H495" s="119"/>
      <c r="I495" s="119"/>
      <c r="J495" s="126"/>
      <c r="U495" s="7"/>
    </row>
    <row r="496" spans="1:21" s="2" customFormat="1" ht="15.75" customHeight="1">
      <c r="A496" s="175" t="s">
        <v>235</v>
      </c>
      <c r="B496" s="77">
        <f>IF(B495=0,0,B495-B494)</f>
        <v>0</v>
      </c>
      <c r="C496" s="160"/>
      <c r="D496" s="98"/>
      <c r="E496" s="118"/>
      <c r="F496" s="143"/>
      <c r="G496" s="119"/>
      <c r="H496" s="119"/>
      <c r="I496" s="119"/>
      <c r="J496" s="126"/>
      <c r="U496" s="7"/>
    </row>
    <row r="497" spans="1:21" s="2" customFormat="1" ht="15.75" customHeight="1">
      <c r="A497" s="79" t="s">
        <v>237</v>
      </c>
      <c r="B497" s="80"/>
      <c r="C497" s="161"/>
      <c r="D497" s="98"/>
      <c r="E497" s="118"/>
      <c r="F497" s="120"/>
      <c r="G497" s="73"/>
      <c r="H497" s="73"/>
      <c r="I497" s="73"/>
      <c r="J497" s="100"/>
      <c r="U497" s="7"/>
    </row>
    <row r="498" spans="1:21" s="2" customFormat="1" ht="15.75" customHeight="1">
      <c r="A498" s="79" t="s">
        <v>239</v>
      </c>
      <c r="B498" s="77">
        <f>B494+B496+B497</f>
        <v>0</v>
      </c>
      <c r="C498" s="161"/>
      <c r="D498" s="98"/>
      <c r="E498" s="118"/>
      <c r="F498" s="120"/>
      <c r="G498" s="73"/>
      <c r="H498" s="73"/>
      <c r="I498" s="73"/>
      <c r="J498" s="100"/>
      <c r="U498" s="7"/>
    </row>
    <row r="499" spans="1:21" s="2" customFormat="1" ht="15.75" customHeight="1">
      <c r="A499" s="79" t="s">
        <v>240</v>
      </c>
      <c r="B499" s="77">
        <f>F505+G505+H505+I505</f>
        <v>0</v>
      </c>
      <c r="C499" s="161"/>
      <c r="D499" s="98"/>
      <c r="E499" s="118"/>
      <c r="F499" s="120"/>
      <c r="G499" s="73"/>
      <c r="H499" s="73"/>
      <c r="I499" s="73"/>
      <c r="J499" s="100"/>
      <c r="U499" s="7"/>
    </row>
    <row r="500" spans="1:21" s="2" customFormat="1" ht="15.75" customHeight="1">
      <c r="A500" s="79" t="s">
        <v>91</v>
      </c>
      <c r="B500" s="78">
        <f>B498-B499</f>
        <v>0</v>
      </c>
      <c r="C500" s="161"/>
      <c r="D500" s="98"/>
      <c r="E500" s="118"/>
      <c r="F500" s="120"/>
      <c r="G500" s="73"/>
      <c r="H500" s="73"/>
      <c r="I500" s="73"/>
      <c r="J500" s="126"/>
      <c r="U500" s="7"/>
    </row>
    <row r="501" spans="1:21" s="2" customFormat="1" ht="15.75" customHeight="1" thickBot="1">
      <c r="A501" s="81" t="s">
        <v>241</v>
      </c>
      <c r="B501" s="82"/>
      <c r="C501" s="161"/>
      <c r="D501" s="98"/>
      <c r="E501" s="118"/>
      <c r="F501" s="120"/>
      <c r="G501" s="73"/>
      <c r="H501" s="73"/>
      <c r="I501" s="73"/>
      <c r="J501" s="100"/>
      <c r="U501" s="7"/>
    </row>
    <row r="502" spans="1:21" s="2" customFormat="1" ht="15.75" customHeight="1">
      <c r="A502" s="185" t="s">
        <v>242</v>
      </c>
      <c r="B502" s="428">
        <v>36</v>
      </c>
      <c r="C502" s="161"/>
      <c r="D502" s="98"/>
      <c r="E502" s="118"/>
      <c r="F502" s="120"/>
      <c r="G502" s="73"/>
      <c r="H502" s="73"/>
      <c r="I502" s="73"/>
      <c r="J502" s="100"/>
      <c r="U502" s="7"/>
    </row>
    <row r="503" spans="1:21" s="2" customFormat="1" ht="15.75" customHeight="1">
      <c r="A503" s="426" t="s">
        <v>243</v>
      </c>
      <c r="B503" s="429"/>
      <c r="C503" s="161"/>
      <c r="D503" s="98"/>
      <c r="E503" s="118"/>
      <c r="F503" s="120"/>
      <c r="G503" s="73"/>
      <c r="H503" s="73"/>
      <c r="I503" s="73"/>
      <c r="J503" s="100"/>
      <c r="U503" s="7"/>
    </row>
    <row r="504" spans="1:21" s="2" customFormat="1" ht="15.75" customHeight="1">
      <c r="A504" s="426"/>
      <c r="B504" s="429"/>
      <c r="C504" s="161"/>
      <c r="D504" s="98"/>
      <c r="E504" s="118"/>
      <c r="F504" s="121"/>
      <c r="G504" s="74"/>
      <c r="H504" s="74"/>
      <c r="I504" s="74"/>
      <c r="J504" s="164"/>
      <c r="U504" s="7"/>
    </row>
    <row r="505" spans="1:21" s="2" customFormat="1" ht="15.75" customHeight="1" thickBot="1">
      <c r="A505" s="189" t="s">
        <v>244</v>
      </c>
      <c r="B505" s="430"/>
      <c r="C505" s="431"/>
      <c r="D505" s="432"/>
      <c r="E505" s="433"/>
      <c r="F505" s="75">
        <f>SUM(F494:F504)</f>
        <v>0</v>
      </c>
      <c r="G505" s="76">
        <f>SUM(G494:G504)</f>
        <v>0</v>
      </c>
      <c r="H505" s="76">
        <f>SUM(H494:H504)</f>
        <v>0</v>
      </c>
      <c r="I505" s="101">
        <f>SUM(I494:I504)</f>
        <v>0</v>
      </c>
      <c r="J505" s="165"/>
      <c r="U505" s="7"/>
    </row>
    <row r="506" spans="1:21" s="2" customFormat="1" ht="15.75" customHeight="1" thickBot="1">
      <c r="B506" s="106"/>
      <c r="C506" s="162"/>
      <c r="D506" s="108"/>
      <c r="E506" s="54"/>
      <c r="F506" s="56"/>
      <c r="G506" s="56"/>
      <c r="H506" s="56"/>
      <c r="I506" s="102"/>
      <c r="J506" s="103"/>
      <c r="U506" s="7"/>
    </row>
    <row r="507" spans="1:21" s="2" customFormat="1" ht="49.5" customHeight="1" thickBot="1">
      <c r="A507" s="176" t="s">
        <v>227</v>
      </c>
      <c r="B507" s="177" t="s">
        <v>228</v>
      </c>
      <c r="C507" s="244" t="s">
        <v>161</v>
      </c>
      <c r="D507" s="259" t="s">
        <v>162</v>
      </c>
      <c r="E507" s="245" t="s">
        <v>163</v>
      </c>
      <c r="F507" s="246" t="s">
        <v>180</v>
      </c>
      <c r="G507" s="246" t="s">
        <v>181</v>
      </c>
      <c r="H507" s="246" t="s">
        <v>229</v>
      </c>
      <c r="I507" s="247" t="s">
        <v>230</v>
      </c>
      <c r="J507" s="248" t="s">
        <v>168</v>
      </c>
      <c r="U507" s="7"/>
    </row>
    <row r="508" spans="1:21" s="2" customFormat="1" ht="15.75" customHeight="1">
      <c r="A508" s="124" t="s">
        <v>45</v>
      </c>
      <c r="B508" s="125"/>
      <c r="C508" s="160"/>
      <c r="D508" s="98"/>
      <c r="E508" s="118"/>
      <c r="F508" s="143"/>
      <c r="G508" s="119"/>
      <c r="H508" s="119"/>
      <c r="I508" s="119"/>
      <c r="J508" s="126"/>
      <c r="U508" s="7">
        <f>COUNTIF(H508:I518,"&gt;0")</f>
        <v>0</v>
      </c>
    </row>
    <row r="509" spans="1:21" s="2" customFormat="1" ht="15.75" customHeight="1">
      <c r="A509" s="173" t="s">
        <v>233</v>
      </c>
      <c r="B509" s="174"/>
      <c r="C509" s="160"/>
      <c r="D509" s="98"/>
      <c r="E509" s="118"/>
      <c r="F509" s="143"/>
      <c r="G509" s="119"/>
      <c r="H509" s="119"/>
      <c r="I509" s="119"/>
      <c r="J509" s="126"/>
      <c r="U509" s="7"/>
    </row>
    <row r="510" spans="1:21" s="2" customFormat="1" ht="15.75" customHeight="1">
      <c r="A510" s="175" t="s">
        <v>235</v>
      </c>
      <c r="B510" s="77">
        <f>IF(B509=0,0,B509-B508)</f>
        <v>0</v>
      </c>
      <c r="C510" s="160"/>
      <c r="D510" s="98"/>
      <c r="E510" s="118"/>
      <c r="F510" s="143"/>
      <c r="G510" s="119"/>
      <c r="H510" s="119"/>
      <c r="I510" s="119"/>
      <c r="J510" s="126"/>
      <c r="U510" s="7"/>
    </row>
    <row r="511" spans="1:21" s="2" customFormat="1" ht="15.75" customHeight="1">
      <c r="A511" s="79" t="s">
        <v>237</v>
      </c>
      <c r="B511" s="80"/>
      <c r="C511" s="161"/>
      <c r="D511" s="98"/>
      <c r="E511" s="118"/>
      <c r="F511" s="120"/>
      <c r="G511" s="73"/>
      <c r="H511" s="73"/>
      <c r="I511" s="73"/>
      <c r="J511" s="100"/>
      <c r="U511" s="7"/>
    </row>
    <row r="512" spans="1:21" s="2" customFormat="1" ht="15.75" customHeight="1">
      <c r="A512" s="79" t="s">
        <v>239</v>
      </c>
      <c r="B512" s="77">
        <f>B508+B510+B511</f>
        <v>0</v>
      </c>
      <c r="C512" s="161"/>
      <c r="D512" s="98"/>
      <c r="E512" s="118"/>
      <c r="F512" s="120"/>
      <c r="G512" s="73"/>
      <c r="H512" s="73"/>
      <c r="I512" s="73"/>
      <c r="J512" s="100"/>
      <c r="U512" s="7"/>
    </row>
    <row r="513" spans="1:21" s="2" customFormat="1" ht="15.75" customHeight="1">
      <c r="A513" s="79" t="s">
        <v>240</v>
      </c>
      <c r="B513" s="77">
        <f>F519+G519+H519+I519</f>
        <v>0</v>
      </c>
      <c r="C513" s="161"/>
      <c r="D513" s="98"/>
      <c r="E513" s="118"/>
      <c r="F513" s="120"/>
      <c r="G513" s="73"/>
      <c r="H513" s="73"/>
      <c r="I513" s="73"/>
      <c r="J513" s="100"/>
      <c r="U513" s="7"/>
    </row>
    <row r="514" spans="1:21" s="2" customFormat="1" ht="15.75" customHeight="1">
      <c r="A514" s="79" t="s">
        <v>91</v>
      </c>
      <c r="B514" s="78">
        <f>B512-B513</f>
        <v>0</v>
      </c>
      <c r="C514" s="161"/>
      <c r="D514" s="98"/>
      <c r="E514" s="118"/>
      <c r="F514" s="120"/>
      <c r="G514" s="73"/>
      <c r="H514" s="73"/>
      <c r="I514" s="73"/>
      <c r="J514" s="126"/>
      <c r="U514" s="7"/>
    </row>
    <row r="515" spans="1:21" s="2" customFormat="1" ht="15.75" customHeight="1" thickBot="1">
      <c r="A515" s="81" t="s">
        <v>241</v>
      </c>
      <c r="B515" s="82"/>
      <c r="C515" s="161"/>
      <c r="D515" s="98"/>
      <c r="E515" s="118"/>
      <c r="F515" s="120"/>
      <c r="G515" s="73"/>
      <c r="H515" s="73"/>
      <c r="I515" s="73"/>
      <c r="J515" s="100"/>
      <c r="U515" s="7"/>
    </row>
    <row r="516" spans="1:21" s="2" customFormat="1" ht="15.75" customHeight="1">
      <c r="A516" s="185" t="s">
        <v>242</v>
      </c>
      <c r="B516" s="428">
        <v>37</v>
      </c>
      <c r="C516" s="161"/>
      <c r="D516" s="98"/>
      <c r="E516" s="118"/>
      <c r="F516" s="120"/>
      <c r="G516" s="73"/>
      <c r="H516" s="73"/>
      <c r="I516" s="73"/>
      <c r="J516" s="100"/>
      <c r="U516" s="7"/>
    </row>
    <row r="517" spans="1:21" s="2" customFormat="1" ht="15.75" customHeight="1">
      <c r="A517" s="426" t="s">
        <v>243</v>
      </c>
      <c r="B517" s="429"/>
      <c r="C517" s="161"/>
      <c r="D517" s="98"/>
      <c r="E517" s="118"/>
      <c r="F517" s="120"/>
      <c r="G517" s="73"/>
      <c r="H517" s="73"/>
      <c r="I517" s="73"/>
      <c r="J517" s="100"/>
      <c r="U517" s="7"/>
    </row>
    <row r="518" spans="1:21" s="2" customFormat="1" ht="15.75" customHeight="1">
      <c r="A518" s="426"/>
      <c r="B518" s="429"/>
      <c r="C518" s="161"/>
      <c r="D518" s="98"/>
      <c r="E518" s="118"/>
      <c r="F518" s="121"/>
      <c r="G518" s="74"/>
      <c r="H518" s="74"/>
      <c r="I518" s="74"/>
      <c r="J518" s="164"/>
      <c r="U518" s="7"/>
    </row>
    <row r="519" spans="1:21" s="2" customFormat="1" ht="15.75" customHeight="1" thickBot="1">
      <c r="A519" s="189" t="s">
        <v>244</v>
      </c>
      <c r="B519" s="430"/>
      <c r="C519" s="431"/>
      <c r="D519" s="432"/>
      <c r="E519" s="433"/>
      <c r="F519" s="75">
        <f>SUM(F508:F518)</f>
        <v>0</v>
      </c>
      <c r="G519" s="76">
        <f>SUM(G508:G518)</f>
        <v>0</v>
      </c>
      <c r="H519" s="76">
        <f>SUM(H508:H518)</f>
        <v>0</v>
      </c>
      <c r="I519" s="101">
        <f>SUM(I508:I518)</f>
        <v>0</v>
      </c>
      <c r="J519" s="165"/>
      <c r="U519" s="7"/>
    </row>
    <row r="520" spans="1:21" s="2" customFormat="1" ht="15.75" customHeight="1" thickBot="1">
      <c r="B520" s="106"/>
      <c r="C520" s="162"/>
      <c r="D520" s="108"/>
      <c r="E520" s="54"/>
      <c r="F520" s="56"/>
      <c r="G520" s="56"/>
      <c r="H520" s="56"/>
      <c r="I520" s="102"/>
      <c r="J520" s="103"/>
      <c r="U520" s="7"/>
    </row>
    <row r="521" spans="1:21" s="2" customFormat="1" ht="49.5" customHeight="1" thickBot="1">
      <c r="A521" s="176" t="s">
        <v>227</v>
      </c>
      <c r="B521" s="177" t="s">
        <v>228</v>
      </c>
      <c r="C521" s="244" t="s">
        <v>161</v>
      </c>
      <c r="D521" s="259" t="s">
        <v>162</v>
      </c>
      <c r="E521" s="245" t="s">
        <v>163</v>
      </c>
      <c r="F521" s="246" t="s">
        <v>180</v>
      </c>
      <c r="G521" s="246" t="s">
        <v>181</v>
      </c>
      <c r="H521" s="246" t="s">
        <v>229</v>
      </c>
      <c r="I521" s="247" t="s">
        <v>230</v>
      </c>
      <c r="J521" s="248" t="s">
        <v>168</v>
      </c>
      <c r="U521" s="7"/>
    </row>
    <row r="522" spans="1:21" s="2" customFormat="1" ht="15.75" customHeight="1">
      <c r="A522" s="124" t="s">
        <v>45</v>
      </c>
      <c r="B522" s="125"/>
      <c r="C522" s="160"/>
      <c r="D522" s="98"/>
      <c r="E522" s="118"/>
      <c r="F522" s="143"/>
      <c r="G522" s="119"/>
      <c r="H522" s="119"/>
      <c r="I522" s="119"/>
      <c r="J522" s="126"/>
      <c r="U522" s="7">
        <f>COUNTIF(H522:I532,"&gt;0")</f>
        <v>0</v>
      </c>
    </row>
    <row r="523" spans="1:21" s="2" customFormat="1" ht="15.75" customHeight="1">
      <c r="A523" s="173" t="s">
        <v>233</v>
      </c>
      <c r="B523" s="174"/>
      <c r="C523" s="160"/>
      <c r="D523" s="98"/>
      <c r="E523" s="118"/>
      <c r="F523" s="143"/>
      <c r="G523" s="119"/>
      <c r="H523" s="119"/>
      <c r="I523" s="119"/>
      <c r="J523" s="126"/>
      <c r="U523" s="7"/>
    </row>
    <row r="524" spans="1:21" s="2" customFormat="1" ht="15.75" customHeight="1">
      <c r="A524" s="175" t="s">
        <v>235</v>
      </c>
      <c r="B524" s="77">
        <f>IF(B523=0,0,B523-B522)</f>
        <v>0</v>
      </c>
      <c r="C524" s="160"/>
      <c r="D524" s="98"/>
      <c r="E524" s="118"/>
      <c r="F524" s="143"/>
      <c r="G524" s="119"/>
      <c r="H524" s="119"/>
      <c r="I524" s="119"/>
      <c r="J524" s="126"/>
      <c r="U524" s="7"/>
    </row>
    <row r="525" spans="1:21" s="2" customFormat="1" ht="15.75" customHeight="1">
      <c r="A525" s="79" t="s">
        <v>237</v>
      </c>
      <c r="B525" s="80"/>
      <c r="C525" s="161"/>
      <c r="D525" s="98"/>
      <c r="E525" s="118"/>
      <c r="F525" s="120"/>
      <c r="G525" s="73"/>
      <c r="H525" s="73"/>
      <c r="I525" s="73"/>
      <c r="J525" s="100"/>
      <c r="U525" s="7"/>
    </row>
    <row r="526" spans="1:21" s="2" customFormat="1" ht="15.75" customHeight="1">
      <c r="A526" s="79" t="s">
        <v>239</v>
      </c>
      <c r="B526" s="77">
        <f>B522+B524+B525</f>
        <v>0</v>
      </c>
      <c r="C526" s="161"/>
      <c r="D526" s="98"/>
      <c r="E526" s="118"/>
      <c r="F526" s="120"/>
      <c r="G526" s="73"/>
      <c r="H526" s="73"/>
      <c r="I526" s="73"/>
      <c r="J526" s="100"/>
      <c r="U526" s="7"/>
    </row>
    <row r="527" spans="1:21" s="2" customFormat="1" ht="15.75" customHeight="1">
      <c r="A527" s="79" t="s">
        <v>240</v>
      </c>
      <c r="B527" s="77">
        <f>F533+G533+H533+I533</f>
        <v>0</v>
      </c>
      <c r="C527" s="161"/>
      <c r="D527" s="98"/>
      <c r="E527" s="118"/>
      <c r="F527" s="120"/>
      <c r="G527" s="73"/>
      <c r="H527" s="73"/>
      <c r="I527" s="73"/>
      <c r="J527" s="100"/>
      <c r="U527" s="7"/>
    </row>
    <row r="528" spans="1:21" s="2" customFormat="1" ht="15.75" customHeight="1">
      <c r="A528" s="79" t="s">
        <v>91</v>
      </c>
      <c r="B528" s="78">
        <f>B526-B527</f>
        <v>0</v>
      </c>
      <c r="C528" s="161"/>
      <c r="D528" s="98"/>
      <c r="E528" s="118"/>
      <c r="F528" s="120"/>
      <c r="G528" s="73"/>
      <c r="H528" s="73"/>
      <c r="I528" s="73"/>
      <c r="J528" s="126"/>
      <c r="U528" s="7"/>
    </row>
    <row r="529" spans="1:21" s="2" customFormat="1" ht="15.75" customHeight="1" thickBot="1">
      <c r="A529" s="81" t="s">
        <v>241</v>
      </c>
      <c r="B529" s="82"/>
      <c r="C529" s="161"/>
      <c r="D529" s="98"/>
      <c r="E529" s="118"/>
      <c r="F529" s="120"/>
      <c r="G529" s="73"/>
      <c r="H529" s="73"/>
      <c r="I529" s="73"/>
      <c r="J529" s="100"/>
      <c r="U529" s="7"/>
    </row>
    <row r="530" spans="1:21" s="2" customFormat="1" ht="15.75" customHeight="1">
      <c r="A530" s="185" t="s">
        <v>242</v>
      </c>
      <c r="B530" s="428">
        <v>38</v>
      </c>
      <c r="C530" s="161"/>
      <c r="D530" s="98"/>
      <c r="E530" s="118"/>
      <c r="F530" s="120"/>
      <c r="G530" s="73"/>
      <c r="H530" s="73"/>
      <c r="I530" s="73"/>
      <c r="J530" s="100"/>
      <c r="U530" s="7"/>
    </row>
    <row r="531" spans="1:21" s="2" customFormat="1" ht="15.75" customHeight="1">
      <c r="A531" s="426" t="s">
        <v>243</v>
      </c>
      <c r="B531" s="429"/>
      <c r="C531" s="161"/>
      <c r="D531" s="98"/>
      <c r="E531" s="118"/>
      <c r="F531" s="120"/>
      <c r="G531" s="73"/>
      <c r="H531" s="73"/>
      <c r="I531" s="73"/>
      <c r="J531" s="100"/>
      <c r="U531" s="7"/>
    </row>
    <row r="532" spans="1:21" s="2" customFormat="1" ht="15.75" customHeight="1">
      <c r="A532" s="426"/>
      <c r="B532" s="429"/>
      <c r="C532" s="161"/>
      <c r="D532" s="98"/>
      <c r="E532" s="118"/>
      <c r="F532" s="121"/>
      <c r="G532" s="74"/>
      <c r="H532" s="74"/>
      <c r="I532" s="74"/>
      <c r="J532" s="164"/>
      <c r="U532" s="7"/>
    </row>
    <row r="533" spans="1:21" s="2" customFormat="1" ht="15.75" customHeight="1" thickBot="1">
      <c r="A533" s="189" t="s">
        <v>244</v>
      </c>
      <c r="B533" s="430"/>
      <c r="C533" s="431"/>
      <c r="D533" s="432"/>
      <c r="E533" s="433"/>
      <c r="F533" s="75">
        <f>SUM(F522:F532)</f>
        <v>0</v>
      </c>
      <c r="G533" s="76">
        <f>SUM(G522:G532)</f>
        <v>0</v>
      </c>
      <c r="H533" s="76">
        <f>SUM(H522:H532)</f>
        <v>0</v>
      </c>
      <c r="I533" s="101">
        <f>SUM(I522:I532)</f>
        <v>0</v>
      </c>
      <c r="J533" s="165"/>
      <c r="U533" s="7"/>
    </row>
    <row r="534" spans="1:21" s="2" customFormat="1" ht="15.75" customHeight="1" thickBot="1">
      <c r="B534" s="106"/>
      <c r="C534" s="162"/>
      <c r="D534" s="108"/>
      <c r="E534" s="54"/>
      <c r="F534" s="56"/>
      <c r="G534" s="56"/>
      <c r="H534" s="56"/>
      <c r="I534" s="102"/>
      <c r="J534" s="103"/>
      <c r="U534" s="7"/>
    </row>
    <row r="535" spans="1:21" s="2" customFormat="1" ht="49.5" customHeight="1" thickBot="1">
      <c r="A535" s="176" t="s">
        <v>227</v>
      </c>
      <c r="B535" s="177" t="s">
        <v>228</v>
      </c>
      <c r="C535" s="244" t="s">
        <v>161</v>
      </c>
      <c r="D535" s="259" t="s">
        <v>162</v>
      </c>
      <c r="E535" s="245" t="s">
        <v>163</v>
      </c>
      <c r="F535" s="246" t="s">
        <v>180</v>
      </c>
      <c r="G535" s="246" t="s">
        <v>181</v>
      </c>
      <c r="H535" s="246" t="s">
        <v>229</v>
      </c>
      <c r="I535" s="247" t="s">
        <v>230</v>
      </c>
      <c r="J535" s="248" t="s">
        <v>168</v>
      </c>
      <c r="U535" s="7"/>
    </row>
    <row r="536" spans="1:21" s="2" customFormat="1" ht="15.75" customHeight="1">
      <c r="A536" s="124" t="s">
        <v>45</v>
      </c>
      <c r="B536" s="125"/>
      <c r="C536" s="160"/>
      <c r="D536" s="98"/>
      <c r="E536" s="118"/>
      <c r="F536" s="143"/>
      <c r="G536" s="119"/>
      <c r="H536" s="119"/>
      <c r="I536" s="119"/>
      <c r="J536" s="126"/>
      <c r="U536" s="7">
        <f>COUNTIF(H536:I546,"&gt;0")</f>
        <v>0</v>
      </c>
    </row>
    <row r="537" spans="1:21" s="2" customFormat="1" ht="15.75" customHeight="1">
      <c r="A537" s="173" t="s">
        <v>233</v>
      </c>
      <c r="B537" s="174"/>
      <c r="C537" s="160"/>
      <c r="D537" s="98"/>
      <c r="E537" s="118"/>
      <c r="F537" s="143"/>
      <c r="G537" s="119"/>
      <c r="H537" s="119"/>
      <c r="I537" s="119"/>
      <c r="J537" s="126"/>
      <c r="U537" s="7"/>
    </row>
    <row r="538" spans="1:21" s="2" customFormat="1" ht="15.75" customHeight="1">
      <c r="A538" s="175" t="s">
        <v>235</v>
      </c>
      <c r="B538" s="77">
        <f>IF(B537=0,0,B537-B536)</f>
        <v>0</v>
      </c>
      <c r="C538" s="160"/>
      <c r="D538" s="98"/>
      <c r="E538" s="118"/>
      <c r="F538" s="143"/>
      <c r="G538" s="119"/>
      <c r="H538" s="119"/>
      <c r="I538" s="119"/>
      <c r="J538" s="126"/>
      <c r="U538" s="7"/>
    </row>
    <row r="539" spans="1:21" s="2" customFormat="1" ht="15.75" customHeight="1">
      <c r="A539" s="79" t="s">
        <v>237</v>
      </c>
      <c r="B539" s="80"/>
      <c r="C539" s="161"/>
      <c r="D539" s="98"/>
      <c r="E539" s="118"/>
      <c r="F539" s="120"/>
      <c r="G539" s="73"/>
      <c r="H539" s="73"/>
      <c r="I539" s="73"/>
      <c r="J539" s="100"/>
      <c r="U539" s="7"/>
    </row>
    <row r="540" spans="1:21" s="2" customFormat="1" ht="15.75" customHeight="1">
      <c r="A540" s="79" t="s">
        <v>239</v>
      </c>
      <c r="B540" s="77">
        <f>B536+B538+B539</f>
        <v>0</v>
      </c>
      <c r="C540" s="161"/>
      <c r="D540" s="98"/>
      <c r="E540" s="118"/>
      <c r="F540" s="120"/>
      <c r="G540" s="73"/>
      <c r="H540" s="73"/>
      <c r="I540" s="73"/>
      <c r="J540" s="100"/>
      <c r="U540" s="7"/>
    </row>
    <row r="541" spans="1:21" s="2" customFormat="1" ht="15.75" customHeight="1">
      <c r="A541" s="79" t="s">
        <v>240</v>
      </c>
      <c r="B541" s="77">
        <f>F547+G547+H547+I547</f>
        <v>0</v>
      </c>
      <c r="C541" s="161"/>
      <c r="D541" s="98"/>
      <c r="E541" s="118"/>
      <c r="F541" s="120"/>
      <c r="G541" s="73"/>
      <c r="H541" s="73"/>
      <c r="I541" s="73"/>
      <c r="J541" s="100"/>
      <c r="U541" s="7"/>
    </row>
    <row r="542" spans="1:21" s="2" customFormat="1" ht="15.75" customHeight="1">
      <c r="A542" s="79" t="s">
        <v>91</v>
      </c>
      <c r="B542" s="78">
        <f>B540-B541</f>
        <v>0</v>
      </c>
      <c r="C542" s="161"/>
      <c r="D542" s="98"/>
      <c r="E542" s="118"/>
      <c r="F542" s="120"/>
      <c r="G542" s="73"/>
      <c r="H542" s="73"/>
      <c r="I542" s="73"/>
      <c r="J542" s="126"/>
      <c r="U542" s="7"/>
    </row>
    <row r="543" spans="1:21" s="2" customFormat="1" ht="15.75" customHeight="1" thickBot="1">
      <c r="A543" s="81" t="s">
        <v>241</v>
      </c>
      <c r="B543" s="82"/>
      <c r="C543" s="161"/>
      <c r="D543" s="98"/>
      <c r="E543" s="118"/>
      <c r="F543" s="120"/>
      <c r="G543" s="73"/>
      <c r="H543" s="73"/>
      <c r="I543" s="73"/>
      <c r="J543" s="100"/>
      <c r="U543" s="7"/>
    </row>
    <row r="544" spans="1:21" s="2" customFormat="1" ht="15.75" customHeight="1">
      <c r="A544" s="185" t="s">
        <v>242</v>
      </c>
      <c r="B544" s="428">
        <v>39</v>
      </c>
      <c r="C544" s="161"/>
      <c r="D544" s="98"/>
      <c r="E544" s="118"/>
      <c r="F544" s="120"/>
      <c r="G544" s="73"/>
      <c r="H544" s="73"/>
      <c r="I544" s="73"/>
      <c r="J544" s="100"/>
      <c r="U544" s="7"/>
    </row>
    <row r="545" spans="1:21" s="2" customFormat="1" ht="15.75" customHeight="1">
      <c r="A545" s="426" t="s">
        <v>243</v>
      </c>
      <c r="B545" s="429"/>
      <c r="C545" s="161"/>
      <c r="D545" s="98"/>
      <c r="E545" s="118"/>
      <c r="F545" s="120"/>
      <c r="G545" s="73"/>
      <c r="H545" s="73"/>
      <c r="I545" s="73"/>
      <c r="J545" s="100"/>
      <c r="U545" s="7"/>
    </row>
    <row r="546" spans="1:21" s="2" customFormat="1" ht="15.75" customHeight="1">
      <c r="A546" s="426"/>
      <c r="B546" s="429"/>
      <c r="C546" s="161"/>
      <c r="D546" s="98"/>
      <c r="E546" s="118"/>
      <c r="F546" s="121"/>
      <c r="G546" s="74"/>
      <c r="H546" s="74"/>
      <c r="I546" s="74"/>
      <c r="J546" s="164"/>
      <c r="U546" s="7"/>
    </row>
    <row r="547" spans="1:21" s="2" customFormat="1" ht="15.75" customHeight="1" thickBot="1">
      <c r="A547" s="189" t="s">
        <v>244</v>
      </c>
      <c r="B547" s="430"/>
      <c r="C547" s="431"/>
      <c r="D547" s="432"/>
      <c r="E547" s="433"/>
      <c r="F547" s="75">
        <f>SUM(F536:F546)</f>
        <v>0</v>
      </c>
      <c r="G547" s="76">
        <f>SUM(G536:G546)</f>
        <v>0</v>
      </c>
      <c r="H547" s="76">
        <f>SUM(H536:H546)</f>
        <v>0</v>
      </c>
      <c r="I547" s="101">
        <f>SUM(I536:I546)</f>
        <v>0</v>
      </c>
      <c r="J547" s="165"/>
      <c r="U547" s="7"/>
    </row>
    <row r="548" spans="1:21" s="2" customFormat="1" ht="15.75" customHeight="1" thickBot="1">
      <c r="B548" s="106"/>
      <c r="C548" s="162"/>
      <c r="D548" s="108"/>
      <c r="E548" s="54"/>
      <c r="F548" s="56"/>
      <c r="G548" s="56"/>
      <c r="H548" s="56"/>
      <c r="I548" s="102"/>
      <c r="J548" s="103"/>
      <c r="U548" s="7"/>
    </row>
    <row r="549" spans="1:21" s="2" customFormat="1" ht="49.5" customHeight="1" thickBot="1">
      <c r="A549" s="176" t="s">
        <v>227</v>
      </c>
      <c r="B549" s="177" t="s">
        <v>228</v>
      </c>
      <c r="C549" s="244" t="s">
        <v>161</v>
      </c>
      <c r="D549" s="259" t="s">
        <v>162</v>
      </c>
      <c r="E549" s="245" t="s">
        <v>163</v>
      </c>
      <c r="F549" s="246" t="s">
        <v>180</v>
      </c>
      <c r="G549" s="246" t="s">
        <v>181</v>
      </c>
      <c r="H549" s="246" t="s">
        <v>229</v>
      </c>
      <c r="I549" s="247" t="s">
        <v>230</v>
      </c>
      <c r="J549" s="248" t="s">
        <v>168</v>
      </c>
      <c r="U549" s="7"/>
    </row>
    <row r="550" spans="1:21" s="2" customFormat="1" ht="15.75" customHeight="1">
      <c r="A550" s="124" t="s">
        <v>45</v>
      </c>
      <c r="B550" s="125"/>
      <c r="C550" s="160"/>
      <c r="D550" s="98"/>
      <c r="E550" s="118"/>
      <c r="F550" s="143"/>
      <c r="G550" s="119"/>
      <c r="H550" s="119"/>
      <c r="I550" s="119"/>
      <c r="J550" s="126"/>
      <c r="U550" s="7">
        <f>COUNTIF(H550:I560,"&gt;0")</f>
        <v>0</v>
      </c>
    </row>
    <row r="551" spans="1:21" s="2" customFormat="1" ht="15.75" customHeight="1">
      <c r="A551" s="173" t="s">
        <v>233</v>
      </c>
      <c r="B551" s="174"/>
      <c r="C551" s="160"/>
      <c r="D551" s="98"/>
      <c r="E551" s="118"/>
      <c r="F551" s="143"/>
      <c r="G551" s="119"/>
      <c r="H551" s="119"/>
      <c r="I551" s="119"/>
      <c r="J551" s="126"/>
      <c r="U551" s="7"/>
    </row>
    <row r="552" spans="1:21" s="2" customFormat="1" ht="15.75" customHeight="1">
      <c r="A552" s="175" t="s">
        <v>235</v>
      </c>
      <c r="B552" s="77">
        <f>IF(B551=0,0,B551-B550)</f>
        <v>0</v>
      </c>
      <c r="C552" s="160"/>
      <c r="D552" s="98"/>
      <c r="E552" s="118"/>
      <c r="F552" s="143"/>
      <c r="G552" s="119"/>
      <c r="H552" s="119"/>
      <c r="I552" s="119"/>
      <c r="J552" s="126"/>
      <c r="U552" s="7"/>
    </row>
    <row r="553" spans="1:21" s="2" customFormat="1" ht="15.75" customHeight="1">
      <c r="A553" s="79" t="s">
        <v>237</v>
      </c>
      <c r="B553" s="80"/>
      <c r="C553" s="161"/>
      <c r="D553" s="98"/>
      <c r="E553" s="118"/>
      <c r="F553" s="120"/>
      <c r="G553" s="73"/>
      <c r="H553" s="73"/>
      <c r="I553" s="73"/>
      <c r="J553" s="100"/>
      <c r="U553" s="7"/>
    </row>
    <row r="554" spans="1:21" s="2" customFormat="1" ht="15.75" customHeight="1">
      <c r="A554" s="79" t="s">
        <v>239</v>
      </c>
      <c r="B554" s="77">
        <f>B550+B552+B553</f>
        <v>0</v>
      </c>
      <c r="C554" s="161"/>
      <c r="D554" s="98"/>
      <c r="E554" s="118"/>
      <c r="F554" s="120"/>
      <c r="G554" s="73"/>
      <c r="H554" s="73"/>
      <c r="I554" s="73"/>
      <c r="J554" s="100"/>
      <c r="U554" s="7"/>
    </row>
    <row r="555" spans="1:21" s="2" customFormat="1" ht="15.75" customHeight="1">
      <c r="A555" s="79" t="s">
        <v>240</v>
      </c>
      <c r="B555" s="77">
        <f>F561+G561+H561+I561</f>
        <v>0</v>
      </c>
      <c r="C555" s="161"/>
      <c r="D555" s="98"/>
      <c r="E555" s="118"/>
      <c r="F555" s="120"/>
      <c r="G555" s="73"/>
      <c r="H555" s="73"/>
      <c r="I555" s="73"/>
      <c r="J555" s="100"/>
      <c r="U555" s="7"/>
    </row>
    <row r="556" spans="1:21" s="2" customFormat="1" ht="15.75" customHeight="1">
      <c r="A556" s="79" t="s">
        <v>91</v>
      </c>
      <c r="B556" s="78">
        <f>B554-B555</f>
        <v>0</v>
      </c>
      <c r="C556" s="161"/>
      <c r="D556" s="98"/>
      <c r="E556" s="118"/>
      <c r="F556" s="120"/>
      <c r="G556" s="73"/>
      <c r="H556" s="73"/>
      <c r="I556" s="73"/>
      <c r="J556" s="126"/>
      <c r="U556" s="7"/>
    </row>
    <row r="557" spans="1:21" s="2" customFormat="1" ht="15.75" customHeight="1" thickBot="1">
      <c r="A557" s="81" t="s">
        <v>241</v>
      </c>
      <c r="B557" s="82"/>
      <c r="C557" s="161"/>
      <c r="D557" s="98"/>
      <c r="E557" s="118"/>
      <c r="F557" s="120"/>
      <c r="G557" s="73"/>
      <c r="H557" s="73"/>
      <c r="I557" s="73"/>
      <c r="J557" s="100"/>
      <c r="U557" s="7"/>
    </row>
    <row r="558" spans="1:21" s="2" customFormat="1" ht="15.75" customHeight="1">
      <c r="A558" s="185" t="s">
        <v>242</v>
      </c>
      <c r="B558" s="428">
        <v>40</v>
      </c>
      <c r="C558" s="161"/>
      <c r="D558" s="98"/>
      <c r="E558" s="118"/>
      <c r="F558" s="120"/>
      <c r="G558" s="73"/>
      <c r="H558" s="73"/>
      <c r="I558" s="73"/>
      <c r="J558" s="100"/>
      <c r="U558" s="7"/>
    </row>
    <row r="559" spans="1:21" s="2" customFormat="1" ht="15.75" customHeight="1">
      <c r="A559" s="426" t="s">
        <v>243</v>
      </c>
      <c r="B559" s="429"/>
      <c r="C559" s="161"/>
      <c r="D559" s="98"/>
      <c r="E559" s="118"/>
      <c r="F559" s="120"/>
      <c r="G559" s="73"/>
      <c r="H559" s="73"/>
      <c r="I559" s="73"/>
      <c r="J559" s="100"/>
      <c r="U559" s="7"/>
    </row>
    <row r="560" spans="1:21" s="2" customFormat="1" ht="15.75" customHeight="1">
      <c r="A560" s="426"/>
      <c r="B560" s="429"/>
      <c r="C560" s="161"/>
      <c r="D560" s="98"/>
      <c r="E560" s="118"/>
      <c r="F560" s="121"/>
      <c r="G560" s="74"/>
      <c r="H560" s="74"/>
      <c r="I560" s="74"/>
      <c r="J560" s="164"/>
      <c r="U560" s="7"/>
    </row>
    <row r="561" spans="1:21" s="2" customFormat="1" ht="15.75" customHeight="1" thickBot="1">
      <c r="A561" s="189" t="s">
        <v>244</v>
      </c>
      <c r="B561" s="430"/>
      <c r="C561" s="431"/>
      <c r="D561" s="432"/>
      <c r="E561" s="433"/>
      <c r="F561" s="75">
        <f>SUM(F550:F560)</f>
        <v>0</v>
      </c>
      <c r="G561" s="76">
        <f>SUM(G550:G560)</f>
        <v>0</v>
      </c>
      <c r="H561" s="76">
        <f>SUM(H550:H560)</f>
        <v>0</v>
      </c>
      <c r="I561" s="101">
        <f>SUM(I550:I560)</f>
        <v>0</v>
      </c>
      <c r="J561" s="165"/>
      <c r="U561" s="7"/>
    </row>
    <row r="562" spans="1:21" s="2" customFormat="1" ht="15.75" customHeight="1" thickBot="1">
      <c r="B562" s="106"/>
      <c r="C562" s="162"/>
      <c r="D562" s="108"/>
      <c r="E562" s="54"/>
      <c r="F562" s="56"/>
      <c r="G562" s="56"/>
      <c r="H562" s="56"/>
      <c r="I562" s="102"/>
      <c r="J562" s="103"/>
      <c r="U562" s="7"/>
    </row>
    <row r="563" spans="1:21" s="2" customFormat="1" ht="49.5" customHeight="1" thickBot="1">
      <c r="A563" s="176" t="s">
        <v>227</v>
      </c>
      <c r="B563" s="177" t="s">
        <v>228</v>
      </c>
      <c r="C563" s="244" t="s">
        <v>161</v>
      </c>
      <c r="D563" s="259" t="s">
        <v>162</v>
      </c>
      <c r="E563" s="245" t="s">
        <v>163</v>
      </c>
      <c r="F563" s="246" t="s">
        <v>180</v>
      </c>
      <c r="G563" s="246" t="s">
        <v>181</v>
      </c>
      <c r="H563" s="246" t="s">
        <v>229</v>
      </c>
      <c r="I563" s="247" t="s">
        <v>230</v>
      </c>
      <c r="J563" s="248" t="s">
        <v>168</v>
      </c>
      <c r="U563" s="7"/>
    </row>
    <row r="564" spans="1:21" s="2" customFormat="1" ht="15.75" customHeight="1">
      <c r="A564" s="124" t="s">
        <v>45</v>
      </c>
      <c r="B564" s="125"/>
      <c r="C564" s="160"/>
      <c r="D564" s="98"/>
      <c r="E564" s="118"/>
      <c r="F564" s="143"/>
      <c r="G564" s="119"/>
      <c r="H564" s="119"/>
      <c r="I564" s="119"/>
      <c r="J564" s="126"/>
      <c r="U564" s="7">
        <f>COUNTIF(H564:I574,"&gt;0")</f>
        <v>0</v>
      </c>
    </row>
    <row r="565" spans="1:21" s="2" customFormat="1" ht="15.75" customHeight="1">
      <c r="A565" s="173" t="s">
        <v>233</v>
      </c>
      <c r="B565" s="174"/>
      <c r="C565" s="160"/>
      <c r="D565" s="98"/>
      <c r="E565" s="118"/>
      <c r="F565" s="143"/>
      <c r="G565" s="119"/>
      <c r="H565" s="119"/>
      <c r="I565" s="119"/>
      <c r="J565" s="126"/>
      <c r="U565" s="7"/>
    </row>
    <row r="566" spans="1:21" s="2" customFormat="1" ht="15.75" customHeight="1">
      <c r="A566" s="175" t="s">
        <v>235</v>
      </c>
      <c r="B566" s="77">
        <f>IF(B565=0,0,B565-B564)</f>
        <v>0</v>
      </c>
      <c r="C566" s="160"/>
      <c r="D566" s="98"/>
      <c r="E566" s="118"/>
      <c r="F566" s="143"/>
      <c r="G566" s="119"/>
      <c r="H566" s="119"/>
      <c r="I566" s="119"/>
      <c r="J566" s="126"/>
      <c r="U566" s="7"/>
    </row>
    <row r="567" spans="1:21" s="2" customFormat="1" ht="15.75" customHeight="1">
      <c r="A567" s="79" t="s">
        <v>237</v>
      </c>
      <c r="B567" s="80"/>
      <c r="C567" s="161"/>
      <c r="D567" s="98"/>
      <c r="E567" s="118"/>
      <c r="F567" s="120"/>
      <c r="G567" s="73"/>
      <c r="H567" s="73"/>
      <c r="I567" s="73"/>
      <c r="J567" s="100"/>
      <c r="U567" s="7"/>
    </row>
    <row r="568" spans="1:21" s="2" customFormat="1" ht="15.75" customHeight="1">
      <c r="A568" s="79" t="s">
        <v>239</v>
      </c>
      <c r="B568" s="77">
        <f>B564+B566+B567</f>
        <v>0</v>
      </c>
      <c r="C568" s="161"/>
      <c r="D568" s="98"/>
      <c r="E568" s="118"/>
      <c r="F568" s="120"/>
      <c r="G568" s="73"/>
      <c r="H568" s="73"/>
      <c r="I568" s="73"/>
      <c r="J568" s="100"/>
      <c r="U568" s="7"/>
    </row>
    <row r="569" spans="1:21" s="2" customFormat="1" ht="15.75" customHeight="1">
      <c r="A569" s="79" t="s">
        <v>240</v>
      </c>
      <c r="B569" s="77">
        <f>F575+G575+H575+I575</f>
        <v>0</v>
      </c>
      <c r="C569" s="161"/>
      <c r="D569" s="98"/>
      <c r="E569" s="118"/>
      <c r="F569" s="120"/>
      <c r="G569" s="73"/>
      <c r="H569" s="73"/>
      <c r="I569" s="73"/>
      <c r="J569" s="100"/>
      <c r="U569" s="7"/>
    </row>
    <row r="570" spans="1:21" s="2" customFormat="1" ht="15.75" customHeight="1">
      <c r="A570" s="79" t="s">
        <v>91</v>
      </c>
      <c r="B570" s="78">
        <f>B568-B569</f>
        <v>0</v>
      </c>
      <c r="C570" s="161"/>
      <c r="D570" s="98"/>
      <c r="E570" s="118"/>
      <c r="F570" s="120"/>
      <c r="G570" s="73"/>
      <c r="H570" s="73"/>
      <c r="I570" s="73"/>
      <c r="J570" s="126"/>
      <c r="U570" s="7"/>
    </row>
    <row r="571" spans="1:21" s="2" customFormat="1" ht="15.75" customHeight="1" thickBot="1">
      <c r="A571" s="81" t="s">
        <v>241</v>
      </c>
      <c r="B571" s="82"/>
      <c r="C571" s="161"/>
      <c r="D571" s="98"/>
      <c r="E571" s="118"/>
      <c r="F571" s="120"/>
      <c r="G571" s="73"/>
      <c r="H571" s="73"/>
      <c r="I571" s="73"/>
      <c r="J571" s="100"/>
      <c r="U571" s="7"/>
    </row>
    <row r="572" spans="1:21" s="2" customFormat="1" ht="15.75" customHeight="1">
      <c r="A572" s="185" t="s">
        <v>242</v>
      </c>
      <c r="B572" s="428">
        <v>41</v>
      </c>
      <c r="C572" s="161"/>
      <c r="D572" s="98"/>
      <c r="E572" s="118"/>
      <c r="F572" s="120"/>
      <c r="G572" s="73"/>
      <c r="H572" s="73"/>
      <c r="I572" s="73"/>
      <c r="J572" s="100"/>
      <c r="U572" s="7"/>
    </row>
    <row r="573" spans="1:21" s="2" customFormat="1" ht="15.75" customHeight="1">
      <c r="A573" s="426" t="s">
        <v>243</v>
      </c>
      <c r="B573" s="429"/>
      <c r="C573" s="161"/>
      <c r="D573" s="98"/>
      <c r="E573" s="118"/>
      <c r="F573" s="120"/>
      <c r="G573" s="73"/>
      <c r="H573" s="73"/>
      <c r="I573" s="73"/>
      <c r="J573" s="100"/>
      <c r="U573" s="7"/>
    </row>
    <row r="574" spans="1:21" s="2" customFormat="1" ht="15.75" customHeight="1">
      <c r="A574" s="426"/>
      <c r="B574" s="429"/>
      <c r="C574" s="161"/>
      <c r="D574" s="98"/>
      <c r="E574" s="118"/>
      <c r="F574" s="121"/>
      <c r="G574" s="74"/>
      <c r="H574" s="74"/>
      <c r="I574" s="74"/>
      <c r="J574" s="164"/>
      <c r="U574" s="7"/>
    </row>
    <row r="575" spans="1:21" s="2" customFormat="1" ht="15.75" customHeight="1" thickBot="1">
      <c r="A575" s="189" t="s">
        <v>244</v>
      </c>
      <c r="B575" s="430"/>
      <c r="C575" s="431"/>
      <c r="D575" s="432"/>
      <c r="E575" s="433"/>
      <c r="F575" s="75">
        <f>SUM(F564:F574)</f>
        <v>0</v>
      </c>
      <c r="G575" s="76">
        <f>SUM(G564:G574)</f>
        <v>0</v>
      </c>
      <c r="H575" s="76">
        <f>SUM(H564:H574)</f>
        <v>0</v>
      </c>
      <c r="I575" s="101">
        <f>SUM(I564:I574)</f>
        <v>0</v>
      </c>
      <c r="J575" s="165"/>
      <c r="U575" s="7"/>
    </row>
    <row r="576" spans="1:21" s="2" customFormat="1" ht="15.75" customHeight="1" thickBot="1">
      <c r="B576" s="106"/>
      <c r="C576" s="162"/>
      <c r="D576" s="108"/>
      <c r="E576" s="54"/>
      <c r="F576" s="56"/>
      <c r="G576" s="56"/>
      <c r="H576" s="56"/>
      <c r="I576" s="102"/>
      <c r="J576" s="103"/>
      <c r="U576" s="7"/>
    </row>
    <row r="577" spans="1:21" s="2" customFormat="1" ht="49.5" customHeight="1" thickBot="1">
      <c r="A577" s="176" t="s">
        <v>227</v>
      </c>
      <c r="B577" s="177" t="s">
        <v>228</v>
      </c>
      <c r="C577" s="244" t="s">
        <v>161</v>
      </c>
      <c r="D577" s="259" t="s">
        <v>162</v>
      </c>
      <c r="E577" s="245" t="s">
        <v>163</v>
      </c>
      <c r="F577" s="246" t="s">
        <v>180</v>
      </c>
      <c r="G577" s="246" t="s">
        <v>181</v>
      </c>
      <c r="H577" s="246" t="s">
        <v>229</v>
      </c>
      <c r="I577" s="247" t="s">
        <v>230</v>
      </c>
      <c r="J577" s="248" t="s">
        <v>168</v>
      </c>
      <c r="U577" s="7"/>
    </row>
    <row r="578" spans="1:21" s="2" customFormat="1" ht="15.75" customHeight="1">
      <c r="A578" s="124" t="s">
        <v>45</v>
      </c>
      <c r="B578" s="125"/>
      <c r="C578" s="160"/>
      <c r="D578" s="98"/>
      <c r="E578" s="118"/>
      <c r="F578" s="143"/>
      <c r="G578" s="119"/>
      <c r="H578" s="119"/>
      <c r="I578" s="119"/>
      <c r="J578" s="126"/>
      <c r="U578" s="7">
        <f>COUNTIF(H578:I588,"&gt;0")</f>
        <v>0</v>
      </c>
    </row>
    <row r="579" spans="1:21" s="2" customFormat="1" ht="15.75" customHeight="1">
      <c r="A579" s="173" t="s">
        <v>233</v>
      </c>
      <c r="B579" s="174"/>
      <c r="C579" s="160"/>
      <c r="D579" s="98"/>
      <c r="E579" s="118"/>
      <c r="F579" s="143"/>
      <c r="G579" s="119"/>
      <c r="H579" s="119"/>
      <c r="I579" s="119"/>
      <c r="J579" s="126"/>
      <c r="U579" s="7"/>
    </row>
    <row r="580" spans="1:21" s="2" customFormat="1" ht="15.75" customHeight="1">
      <c r="A580" s="175" t="s">
        <v>235</v>
      </c>
      <c r="B580" s="77">
        <f>IF(B579=0,0,B579-B578)</f>
        <v>0</v>
      </c>
      <c r="C580" s="160"/>
      <c r="D580" s="98"/>
      <c r="E580" s="118"/>
      <c r="F580" s="143"/>
      <c r="G580" s="119"/>
      <c r="H580" s="119"/>
      <c r="I580" s="119"/>
      <c r="J580" s="126"/>
      <c r="U580" s="7"/>
    </row>
    <row r="581" spans="1:21" s="2" customFormat="1" ht="15.75" customHeight="1">
      <c r="A581" s="79" t="s">
        <v>237</v>
      </c>
      <c r="B581" s="80"/>
      <c r="C581" s="161"/>
      <c r="D581" s="98"/>
      <c r="E581" s="118"/>
      <c r="F581" s="120"/>
      <c r="G581" s="73"/>
      <c r="H581" s="73"/>
      <c r="I581" s="73"/>
      <c r="J581" s="100"/>
      <c r="U581" s="7"/>
    </row>
    <row r="582" spans="1:21" s="2" customFormat="1" ht="15.75" customHeight="1">
      <c r="A582" s="79" t="s">
        <v>239</v>
      </c>
      <c r="B582" s="77">
        <f>B578+B580+B581</f>
        <v>0</v>
      </c>
      <c r="C582" s="161"/>
      <c r="D582" s="98"/>
      <c r="E582" s="118"/>
      <c r="F582" s="120"/>
      <c r="G582" s="73"/>
      <c r="H582" s="73"/>
      <c r="I582" s="73"/>
      <c r="J582" s="100"/>
      <c r="U582" s="7"/>
    </row>
    <row r="583" spans="1:21" s="2" customFormat="1" ht="15.75" customHeight="1">
      <c r="A583" s="79" t="s">
        <v>240</v>
      </c>
      <c r="B583" s="77">
        <f>F589+G589+H589+I589</f>
        <v>0</v>
      </c>
      <c r="C583" s="161"/>
      <c r="D583" s="98"/>
      <c r="E583" s="118"/>
      <c r="F583" s="120"/>
      <c r="G583" s="73"/>
      <c r="H583" s="73"/>
      <c r="I583" s="73"/>
      <c r="J583" s="100"/>
      <c r="U583" s="7"/>
    </row>
    <row r="584" spans="1:21" s="2" customFormat="1" ht="15.75" customHeight="1">
      <c r="A584" s="79" t="s">
        <v>91</v>
      </c>
      <c r="B584" s="78">
        <f>B582-B583</f>
        <v>0</v>
      </c>
      <c r="C584" s="161"/>
      <c r="D584" s="98"/>
      <c r="E584" s="118"/>
      <c r="F584" s="120"/>
      <c r="G584" s="73"/>
      <c r="H584" s="73"/>
      <c r="I584" s="73"/>
      <c r="J584" s="126"/>
      <c r="U584" s="7"/>
    </row>
    <row r="585" spans="1:21" s="2" customFormat="1" ht="15.75" customHeight="1" thickBot="1">
      <c r="A585" s="81" t="s">
        <v>241</v>
      </c>
      <c r="B585" s="82"/>
      <c r="C585" s="161"/>
      <c r="D585" s="98"/>
      <c r="E585" s="118"/>
      <c r="F585" s="120"/>
      <c r="G585" s="73"/>
      <c r="H585" s="73"/>
      <c r="I585" s="73"/>
      <c r="J585" s="100"/>
      <c r="U585" s="7"/>
    </row>
    <row r="586" spans="1:21" s="2" customFormat="1" ht="15.75" customHeight="1">
      <c r="A586" s="185" t="s">
        <v>242</v>
      </c>
      <c r="B586" s="428">
        <v>42</v>
      </c>
      <c r="C586" s="161"/>
      <c r="D586" s="98"/>
      <c r="E586" s="118"/>
      <c r="F586" s="120"/>
      <c r="G586" s="73"/>
      <c r="H586" s="73"/>
      <c r="I586" s="73"/>
      <c r="J586" s="100"/>
      <c r="U586" s="7"/>
    </row>
    <row r="587" spans="1:21" s="2" customFormat="1" ht="15.75" customHeight="1">
      <c r="A587" s="426" t="s">
        <v>243</v>
      </c>
      <c r="B587" s="429"/>
      <c r="C587" s="161"/>
      <c r="D587" s="98"/>
      <c r="E587" s="118"/>
      <c r="F587" s="120"/>
      <c r="G587" s="73"/>
      <c r="H587" s="73"/>
      <c r="I587" s="73"/>
      <c r="J587" s="100"/>
      <c r="U587" s="7"/>
    </row>
    <row r="588" spans="1:21" s="2" customFormat="1" ht="15.75" customHeight="1">
      <c r="A588" s="426"/>
      <c r="B588" s="429"/>
      <c r="C588" s="161"/>
      <c r="D588" s="98"/>
      <c r="E588" s="118"/>
      <c r="F588" s="121"/>
      <c r="G588" s="74"/>
      <c r="H588" s="74"/>
      <c r="I588" s="74"/>
      <c r="J588" s="164"/>
      <c r="U588" s="7"/>
    </row>
    <row r="589" spans="1:21" s="2" customFormat="1" ht="15.75" customHeight="1" thickBot="1">
      <c r="A589" s="189" t="s">
        <v>244</v>
      </c>
      <c r="B589" s="430"/>
      <c r="C589" s="431"/>
      <c r="D589" s="432"/>
      <c r="E589" s="433"/>
      <c r="F589" s="75">
        <f>SUM(F578:F588)</f>
        <v>0</v>
      </c>
      <c r="G589" s="76">
        <f>SUM(G578:G588)</f>
        <v>0</v>
      </c>
      <c r="H589" s="76">
        <f>SUM(H578:H588)</f>
        <v>0</v>
      </c>
      <c r="I589" s="101">
        <f>SUM(I578:I588)</f>
        <v>0</v>
      </c>
      <c r="J589" s="165"/>
      <c r="U589" s="7"/>
    </row>
    <row r="590" spans="1:21" s="2" customFormat="1" ht="15.75" customHeight="1" thickBot="1">
      <c r="B590" s="106"/>
      <c r="C590" s="162"/>
      <c r="D590" s="108"/>
      <c r="E590" s="54"/>
      <c r="F590" s="56"/>
      <c r="G590" s="56"/>
      <c r="H590" s="56"/>
      <c r="I590" s="102"/>
      <c r="J590" s="103"/>
      <c r="U590" s="7"/>
    </row>
    <row r="591" spans="1:21" s="2" customFormat="1" ht="49.5" customHeight="1" thickBot="1">
      <c r="A591" s="176" t="s">
        <v>227</v>
      </c>
      <c r="B591" s="177" t="s">
        <v>228</v>
      </c>
      <c r="C591" s="244" t="s">
        <v>161</v>
      </c>
      <c r="D591" s="259" t="s">
        <v>162</v>
      </c>
      <c r="E591" s="245" t="s">
        <v>163</v>
      </c>
      <c r="F591" s="246" t="s">
        <v>180</v>
      </c>
      <c r="G591" s="246" t="s">
        <v>181</v>
      </c>
      <c r="H591" s="246" t="s">
        <v>229</v>
      </c>
      <c r="I591" s="247" t="s">
        <v>230</v>
      </c>
      <c r="J591" s="248" t="s">
        <v>168</v>
      </c>
      <c r="U591" s="7"/>
    </row>
    <row r="592" spans="1:21" s="2" customFormat="1" ht="15.75" customHeight="1">
      <c r="A592" s="124" t="s">
        <v>45</v>
      </c>
      <c r="B592" s="125"/>
      <c r="C592" s="160"/>
      <c r="D592" s="98"/>
      <c r="E592" s="118"/>
      <c r="F592" s="143"/>
      <c r="G592" s="119"/>
      <c r="H592" s="119"/>
      <c r="I592" s="119"/>
      <c r="J592" s="126"/>
      <c r="U592" s="7">
        <f>COUNTIF(H592:I602,"&gt;0")</f>
        <v>0</v>
      </c>
    </row>
    <row r="593" spans="1:21" s="2" customFormat="1" ht="15.75" customHeight="1">
      <c r="A593" s="173" t="s">
        <v>233</v>
      </c>
      <c r="B593" s="174"/>
      <c r="C593" s="160"/>
      <c r="D593" s="98"/>
      <c r="E593" s="118"/>
      <c r="F593" s="143"/>
      <c r="G593" s="119"/>
      <c r="H593" s="119"/>
      <c r="I593" s="119"/>
      <c r="J593" s="126"/>
      <c r="U593" s="7"/>
    </row>
    <row r="594" spans="1:21" s="2" customFormat="1" ht="15.75" customHeight="1">
      <c r="A594" s="175" t="s">
        <v>235</v>
      </c>
      <c r="B594" s="77">
        <f>IF(B593=0,0,B593-B592)</f>
        <v>0</v>
      </c>
      <c r="C594" s="160"/>
      <c r="D594" s="98"/>
      <c r="E594" s="118"/>
      <c r="F594" s="143"/>
      <c r="G594" s="119"/>
      <c r="H594" s="119"/>
      <c r="I594" s="119"/>
      <c r="J594" s="126"/>
      <c r="U594" s="7"/>
    </row>
    <row r="595" spans="1:21" s="2" customFormat="1" ht="15.75" customHeight="1">
      <c r="A595" s="79" t="s">
        <v>237</v>
      </c>
      <c r="B595" s="80"/>
      <c r="C595" s="161"/>
      <c r="D595" s="98"/>
      <c r="E595" s="118"/>
      <c r="F595" s="120"/>
      <c r="G595" s="73"/>
      <c r="H595" s="73"/>
      <c r="I595" s="73"/>
      <c r="J595" s="100"/>
      <c r="U595" s="7"/>
    </row>
    <row r="596" spans="1:21" s="2" customFormat="1" ht="15.75" customHeight="1">
      <c r="A596" s="79" t="s">
        <v>239</v>
      </c>
      <c r="B596" s="77">
        <f>B592+B594+B595</f>
        <v>0</v>
      </c>
      <c r="C596" s="161"/>
      <c r="D596" s="98"/>
      <c r="E596" s="118"/>
      <c r="F596" s="120"/>
      <c r="G596" s="73"/>
      <c r="H596" s="73"/>
      <c r="I596" s="73"/>
      <c r="J596" s="100"/>
      <c r="U596" s="7"/>
    </row>
    <row r="597" spans="1:21" s="2" customFormat="1" ht="15.75" customHeight="1">
      <c r="A597" s="79" t="s">
        <v>240</v>
      </c>
      <c r="B597" s="77">
        <f>F603+G603+H603+I603</f>
        <v>0</v>
      </c>
      <c r="C597" s="161"/>
      <c r="D597" s="98"/>
      <c r="E597" s="118"/>
      <c r="F597" s="120"/>
      <c r="G597" s="73"/>
      <c r="H597" s="73"/>
      <c r="I597" s="73"/>
      <c r="J597" s="100"/>
      <c r="U597" s="7"/>
    </row>
    <row r="598" spans="1:21" s="2" customFormat="1" ht="15.75" customHeight="1">
      <c r="A598" s="79" t="s">
        <v>91</v>
      </c>
      <c r="B598" s="78">
        <f>B596-B597</f>
        <v>0</v>
      </c>
      <c r="C598" s="161"/>
      <c r="D598" s="98"/>
      <c r="E598" s="118"/>
      <c r="F598" s="120"/>
      <c r="G598" s="73"/>
      <c r="H598" s="73"/>
      <c r="I598" s="73"/>
      <c r="J598" s="126"/>
      <c r="U598" s="7"/>
    </row>
    <row r="599" spans="1:21" s="2" customFormat="1" ht="15.75" customHeight="1" thickBot="1">
      <c r="A599" s="81" t="s">
        <v>241</v>
      </c>
      <c r="B599" s="82"/>
      <c r="C599" s="161"/>
      <c r="D599" s="98"/>
      <c r="E599" s="118"/>
      <c r="F599" s="120"/>
      <c r="G599" s="73"/>
      <c r="H599" s="73"/>
      <c r="I599" s="73"/>
      <c r="J599" s="100"/>
      <c r="U599" s="7"/>
    </row>
    <row r="600" spans="1:21" s="2" customFormat="1" ht="15.75" customHeight="1">
      <c r="A600" s="185" t="s">
        <v>242</v>
      </c>
      <c r="B600" s="428">
        <v>43</v>
      </c>
      <c r="C600" s="161"/>
      <c r="D600" s="98"/>
      <c r="E600" s="118"/>
      <c r="F600" s="120"/>
      <c r="G600" s="73"/>
      <c r="H600" s="73"/>
      <c r="I600" s="73"/>
      <c r="J600" s="100"/>
      <c r="U600" s="7"/>
    </row>
    <row r="601" spans="1:21" s="2" customFormat="1" ht="15.75" customHeight="1">
      <c r="A601" s="426" t="s">
        <v>243</v>
      </c>
      <c r="B601" s="429"/>
      <c r="C601" s="161"/>
      <c r="D601" s="98"/>
      <c r="E601" s="118"/>
      <c r="F601" s="120"/>
      <c r="G601" s="73"/>
      <c r="H601" s="73"/>
      <c r="I601" s="73"/>
      <c r="J601" s="100"/>
      <c r="U601" s="7"/>
    </row>
    <row r="602" spans="1:21" s="2" customFormat="1" ht="15.75" customHeight="1">
      <c r="A602" s="426"/>
      <c r="B602" s="429"/>
      <c r="C602" s="161"/>
      <c r="D602" s="98"/>
      <c r="E602" s="118"/>
      <c r="F602" s="121"/>
      <c r="G602" s="74"/>
      <c r="H602" s="74"/>
      <c r="I602" s="74"/>
      <c r="J602" s="164"/>
      <c r="U602" s="7"/>
    </row>
    <row r="603" spans="1:21" s="2" customFormat="1" ht="15.75" customHeight="1" thickBot="1">
      <c r="A603" s="189" t="s">
        <v>244</v>
      </c>
      <c r="B603" s="430"/>
      <c r="C603" s="431"/>
      <c r="D603" s="432"/>
      <c r="E603" s="433"/>
      <c r="F603" s="75">
        <f>SUM(F592:F602)</f>
        <v>0</v>
      </c>
      <c r="G603" s="76">
        <f>SUM(G592:G602)</f>
        <v>0</v>
      </c>
      <c r="H603" s="76">
        <f>SUM(H592:H602)</f>
        <v>0</v>
      </c>
      <c r="I603" s="101">
        <f>SUM(I592:I602)</f>
        <v>0</v>
      </c>
      <c r="J603" s="165"/>
      <c r="U603" s="7"/>
    </row>
    <row r="604" spans="1:21" s="2" customFormat="1" ht="15.75" customHeight="1" thickBot="1">
      <c r="B604" s="106"/>
      <c r="C604" s="162"/>
      <c r="D604" s="108"/>
      <c r="E604" s="54"/>
      <c r="F604" s="56"/>
      <c r="G604" s="56"/>
      <c r="H604" s="56"/>
      <c r="I604" s="102"/>
      <c r="J604" s="103"/>
      <c r="U604" s="7"/>
    </row>
    <row r="605" spans="1:21" s="2" customFormat="1" ht="49.5" customHeight="1" thickBot="1">
      <c r="A605" s="176" t="s">
        <v>227</v>
      </c>
      <c r="B605" s="177" t="s">
        <v>228</v>
      </c>
      <c r="C605" s="244" t="s">
        <v>161</v>
      </c>
      <c r="D605" s="259" t="s">
        <v>162</v>
      </c>
      <c r="E605" s="245" t="s">
        <v>163</v>
      </c>
      <c r="F605" s="246" t="s">
        <v>180</v>
      </c>
      <c r="G605" s="246" t="s">
        <v>181</v>
      </c>
      <c r="H605" s="246" t="s">
        <v>229</v>
      </c>
      <c r="I605" s="247" t="s">
        <v>230</v>
      </c>
      <c r="J605" s="248" t="s">
        <v>168</v>
      </c>
      <c r="U605" s="7"/>
    </row>
    <row r="606" spans="1:21" s="2" customFormat="1" ht="15.75" customHeight="1">
      <c r="A606" s="124" t="s">
        <v>45</v>
      </c>
      <c r="B606" s="125"/>
      <c r="C606" s="160"/>
      <c r="D606" s="98"/>
      <c r="E606" s="118"/>
      <c r="F606" s="143"/>
      <c r="G606" s="119"/>
      <c r="H606" s="119"/>
      <c r="I606" s="119"/>
      <c r="J606" s="126"/>
      <c r="U606" s="7">
        <f>COUNTIF(H606:I616,"&gt;0")</f>
        <v>0</v>
      </c>
    </row>
    <row r="607" spans="1:21" s="2" customFormat="1" ht="15.75" customHeight="1">
      <c r="A607" s="173" t="s">
        <v>233</v>
      </c>
      <c r="B607" s="174"/>
      <c r="C607" s="160"/>
      <c r="D607" s="98"/>
      <c r="E607" s="118"/>
      <c r="F607" s="143"/>
      <c r="G607" s="119"/>
      <c r="H607" s="119"/>
      <c r="I607" s="119"/>
      <c r="J607" s="126"/>
      <c r="U607" s="7"/>
    </row>
    <row r="608" spans="1:21" s="2" customFormat="1" ht="15.75" customHeight="1">
      <c r="A608" s="175" t="s">
        <v>235</v>
      </c>
      <c r="B608" s="77">
        <f>IF(B607=0,0,B607-B606)</f>
        <v>0</v>
      </c>
      <c r="C608" s="160"/>
      <c r="D608" s="98"/>
      <c r="E608" s="118"/>
      <c r="F608" s="143"/>
      <c r="G608" s="119"/>
      <c r="H608" s="119"/>
      <c r="I608" s="119"/>
      <c r="J608" s="126"/>
      <c r="U608" s="7"/>
    </row>
    <row r="609" spans="1:21" s="2" customFormat="1" ht="15.75" customHeight="1">
      <c r="A609" s="79" t="s">
        <v>237</v>
      </c>
      <c r="B609" s="80"/>
      <c r="C609" s="161"/>
      <c r="D609" s="98"/>
      <c r="E609" s="118"/>
      <c r="F609" s="120"/>
      <c r="G609" s="73"/>
      <c r="H609" s="73"/>
      <c r="I609" s="73"/>
      <c r="J609" s="100"/>
      <c r="U609" s="7"/>
    </row>
    <row r="610" spans="1:21" s="2" customFormat="1" ht="15.75" customHeight="1">
      <c r="A610" s="79" t="s">
        <v>239</v>
      </c>
      <c r="B610" s="77">
        <f>B606+B608+B609</f>
        <v>0</v>
      </c>
      <c r="C610" s="161"/>
      <c r="D610" s="98"/>
      <c r="E610" s="118"/>
      <c r="F610" s="120"/>
      <c r="G610" s="73"/>
      <c r="H610" s="73"/>
      <c r="I610" s="73"/>
      <c r="J610" s="100"/>
      <c r="U610" s="7"/>
    </row>
    <row r="611" spans="1:21" s="2" customFormat="1" ht="15.75" customHeight="1">
      <c r="A611" s="79" t="s">
        <v>240</v>
      </c>
      <c r="B611" s="77">
        <f>F617+G617+H617+I617</f>
        <v>0</v>
      </c>
      <c r="C611" s="161"/>
      <c r="D611" s="98"/>
      <c r="E611" s="118"/>
      <c r="F611" s="120"/>
      <c r="G611" s="73"/>
      <c r="H611" s="73"/>
      <c r="I611" s="73"/>
      <c r="J611" s="100"/>
      <c r="U611" s="7"/>
    </row>
    <row r="612" spans="1:21" s="2" customFormat="1" ht="15.75" customHeight="1">
      <c r="A612" s="79" t="s">
        <v>91</v>
      </c>
      <c r="B612" s="78">
        <f>B610-B611</f>
        <v>0</v>
      </c>
      <c r="C612" s="161"/>
      <c r="D612" s="98"/>
      <c r="E612" s="118"/>
      <c r="F612" s="120"/>
      <c r="G612" s="73"/>
      <c r="H612" s="73"/>
      <c r="I612" s="73"/>
      <c r="J612" s="126"/>
      <c r="U612" s="7"/>
    </row>
    <row r="613" spans="1:21" s="2" customFormat="1" ht="15.75" customHeight="1" thickBot="1">
      <c r="A613" s="81" t="s">
        <v>241</v>
      </c>
      <c r="B613" s="82"/>
      <c r="C613" s="161"/>
      <c r="D613" s="98"/>
      <c r="E613" s="118"/>
      <c r="F613" s="120"/>
      <c r="G613" s="73"/>
      <c r="H613" s="73"/>
      <c r="I613" s="73"/>
      <c r="J613" s="100"/>
      <c r="U613" s="7"/>
    </row>
    <row r="614" spans="1:21" s="2" customFormat="1" ht="15.75" customHeight="1">
      <c r="A614" s="185" t="s">
        <v>242</v>
      </c>
      <c r="B614" s="428">
        <v>44</v>
      </c>
      <c r="C614" s="161"/>
      <c r="D614" s="98"/>
      <c r="E614" s="118"/>
      <c r="F614" s="120"/>
      <c r="G614" s="73"/>
      <c r="H614" s="73"/>
      <c r="I614" s="73"/>
      <c r="J614" s="100"/>
      <c r="U614" s="7"/>
    </row>
    <row r="615" spans="1:21" s="2" customFormat="1" ht="15.75" customHeight="1">
      <c r="A615" s="426" t="s">
        <v>243</v>
      </c>
      <c r="B615" s="429"/>
      <c r="C615" s="161"/>
      <c r="D615" s="98"/>
      <c r="E615" s="118"/>
      <c r="F615" s="120"/>
      <c r="G615" s="73"/>
      <c r="H615" s="73"/>
      <c r="I615" s="73"/>
      <c r="J615" s="100"/>
      <c r="U615" s="7"/>
    </row>
    <row r="616" spans="1:21" s="2" customFormat="1" ht="15.75" customHeight="1">
      <c r="A616" s="426"/>
      <c r="B616" s="429"/>
      <c r="C616" s="161"/>
      <c r="D616" s="98"/>
      <c r="E616" s="118"/>
      <c r="F616" s="121"/>
      <c r="G616" s="74"/>
      <c r="H616" s="74"/>
      <c r="I616" s="74"/>
      <c r="J616" s="164"/>
      <c r="U616" s="7"/>
    </row>
    <row r="617" spans="1:21" s="2" customFormat="1" ht="15.75" customHeight="1" thickBot="1">
      <c r="A617" s="189" t="s">
        <v>244</v>
      </c>
      <c r="B617" s="430"/>
      <c r="C617" s="431"/>
      <c r="D617" s="432"/>
      <c r="E617" s="433"/>
      <c r="F617" s="75">
        <f>SUM(F606:F616)</f>
        <v>0</v>
      </c>
      <c r="G617" s="76">
        <f>SUM(G606:G616)</f>
        <v>0</v>
      </c>
      <c r="H617" s="76">
        <f>SUM(H606:H616)</f>
        <v>0</v>
      </c>
      <c r="I617" s="101">
        <f>SUM(I606:I616)</f>
        <v>0</v>
      </c>
      <c r="J617" s="165"/>
      <c r="U617" s="7"/>
    </row>
    <row r="618" spans="1:21" s="2" customFormat="1" ht="15.75" customHeight="1" thickBot="1">
      <c r="B618" s="106"/>
      <c r="C618" s="162"/>
      <c r="D618" s="108"/>
      <c r="E618" s="54"/>
      <c r="F618" s="56"/>
      <c r="G618" s="56"/>
      <c r="H618" s="56"/>
      <c r="I618" s="102"/>
      <c r="J618" s="103"/>
      <c r="U618" s="7"/>
    </row>
    <row r="619" spans="1:21" s="2" customFormat="1" ht="49.5" customHeight="1" thickBot="1">
      <c r="A619" s="176" t="s">
        <v>227</v>
      </c>
      <c r="B619" s="177" t="s">
        <v>228</v>
      </c>
      <c r="C619" s="244" t="s">
        <v>161</v>
      </c>
      <c r="D619" s="259" t="s">
        <v>162</v>
      </c>
      <c r="E619" s="245" t="s">
        <v>163</v>
      </c>
      <c r="F619" s="246" t="s">
        <v>180</v>
      </c>
      <c r="G619" s="246" t="s">
        <v>181</v>
      </c>
      <c r="H619" s="246" t="s">
        <v>229</v>
      </c>
      <c r="I619" s="247" t="s">
        <v>230</v>
      </c>
      <c r="J619" s="248" t="s">
        <v>168</v>
      </c>
      <c r="U619" s="7"/>
    </row>
    <row r="620" spans="1:21" s="2" customFormat="1" ht="15.75" customHeight="1">
      <c r="A620" s="124" t="s">
        <v>45</v>
      </c>
      <c r="B620" s="125"/>
      <c r="C620" s="160"/>
      <c r="D620" s="98"/>
      <c r="E620" s="118"/>
      <c r="F620" s="143"/>
      <c r="G620" s="119"/>
      <c r="H620" s="119"/>
      <c r="I620" s="119"/>
      <c r="J620" s="126"/>
      <c r="U620" s="7">
        <f>COUNTIF(H620:I630,"&gt;0")</f>
        <v>0</v>
      </c>
    </row>
    <row r="621" spans="1:21" s="2" customFormat="1" ht="15.75" customHeight="1">
      <c r="A621" s="173" t="s">
        <v>233</v>
      </c>
      <c r="B621" s="174"/>
      <c r="C621" s="160"/>
      <c r="D621" s="98"/>
      <c r="E621" s="118"/>
      <c r="F621" s="143"/>
      <c r="G621" s="119"/>
      <c r="H621" s="119"/>
      <c r="I621" s="119"/>
      <c r="J621" s="126"/>
      <c r="U621" s="7"/>
    </row>
    <row r="622" spans="1:21" s="2" customFormat="1" ht="15.75" customHeight="1">
      <c r="A622" s="175" t="s">
        <v>235</v>
      </c>
      <c r="B622" s="77">
        <f>IF(B621=0,0,B621-B620)</f>
        <v>0</v>
      </c>
      <c r="C622" s="160"/>
      <c r="D622" s="98"/>
      <c r="E622" s="118"/>
      <c r="F622" s="143"/>
      <c r="G622" s="119"/>
      <c r="H622" s="119"/>
      <c r="I622" s="119"/>
      <c r="J622" s="126"/>
      <c r="U622" s="7"/>
    </row>
    <row r="623" spans="1:21" s="2" customFormat="1" ht="15.75" customHeight="1">
      <c r="A623" s="79" t="s">
        <v>237</v>
      </c>
      <c r="B623" s="80"/>
      <c r="C623" s="161"/>
      <c r="D623" s="98"/>
      <c r="E623" s="118"/>
      <c r="F623" s="120"/>
      <c r="G623" s="73"/>
      <c r="H623" s="73"/>
      <c r="I623" s="73"/>
      <c r="J623" s="100"/>
      <c r="U623" s="7"/>
    </row>
    <row r="624" spans="1:21" s="2" customFormat="1" ht="15.75" customHeight="1">
      <c r="A624" s="79" t="s">
        <v>239</v>
      </c>
      <c r="B624" s="77">
        <f>B620+B622+B623</f>
        <v>0</v>
      </c>
      <c r="C624" s="161"/>
      <c r="D624" s="98"/>
      <c r="E624" s="118"/>
      <c r="F624" s="120"/>
      <c r="G624" s="73"/>
      <c r="H624" s="73"/>
      <c r="I624" s="73"/>
      <c r="J624" s="100"/>
      <c r="U624" s="7"/>
    </row>
    <row r="625" spans="1:21" s="2" customFormat="1" ht="15.75" customHeight="1">
      <c r="A625" s="79" t="s">
        <v>240</v>
      </c>
      <c r="B625" s="77">
        <f>F631+G631+H631+I631</f>
        <v>0</v>
      </c>
      <c r="C625" s="161"/>
      <c r="D625" s="98"/>
      <c r="E625" s="118"/>
      <c r="F625" s="120"/>
      <c r="G625" s="73"/>
      <c r="H625" s="73"/>
      <c r="I625" s="73"/>
      <c r="J625" s="100"/>
      <c r="U625" s="7"/>
    </row>
    <row r="626" spans="1:21" s="2" customFormat="1" ht="15.75" customHeight="1">
      <c r="A626" s="79" t="s">
        <v>91</v>
      </c>
      <c r="B626" s="78">
        <f>B624-B625</f>
        <v>0</v>
      </c>
      <c r="C626" s="161"/>
      <c r="D626" s="98"/>
      <c r="E626" s="118"/>
      <c r="F626" s="120"/>
      <c r="G626" s="73"/>
      <c r="H626" s="73"/>
      <c r="I626" s="73"/>
      <c r="J626" s="126"/>
      <c r="U626" s="7"/>
    </row>
    <row r="627" spans="1:21" s="2" customFormat="1" ht="15.75" customHeight="1" thickBot="1">
      <c r="A627" s="81" t="s">
        <v>241</v>
      </c>
      <c r="B627" s="82"/>
      <c r="C627" s="161"/>
      <c r="D627" s="98"/>
      <c r="E627" s="118"/>
      <c r="F627" s="120"/>
      <c r="G627" s="73"/>
      <c r="H627" s="73"/>
      <c r="I627" s="73"/>
      <c r="J627" s="100"/>
      <c r="U627" s="7"/>
    </row>
    <row r="628" spans="1:21" s="2" customFormat="1" ht="15.75" customHeight="1">
      <c r="A628" s="185" t="s">
        <v>242</v>
      </c>
      <c r="B628" s="428">
        <v>45</v>
      </c>
      <c r="C628" s="161"/>
      <c r="D628" s="98"/>
      <c r="E628" s="118"/>
      <c r="F628" s="120"/>
      <c r="G628" s="73"/>
      <c r="H628" s="73"/>
      <c r="I628" s="73"/>
      <c r="J628" s="100"/>
      <c r="U628" s="7"/>
    </row>
    <row r="629" spans="1:21" s="2" customFormat="1" ht="15.75" customHeight="1">
      <c r="A629" s="426" t="s">
        <v>243</v>
      </c>
      <c r="B629" s="429"/>
      <c r="C629" s="161"/>
      <c r="D629" s="98"/>
      <c r="E629" s="118"/>
      <c r="F629" s="120"/>
      <c r="G629" s="73"/>
      <c r="H629" s="73"/>
      <c r="I629" s="73"/>
      <c r="J629" s="100"/>
      <c r="U629" s="7"/>
    </row>
    <row r="630" spans="1:21" s="2" customFormat="1" ht="15.75" customHeight="1">
      <c r="A630" s="426"/>
      <c r="B630" s="429"/>
      <c r="C630" s="161"/>
      <c r="D630" s="98"/>
      <c r="E630" s="118"/>
      <c r="F630" s="121"/>
      <c r="G630" s="74"/>
      <c r="H630" s="74"/>
      <c r="I630" s="74"/>
      <c r="J630" s="164"/>
      <c r="U630" s="7"/>
    </row>
    <row r="631" spans="1:21" s="2" customFormat="1" ht="15.75" customHeight="1" thickBot="1">
      <c r="A631" s="189" t="s">
        <v>244</v>
      </c>
      <c r="B631" s="430"/>
      <c r="C631" s="431"/>
      <c r="D631" s="432"/>
      <c r="E631" s="433"/>
      <c r="F631" s="75">
        <f>SUM(F620:F630)</f>
        <v>0</v>
      </c>
      <c r="G631" s="76">
        <f>SUM(G620:G630)</f>
        <v>0</v>
      </c>
      <c r="H631" s="76">
        <f>SUM(H620:H630)</f>
        <v>0</v>
      </c>
      <c r="I631" s="101">
        <f>SUM(I620:I630)</f>
        <v>0</v>
      </c>
      <c r="J631" s="165"/>
      <c r="U631" s="7"/>
    </row>
    <row r="632" spans="1:21" s="2" customFormat="1" ht="15.75" customHeight="1" thickBot="1">
      <c r="B632" s="106"/>
      <c r="C632" s="162"/>
      <c r="D632" s="108"/>
      <c r="E632" s="54"/>
      <c r="F632" s="56"/>
      <c r="G632" s="56"/>
      <c r="H632" s="56"/>
      <c r="I632" s="102"/>
      <c r="J632" s="103"/>
      <c r="U632" s="7"/>
    </row>
    <row r="633" spans="1:21" s="2" customFormat="1" ht="49.5" customHeight="1" thickBot="1">
      <c r="A633" s="176" t="s">
        <v>227</v>
      </c>
      <c r="B633" s="177" t="s">
        <v>228</v>
      </c>
      <c r="C633" s="244" t="s">
        <v>161</v>
      </c>
      <c r="D633" s="259" t="s">
        <v>162</v>
      </c>
      <c r="E633" s="245" t="s">
        <v>163</v>
      </c>
      <c r="F633" s="246" t="s">
        <v>180</v>
      </c>
      <c r="G633" s="246" t="s">
        <v>181</v>
      </c>
      <c r="H633" s="246" t="s">
        <v>229</v>
      </c>
      <c r="I633" s="247" t="s">
        <v>230</v>
      </c>
      <c r="J633" s="248" t="s">
        <v>168</v>
      </c>
      <c r="U633" s="7"/>
    </row>
    <row r="634" spans="1:21" s="2" customFormat="1" ht="15.75" customHeight="1">
      <c r="A634" s="124" t="s">
        <v>45</v>
      </c>
      <c r="B634" s="125"/>
      <c r="C634" s="160"/>
      <c r="D634" s="98"/>
      <c r="E634" s="118"/>
      <c r="F634" s="143"/>
      <c r="G634" s="119"/>
      <c r="H634" s="119"/>
      <c r="I634" s="119"/>
      <c r="J634" s="126"/>
      <c r="U634" s="7">
        <f>COUNTIF(H634:I644,"&gt;0")</f>
        <v>0</v>
      </c>
    </row>
    <row r="635" spans="1:21" s="2" customFormat="1" ht="15.75" customHeight="1">
      <c r="A635" s="173" t="s">
        <v>233</v>
      </c>
      <c r="B635" s="174"/>
      <c r="C635" s="160"/>
      <c r="D635" s="98"/>
      <c r="E635" s="118"/>
      <c r="F635" s="143"/>
      <c r="G635" s="119"/>
      <c r="H635" s="119"/>
      <c r="I635" s="119"/>
      <c r="J635" s="126"/>
      <c r="U635" s="7"/>
    </row>
    <row r="636" spans="1:21" s="2" customFormat="1" ht="15.75" customHeight="1">
      <c r="A636" s="175" t="s">
        <v>235</v>
      </c>
      <c r="B636" s="77">
        <f>IF(B635=0,0,B635-B634)</f>
        <v>0</v>
      </c>
      <c r="C636" s="160"/>
      <c r="D636" s="98"/>
      <c r="E636" s="118"/>
      <c r="F636" s="143"/>
      <c r="G636" s="119"/>
      <c r="H636" s="119"/>
      <c r="I636" s="119"/>
      <c r="J636" s="126"/>
      <c r="U636" s="7"/>
    </row>
    <row r="637" spans="1:21" s="2" customFormat="1" ht="15.75" customHeight="1">
      <c r="A637" s="79" t="s">
        <v>237</v>
      </c>
      <c r="B637" s="80"/>
      <c r="C637" s="161"/>
      <c r="D637" s="98"/>
      <c r="E637" s="118"/>
      <c r="F637" s="120"/>
      <c r="G637" s="73"/>
      <c r="H637" s="73"/>
      <c r="I637" s="73"/>
      <c r="J637" s="100"/>
      <c r="U637" s="7"/>
    </row>
    <row r="638" spans="1:21" s="2" customFormat="1" ht="15.75" customHeight="1">
      <c r="A638" s="79" t="s">
        <v>239</v>
      </c>
      <c r="B638" s="77">
        <f>B634+B636+B637</f>
        <v>0</v>
      </c>
      <c r="C638" s="161"/>
      <c r="D638" s="98"/>
      <c r="E638" s="118"/>
      <c r="F638" s="120"/>
      <c r="G638" s="73"/>
      <c r="H638" s="73"/>
      <c r="I638" s="73"/>
      <c r="J638" s="100"/>
      <c r="U638" s="7"/>
    </row>
    <row r="639" spans="1:21" s="2" customFormat="1" ht="15.75" customHeight="1">
      <c r="A639" s="79" t="s">
        <v>240</v>
      </c>
      <c r="B639" s="77">
        <f>F645+G645+H645+I645</f>
        <v>0</v>
      </c>
      <c r="C639" s="161"/>
      <c r="D639" s="98"/>
      <c r="E639" s="118"/>
      <c r="F639" s="120"/>
      <c r="G639" s="73"/>
      <c r="H639" s="73"/>
      <c r="I639" s="73"/>
      <c r="J639" s="100"/>
      <c r="U639" s="7"/>
    </row>
    <row r="640" spans="1:21" s="2" customFormat="1" ht="15.75" customHeight="1">
      <c r="A640" s="79" t="s">
        <v>91</v>
      </c>
      <c r="B640" s="78">
        <f>B638-B639</f>
        <v>0</v>
      </c>
      <c r="C640" s="161"/>
      <c r="D640" s="98"/>
      <c r="E640" s="118"/>
      <c r="F640" s="120"/>
      <c r="G640" s="73"/>
      <c r="H640" s="73"/>
      <c r="I640" s="73"/>
      <c r="J640" s="126"/>
      <c r="U640" s="7"/>
    </row>
    <row r="641" spans="1:21" s="2" customFormat="1" ht="15.75" customHeight="1" thickBot="1">
      <c r="A641" s="81" t="s">
        <v>241</v>
      </c>
      <c r="B641" s="82"/>
      <c r="C641" s="161"/>
      <c r="D641" s="98"/>
      <c r="E641" s="118"/>
      <c r="F641" s="120"/>
      <c r="G641" s="73"/>
      <c r="H641" s="73"/>
      <c r="I641" s="73"/>
      <c r="J641" s="100"/>
      <c r="U641" s="7"/>
    </row>
    <row r="642" spans="1:21" s="2" customFormat="1" ht="15.75" customHeight="1">
      <c r="A642" s="185" t="s">
        <v>242</v>
      </c>
      <c r="B642" s="428">
        <v>46</v>
      </c>
      <c r="C642" s="161"/>
      <c r="D642" s="98"/>
      <c r="E642" s="118"/>
      <c r="F642" s="120"/>
      <c r="G642" s="73"/>
      <c r="H642" s="73"/>
      <c r="I642" s="73"/>
      <c r="J642" s="100"/>
      <c r="U642" s="7"/>
    </row>
    <row r="643" spans="1:21" s="2" customFormat="1" ht="15.75" customHeight="1">
      <c r="A643" s="426" t="s">
        <v>243</v>
      </c>
      <c r="B643" s="429"/>
      <c r="C643" s="161"/>
      <c r="D643" s="98"/>
      <c r="E643" s="118"/>
      <c r="F643" s="120"/>
      <c r="G643" s="73"/>
      <c r="H643" s="73"/>
      <c r="I643" s="73"/>
      <c r="J643" s="100"/>
      <c r="U643" s="7"/>
    </row>
    <row r="644" spans="1:21" s="2" customFormat="1" ht="15.75" customHeight="1">
      <c r="A644" s="426"/>
      <c r="B644" s="429"/>
      <c r="C644" s="161"/>
      <c r="D644" s="98"/>
      <c r="E644" s="118"/>
      <c r="F644" s="121"/>
      <c r="G644" s="74"/>
      <c r="H644" s="74"/>
      <c r="I644" s="74"/>
      <c r="J644" s="164"/>
      <c r="U644" s="7"/>
    </row>
    <row r="645" spans="1:21" s="2" customFormat="1" ht="15.75" customHeight="1" thickBot="1">
      <c r="A645" s="189" t="s">
        <v>244</v>
      </c>
      <c r="B645" s="430"/>
      <c r="C645" s="431"/>
      <c r="D645" s="432"/>
      <c r="E645" s="433"/>
      <c r="F645" s="75">
        <f>SUM(F634:F644)</f>
        <v>0</v>
      </c>
      <c r="G645" s="76">
        <f>SUM(G634:G644)</f>
        <v>0</v>
      </c>
      <c r="H645" s="76">
        <f>SUM(H634:H644)</f>
        <v>0</v>
      </c>
      <c r="I645" s="101">
        <f>SUM(I634:I644)</f>
        <v>0</v>
      </c>
      <c r="J645" s="165"/>
      <c r="U645" s="7"/>
    </row>
    <row r="646" spans="1:21" s="2" customFormat="1" ht="15.75" customHeight="1" thickBot="1">
      <c r="B646" s="106"/>
      <c r="C646" s="162"/>
      <c r="D646" s="108"/>
      <c r="E646" s="54"/>
      <c r="F646" s="56"/>
      <c r="G646" s="56"/>
      <c r="H646" s="56"/>
      <c r="I646" s="102"/>
      <c r="J646" s="103"/>
      <c r="U646" s="7"/>
    </row>
    <row r="647" spans="1:21" s="2" customFormat="1" ht="49.5" customHeight="1" thickBot="1">
      <c r="A647" s="176" t="s">
        <v>227</v>
      </c>
      <c r="B647" s="177" t="s">
        <v>228</v>
      </c>
      <c r="C647" s="244" t="s">
        <v>161</v>
      </c>
      <c r="D647" s="259" t="s">
        <v>162</v>
      </c>
      <c r="E647" s="245" t="s">
        <v>163</v>
      </c>
      <c r="F647" s="246" t="s">
        <v>180</v>
      </c>
      <c r="G647" s="246" t="s">
        <v>181</v>
      </c>
      <c r="H647" s="246" t="s">
        <v>229</v>
      </c>
      <c r="I647" s="247" t="s">
        <v>230</v>
      </c>
      <c r="J647" s="248" t="s">
        <v>168</v>
      </c>
      <c r="U647" s="7"/>
    </row>
    <row r="648" spans="1:21" s="2" customFormat="1" ht="15.75" customHeight="1">
      <c r="A648" s="124" t="s">
        <v>45</v>
      </c>
      <c r="B648" s="125"/>
      <c r="C648" s="160"/>
      <c r="D648" s="98"/>
      <c r="E648" s="118"/>
      <c r="F648" s="143"/>
      <c r="G648" s="119"/>
      <c r="H648" s="119"/>
      <c r="I648" s="119"/>
      <c r="J648" s="126"/>
      <c r="U648" s="7">
        <f>COUNTIF(H648:I658,"&gt;0")</f>
        <v>0</v>
      </c>
    </row>
    <row r="649" spans="1:21" s="2" customFormat="1" ht="15.75" customHeight="1">
      <c r="A649" s="173" t="s">
        <v>233</v>
      </c>
      <c r="B649" s="174"/>
      <c r="C649" s="160"/>
      <c r="D649" s="98"/>
      <c r="E649" s="118"/>
      <c r="F649" s="143"/>
      <c r="G649" s="119"/>
      <c r="H649" s="119"/>
      <c r="I649" s="119"/>
      <c r="J649" s="126"/>
      <c r="U649" s="7"/>
    </row>
    <row r="650" spans="1:21" s="2" customFormat="1" ht="15.75" customHeight="1">
      <c r="A650" s="175" t="s">
        <v>235</v>
      </c>
      <c r="B650" s="77">
        <f>IF(B649=0,0,B649-B648)</f>
        <v>0</v>
      </c>
      <c r="C650" s="160"/>
      <c r="D650" s="98"/>
      <c r="E650" s="118"/>
      <c r="F650" s="143"/>
      <c r="G650" s="119"/>
      <c r="H650" s="119"/>
      <c r="I650" s="119"/>
      <c r="J650" s="126"/>
      <c r="U650" s="7"/>
    </row>
    <row r="651" spans="1:21" s="2" customFormat="1" ht="15.75" customHeight="1">
      <c r="A651" s="79" t="s">
        <v>237</v>
      </c>
      <c r="B651" s="80"/>
      <c r="C651" s="161"/>
      <c r="D651" s="98"/>
      <c r="E651" s="118"/>
      <c r="F651" s="120"/>
      <c r="G651" s="73"/>
      <c r="H651" s="73"/>
      <c r="I651" s="73"/>
      <c r="J651" s="100"/>
      <c r="U651" s="7"/>
    </row>
    <row r="652" spans="1:21" s="2" customFormat="1" ht="15.75" customHeight="1">
      <c r="A652" s="79" t="s">
        <v>239</v>
      </c>
      <c r="B652" s="77">
        <f>B648+B650+B651</f>
        <v>0</v>
      </c>
      <c r="C652" s="161"/>
      <c r="D652" s="98"/>
      <c r="E652" s="118"/>
      <c r="F652" s="120"/>
      <c r="G652" s="73"/>
      <c r="H652" s="73"/>
      <c r="I652" s="73"/>
      <c r="J652" s="100"/>
      <c r="U652" s="7"/>
    </row>
    <row r="653" spans="1:21" s="2" customFormat="1" ht="15.75" customHeight="1">
      <c r="A653" s="79" t="s">
        <v>240</v>
      </c>
      <c r="B653" s="77">
        <f>F659+G659+H659+I659</f>
        <v>0</v>
      </c>
      <c r="C653" s="161"/>
      <c r="D653" s="98"/>
      <c r="E653" s="118"/>
      <c r="F653" s="120"/>
      <c r="G653" s="73"/>
      <c r="H653" s="73"/>
      <c r="I653" s="73"/>
      <c r="J653" s="100"/>
      <c r="U653" s="7"/>
    </row>
    <row r="654" spans="1:21" s="2" customFormat="1" ht="15.75" customHeight="1">
      <c r="A654" s="79" t="s">
        <v>91</v>
      </c>
      <c r="B654" s="78">
        <f>B652-B653</f>
        <v>0</v>
      </c>
      <c r="C654" s="161"/>
      <c r="D654" s="98"/>
      <c r="E654" s="118"/>
      <c r="F654" s="120"/>
      <c r="G654" s="73"/>
      <c r="H654" s="73"/>
      <c r="I654" s="73"/>
      <c r="J654" s="126"/>
      <c r="U654" s="7"/>
    </row>
    <row r="655" spans="1:21" s="2" customFormat="1" ht="15.75" customHeight="1" thickBot="1">
      <c r="A655" s="81" t="s">
        <v>241</v>
      </c>
      <c r="B655" s="82"/>
      <c r="C655" s="161"/>
      <c r="D655" s="98"/>
      <c r="E655" s="118"/>
      <c r="F655" s="120"/>
      <c r="G655" s="73"/>
      <c r="H655" s="73"/>
      <c r="I655" s="73"/>
      <c r="J655" s="100"/>
      <c r="U655" s="7"/>
    </row>
    <row r="656" spans="1:21" s="2" customFormat="1" ht="15.75" customHeight="1">
      <c r="A656" s="185" t="s">
        <v>242</v>
      </c>
      <c r="B656" s="428">
        <v>47</v>
      </c>
      <c r="C656" s="161"/>
      <c r="D656" s="98"/>
      <c r="E656" s="118"/>
      <c r="F656" s="120"/>
      <c r="G656" s="73"/>
      <c r="H656" s="73"/>
      <c r="I656" s="73"/>
      <c r="J656" s="100"/>
      <c r="U656" s="7"/>
    </row>
    <row r="657" spans="1:21" s="2" customFormat="1" ht="15.75" customHeight="1">
      <c r="A657" s="426" t="s">
        <v>243</v>
      </c>
      <c r="B657" s="429"/>
      <c r="C657" s="161"/>
      <c r="D657" s="98"/>
      <c r="E657" s="118"/>
      <c r="F657" s="120"/>
      <c r="G657" s="73"/>
      <c r="H657" s="73"/>
      <c r="I657" s="73"/>
      <c r="J657" s="100"/>
      <c r="U657" s="7"/>
    </row>
    <row r="658" spans="1:21" s="2" customFormat="1" ht="15.75" customHeight="1">
      <c r="A658" s="426"/>
      <c r="B658" s="429"/>
      <c r="C658" s="161"/>
      <c r="D658" s="98"/>
      <c r="E658" s="118"/>
      <c r="F658" s="121"/>
      <c r="G658" s="74"/>
      <c r="H658" s="74"/>
      <c r="I658" s="74"/>
      <c r="J658" s="164"/>
      <c r="U658" s="7"/>
    </row>
    <row r="659" spans="1:21" s="2" customFormat="1" ht="15.75" customHeight="1" thickBot="1">
      <c r="A659" s="189" t="s">
        <v>244</v>
      </c>
      <c r="B659" s="430"/>
      <c r="C659" s="431"/>
      <c r="D659" s="432"/>
      <c r="E659" s="433"/>
      <c r="F659" s="75">
        <f>SUM(F648:F658)</f>
        <v>0</v>
      </c>
      <c r="G659" s="76">
        <f>SUM(G648:G658)</f>
        <v>0</v>
      </c>
      <c r="H659" s="76">
        <f>SUM(H648:H658)</f>
        <v>0</v>
      </c>
      <c r="I659" s="101">
        <f>SUM(I648:I658)</f>
        <v>0</v>
      </c>
      <c r="J659" s="165"/>
      <c r="U659" s="7"/>
    </row>
    <row r="660" spans="1:21" s="2" customFormat="1" ht="15.75" customHeight="1" thickBot="1">
      <c r="B660" s="106"/>
      <c r="C660" s="162"/>
      <c r="D660" s="108"/>
      <c r="E660" s="54"/>
      <c r="F660" s="56"/>
      <c r="G660" s="56"/>
      <c r="H660" s="56"/>
      <c r="I660" s="102"/>
      <c r="J660" s="103"/>
      <c r="U660" s="7"/>
    </row>
    <row r="661" spans="1:21" s="2" customFormat="1" ht="49.5" customHeight="1" thickBot="1">
      <c r="A661" s="176" t="s">
        <v>227</v>
      </c>
      <c r="B661" s="177" t="s">
        <v>228</v>
      </c>
      <c r="C661" s="244" t="s">
        <v>161</v>
      </c>
      <c r="D661" s="259" t="s">
        <v>162</v>
      </c>
      <c r="E661" s="245" t="s">
        <v>163</v>
      </c>
      <c r="F661" s="246" t="s">
        <v>180</v>
      </c>
      <c r="G661" s="246" t="s">
        <v>181</v>
      </c>
      <c r="H661" s="246" t="s">
        <v>229</v>
      </c>
      <c r="I661" s="247" t="s">
        <v>230</v>
      </c>
      <c r="J661" s="248" t="s">
        <v>168</v>
      </c>
      <c r="U661" s="7"/>
    </row>
    <row r="662" spans="1:21" s="2" customFormat="1" ht="15.75" customHeight="1">
      <c r="A662" s="124" t="s">
        <v>45</v>
      </c>
      <c r="B662" s="125"/>
      <c r="C662" s="160"/>
      <c r="D662" s="98"/>
      <c r="E662" s="118"/>
      <c r="F662" s="143"/>
      <c r="G662" s="119"/>
      <c r="H662" s="119"/>
      <c r="I662" s="119"/>
      <c r="J662" s="126"/>
      <c r="U662" s="7">
        <f>COUNTIF(H662:I672,"&gt;0")</f>
        <v>0</v>
      </c>
    </row>
    <row r="663" spans="1:21" s="2" customFormat="1" ht="15.75" customHeight="1">
      <c r="A663" s="173" t="s">
        <v>233</v>
      </c>
      <c r="B663" s="174"/>
      <c r="C663" s="160"/>
      <c r="D663" s="98"/>
      <c r="E663" s="118"/>
      <c r="F663" s="143"/>
      <c r="G663" s="119"/>
      <c r="H663" s="119"/>
      <c r="I663" s="119"/>
      <c r="J663" s="126"/>
      <c r="U663" s="7"/>
    </row>
    <row r="664" spans="1:21" s="2" customFormat="1" ht="15.75" customHeight="1">
      <c r="A664" s="175" t="s">
        <v>235</v>
      </c>
      <c r="B664" s="77">
        <f>IF(B663=0,0,B663-B662)</f>
        <v>0</v>
      </c>
      <c r="C664" s="160"/>
      <c r="D664" s="98"/>
      <c r="E664" s="118"/>
      <c r="F664" s="143"/>
      <c r="G664" s="119"/>
      <c r="H664" s="119"/>
      <c r="I664" s="119"/>
      <c r="J664" s="126"/>
      <c r="U664" s="7"/>
    </row>
    <row r="665" spans="1:21" s="2" customFormat="1" ht="15.75" customHeight="1">
      <c r="A665" s="79" t="s">
        <v>237</v>
      </c>
      <c r="B665" s="80"/>
      <c r="C665" s="161"/>
      <c r="D665" s="98"/>
      <c r="E665" s="118"/>
      <c r="F665" s="120"/>
      <c r="G665" s="73"/>
      <c r="H665" s="73"/>
      <c r="I665" s="73"/>
      <c r="J665" s="100"/>
      <c r="U665" s="7"/>
    </row>
    <row r="666" spans="1:21" s="2" customFormat="1" ht="15.75" customHeight="1">
      <c r="A666" s="79" t="s">
        <v>239</v>
      </c>
      <c r="B666" s="77">
        <f>B662+B664+B665</f>
        <v>0</v>
      </c>
      <c r="C666" s="161"/>
      <c r="D666" s="98"/>
      <c r="E666" s="118"/>
      <c r="F666" s="120"/>
      <c r="G666" s="73"/>
      <c r="H666" s="73"/>
      <c r="I666" s="73"/>
      <c r="J666" s="100"/>
      <c r="U666" s="7"/>
    </row>
    <row r="667" spans="1:21" s="2" customFormat="1" ht="15.75" customHeight="1">
      <c r="A667" s="79" t="s">
        <v>240</v>
      </c>
      <c r="B667" s="77">
        <f>F673+G673+H673+I673</f>
        <v>0</v>
      </c>
      <c r="C667" s="161"/>
      <c r="D667" s="98"/>
      <c r="E667" s="118"/>
      <c r="F667" s="120"/>
      <c r="G667" s="73"/>
      <c r="H667" s="73"/>
      <c r="I667" s="73"/>
      <c r="J667" s="100"/>
      <c r="U667" s="7"/>
    </row>
    <row r="668" spans="1:21" s="2" customFormat="1" ht="15.75" customHeight="1">
      <c r="A668" s="79" t="s">
        <v>91</v>
      </c>
      <c r="B668" s="78">
        <f>B666-B667</f>
        <v>0</v>
      </c>
      <c r="C668" s="161"/>
      <c r="D668" s="98"/>
      <c r="E668" s="118"/>
      <c r="F668" s="120"/>
      <c r="G668" s="73"/>
      <c r="H668" s="73"/>
      <c r="I668" s="73"/>
      <c r="J668" s="126"/>
      <c r="U668" s="7"/>
    </row>
    <row r="669" spans="1:21" s="2" customFormat="1" ht="15.75" customHeight="1" thickBot="1">
      <c r="A669" s="81" t="s">
        <v>241</v>
      </c>
      <c r="B669" s="82"/>
      <c r="C669" s="161"/>
      <c r="D669" s="98"/>
      <c r="E669" s="118"/>
      <c r="F669" s="120"/>
      <c r="G669" s="73"/>
      <c r="H669" s="73"/>
      <c r="I669" s="73"/>
      <c r="J669" s="100"/>
      <c r="U669" s="7"/>
    </row>
    <row r="670" spans="1:21" s="2" customFormat="1" ht="15.75" customHeight="1">
      <c r="A670" s="185" t="s">
        <v>242</v>
      </c>
      <c r="B670" s="428">
        <v>48</v>
      </c>
      <c r="C670" s="161"/>
      <c r="D670" s="98"/>
      <c r="E670" s="118"/>
      <c r="F670" s="120"/>
      <c r="G670" s="73"/>
      <c r="H670" s="73"/>
      <c r="I670" s="73"/>
      <c r="J670" s="100"/>
      <c r="U670" s="7"/>
    </row>
    <row r="671" spans="1:21" s="2" customFormat="1" ht="15.75" customHeight="1">
      <c r="A671" s="426" t="s">
        <v>243</v>
      </c>
      <c r="B671" s="429"/>
      <c r="C671" s="161"/>
      <c r="D671" s="98"/>
      <c r="E671" s="118"/>
      <c r="F671" s="120"/>
      <c r="G671" s="73"/>
      <c r="H671" s="73"/>
      <c r="I671" s="73"/>
      <c r="J671" s="100"/>
      <c r="U671" s="7"/>
    </row>
    <row r="672" spans="1:21" s="2" customFormat="1" ht="15.75" customHeight="1">
      <c r="A672" s="426"/>
      <c r="B672" s="429"/>
      <c r="C672" s="161"/>
      <c r="D672" s="98"/>
      <c r="E672" s="118"/>
      <c r="F672" s="121"/>
      <c r="G672" s="74"/>
      <c r="H672" s="74"/>
      <c r="I672" s="74"/>
      <c r="J672" s="164"/>
      <c r="U672" s="7"/>
    </row>
    <row r="673" spans="1:21" s="2" customFormat="1" ht="15.75" customHeight="1" thickBot="1">
      <c r="A673" s="189" t="s">
        <v>244</v>
      </c>
      <c r="B673" s="430"/>
      <c r="C673" s="431"/>
      <c r="D673" s="432"/>
      <c r="E673" s="433"/>
      <c r="F673" s="75">
        <f>SUM(F662:F672)</f>
        <v>0</v>
      </c>
      <c r="G673" s="76">
        <f>SUM(G662:G672)</f>
        <v>0</v>
      </c>
      <c r="H673" s="76">
        <f>SUM(H662:H672)</f>
        <v>0</v>
      </c>
      <c r="I673" s="101">
        <f>SUM(I662:I672)</f>
        <v>0</v>
      </c>
      <c r="J673" s="165"/>
      <c r="U673" s="7"/>
    </row>
    <row r="674" spans="1:21" s="2" customFormat="1" ht="15.75" customHeight="1" thickBot="1">
      <c r="B674" s="106"/>
      <c r="C674" s="162"/>
      <c r="D674" s="108"/>
      <c r="E674" s="54"/>
      <c r="F674" s="56"/>
      <c r="G674" s="56"/>
      <c r="H674" s="56"/>
      <c r="I674" s="102"/>
      <c r="J674" s="103"/>
      <c r="U674" s="7"/>
    </row>
    <row r="675" spans="1:21" s="2" customFormat="1" ht="49.5" customHeight="1" thickBot="1">
      <c r="A675" s="176" t="s">
        <v>227</v>
      </c>
      <c r="B675" s="177" t="s">
        <v>228</v>
      </c>
      <c r="C675" s="244" t="s">
        <v>161</v>
      </c>
      <c r="D675" s="259" t="s">
        <v>162</v>
      </c>
      <c r="E675" s="245" t="s">
        <v>163</v>
      </c>
      <c r="F675" s="246" t="s">
        <v>180</v>
      </c>
      <c r="G675" s="246" t="s">
        <v>181</v>
      </c>
      <c r="H675" s="246" t="s">
        <v>229</v>
      </c>
      <c r="I675" s="247" t="s">
        <v>230</v>
      </c>
      <c r="J675" s="248" t="s">
        <v>168</v>
      </c>
      <c r="U675" s="7"/>
    </row>
    <row r="676" spans="1:21" s="2" customFormat="1" ht="15.75" customHeight="1">
      <c r="A676" s="124" t="s">
        <v>45</v>
      </c>
      <c r="B676" s="125"/>
      <c r="C676" s="160"/>
      <c r="D676" s="98"/>
      <c r="E676" s="118"/>
      <c r="F676" s="143"/>
      <c r="G676" s="119"/>
      <c r="H676" s="119"/>
      <c r="I676" s="119"/>
      <c r="J676" s="126"/>
      <c r="U676" s="7">
        <f>COUNTIF(H676:I686,"&gt;0")</f>
        <v>0</v>
      </c>
    </row>
    <row r="677" spans="1:21" s="2" customFormat="1" ht="15.75" customHeight="1">
      <c r="A677" s="173" t="s">
        <v>233</v>
      </c>
      <c r="B677" s="174"/>
      <c r="C677" s="160"/>
      <c r="D677" s="98"/>
      <c r="E677" s="118"/>
      <c r="F677" s="143"/>
      <c r="G677" s="119"/>
      <c r="H677" s="119"/>
      <c r="I677" s="119"/>
      <c r="J677" s="126"/>
      <c r="U677" s="7"/>
    </row>
    <row r="678" spans="1:21" s="2" customFormat="1" ht="15.75" customHeight="1">
      <c r="A678" s="175" t="s">
        <v>235</v>
      </c>
      <c r="B678" s="77">
        <f>IF(B677=0,0,B677-B676)</f>
        <v>0</v>
      </c>
      <c r="C678" s="160"/>
      <c r="D678" s="98"/>
      <c r="E678" s="118"/>
      <c r="F678" s="143"/>
      <c r="G678" s="119"/>
      <c r="H678" s="119"/>
      <c r="I678" s="119"/>
      <c r="J678" s="126"/>
      <c r="U678" s="7"/>
    </row>
    <row r="679" spans="1:21" s="2" customFormat="1" ht="15.75" customHeight="1">
      <c r="A679" s="79" t="s">
        <v>237</v>
      </c>
      <c r="B679" s="80"/>
      <c r="C679" s="161"/>
      <c r="D679" s="98"/>
      <c r="E679" s="118"/>
      <c r="F679" s="120"/>
      <c r="G679" s="73"/>
      <c r="H679" s="73"/>
      <c r="I679" s="73"/>
      <c r="J679" s="100"/>
      <c r="U679" s="7"/>
    </row>
    <row r="680" spans="1:21" s="2" customFormat="1" ht="15.75" customHeight="1">
      <c r="A680" s="79" t="s">
        <v>239</v>
      </c>
      <c r="B680" s="77">
        <f>B676+B678+B679</f>
        <v>0</v>
      </c>
      <c r="C680" s="161"/>
      <c r="D680" s="98"/>
      <c r="E680" s="118"/>
      <c r="F680" s="120"/>
      <c r="G680" s="73"/>
      <c r="H680" s="73"/>
      <c r="I680" s="73"/>
      <c r="J680" s="100"/>
      <c r="U680" s="7"/>
    </row>
    <row r="681" spans="1:21" s="2" customFormat="1" ht="15.75" customHeight="1">
      <c r="A681" s="79" t="s">
        <v>240</v>
      </c>
      <c r="B681" s="77">
        <f>F687+G687+H687+I687</f>
        <v>0</v>
      </c>
      <c r="C681" s="161"/>
      <c r="D681" s="98"/>
      <c r="E681" s="118"/>
      <c r="F681" s="120"/>
      <c r="G681" s="73"/>
      <c r="H681" s="73"/>
      <c r="I681" s="73"/>
      <c r="J681" s="100"/>
      <c r="U681" s="7"/>
    </row>
    <row r="682" spans="1:21" s="2" customFormat="1" ht="15.75" customHeight="1">
      <c r="A682" s="79" t="s">
        <v>91</v>
      </c>
      <c r="B682" s="78">
        <f>B680-B681</f>
        <v>0</v>
      </c>
      <c r="C682" s="161"/>
      <c r="D682" s="98"/>
      <c r="E682" s="118"/>
      <c r="F682" s="120"/>
      <c r="G682" s="73"/>
      <c r="H682" s="73"/>
      <c r="I682" s="73"/>
      <c r="J682" s="126"/>
      <c r="U682" s="7"/>
    </row>
    <row r="683" spans="1:21" s="2" customFormat="1" ht="15.75" customHeight="1" thickBot="1">
      <c r="A683" s="81" t="s">
        <v>241</v>
      </c>
      <c r="B683" s="82"/>
      <c r="C683" s="161"/>
      <c r="D683" s="98"/>
      <c r="E683" s="118"/>
      <c r="F683" s="120"/>
      <c r="G683" s="73"/>
      <c r="H683" s="73"/>
      <c r="I683" s="73"/>
      <c r="J683" s="100"/>
      <c r="U683" s="7"/>
    </row>
    <row r="684" spans="1:21" s="2" customFormat="1" ht="15.75" customHeight="1">
      <c r="A684" s="185" t="s">
        <v>242</v>
      </c>
      <c r="B684" s="428">
        <v>49</v>
      </c>
      <c r="C684" s="161"/>
      <c r="D684" s="98"/>
      <c r="E684" s="118"/>
      <c r="F684" s="120"/>
      <c r="G684" s="73"/>
      <c r="H684" s="73"/>
      <c r="I684" s="73"/>
      <c r="J684" s="100"/>
      <c r="U684" s="7"/>
    </row>
    <row r="685" spans="1:21" s="2" customFormat="1" ht="15.75" customHeight="1">
      <c r="A685" s="426" t="s">
        <v>243</v>
      </c>
      <c r="B685" s="429"/>
      <c r="C685" s="161"/>
      <c r="D685" s="98"/>
      <c r="E685" s="118"/>
      <c r="F685" s="120"/>
      <c r="G685" s="73"/>
      <c r="H685" s="73"/>
      <c r="I685" s="73"/>
      <c r="J685" s="100"/>
      <c r="U685" s="7"/>
    </row>
    <row r="686" spans="1:21" s="2" customFormat="1" ht="15.75" customHeight="1">
      <c r="A686" s="426"/>
      <c r="B686" s="429"/>
      <c r="C686" s="161"/>
      <c r="D686" s="98"/>
      <c r="E686" s="118"/>
      <c r="F686" s="121"/>
      <c r="G686" s="74"/>
      <c r="H686" s="74"/>
      <c r="I686" s="74"/>
      <c r="J686" s="164"/>
      <c r="U686" s="7"/>
    </row>
    <row r="687" spans="1:21" s="2" customFormat="1" ht="15.75" customHeight="1" thickBot="1">
      <c r="A687" s="189" t="s">
        <v>244</v>
      </c>
      <c r="B687" s="430"/>
      <c r="C687" s="431"/>
      <c r="D687" s="432"/>
      <c r="E687" s="433"/>
      <c r="F687" s="75">
        <f>SUM(F676:F686)</f>
        <v>0</v>
      </c>
      <c r="G687" s="76">
        <f>SUM(G676:G686)</f>
        <v>0</v>
      </c>
      <c r="H687" s="76">
        <f>SUM(H676:H686)</f>
        <v>0</v>
      </c>
      <c r="I687" s="101">
        <f>SUM(I676:I686)</f>
        <v>0</v>
      </c>
      <c r="J687" s="165"/>
      <c r="U687" s="7"/>
    </row>
    <row r="688" spans="1:21" s="2" customFormat="1" ht="15.75" customHeight="1" thickBot="1">
      <c r="B688" s="106"/>
      <c r="C688" s="162"/>
      <c r="D688" s="108"/>
      <c r="E688" s="54"/>
      <c r="F688" s="56"/>
      <c r="G688" s="56"/>
      <c r="H688" s="56"/>
      <c r="I688" s="102"/>
      <c r="J688" s="103"/>
      <c r="U688" s="7"/>
    </row>
    <row r="689" spans="1:21" s="2" customFormat="1" ht="49.5" customHeight="1" thickBot="1">
      <c r="A689" s="176" t="s">
        <v>227</v>
      </c>
      <c r="B689" s="243" t="s">
        <v>228</v>
      </c>
      <c r="C689" s="244" t="s">
        <v>161</v>
      </c>
      <c r="D689" s="259" t="s">
        <v>162</v>
      </c>
      <c r="E689" s="245" t="s">
        <v>163</v>
      </c>
      <c r="F689" s="246" t="s">
        <v>180</v>
      </c>
      <c r="G689" s="246" t="s">
        <v>181</v>
      </c>
      <c r="H689" s="246" t="s">
        <v>229</v>
      </c>
      <c r="I689" s="247" t="s">
        <v>230</v>
      </c>
      <c r="J689" s="248" t="s">
        <v>168</v>
      </c>
      <c r="U689" s="7"/>
    </row>
    <row r="690" spans="1:21" s="2" customFormat="1" ht="15.75" customHeight="1">
      <c r="A690" s="124" t="s">
        <v>45</v>
      </c>
      <c r="B690" s="125"/>
      <c r="C690" s="160"/>
      <c r="D690" s="98"/>
      <c r="E690" s="118"/>
      <c r="F690" s="143"/>
      <c r="G690" s="119"/>
      <c r="H690" s="119"/>
      <c r="I690" s="119"/>
      <c r="J690" s="126"/>
      <c r="U690" s="7">
        <f>COUNTIF(H690:I700,"&gt;0")</f>
        <v>0</v>
      </c>
    </row>
    <row r="691" spans="1:21" s="2" customFormat="1" ht="15.75" customHeight="1">
      <c r="A691" s="173" t="s">
        <v>233</v>
      </c>
      <c r="B691" s="174"/>
      <c r="C691" s="160"/>
      <c r="D691" s="98"/>
      <c r="E691" s="118"/>
      <c r="F691" s="143"/>
      <c r="G691" s="119"/>
      <c r="H691" s="119"/>
      <c r="I691" s="119"/>
      <c r="J691" s="126"/>
      <c r="U691" s="7"/>
    </row>
    <row r="692" spans="1:21" s="2" customFormat="1" ht="15.75" customHeight="1">
      <c r="A692" s="175" t="s">
        <v>235</v>
      </c>
      <c r="B692" s="77">
        <f>IF(B691=0,0,B691-B690)</f>
        <v>0</v>
      </c>
      <c r="C692" s="160"/>
      <c r="D692" s="98"/>
      <c r="E692" s="118"/>
      <c r="F692" s="143"/>
      <c r="G692" s="119"/>
      <c r="H692" s="119"/>
      <c r="I692" s="119"/>
      <c r="J692" s="126"/>
      <c r="U692" s="7"/>
    </row>
    <row r="693" spans="1:21" s="2" customFormat="1" ht="15.75" customHeight="1">
      <c r="A693" s="79" t="s">
        <v>237</v>
      </c>
      <c r="B693" s="80"/>
      <c r="C693" s="161"/>
      <c r="D693" s="98"/>
      <c r="E693" s="118"/>
      <c r="F693" s="120"/>
      <c r="G693" s="73"/>
      <c r="H693" s="73"/>
      <c r="I693" s="73"/>
      <c r="J693" s="100"/>
      <c r="U693" s="7"/>
    </row>
    <row r="694" spans="1:21" s="2" customFormat="1" ht="15.75" customHeight="1">
      <c r="A694" s="79" t="s">
        <v>239</v>
      </c>
      <c r="B694" s="77">
        <f>B690+B692+B693</f>
        <v>0</v>
      </c>
      <c r="C694" s="161"/>
      <c r="D694" s="98"/>
      <c r="E694" s="118"/>
      <c r="F694" s="120"/>
      <c r="G694" s="73"/>
      <c r="H694" s="73"/>
      <c r="I694" s="73"/>
      <c r="J694" s="100"/>
      <c r="U694" s="7"/>
    </row>
    <row r="695" spans="1:21" s="2" customFormat="1" ht="15.75" customHeight="1">
      <c r="A695" s="79" t="s">
        <v>240</v>
      </c>
      <c r="B695" s="77">
        <f>F701+G701+H701+I701</f>
        <v>0</v>
      </c>
      <c r="C695" s="161"/>
      <c r="D695" s="98"/>
      <c r="E695" s="118"/>
      <c r="F695" s="120"/>
      <c r="G695" s="73"/>
      <c r="H695" s="73"/>
      <c r="I695" s="73"/>
      <c r="J695" s="100"/>
      <c r="U695" s="7"/>
    </row>
    <row r="696" spans="1:21" s="2" customFormat="1" ht="15.75" customHeight="1">
      <c r="A696" s="79" t="s">
        <v>91</v>
      </c>
      <c r="B696" s="78">
        <f>B694-B695</f>
        <v>0</v>
      </c>
      <c r="C696" s="161"/>
      <c r="D696" s="98"/>
      <c r="E696" s="118"/>
      <c r="F696" s="120"/>
      <c r="G696" s="73"/>
      <c r="H696" s="73"/>
      <c r="I696" s="73"/>
      <c r="J696" s="126"/>
      <c r="U696" s="7"/>
    </row>
    <row r="697" spans="1:21" s="2" customFormat="1" ht="15.75" customHeight="1" thickBot="1">
      <c r="A697" s="81" t="s">
        <v>241</v>
      </c>
      <c r="B697" s="82"/>
      <c r="C697" s="161"/>
      <c r="D697" s="98"/>
      <c r="E697" s="118"/>
      <c r="F697" s="120"/>
      <c r="G697" s="73"/>
      <c r="H697" s="73"/>
      <c r="I697" s="73"/>
      <c r="J697" s="100"/>
      <c r="U697" s="7"/>
    </row>
    <row r="698" spans="1:21" s="2" customFormat="1" ht="15.75" customHeight="1">
      <c r="A698" s="185" t="s">
        <v>242</v>
      </c>
      <c r="B698" s="428">
        <v>50</v>
      </c>
      <c r="C698" s="161"/>
      <c r="D698" s="98"/>
      <c r="E698" s="118"/>
      <c r="F698" s="120"/>
      <c r="G698" s="73"/>
      <c r="H698" s="73"/>
      <c r="I698" s="73"/>
      <c r="J698" s="100"/>
      <c r="U698" s="7"/>
    </row>
    <row r="699" spans="1:21" s="2" customFormat="1" ht="15.75" customHeight="1">
      <c r="A699" s="426" t="s">
        <v>243</v>
      </c>
      <c r="B699" s="429"/>
      <c r="C699" s="161"/>
      <c r="D699" s="98"/>
      <c r="E699" s="118"/>
      <c r="F699" s="120"/>
      <c r="G699" s="73"/>
      <c r="H699" s="73"/>
      <c r="I699" s="73"/>
      <c r="J699" s="100"/>
      <c r="U699" s="7"/>
    </row>
    <row r="700" spans="1:21" s="2" customFormat="1" ht="15.75" customHeight="1">
      <c r="A700" s="426"/>
      <c r="B700" s="429"/>
      <c r="C700" s="161"/>
      <c r="D700" s="98"/>
      <c r="E700" s="118"/>
      <c r="F700" s="121"/>
      <c r="G700" s="74"/>
      <c r="H700" s="74"/>
      <c r="I700" s="74"/>
      <c r="J700" s="164"/>
      <c r="U700" s="7"/>
    </row>
    <row r="701" spans="1:21" s="2" customFormat="1" ht="15.75" customHeight="1" thickBot="1">
      <c r="A701" s="189" t="s">
        <v>244</v>
      </c>
      <c r="B701" s="430"/>
      <c r="C701" s="431"/>
      <c r="D701" s="432"/>
      <c r="E701" s="433"/>
      <c r="F701" s="75">
        <f>SUM(F690:F700)</f>
        <v>0</v>
      </c>
      <c r="G701" s="76">
        <f>SUM(G690:G700)</f>
        <v>0</v>
      </c>
      <c r="H701" s="76">
        <f>SUM(H690:H700)</f>
        <v>0</v>
      </c>
      <c r="I701" s="101">
        <f>SUM(I690:I700)</f>
        <v>0</v>
      </c>
      <c r="J701" s="165"/>
      <c r="T701" s="179" t="s">
        <v>245</v>
      </c>
      <c r="U701" s="7">
        <f>+SUM(U4:U700)</f>
        <v>0</v>
      </c>
    </row>
    <row r="702" spans="1:21" s="2" customFormat="1" ht="15.75" customHeight="1">
      <c r="B702" s="106"/>
      <c r="C702" s="162"/>
      <c r="D702" s="108"/>
      <c r="E702" s="54"/>
      <c r="F702" s="56"/>
      <c r="G702" s="56"/>
      <c r="H702" s="56"/>
      <c r="I702" s="102"/>
      <c r="J702" s="103"/>
      <c r="U702" s="7"/>
    </row>
    <row r="703" spans="1:21" s="2" customFormat="1" ht="15.75" customHeight="1">
      <c r="B703" s="106"/>
      <c r="C703" s="162"/>
      <c r="D703" s="108"/>
      <c r="E703" s="54"/>
      <c r="F703" s="56"/>
      <c r="G703" s="56"/>
      <c r="H703" s="56"/>
      <c r="I703" s="102"/>
      <c r="J703" s="103"/>
      <c r="U703" s="7"/>
    </row>
    <row r="704" spans="1:21" s="2" customFormat="1" ht="15.75" customHeight="1">
      <c r="B704" s="106"/>
      <c r="C704" s="162"/>
      <c r="D704" s="108"/>
      <c r="E704" s="54"/>
      <c r="F704" s="56"/>
      <c r="G704" s="56"/>
      <c r="H704" s="56"/>
      <c r="I704" s="102"/>
      <c r="J704" s="103"/>
      <c r="U704" s="7"/>
    </row>
    <row r="705" spans="2:21" s="2" customFormat="1" ht="15.75" customHeight="1">
      <c r="B705" s="106"/>
      <c r="C705" s="162"/>
      <c r="D705" s="108"/>
      <c r="E705" s="54"/>
      <c r="F705" s="56"/>
      <c r="G705" s="56"/>
      <c r="H705" s="56"/>
      <c r="I705" s="102"/>
      <c r="J705" s="103"/>
      <c r="U705" s="7"/>
    </row>
    <row r="706" spans="2:21" s="2" customFormat="1" ht="15.75" customHeight="1">
      <c r="B706" s="106"/>
      <c r="C706" s="162"/>
      <c r="D706" s="108"/>
      <c r="E706" s="54"/>
      <c r="F706" s="56"/>
      <c r="G706" s="56"/>
      <c r="H706" s="56"/>
      <c r="I706" s="102"/>
      <c r="J706" s="103"/>
      <c r="U706" s="7"/>
    </row>
    <row r="707" spans="2:21" s="2" customFormat="1" ht="15.75" customHeight="1">
      <c r="B707" s="106"/>
      <c r="C707" s="162"/>
      <c r="D707" s="108"/>
      <c r="E707" s="54"/>
      <c r="F707" s="56"/>
      <c r="G707" s="56"/>
      <c r="H707" s="56"/>
      <c r="I707" s="102"/>
      <c r="J707" s="103"/>
      <c r="U707" s="7"/>
    </row>
    <row r="708" spans="2:21" s="2" customFormat="1" ht="15.75" customHeight="1">
      <c r="B708" s="106"/>
      <c r="C708" s="162"/>
      <c r="D708" s="108"/>
      <c r="E708" s="54"/>
      <c r="F708" s="56"/>
      <c r="G708" s="56"/>
      <c r="H708" s="56"/>
      <c r="I708" s="102"/>
      <c r="J708" s="103"/>
      <c r="U708" s="7"/>
    </row>
    <row r="709" spans="2:21" s="2" customFormat="1" ht="15.75" customHeight="1">
      <c r="B709" s="106"/>
      <c r="C709" s="162"/>
      <c r="D709" s="108"/>
      <c r="E709" s="54"/>
      <c r="F709" s="56"/>
      <c r="G709" s="56"/>
      <c r="H709" s="56"/>
      <c r="I709" s="102"/>
      <c r="J709" s="103"/>
      <c r="U709" s="7"/>
    </row>
    <row r="710" spans="2:21" s="2" customFormat="1" ht="15.75" customHeight="1">
      <c r="B710" s="106"/>
      <c r="C710" s="162"/>
      <c r="D710" s="108"/>
      <c r="E710" s="54"/>
      <c r="F710" s="56"/>
      <c r="G710" s="56"/>
      <c r="H710" s="56"/>
      <c r="I710" s="102"/>
      <c r="J710" s="103"/>
      <c r="U710" s="7"/>
    </row>
    <row r="711" spans="2:21" s="2" customFormat="1" ht="15.75" customHeight="1">
      <c r="B711" s="106"/>
      <c r="C711" s="162"/>
      <c r="D711" s="108"/>
      <c r="E711" s="54"/>
      <c r="F711" s="56"/>
      <c r="G711" s="56"/>
      <c r="H711" s="56"/>
      <c r="I711" s="102"/>
      <c r="J711" s="103"/>
      <c r="U711" s="7"/>
    </row>
    <row r="712" spans="2:21" s="2" customFormat="1" ht="15.75" customHeight="1">
      <c r="B712" s="106"/>
      <c r="C712" s="162"/>
      <c r="D712" s="108"/>
      <c r="E712" s="54"/>
      <c r="F712" s="56"/>
      <c r="G712" s="56"/>
      <c r="H712" s="56"/>
      <c r="I712" s="102"/>
      <c r="J712" s="103"/>
      <c r="U712" s="7"/>
    </row>
    <row r="713" spans="2:21" s="2" customFormat="1" ht="15.75" customHeight="1">
      <c r="B713" s="106"/>
      <c r="C713" s="162"/>
      <c r="D713" s="108"/>
      <c r="E713" s="54"/>
      <c r="F713" s="56"/>
      <c r="G713" s="56"/>
      <c r="H713" s="56"/>
      <c r="I713" s="102"/>
      <c r="J713" s="103"/>
      <c r="U713" s="7"/>
    </row>
    <row r="714" spans="2:21" s="2" customFormat="1" ht="15.75" customHeight="1">
      <c r="B714" s="106"/>
      <c r="C714" s="162"/>
      <c r="D714" s="108"/>
      <c r="E714" s="54"/>
      <c r="F714" s="56"/>
      <c r="G714" s="56"/>
      <c r="H714" s="56"/>
      <c r="I714" s="102"/>
      <c r="J714" s="103"/>
      <c r="U714" s="7"/>
    </row>
    <row r="715" spans="2:21" s="2" customFormat="1" ht="15.75" customHeight="1">
      <c r="B715" s="106"/>
      <c r="C715" s="162"/>
      <c r="D715" s="108"/>
      <c r="E715" s="54"/>
      <c r="F715" s="56"/>
      <c r="G715" s="56"/>
      <c r="H715" s="56"/>
      <c r="I715" s="102"/>
      <c r="J715" s="103"/>
      <c r="U715" s="7"/>
    </row>
    <row r="716" spans="2:21" s="2" customFormat="1" ht="15.75" customHeight="1">
      <c r="B716" s="106"/>
      <c r="C716" s="162"/>
      <c r="D716" s="108"/>
      <c r="E716" s="54"/>
      <c r="F716" s="56"/>
      <c r="G716" s="56"/>
      <c r="H716" s="56"/>
      <c r="I716" s="102"/>
      <c r="J716" s="103"/>
      <c r="U716" s="7"/>
    </row>
    <row r="717" spans="2:21" s="2" customFormat="1" ht="15.75" customHeight="1">
      <c r="B717" s="106"/>
      <c r="C717" s="162"/>
      <c r="D717" s="108"/>
      <c r="E717" s="54"/>
      <c r="F717" s="56"/>
      <c r="G717" s="56"/>
      <c r="H717" s="56"/>
      <c r="I717" s="102"/>
      <c r="J717" s="103"/>
      <c r="U717" s="7"/>
    </row>
    <row r="718" spans="2:21" s="2" customFormat="1" ht="15.75" customHeight="1">
      <c r="B718" s="106"/>
      <c r="C718" s="162"/>
      <c r="D718" s="108"/>
      <c r="E718" s="54"/>
      <c r="F718" s="56"/>
      <c r="G718" s="56"/>
      <c r="H718" s="56"/>
      <c r="I718" s="102"/>
      <c r="J718" s="103"/>
      <c r="U718" s="7"/>
    </row>
    <row r="719" spans="2:21" s="2" customFormat="1" ht="15.75" customHeight="1">
      <c r="B719" s="106"/>
      <c r="C719" s="162"/>
      <c r="D719" s="108"/>
      <c r="E719" s="54"/>
      <c r="F719" s="56"/>
      <c r="G719" s="56"/>
      <c r="H719" s="56"/>
      <c r="I719" s="102"/>
      <c r="J719" s="103"/>
      <c r="U719" s="7"/>
    </row>
    <row r="720" spans="2:21" s="2" customFormat="1" ht="15.75" customHeight="1">
      <c r="B720" s="106"/>
      <c r="C720" s="162"/>
      <c r="D720" s="108"/>
      <c r="E720" s="54"/>
      <c r="F720" s="56"/>
      <c r="G720" s="56"/>
      <c r="H720" s="56"/>
      <c r="I720" s="102"/>
      <c r="J720" s="103"/>
      <c r="U720" s="7"/>
    </row>
    <row r="721" spans="2:21" s="2" customFormat="1" ht="15.75" customHeight="1">
      <c r="B721" s="106"/>
      <c r="C721" s="162"/>
      <c r="D721" s="108"/>
      <c r="E721" s="54"/>
      <c r="F721" s="56"/>
      <c r="G721" s="56"/>
      <c r="H721" s="56"/>
      <c r="I721" s="102"/>
      <c r="J721" s="103"/>
      <c r="U721" s="7"/>
    </row>
    <row r="722" spans="2:21" s="2" customFormat="1" ht="15.75" customHeight="1">
      <c r="B722" s="106"/>
      <c r="C722" s="162"/>
      <c r="D722" s="108"/>
      <c r="E722" s="54"/>
      <c r="F722" s="56"/>
      <c r="G722" s="56"/>
      <c r="H722" s="56"/>
      <c r="I722" s="102"/>
      <c r="J722" s="103"/>
      <c r="U722" s="7"/>
    </row>
    <row r="723" spans="2:21" s="2" customFormat="1" ht="15.75" customHeight="1">
      <c r="B723" s="106"/>
      <c r="C723" s="162"/>
      <c r="D723" s="108"/>
      <c r="E723" s="54"/>
      <c r="F723" s="56"/>
      <c r="G723" s="56"/>
      <c r="H723" s="56"/>
      <c r="I723" s="102"/>
      <c r="J723" s="103"/>
      <c r="U723" s="7"/>
    </row>
    <row r="724" spans="2:21" s="2" customFormat="1" ht="15.75" customHeight="1">
      <c r="B724" s="106"/>
      <c r="C724" s="162"/>
      <c r="D724" s="108"/>
      <c r="E724" s="54"/>
      <c r="F724" s="56"/>
      <c r="G724" s="56"/>
      <c r="H724" s="56"/>
      <c r="I724" s="102"/>
      <c r="J724" s="103"/>
      <c r="U724" s="7"/>
    </row>
    <row r="725" spans="2:21" s="2" customFormat="1" ht="15.75" customHeight="1">
      <c r="B725" s="106"/>
      <c r="C725" s="162"/>
      <c r="D725" s="108"/>
      <c r="E725" s="54"/>
      <c r="F725" s="56"/>
      <c r="G725" s="56"/>
      <c r="H725" s="56"/>
      <c r="I725" s="102"/>
      <c r="J725" s="103"/>
      <c r="U725" s="7"/>
    </row>
    <row r="726" spans="2:21" s="2" customFormat="1" ht="15.75" customHeight="1">
      <c r="B726" s="106"/>
      <c r="C726" s="162"/>
      <c r="D726" s="108"/>
      <c r="E726" s="54"/>
      <c r="F726" s="56"/>
      <c r="G726" s="56"/>
      <c r="H726" s="56"/>
      <c r="I726" s="102"/>
      <c r="J726" s="103"/>
      <c r="U726" s="7"/>
    </row>
    <row r="727" spans="2:21" s="2" customFormat="1" ht="15.75" customHeight="1">
      <c r="B727" s="106"/>
      <c r="C727" s="162"/>
      <c r="D727" s="108"/>
      <c r="E727" s="54"/>
      <c r="F727" s="56"/>
      <c r="G727" s="56"/>
      <c r="H727" s="56"/>
      <c r="I727" s="102"/>
      <c r="J727" s="103"/>
      <c r="U727" s="7"/>
    </row>
    <row r="728" spans="2:21" s="2" customFormat="1" ht="15.75" customHeight="1">
      <c r="B728" s="106"/>
      <c r="C728" s="162"/>
      <c r="D728" s="108"/>
      <c r="E728" s="54"/>
      <c r="F728" s="56"/>
      <c r="G728" s="56"/>
      <c r="H728" s="56"/>
      <c r="I728" s="102"/>
      <c r="J728" s="103"/>
      <c r="U728" s="7"/>
    </row>
    <row r="729" spans="2:21" s="2" customFormat="1" ht="15.75" customHeight="1">
      <c r="B729" s="106"/>
      <c r="C729" s="162"/>
      <c r="D729" s="108"/>
      <c r="E729" s="54"/>
      <c r="F729" s="56"/>
      <c r="G729" s="56"/>
      <c r="H729" s="56"/>
      <c r="I729" s="102"/>
      <c r="J729" s="103"/>
      <c r="U729" s="7"/>
    </row>
    <row r="730" spans="2:21" s="2" customFormat="1" ht="15.75" customHeight="1">
      <c r="B730" s="106"/>
      <c r="C730" s="162"/>
      <c r="D730" s="108"/>
      <c r="E730" s="54"/>
      <c r="F730" s="56"/>
      <c r="G730" s="56"/>
      <c r="H730" s="56"/>
      <c r="I730" s="102"/>
      <c r="J730" s="103"/>
      <c r="U730" s="7"/>
    </row>
    <row r="731" spans="2:21" s="2" customFormat="1" ht="15.75" customHeight="1">
      <c r="B731" s="106"/>
      <c r="C731" s="162"/>
      <c r="D731" s="108"/>
      <c r="E731" s="54"/>
      <c r="F731" s="56"/>
      <c r="G731" s="56"/>
      <c r="H731" s="56"/>
      <c r="I731" s="102"/>
      <c r="J731" s="103"/>
      <c r="U731" s="7"/>
    </row>
    <row r="732" spans="2:21" s="2" customFormat="1" ht="15.75" customHeight="1">
      <c r="B732" s="106"/>
      <c r="C732" s="162"/>
      <c r="D732" s="108"/>
      <c r="E732" s="54"/>
      <c r="F732" s="56"/>
      <c r="G732" s="56"/>
      <c r="H732" s="56"/>
      <c r="I732" s="102"/>
      <c r="J732" s="103"/>
      <c r="U732" s="7"/>
    </row>
    <row r="733" spans="2:21" s="2" customFormat="1" ht="15.75" customHeight="1">
      <c r="B733" s="106"/>
      <c r="C733" s="162"/>
      <c r="D733" s="108"/>
      <c r="E733" s="54"/>
      <c r="F733" s="56"/>
      <c r="G733" s="56"/>
      <c r="H733" s="56"/>
      <c r="I733" s="102"/>
      <c r="J733" s="103"/>
      <c r="U733" s="7"/>
    </row>
    <row r="734" spans="2:21" s="2" customFormat="1" ht="15.75" customHeight="1">
      <c r="B734" s="106"/>
      <c r="C734" s="162"/>
      <c r="D734" s="108"/>
      <c r="E734" s="54"/>
      <c r="F734" s="56"/>
      <c r="G734" s="56"/>
      <c r="H734" s="56"/>
      <c r="I734" s="102"/>
      <c r="J734" s="103"/>
      <c r="U734" s="7"/>
    </row>
    <row r="735" spans="2:21" s="2" customFormat="1" ht="15.75" customHeight="1">
      <c r="B735" s="106"/>
      <c r="C735" s="162"/>
      <c r="D735" s="108"/>
      <c r="E735" s="54"/>
      <c r="F735" s="56"/>
      <c r="G735" s="56"/>
      <c r="H735" s="56"/>
      <c r="I735" s="102"/>
      <c r="J735" s="103"/>
      <c r="U735" s="7"/>
    </row>
    <row r="736" spans="2:21" s="2" customFormat="1" ht="15.75" customHeight="1">
      <c r="B736" s="106"/>
      <c r="C736" s="162"/>
      <c r="D736" s="108"/>
      <c r="E736" s="54"/>
      <c r="F736" s="56"/>
      <c r="G736" s="56"/>
      <c r="H736" s="56"/>
      <c r="I736" s="102"/>
      <c r="J736" s="103"/>
      <c r="U736" s="7"/>
    </row>
    <row r="737" spans="2:21" s="2" customFormat="1" ht="15.75" customHeight="1">
      <c r="B737" s="106"/>
      <c r="C737" s="162"/>
      <c r="D737" s="108"/>
      <c r="E737" s="54"/>
      <c r="F737" s="56"/>
      <c r="G737" s="56"/>
      <c r="H737" s="56"/>
      <c r="I737" s="102"/>
      <c r="J737" s="103"/>
      <c r="U737" s="7"/>
    </row>
    <row r="738" spans="2:21" s="2" customFormat="1" ht="15.75" customHeight="1">
      <c r="B738" s="106"/>
      <c r="C738" s="162"/>
      <c r="D738" s="108"/>
      <c r="E738" s="54"/>
      <c r="F738" s="56"/>
      <c r="G738" s="56"/>
      <c r="H738" s="56"/>
      <c r="I738" s="102"/>
      <c r="J738" s="103"/>
      <c r="U738" s="7"/>
    </row>
    <row r="739" spans="2:21" s="2" customFormat="1" ht="15.75" customHeight="1">
      <c r="B739" s="106"/>
      <c r="C739" s="162"/>
      <c r="D739" s="108"/>
      <c r="E739" s="54"/>
      <c r="F739" s="56"/>
      <c r="G739" s="56"/>
      <c r="H739" s="56"/>
      <c r="I739" s="102"/>
      <c r="J739" s="103"/>
      <c r="U739" s="7"/>
    </row>
    <row r="740" spans="2:21" s="2" customFormat="1" ht="15.75" customHeight="1">
      <c r="B740" s="106"/>
      <c r="C740" s="162"/>
      <c r="D740" s="108"/>
      <c r="E740" s="54"/>
      <c r="F740" s="56"/>
      <c r="G740" s="56"/>
      <c r="H740" s="56"/>
      <c r="I740" s="102"/>
      <c r="J740" s="103"/>
      <c r="U740" s="7"/>
    </row>
    <row r="741" spans="2:21" s="2" customFormat="1" ht="15.75" customHeight="1">
      <c r="B741" s="106"/>
      <c r="C741" s="162"/>
      <c r="D741" s="108"/>
      <c r="E741" s="54"/>
      <c r="F741" s="56"/>
      <c r="G741" s="56"/>
      <c r="H741" s="56"/>
      <c r="I741" s="102"/>
      <c r="J741" s="103"/>
      <c r="U741" s="7"/>
    </row>
    <row r="742" spans="2:21" s="2" customFormat="1" ht="15.75" customHeight="1">
      <c r="B742" s="106"/>
      <c r="C742" s="162"/>
      <c r="D742" s="108"/>
      <c r="E742" s="54"/>
      <c r="F742" s="56"/>
      <c r="G742" s="56"/>
      <c r="H742" s="56"/>
      <c r="I742" s="102"/>
      <c r="J742" s="103"/>
      <c r="U742" s="7"/>
    </row>
    <row r="743" spans="2:21" s="2" customFormat="1" ht="15.75" customHeight="1">
      <c r="B743" s="106"/>
      <c r="C743" s="162"/>
      <c r="D743" s="108"/>
      <c r="E743" s="54"/>
      <c r="F743" s="56"/>
      <c r="G743" s="56"/>
      <c r="H743" s="56"/>
      <c r="I743" s="102"/>
      <c r="J743" s="103"/>
      <c r="U743" s="7"/>
    </row>
    <row r="744" spans="2:21" s="2" customFormat="1" ht="15.75" customHeight="1">
      <c r="B744" s="106"/>
      <c r="C744" s="162"/>
      <c r="D744" s="108"/>
      <c r="E744" s="54"/>
      <c r="F744" s="56"/>
      <c r="G744" s="56"/>
      <c r="H744" s="56"/>
      <c r="I744" s="102"/>
      <c r="J744" s="103"/>
      <c r="U744" s="7"/>
    </row>
    <row r="745" spans="2:21" s="2" customFormat="1" ht="15.75" customHeight="1">
      <c r="B745" s="106"/>
      <c r="C745" s="162"/>
      <c r="D745" s="108"/>
      <c r="E745" s="54"/>
      <c r="F745" s="56"/>
      <c r="G745" s="56"/>
      <c r="H745" s="56"/>
      <c r="I745" s="102"/>
      <c r="J745" s="103"/>
      <c r="U745" s="7"/>
    </row>
    <row r="746" spans="2:21" s="2" customFormat="1" ht="15.75" customHeight="1">
      <c r="B746" s="106"/>
      <c r="C746" s="162"/>
      <c r="D746" s="108"/>
      <c r="E746" s="54"/>
      <c r="F746" s="56"/>
      <c r="G746" s="56"/>
      <c r="H746" s="56"/>
      <c r="I746" s="102"/>
      <c r="J746" s="103"/>
      <c r="U746" s="7"/>
    </row>
    <row r="747" spans="2:21" s="2" customFormat="1" ht="15.75" customHeight="1">
      <c r="B747" s="106"/>
      <c r="C747" s="162"/>
      <c r="D747" s="108"/>
      <c r="E747" s="54"/>
      <c r="F747" s="56"/>
      <c r="G747" s="56"/>
      <c r="H747" s="56"/>
      <c r="I747" s="102"/>
      <c r="J747" s="103"/>
      <c r="U747" s="7"/>
    </row>
    <row r="748" spans="2:21" s="2" customFormat="1" ht="15.75" customHeight="1">
      <c r="B748" s="106"/>
      <c r="C748" s="162"/>
      <c r="D748" s="108"/>
      <c r="E748" s="54"/>
      <c r="F748" s="56"/>
      <c r="G748" s="56"/>
      <c r="H748" s="56"/>
      <c r="I748" s="102"/>
      <c r="J748" s="103"/>
      <c r="U748" s="7"/>
    </row>
    <row r="749" spans="2:21" s="2" customFormat="1" ht="15.75" customHeight="1">
      <c r="B749" s="106"/>
      <c r="C749" s="162"/>
      <c r="D749" s="108"/>
      <c r="E749" s="54"/>
      <c r="F749" s="56"/>
      <c r="G749" s="56"/>
      <c r="H749" s="56"/>
      <c r="I749" s="102"/>
      <c r="J749" s="103"/>
      <c r="U749" s="7"/>
    </row>
    <row r="750" spans="2:21" s="2" customFormat="1" ht="15.75" customHeight="1">
      <c r="B750" s="106"/>
      <c r="C750" s="162"/>
      <c r="D750" s="108"/>
      <c r="E750" s="54"/>
      <c r="F750" s="56"/>
      <c r="G750" s="56"/>
      <c r="H750" s="56"/>
      <c r="I750" s="102"/>
      <c r="J750" s="103"/>
      <c r="U750" s="7"/>
    </row>
    <row r="751" spans="2:21" s="2" customFormat="1" ht="15.75" customHeight="1">
      <c r="B751" s="106"/>
      <c r="C751" s="162"/>
      <c r="D751" s="108"/>
      <c r="E751" s="54"/>
      <c r="F751" s="56"/>
      <c r="G751" s="56"/>
      <c r="H751" s="56"/>
      <c r="I751" s="102"/>
      <c r="J751" s="103"/>
      <c r="U751" s="7"/>
    </row>
    <row r="752" spans="2:21" s="2" customFormat="1" ht="15.75" customHeight="1">
      <c r="B752" s="106"/>
      <c r="C752" s="162"/>
      <c r="D752" s="108"/>
      <c r="E752" s="54"/>
      <c r="F752" s="56"/>
      <c r="G752" s="56"/>
      <c r="H752" s="56"/>
      <c r="I752" s="102"/>
      <c r="J752" s="103"/>
      <c r="U752" s="7"/>
    </row>
    <row r="753" spans="2:21" s="2" customFormat="1" ht="15.75" customHeight="1">
      <c r="B753" s="106"/>
      <c r="C753" s="162"/>
      <c r="D753" s="108"/>
      <c r="E753" s="54"/>
      <c r="F753" s="56"/>
      <c r="G753" s="56"/>
      <c r="H753" s="56"/>
      <c r="I753" s="102"/>
      <c r="J753" s="103"/>
      <c r="U753" s="7"/>
    </row>
    <row r="754" spans="2:21" s="2" customFormat="1" ht="15.75" customHeight="1">
      <c r="B754" s="106"/>
      <c r="C754" s="162"/>
      <c r="D754" s="108"/>
      <c r="E754" s="54"/>
      <c r="F754" s="56"/>
      <c r="G754" s="56"/>
      <c r="H754" s="56"/>
      <c r="I754" s="102"/>
      <c r="J754" s="103"/>
      <c r="U754" s="7"/>
    </row>
    <row r="755" spans="2:21" s="2" customFormat="1" ht="15.75" customHeight="1">
      <c r="B755" s="106"/>
      <c r="C755" s="162"/>
      <c r="D755" s="108"/>
      <c r="E755" s="54"/>
      <c r="F755" s="56"/>
      <c r="G755" s="56"/>
      <c r="H755" s="56"/>
      <c r="I755" s="102"/>
      <c r="J755" s="103"/>
      <c r="U755" s="7"/>
    </row>
    <row r="756" spans="2:21" s="2" customFormat="1" ht="15.75" customHeight="1">
      <c r="B756" s="106"/>
      <c r="C756" s="162"/>
      <c r="D756" s="108"/>
      <c r="E756" s="54"/>
      <c r="F756" s="56"/>
      <c r="G756" s="56"/>
      <c r="H756" s="56"/>
      <c r="I756" s="102"/>
      <c r="J756" s="103"/>
      <c r="U756" s="7"/>
    </row>
    <row r="757" spans="2:21" s="2" customFormat="1" ht="15.75" customHeight="1">
      <c r="B757" s="106"/>
      <c r="C757" s="162"/>
      <c r="D757" s="108"/>
      <c r="E757" s="54"/>
      <c r="F757" s="56"/>
      <c r="G757" s="56"/>
      <c r="H757" s="56"/>
      <c r="I757" s="102"/>
      <c r="J757" s="103"/>
      <c r="U757" s="7"/>
    </row>
    <row r="758" spans="2:21" s="2" customFormat="1" ht="15.75" customHeight="1">
      <c r="B758" s="106"/>
      <c r="C758" s="162"/>
      <c r="D758" s="108"/>
      <c r="E758" s="54"/>
      <c r="F758" s="56"/>
      <c r="G758" s="56"/>
      <c r="H758" s="56"/>
      <c r="I758" s="102"/>
      <c r="J758" s="103"/>
      <c r="U758" s="7"/>
    </row>
    <row r="759" spans="2:21" s="2" customFormat="1" ht="15.75" customHeight="1">
      <c r="B759" s="106"/>
      <c r="C759" s="162"/>
      <c r="D759" s="108"/>
      <c r="E759" s="54"/>
      <c r="F759" s="56"/>
      <c r="G759" s="56"/>
      <c r="H759" s="56"/>
      <c r="I759" s="102"/>
      <c r="J759" s="103"/>
      <c r="U759" s="7"/>
    </row>
    <row r="760" spans="2:21" s="2" customFormat="1" ht="15.75" customHeight="1">
      <c r="B760" s="106"/>
      <c r="C760" s="162"/>
      <c r="D760" s="108"/>
      <c r="E760" s="54"/>
      <c r="F760" s="56"/>
      <c r="G760" s="56"/>
      <c r="H760" s="56"/>
      <c r="I760" s="102"/>
      <c r="J760" s="103"/>
      <c r="U760" s="7"/>
    </row>
    <row r="761" spans="2:21" s="2" customFormat="1" ht="15.75" customHeight="1">
      <c r="B761" s="106"/>
      <c r="C761" s="162"/>
      <c r="D761" s="108"/>
      <c r="E761" s="54"/>
      <c r="F761" s="56"/>
      <c r="G761" s="56"/>
      <c r="H761" s="56"/>
      <c r="I761" s="102"/>
      <c r="J761" s="103"/>
      <c r="U761" s="7"/>
    </row>
    <row r="762" spans="2:21" s="2" customFormat="1" ht="15.75" customHeight="1">
      <c r="B762" s="106"/>
      <c r="C762" s="162"/>
      <c r="D762" s="108"/>
      <c r="E762" s="54"/>
      <c r="F762" s="56"/>
      <c r="G762" s="56"/>
      <c r="H762" s="56"/>
      <c r="I762" s="102"/>
      <c r="J762" s="103"/>
      <c r="U762" s="7"/>
    </row>
    <row r="763" spans="2:21" s="2" customFormat="1" ht="15.75" customHeight="1">
      <c r="B763" s="106"/>
      <c r="C763" s="162"/>
      <c r="D763" s="108"/>
      <c r="E763" s="54"/>
      <c r="F763" s="56"/>
      <c r="G763" s="56"/>
      <c r="H763" s="56"/>
      <c r="I763" s="102"/>
      <c r="J763" s="103"/>
      <c r="U763" s="7"/>
    </row>
    <row r="764" spans="2:21" s="2" customFormat="1" ht="15.75" customHeight="1">
      <c r="B764" s="106"/>
      <c r="C764" s="162"/>
      <c r="D764" s="108"/>
      <c r="E764" s="54"/>
      <c r="F764" s="56"/>
      <c r="G764" s="56"/>
      <c r="H764" s="56"/>
      <c r="I764" s="102"/>
      <c r="J764" s="103"/>
      <c r="U764" s="7"/>
    </row>
    <row r="765" spans="2:21" s="2" customFormat="1" ht="15.75" customHeight="1">
      <c r="B765" s="106"/>
      <c r="C765" s="162"/>
      <c r="D765" s="108"/>
      <c r="E765" s="54"/>
      <c r="F765" s="56"/>
      <c r="G765" s="56"/>
      <c r="H765" s="56"/>
      <c r="I765" s="102"/>
      <c r="J765" s="103"/>
      <c r="U765" s="7"/>
    </row>
    <row r="766" spans="2:21" s="2" customFormat="1" ht="15.75" customHeight="1">
      <c r="B766" s="106"/>
      <c r="C766" s="162"/>
      <c r="D766" s="108"/>
      <c r="E766" s="54"/>
      <c r="F766" s="56"/>
      <c r="G766" s="56"/>
      <c r="H766" s="56"/>
      <c r="I766" s="102"/>
      <c r="J766" s="103"/>
      <c r="U766" s="7"/>
    </row>
    <row r="767" spans="2:21" s="2" customFormat="1" ht="15.75" customHeight="1">
      <c r="B767" s="106"/>
      <c r="C767" s="162"/>
      <c r="D767" s="108"/>
      <c r="E767" s="54"/>
      <c r="F767" s="56"/>
      <c r="G767" s="56"/>
      <c r="H767" s="56"/>
      <c r="I767" s="102"/>
      <c r="J767" s="103"/>
      <c r="U767" s="7"/>
    </row>
    <row r="768" spans="2:21" s="2" customFormat="1" ht="15.75" customHeight="1">
      <c r="B768" s="106"/>
      <c r="C768" s="162"/>
      <c r="D768" s="108"/>
      <c r="E768" s="54"/>
      <c r="F768" s="56"/>
      <c r="G768" s="56"/>
      <c r="H768" s="56"/>
      <c r="I768" s="102"/>
      <c r="J768" s="103"/>
      <c r="U768" s="7"/>
    </row>
    <row r="769" spans="2:21" s="2" customFormat="1" ht="15.75" customHeight="1">
      <c r="B769" s="106"/>
      <c r="C769" s="162"/>
      <c r="D769" s="108"/>
      <c r="E769" s="54"/>
      <c r="F769" s="56"/>
      <c r="G769" s="56"/>
      <c r="H769" s="56"/>
      <c r="I769" s="102"/>
      <c r="J769" s="103"/>
      <c r="U769" s="7"/>
    </row>
    <row r="770" spans="2:21" s="2" customFormat="1" ht="15.75" customHeight="1">
      <c r="B770" s="106"/>
      <c r="C770" s="162"/>
      <c r="D770" s="108"/>
      <c r="E770" s="54"/>
      <c r="F770" s="56"/>
      <c r="G770" s="56"/>
      <c r="H770" s="56"/>
      <c r="I770" s="102"/>
      <c r="J770" s="103"/>
      <c r="U770" s="7"/>
    </row>
    <row r="771" spans="2:21" s="2" customFormat="1" ht="15.75" customHeight="1">
      <c r="B771" s="106"/>
      <c r="C771" s="162"/>
      <c r="D771" s="108"/>
      <c r="E771" s="54"/>
      <c r="F771" s="56"/>
      <c r="G771" s="56"/>
      <c r="H771" s="56"/>
      <c r="I771" s="102"/>
      <c r="J771" s="103"/>
      <c r="U771" s="7"/>
    </row>
    <row r="772" spans="2:21" s="2" customFormat="1" ht="15.75" customHeight="1">
      <c r="B772" s="106"/>
      <c r="C772" s="162"/>
      <c r="D772" s="108"/>
      <c r="E772" s="54"/>
      <c r="F772" s="56"/>
      <c r="G772" s="56"/>
      <c r="H772" s="56"/>
      <c r="I772" s="102"/>
      <c r="J772" s="103"/>
      <c r="U772" s="7"/>
    </row>
    <row r="773" spans="2:21" s="2" customFormat="1" ht="15.75" customHeight="1">
      <c r="B773" s="106"/>
      <c r="C773" s="162"/>
      <c r="D773" s="108"/>
      <c r="E773" s="54"/>
      <c r="F773" s="56"/>
      <c r="G773" s="56"/>
      <c r="H773" s="56"/>
      <c r="I773" s="102"/>
      <c r="J773" s="103"/>
      <c r="U773" s="7"/>
    </row>
    <row r="774" spans="2:21" s="2" customFormat="1" ht="15.75" customHeight="1">
      <c r="B774" s="106"/>
      <c r="C774" s="162"/>
      <c r="D774" s="108"/>
      <c r="E774" s="54"/>
      <c r="F774" s="56"/>
      <c r="G774" s="56"/>
      <c r="H774" s="56"/>
      <c r="I774" s="102"/>
      <c r="J774" s="103"/>
      <c r="U774" s="7"/>
    </row>
    <row r="775" spans="2:21" s="2" customFormat="1" ht="15.75" customHeight="1">
      <c r="B775" s="106"/>
      <c r="C775" s="162"/>
      <c r="D775" s="108"/>
      <c r="E775" s="54"/>
      <c r="F775" s="56"/>
      <c r="G775" s="56"/>
      <c r="H775" s="56"/>
      <c r="I775" s="102"/>
      <c r="J775" s="103"/>
      <c r="U775" s="7"/>
    </row>
    <row r="776" spans="2:21" s="2" customFormat="1" ht="15.75" customHeight="1">
      <c r="B776" s="106"/>
      <c r="C776" s="162"/>
      <c r="D776" s="108"/>
      <c r="E776" s="54"/>
      <c r="F776" s="56"/>
      <c r="G776" s="56"/>
      <c r="H776" s="56"/>
      <c r="I776" s="102"/>
      <c r="J776" s="103"/>
      <c r="U776" s="7"/>
    </row>
    <row r="777" spans="2:21" s="2" customFormat="1" ht="15.75" customHeight="1">
      <c r="B777" s="106"/>
      <c r="C777" s="162"/>
      <c r="D777" s="108"/>
      <c r="E777" s="54"/>
      <c r="F777" s="56"/>
      <c r="G777" s="56"/>
      <c r="H777" s="56"/>
      <c r="I777" s="102"/>
      <c r="J777" s="103"/>
      <c r="U777" s="7"/>
    </row>
    <row r="778" spans="2:21" s="2" customFormat="1" ht="15.75" customHeight="1">
      <c r="B778" s="106"/>
      <c r="C778" s="162"/>
      <c r="D778" s="108"/>
      <c r="E778" s="54"/>
      <c r="F778" s="56"/>
      <c r="G778" s="56"/>
      <c r="H778" s="56"/>
      <c r="I778" s="102"/>
      <c r="J778" s="103"/>
      <c r="U778" s="7"/>
    </row>
    <row r="779" spans="2:21" s="2" customFormat="1" ht="15.75" customHeight="1">
      <c r="B779" s="106"/>
      <c r="C779" s="162"/>
      <c r="D779" s="108"/>
      <c r="E779" s="54"/>
      <c r="F779" s="56"/>
      <c r="G779" s="56"/>
      <c r="H779" s="56"/>
      <c r="I779" s="102"/>
      <c r="J779" s="103"/>
      <c r="U779" s="7"/>
    </row>
    <row r="780" spans="2:21" s="2" customFormat="1" ht="15.75" customHeight="1">
      <c r="B780" s="106"/>
      <c r="C780" s="162"/>
      <c r="D780" s="108"/>
      <c r="E780" s="54"/>
      <c r="F780" s="56"/>
      <c r="G780" s="56"/>
      <c r="H780" s="56"/>
      <c r="I780" s="102"/>
      <c r="J780" s="103"/>
      <c r="U780" s="7"/>
    </row>
    <row r="781" spans="2:21" s="2" customFormat="1" ht="15.75" customHeight="1">
      <c r="B781" s="106"/>
      <c r="C781" s="162"/>
      <c r="D781" s="108"/>
      <c r="E781" s="54"/>
      <c r="F781" s="56"/>
      <c r="G781" s="56"/>
      <c r="H781" s="56"/>
      <c r="I781" s="102"/>
      <c r="J781" s="103"/>
      <c r="U781" s="7"/>
    </row>
    <row r="782" spans="2:21" s="2" customFormat="1" ht="15.75" customHeight="1">
      <c r="B782" s="106"/>
      <c r="C782" s="162"/>
      <c r="D782" s="108"/>
      <c r="E782" s="54"/>
      <c r="F782" s="56"/>
      <c r="G782" s="56"/>
      <c r="H782" s="56"/>
      <c r="I782" s="102"/>
      <c r="J782" s="103"/>
      <c r="U782" s="7"/>
    </row>
    <row r="783" spans="2:21" s="2" customFormat="1" ht="15.75" customHeight="1">
      <c r="B783" s="106"/>
      <c r="C783" s="162"/>
      <c r="D783" s="108"/>
      <c r="E783" s="54"/>
      <c r="F783" s="56"/>
      <c r="G783" s="56"/>
      <c r="H783" s="56"/>
      <c r="I783" s="102"/>
      <c r="J783" s="103"/>
      <c r="U783" s="7"/>
    </row>
    <row r="784" spans="2:21" s="2" customFormat="1" ht="15.75" customHeight="1">
      <c r="B784" s="106"/>
      <c r="C784" s="162"/>
      <c r="D784" s="108"/>
      <c r="E784" s="54"/>
      <c r="F784" s="56"/>
      <c r="G784" s="56"/>
      <c r="H784" s="56"/>
      <c r="I784" s="102"/>
      <c r="J784" s="103"/>
      <c r="U784" s="7"/>
    </row>
    <row r="785" spans="2:21" s="2" customFormat="1" ht="15.75" customHeight="1">
      <c r="B785" s="106"/>
      <c r="C785" s="162"/>
      <c r="D785" s="108"/>
      <c r="E785" s="54"/>
      <c r="F785" s="56"/>
      <c r="G785" s="56"/>
      <c r="H785" s="56"/>
      <c r="I785" s="102"/>
      <c r="J785" s="103"/>
      <c r="U785" s="7"/>
    </row>
    <row r="786" spans="2:21" s="2" customFormat="1" ht="15.75" customHeight="1">
      <c r="B786" s="106"/>
      <c r="C786" s="162"/>
      <c r="D786" s="108"/>
      <c r="E786" s="54"/>
      <c r="F786" s="56"/>
      <c r="G786" s="56"/>
      <c r="H786" s="56"/>
      <c r="I786" s="102"/>
      <c r="J786" s="103"/>
      <c r="U786" s="7"/>
    </row>
    <row r="787" spans="2:21" s="2" customFormat="1" ht="15.75" customHeight="1">
      <c r="B787" s="106"/>
      <c r="C787" s="162"/>
      <c r="D787" s="108"/>
      <c r="E787" s="54"/>
      <c r="F787" s="56"/>
      <c r="G787" s="56"/>
      <c r="H787" s="56"/>
      <c r="I787" s="102"/>
      <c r="J787" s="103"/>
      <c r="U787" s="7"/>
    </row>
    <row r="788" spans="2:21" s="2" customFormat="1" ht="15.75" customHeight="1">
      <c r="B788" s="106"/>
      <c r="C788" s="162"/>
      <c r="D788" s="108"/>
      <c r="E788" s="54"/>
      <c r="F788" s="56"/>
      <c r="G788" s="56"/>
      <c r="H788" s="56"/>
      <c r="I788" s="102"/>
      <c r="J788" s="103"/>
      <c r="U788" s="7"/>
    </row>
    <row r="789" spans="2:21" s="2" customFormat="1" ht="15.75" customHeight="1">
      <c r="B789" s="106"/>
      <c r="C789" s="162"/>
      <c r="D789" s="108"/>
      <c r="E789" s="54"/>
      <c r="F789" s="56"/>
      <c r="G789" s="56"/>
      <c r="H789" s="56"/>
      <c r="I789" s="102"/>
      <c r="J789" s="103"/>
      <c r="U789" s="7"/>
    </row>
    <row r="790" spans="2:21" s="2" customFormat="1" ht="15.75" customHeight="1">
      <c r="B790" s="106"/>
      <c r="C790" s="162"/>
      <c r="D790" s="108"/>
      <c r="E790" s="54"/>
      <c r="F790" s="56"/>
      <c r="G790" s="56"/>
      <c r="H790" s="56"/>
      <c r="I790" s="102"/>
      <c r="J790" s="103"/>
      <c r="U790" s="7"/>
    </row>
    <row r="791" spans="2:21" s="2" customFormat="1" ht="15.75" customHeight="1">
      <c r="B791" s="106"/>
      <c r="C791" s="162"/>
      <c r="D791" s="108"/>
      <c r="E791" s="54"/>
      <c r="F791" s="56"/>
      <c r="G791" s="56"/>
      <c r="H791" s="56"/>
      <c r="I791" s="102"/>
      <c r="J791" s="103"/>
      <c r="U791" s="7"/>
    </row>
    <row r="792" spans="2:21" s="2" customFormat="1" ht="15.75" customHeight="1">
      <c r="B792" s="106"/>
      <c r="C792" s="162"/>
      <c r="D792" s="108"/>
      <c r="E792" s="54"/>
      <c r="F792" s="56"/>
      <c r="G792" s="56"/>
      <c r="H792" s="56"/>
      <c r="I792" s="102"/>
      <c r="J792" s="103"/>
      <c r="U792" s="7"/>
    </row>
    <row r="793" spans="2:21" s="2" customFormat="1" ht="15.75" customHeight="1">
      <c r="B793" s="106"/>
      <c r="C793" s="162"/>
      <c r="D793" s="108"/>
      <c r="E793" s="54"/>
      <c r="F793" s="56"/>
      <c r="G793" s="56"/>
      <c r="H793" s="56"/>
      <c r="I793" s="102"/>
      <c r="J793" s="103"/>
      <c r="U793" s="7"/>
    </row>
    <row r="794" spans="2:21" s="2" customFormat="1" ht="15.75" customHeight="1">
      <c r="B794" s="106"/>
      <c r="C794" s="162"/>
      <c r="D794" s="108"/>
      <c r="E794" s="54"/>
      <c r="F794" s="56"/>
      <c r="G794" s="56"/>
      <c r="H794" s="56"/>
      <c r="I794" s="102"/>
      <c r="J794" s="103"/>
      <c r="U794" s="7"/>
    </row>
    <row r="795" spans="2:21" s="2" customFormat="1" ht="15.75" customHeight="1">
      <c r="B795" s="106"/>
      <c r="C795" s="162"/>
      <c r="D795" s="108"/>
      <c r="E795" s="54"/>
      <c r="F795" s="56"/>
      <c r="G795" s="56"/>
      <c r="H795" s="56"/>
      <c r="I795" s="102"/>
      <c r="J795" s="103"/>
      <c r="U795" s="7"/>
    </row>
    <row r="796" spans="2:21" s="2" customFormat="1" ht="15.75" customHeight="1">
      <c r="B796" s="106"/>
      <c r="C796" s="162"/>
      <c r="D796" s="108"/>
      <c r="E796" s="54"/>
      <c r="F796" s="56"/>
      <c r="G796" s="56"/>
      <c r="H796" s="56"/>
      <c r="I796" s="102"/>
      <c r="J796" s="103"/>
      <c r="U796" s="7"/>
    </row>
    <row r="797" spans="2:21" s="2" customFormat="1" ht="15.75" customHeight="1">
      <c r="B797" s="106"/>
      <c r="C797" s="162"/>
      <c r="D797" s="108"/>
      <c r="E797" s="54"/>
      <c r="F797" s="56"/>
      <c r="G797" s="56"/>
      <c r="H797" s="56"/>
      <c r="I797" s="102"/>
      <c r="J797" s="103"/>
      <c r="U797" s="7"/>
    </row>
    <row r="798" spans="2:21" s="2" customFormat="1" ht="15.75" customHeight="1">
      <c r="B798" s="106"/>
      <c r="C798" s="162"/>
      <c r="D798" s="108"/>
      <c r="E798" s="54"/>
      <c r="F798" s="56"/>
      <c r="G798" s="56"/>
      <c r="H798" s="56"/>
      <c r="I798" s="102"/>
      <c r="J798" s="103"/>
      <c r="U798" s="7"/>
    </row>
    <row r="799" spans="2:21" s="2" customFormat="1" ht="15.75" customHeight="1">
      <c r="B799" s="106"/>
      <c r="C799" s="162"/>
      <c r="D799" s="108"/>
      <c r="E799" s="54"/>
      <c r="F799" s="56"/>
      <c r="G799" s="56"/>
      <c r="H799" s="56"/>
      <c r="I799" s="102"/>
      <c r="J799" s="103"/>
      <c r="U799" s="7"/>
    </row>
    <row r="800" spans="2:21" s="2" customFormat="1" ht="15.75" customHeight="1">
      <c r="B800" s="106"/>
      <c r="C800" s="162"/>
      <c r="D800" s="108"/>
      <c r="E800" s="54"/>
      <c r="F800" s="56"/>
      <c r="G800" s="56"/>
      <c r="H800" s="56"/>
      <c r="I800" s="102"/>
      <c r="J800" s="103"/>
      <c r="U800" s="7"/>
    </row>
    <row r="801" spans="2:21" s="2" customFormat="1" ht="15.75" customHeight="1">
      <c r="B801" s="106"/>
      <c r="C801" s="162"/>
      <c r="D801" s="108"/>
      <c r="E801" s="54"/>
      <c r="F801" s="56"/>
      <c r="G801" s="56"/>
      <c r="H801" s="56"/>
      <c r="I801" s="102"/>
      <c r="J801" s="103"/>
      <c r="U801" s="7"/>
    </row>
    <row r="802" spans="2:21" s="2" customFormat="1" ht="15.75" customHeight="1">
      <c r="B802" s="106"/>
      <c r="C802" s="162"/>
      <c r="D802" s="108"/>
      <c r="E802" s="54"/>
      <c r="F802" s="56"/>
      <c r="G802" s="56"/>
      <c r="H802" s="56"/>
      <c r="I802" s="102"/>
      <c r="J802" s="103"/>
      <c r="U802" s="7"/>
    </row>
    <row r="803" spans="2:21" s="2" customFormat="1" ht="15.75" customHeight="1">
      <c r="B803" s="106"/>
      <c r="C803" s="162"/>
      <c r="D803" s="108"/>
      <c r="E803" s="54"/>
      <c r="F803" s="56"/>
      <c r="G803" s="56"/>
      <c r="H803" s="56"/>
      <c r="I803" s="102"/>
      <c r="J803" s="103"/>
      <c r="U803" s="7"/>
    </row>
    <row r="804" spans="2:21" s="2" customFormat="1" ht="15.75" customHeight="1">
      <c r="B804" s="106"/>
      <c r="C804" s="162"/>
      <c r="D804" s="108"/>
      <c r="E804" s="54"/>
      <c r="F804" s="56"/>
      <c r="G804" s="56"/>
      <c r="H804" s="56"/>
      <c r="I804" s="102"/>
      <c r="J804" s="103"/>
      <c r="U804" s="7"/>
    </row>
    <row r="805" spans="2:21" s="2" customFormat="1" ht="15.75" customHeight="1">
      <c r="B805" s="106"/>
      <c r="C805" s="162"/>
      <c r="D805" s="108"/>
      <c r="E805" s="54"/>
      <c r="F805" s="56"/>
      <c r="G805" s="56"/>
      <c r="H805" s="56"/>
      <c r="I805" s="102"/>
      <c r="J805" s="103"/>
      <c r="U805" s="7"/>
    </row>
    <row r="806" spans="2:21" s="2" customFormat="1" ht="15.75" customHeight="1">
      <c r="B806" s="106"/>
      <c r="C806" s="162"/>
      <c r="D806" s="108"/>
      <c r="E806" s="54"/>
      <c r="F806" s="56"/>
      <c r="G806" s="56"/>
      <c r="H806" s="56"/>
      <c r="I806" s="102"/>
      <c r="J806" s="103"/>
      <c r="U806" s="7"/>
    </row>
    <row r="807" spans="2:21" s="2" customFormat="1" ht="15.75" customHeight="1">
      <c r="B807" s="106"/>
      <c r="C807" s="162"/>
      <c r="D807" s="108"/>
      <c r="E807" s="54"/>
      <c r="F807" s="56"/>
      <c r="G807" s="56"/>
      <c r="H807" s="56"/>
      <c r="I807" s="102"/>
      <c r="J807" s="103"/>
      <c r="U807" s="7"/>
    </row>
    <row r="808" spans="2:21" s="2" customFormat="1" ht="15.75" customHeight="1">
      <c r="B808" s="106"/>
      <c r="C808" s="162"/>
      <c r="D808" s="108"/>
      <c r="E808" s="54"/>
      <c r="F808" s="56"/>
      <c r="G808" s="56"/>
      <c r="H808" s="56"/>
      <c r="I808" s="102"/>
      <c r="J808" s="103"/>
      <c r="U808" s="7"/>
    </row>
    <row r="809" spans="2:21" s="2" customFormat="1" ht="15.75" customHeight="1">
      <c r="B809" s="106"/>
      <c r="C809" s="162"/>
      <c r="D809" s="108"/>
      <c r="E809" s="54"/>
      <c r="F809" s="56"/>
      <c r="G809" s="56"/>
      <c r="H809" s="56"/>
      <c r="I809" s="102"/>
      <c r="J809" s="103"/>
      <c r="U809" s="7"/>
    </row>
    <row r="810" spans="2:21" s="2" customFormat="1" ht="15.75" customHeight="1">
      <c r="B810" s="106"/>
      <c r="C810" s="162"/>
      <c r="D810" s="108"/>
      <c r="E810" s="54"/>
      <c r="F810" s="56"/>
      <c r="G810" s="56"/>
      <c r="H810" s="56"/>
      <c r="I810" s="102"/>
      <c r="J810" s="103"/>
      <c r="U810" s="7"/>
    </row>
    <row r="811" spans="2:21" s="2" customFormat="1" ht="15.75" customHeight="1">
      <c r="B811" s="106"/>
      <c r="C811" s="162"/>
      <c r="D811" s="108"/>
      <c r="E811" s="54"/>
      <c r="F811" s="56"/>
      <c r="G811" s="56"/>
      <c r="H811" s="56"/>
      <c r="I811" s="102"/>
      <c r="J811" s="103"/>
      <c r="U811" s="7"/>
    </row>
    <row r="812" spans="2:21" s="2" customFormat="1" ht="15.75" customHeight="1">
      <c r="B812" s="106"/>
      <c r="C812" s="162"/>
      <c r="D812" s="108"/>
      <c r="E812" s="54"/>
      <c r="F812" s="56"/>
      <c r="G812" s="56"/>
      <c r="H812" s="56"/>
      <c r="I812" s="102"/>
      <c r="J812" s="103"/>
      <c r="U812" s="7"/>
    </row>
    <row r="813" spans="2:21" s="2" customFormat="1" ht="15.75" customHeight="1">
      <c r="B813" s="106"/>
      <c r="C813" s="162"/>
      <c r="D813" s="108"/>
      <c r="E813" s="54"/>
      <c r="F813" s="56"/>
      <c r="G813" s="56"/>
      <c r="H813" s="56"/>
      <c r="I813" s="102"/>
      <c r="J813" s="103"/>
      <c r="U813" s="7"/>
    </row>
    <row r="814" spans="2:21" s="2" customFormat="1" ht="15.75" customHeight="1">
      <c r="B814" s="106"/>
      <c r="C814" s="162"/>
      <c r="D814" s="108"/>
      <c r="E814" s="54"/>
      <c r="F814" s="56"/>
      <c r="G814" s="56"/>
      <c r="H814" s="56"/>
      <c r="I814" s="102"/>
      <c r="J814" s="103"/>
      <c r="U814" s="7"/>
    </row>
    <row r="815" spans="2:21" s="2" customFormat="1" ht="15.75" customHeight="1">
      <c r="B815" s="106"/>
      <c r="C815" s="162"/>
      <c r="D815" s="108"/>
      <c r="E815" s="54"/>
      <c r="F815" s="56"/>
      <c r="G815" s="56"/>
      <c r="H815" s="56"/>
      <c r="I815" s="102"/>
      <c r="J815" s="103"/>
      <c r="U815" s="7"/>
    </row>
    <row r="816" spans="2:21" s="2" customFormat="1" ht="15.75" customHeight="1">
      <c r="B816" s="106"/>
      <c r="C816" s="162"/>
      <c r="D816" s="108"/>
      <c r="E816" s="54"/>
      <c r="F816" s="56"/>
      <c r="G816" s="56"/>
      <c r="H816" s="56"/>
      <c r="I816" s="102"/>
      <c r="J816" s="103"/>
      <c r="U816" s="7"/>
    </row>
    <row r="817" spans="2:21" s="2" customFormat="1" ht="15.75" customHeight="1">
      <c r="B817" s="106"/>
      <c r="C817" s="162"/>
      <c r="D817" s="108"/>
      <c r="E817" s="54"/>
      <c r="F817" s="56"/>
      <c r="G817" s="56"/>
      <c r="H817" s="56"/>
      <c r="I817" s="102"/>
      <c r="J817" s="103"/>
      <c r="U817" s="7"/>
    </row>
    <row r="818" spans="2:21" s="2" customFormat="1" ht="15.75" customHeight="1">
      <c r="B818" s="106"/>
      <c r="C818" s="162"/>
      <c r="D818" s="108"/>
      <c r="E818" s="54"/>
      <c r="F818" s="56"/>
      <c r="G818" s="56"/>
      <c r="H818" s="56"/>
      <c r="I818" s="102"/>
      <c r="J818" s="103"/>
      <c r="U818" s="7"/>
    </row>
    <row r="819" spans="2:21" s="2" customFormat="1" ht="15.75" customHeight="1">
      <c r="B819" s="106"/>
      <c r="C819" s="162"/>
      <c r="D819" s="108"/>
      <c r="E819" s="54"/>
      <c r="F819" s="56"/>
      <c r="G819" s="56"/>
      <c r="H819" s="56"/>
      <c r="I819" s="102"/>
      <c r="J819" s="103"/>
      <c r="U819" s="7"/>
    </row>
    <row r="820" spans="2:21" s="2" customFormat="1" ht="15.75" customHeight="1">
      <c r="B820" s="106"/>
      <c r="C820" s="162"/>
      <c r="D820" s="108"/>
      <c r="E820" s="54"/>
      <c r="F820" s="56"/>
      <c r="G820" s="56"/>
      <c r="H820" s="56"/>
      <c r="I820" s="102"/>
      <c r="J820" s="103"/>
      <c r="U820" s="7"/>
    </row>
    <row r="821" spans="2:21" s="2" customFormat="1" ht="15.75" customHeight="1">
      <c r="B821" s="106"/>
      <c r="C821" s="162"/>
      <c r="D821" s="108"/>
      <c r="E821" s="54"/>
      <c r="F821" s="56"/>
      <c r="G821" s="56"/>
      <c r="H821" s="56"/>
      <c r="I821" s="102"/>
      <c r="J821" s="103"/>
      <c r="U821" s="7"/>
    </row>
    <row r="822" spans="2:21" s="2" customFormat="1" ht="15.75" customHeight="1">
      <c r="B822" s="106"/>
      <c r="C822" s="162"/>
      <c r="D822" s="108"/>
      <c r="E822" s="54"/>
      <c r="F822" s="56"/>
      <c r="G822" s="56"/>
      <c r="H822" s="56"/>
      <c r="I822" s="102"/>
      <c r="J822" s="103"/>
      <c r="U822" s="7"/>
    </row>
    <row r="823" spans="2:21" s="2" customFormat="1" ht="15.75" customHeight="1">
      <c r="B823" s="106"/>
      <c r="C823" s="162"/>
      <c r="D823" s="108"/>
      <c r="E823" s="54"/>
      <c r="F823" s="56"/>
      <c r="G823" s="56"/>
      <c r="H823" s="56"/>
      <c r="I823" s="102"/>
      <c r="J823" s="103"/>
      <c r="U823" s="7"/>
    </row>
    <row r="824" spans="2:21" s="2" customFormat="1" ht="15.75" customHeight="1">
      <c r="B824" s="106"/>
      <c r="C824" s="162"/>
      <c r="D824" s="108"/>
      <c r="E824" s="54"/>
      <c r="F824" s="56"/>
      <c r="G824" s="56"/>
      <c r="H824" s="56"/>
      <c r="I824" s="102"/>
      <c r="J824" s="103"/>
      <c r="U824" s="7"/>
    </row>
    <row r="825" spans="2:21" s="2" customFormat="1" ht="15.75" customHeight="1">
      <c r="B825" s="106"/>
      <c r="C825" s="162"/>
      <c r="D825" s="108"/>
      <c r="E825" s="54"/>
      <c r="F825" s="56"/>
      <c r="G825" s="56"/>
      <c r="H825" s="56"/>
      <c r="I825" s="102"/>
      <c r="J825" s="103"/>
      <c r="U825" s="7"/>
    </row>
    <row r="826" spans="2:21" s="2" customFormat="1" ht="15.75" customHeight="1">
      <c r="B826" s="106"/>
      <c r="C826" s="162"/>
      <c r="D826" s="108"/>
      <c r="E826" s="54"/>
      <c r="F826" s="56"/>
      <c r="G826" s="56"/>
      <c r="H826" s="56"/>
      <c r="I826" s="102"/>
      <c r="J826" s="103"/>
      <c r="U826" s="7"/>
    </row>
    <row r="827" spans="2:21" s="2" customFormat="1" ht="15.75" customHeight="1">
      <c r="B827" s="106"/>
      <c r="C827" s="162"/>
      <c r="D827" s="108"/>
      <c r="E827" s="54"/>
      <c r="F827" s="56"/>
      <c r="G827" s="56"/>
      <c r="H827" s="56"/>
      <c r="I827" s="102"/>
      <c r="J827" s="103"/>
      <c r="U827" s="7"/>
    </row>
    <row r="828" spans="2:21" s="2" customFormat="1" ht="15.75" customHeight="1">
      <c r="B828" s="106"/>
      <c r="C828" s="162"/>
      <c r="D828" s="108"/>
      <c r="E828" s="54"/>
      <c r="F828" s="56"/>
      <c r="G828" s="56"/>
      <c r="H828" s="56"/>
      <c r="I828" s="102"/>
      <c r="J828" s="103"/>
      <c r="U828" s="7"/>
    </row>
    <row r="829" spans="2:21" s="2" customFormat="1" ht="15.75" customHeight="1">
      <c r="B829" s="106"/>
      <c r="C829" s="162"/>
      <c r="D829" s="108"/>
      <c r="E829" s="54"/>
      <c r="F829" s="56"/>
      <c r="G829" s="56"/>
      <c r="H829" s="56"/>
      <c r="I829" s="102"/>
      <c r="J829" s="103"/>
      <c r="U829" s="7"/>
    </row>
    <row r="830" spans="2:21" s="2" customFormat="1" ht="15.75" customHeight="1">
      <c r="B830" s="106"/>
      <c r="C830" s="162"/>
      <c r="D830" s="108"/>
      <c r="E830" s="54"/>
      <c r="F830" s="56"/>
      <c r="G830" s="56"/>
      <c r="H830" s="56"/>
      <c r="I830" s="102"/>
      <c r="J830" s="103"/>
      <c r="U830" s="7"/>
    </row>
    <row r="831" spans="2:21" s="2" customFormat="1" ht="15.75" customHeight="1">
      <c r="B831" s="106"/>
      <c r="C831" s="162"/>
      <c r="D831" s="108"/>
      <c r="E831" s="54"/>
      <c r="F831" s="56"/>
      <c r="G831" s="56"/>
      <c r="H831" s="56"/>
      <c r="I831" s="102"/>
      <c r="J831" s="103"/>
      <c r="U831" s="7"/>
    </row>
    <row r="832" spans="2:21" s="2" customFormat="1" ht="15.75" customHeight="1">
      <c r="B832" s="106"/>
      <c r="C832" s="162"/>
      <c r="D832" s="108"/>
      <c r="E832" s="54"/>
      <c r="F832" s="56"/>
      <c r="G832" s="56"/>
      <c r="H832" s="56"/>
      <c r="I832" s="102"/>
      <c r="J832" s="103"/>
      <c r="U832" s="7"/>
    </row>
    <row r="833" spans="2:21" s="2" customFormat="1" ht="15.75" customHeight="1">
      <c r="B833" s="106"/>
      <c r="C833" s="162"/>
      <c r="D833" s="108"/>
      <c r="E833" s="54"/>
      <c r="F833" s="56"/>
      <c r="G833" s="56"/>
      <c r="H833" s="56"/>
      <c r="I833" s="102"/>
      <c r="J833" s="103"/>
      <c r="U833" s="7"/>
    </row>
    <row r="834" spans="2:21" s="2" customFormat="1" ht="15.75" customHeight="1">
      <c r="B834" s="106"/>
      <c r="C834" s="162"/>
      <c r="D834" s="108"/>
      <c r="E834" s="54"/>
      <c r="F834" s="56"/>
      <c r="G834" s="56"/>
      <c r="H834" s="56"/>
      <c r="I834" s="102"/>
      <c r="J834" s="103"/>
      <c r="U834" s="7"/>
    </row>
    <row r="835" spans="2:21" s="2" customFormat="1" ht="15.75" customHeight="1">
      <c r="B835" s="106"/>
      <c r="C835" s="162"/>
      <c r="D835" s="108"/>
      <c r="E835" s="54"/>
      <c r="F835" s="56"/>
      <c r="G835" s="56"/>
      <c r="H835" s="56"/>
      <c r="I835" s="102"/>
      <c r="J835" s="103"/>
      <c r="U835" s="7"/>
    </row>
    <row r="836" spans="2:21" s="2" customFormat="1" ht="15.75" customHeight="1">
      <c r="B836" s="106"/>
      <c r="C836" s="162"/>
      <c r="D836" s="108"/>
      <c r="E836" s="54"/>
      <c r="F836" s="56"/>
      <c r="G836" s="56"/>
      <c r="H836" s="56"/>
      <c r="I836" s="102"/>
      <c r="J836" s="103"/>
      <c r="U836" s="7"/>
    </row>
    <row r="837" spans="2:21" s="2" customFormat="1" ht="15.75" customHeight="1">
      <c r="B837" s="106"/>
      <c r="C837" s="162"/>
      <c r="D837" s="108"/>
      <c r="E837" s="54"/>
      <c r="F837" s="56"/>
      <c r="G837" s="56"/>
      <c r="H837" s="56"/>
      <c r="I837" s="102"/>
      <c r="J837" s="103"/>
      <c r="U837" s="7"/>
    </row>
    <row r="838" spans="2:21" s="2" customFormat="1" ht="15.75" customHeight="1">
      <c r="B838" s="106"/>
      <c r="C838" s="162"/>
      <c r="D838" s="108"/>
      <c r="E838" s="54"/>
      <c r="F838" s="56"/>
      <c r="G838" s="56"/>
      <c r="H838" s="56"/>
      <c r="I838" s="102"/>
      <c r="J838" s="103"/>
      <c r="U838" s="7"/>
    </row>
    <row r="839" spans="2:21" s="2" customFormat="1" ht="15.75" customHeight="1">
      <c r="B839" s="106"/>
      <c r="C839" s="162"/>
      <c r="D839" s="108"/>
      <c r="E839" s="54"/>
      <c r="F839" s="56"/>
      <c r="G839" s="56"/>
      <c r="H839" s="56"/>
      <c r="I839" s="102"/>
      <c r="J839" s="103"/>
      <c r="U839" s="7"/>
    </row>
    <row r="840" spans="2:21" s="2" customFormat="1" ht="15.75" customHeight="1">
      <c r="B840" s="106"/>
      <c r="C840" s="162"/>
      <c r="D840" s="108"/>
      <c r="E840" s="54"/>
      <c r="F840" s="56"/>
      <c r="G840" s="56"/>
      <c r="H840" s="56"/>
      <c r="I840" s="102"/>
      <c r="J840" s="103"/>
      <c r="U840" s="7"/>
    </row>
    <row r="841" spans="2:21" s="2" customFormat="1" ht="15.75" customHeight="1">
      <c r="B841" s="106"/>
      <c r="C841" s="162"/>
      <c r="D841" s="108"/>
      <c r="E841" s="54"/>
      <c r="F841" s="56"/>
      <c r="G841" s="56"/>
      <c r="H841" s="56"/>
      <c r="I841" s="102"/>
      <c r="J841" s="103"/>
      <c r="U841" s="7"/>
    </row>
    <row r="842" spans="2:21" s="2" customFormat="1" ht="15.75" customHeight="1">
      <c r="B842" s="106"/>
      <c r="C842" s="162"/>
      <c r="D842" s="108"/>
      <c r="E842" s="54"/>
      <c r="F842" s="56"/>
      <c r="G842" s="56"/>
      <c r="H842" s="56"/>
      <c r="I842" s="102"/>
      <c r="J842" s="103"/>
      <c r="U842" s="7"/>
    </row>
    <row r="843" spans="2:21" s="2" customFormat="1" ht="15.75" customHeight="1">
      <c r="B843" s="106"/>
      <c r="C843" s="162"/>
      <c r="D843" s="108"/>
      <c r="E843" s="54"/>
      <c r="F843" s="56"/>
      <c r="G843" s="56"/>
      <c r="H843" s="56"/>
      <c r="I843" s="102"/>
      <c r="J843" s="103"/>
      <c r="U843" s="7"/>
    </row>
    <row r="844" spans="2:21" s="2" customFormat="1" ht="15.75" customHeight="1">
      <c r="B844" s="106"/>
      <c r="C844" s="162"/>
      <c r="D844" s="108"/>
      <c r="E844" s="54"/>
      <c r="F844" s="56"/>
      <c r="G844" s="56"/>
      <c r="H844" s="56"/>
      <c r="I844" s="102"/>
      <c r="J844" s="103"/>
      <c r="U844" s="7"/>
    </row>
    <row r="845" spans="2:21" s="2" customFormat="1" ht="15.75" customHeight="1">
      <c r="B845" s="106"/>
      <c r="C845" s="162"/>
      <c r="D845" s="108"/>
      <c r="E845" s="54"/>
      <c r="F845" s="56"/>
      <c r="G845" s="56"/>
      <c r="H845" s="56"/>
      <c r="I845" s="102"/>
      <c r="J845" s="103"/>
      <c r="U845" s="7"/>
    </row>
    <row r="846" spans="2:21" s="2" customFormat="1" ht="15.75" customHeight="1">
      <c r="B846" s="106"/>
      <c r="C846" s="162"/>
      <c r="D846" s="108"/>
      <c r="E846" s="54"/>
      <c r="F846" s="56"/>
      <c r="G846" s="56"/>
      <c r="H846" s="56"/>
      <c r="I846" s="102"/>
      <c r="J846" s="103"/>
      <c r="U846" s="7"/>
    </row>
    <row r="847" spans="2:21" s="2" customFormat="1" ht="15.75" customHeight="1">
      <c r="B847" s="106"/>
      <c r="C847" s="162"/>
      <c r="D847" s="108"/>
      <c r="E847" s="54"/>
      <c r="F847" s="56"/>
      <c r="G847" s="178"/>
      <c r="H847" s="56"/>
      <c r="I847" s="102"/>
      <c r="J847" s="103"/>
      <c r="U847" s="7"/>
    </row>
    <row r="848" spans="2:21" s="2" customFormat="1" ht="15.75" customHeight="1">
      <c r="B848" s="106"/>
      <c r="C848" s="162"/>
      <c r="D848" s="108"/>
      <c r="E848" s="54"/>
      <c r="F848" s="56"/>
      <c r="G848" s="56"/>
      <c r="H848" s="56"/>
      <c r="I848" s="102"/>
      <c r="J848" s="103"/>
      <c r="U848" s="7"/>
    </row>
    <row r="849" spans="2:21" s="2" customFormat="1" ht="15.75" customHeight="1">
      <c r="B849" s="106"/>
      <c r="C849" s="162"/>
      <c r="D849" s="108"/>
      <c r="E849" s="54"/>
      <c r="F849" s="56"/>
      <c r="G849" s="56"/>
      <c r="H849" s="56"/>
      <c r="I849" s="102"/>
      <c r="J849" s="103"/>
      <c r="U849" s="7"/>
    </row>
    <row r="850" spans="2:21" s="2" customFormat="1" ht="15.75" customHeight="1">
      <c r="B850" s="106"/>
      <c r="C850" s="162"/>
      <c r="D850" s="108"/>
      <c r="E850" s="54"/>
      <c r="F850" s="56"/>
      <c r="G850" s="56"/>
      <c r="H850" s="56"/>
      <c r="I850" s="102"/>
      <c r="J850" s="103"/>
      <c r="U850" s="7"/>
    </row>
    <row r="851" spans="2:21" s="2" customFormat="1" ht="15.75" customHeight="1">
      <c r="B851" s="106"/>
      <c r="C851" s="162"/>
      <c r="D851" s="108"/>
      <c r="E851" s="54"/>
      <c r="F851" s="56"/>
      <c r="G851" s="56"/>
      <c r="H851" s="56"/>
      <c r="I851" s="102"/>
      <c r="J851" s="103"/>
      <c r="U851" s="7"/>
    </row>
    <row r="852" spans="2:21" s="2" customFormat="1" ht="15.75" customHeight="1">
      <c r="B852" s="106"/>
      <c r="C852" s="162"/>
      <c r="D852" s="108"/>
      <c r="E852" s="54"/>
      <c r="F852" s="56"/>
      <c r="G852" s="56"/>
      <c r="H852" s="56"/>
      <c r="I852" s="102"/>
      <c r="J852" s="103"/>
      <c r="U852" s="7"/>
    </row>
    <row r="853" spans="2:21" s="2" customFormat="1" ht="15.75" customHeight="1">
      <c r="B853" s="106"/>
      <c r="C853" s="162"/>
      <c r="D853" s="108"/>
      <c r="E853" s="54"/>
      <c r="F853" s="56"/>
      <c r="G853" s="56"/>
      <c r="H853" s="56"/>
      <c r="I853" s="102"/>
      <c r="J853" s="103"/>
      <c r="U853" s="7"/>
    </row>
    <row r="854" spans="2:21" s="2" customFormat="1" ht="15.75" customHeight="1">
      <c r="B854" s="106"/>
      <c r="C854" s="162"/>
      <c r="D854" s="108"/>
      <c r="E854" s="54"/>
      <c r="F854" s="56"/>
      <c r="G854" s="56"/>
      <c r="H854" s="56"/>
      <c r="I854" s="102"/>
      <c r="J854" s="103"/>
      <c r="U854" s="7"/>
    </row>
    <row r="855" spans="2:21" s="2" customFormat="1" ht="15.75" customHeight="1">
      <c r="B855" s="106"/>
      <c r="C855" s="162"/>
      <c r="D855" s="108"/>
      <c r="E855" s="54"/>
      <c r="F855" s="56"/>
      <c r="G855" s="56"/>
      <c r="H855" s="56"/>
      <c r="I855" s="102"/>
      <c r="J855" s="103"/>
      <c r="U855" s="7"/>
    </row>
    <row r="856" spans="2:21" s="2" customFormat="1" ht="15.75" customHeight="1">
      <c r="B856" s="106"/>
      <c r="C856" s="162"/>
      <c r="D856" s="108"/>
      <c r="E856" s="54"/>
      <c r="F856" s="56"/>
      <c r="G856" s="56"/>
      <c r="H856" s="56"/>
      <c r="I856" s="102"/>
      <c r="J856" s="103"/>
      <c r="U856" s="7"/>
    </row>
    <row r="857" spans="2:21" s="2" customFormat="1" ht="15.75" customHeight="1">
      <c r="B857" s="106"/>
      <c r="C857" s="162"/>
      <c r="D857" s="108"/>
      <c r="E857" s="54"/>
      <c r="F857" s="56"/>
      <c r="G857" s="56"/>
      <c r="H857" s="56"/>
      <c r="I857" s="102"/>
      <c r="J857" s="103"/>
      <c r="U857" s="7"/>
    </row>
    <row r="858" spans="2:21" s="2" customFormat="1" ht="15.75" customHeight="1">
      <c r="B858" s="106"/>
      <c r="C858" s="162"/>
      <c r="D858" s="108"/>
      <c r="E858" s="54"/>
      <c r="F858" s="56"/>
      <c r="G858" s="56"/>
      <c r="H858" s="56"/>
      <c r="I858" s="102"/>
      <c r="J858" s="103"/>
      <c r="U858" s="7"/>
    </row>
    <row r="859" spans="2:21" s="2" customFormat="1" ht="15.75" customHeight="1">
      <c r="B859" s="106"/>
      <c r="C859" s="162"/>
      <c r="D859" s="108"/>
      <c r="E859" s="54"/>
      <c r="F859" s="56"/>
      <c r="G859" s="56"/>
      <c r="H859" s="56"/>
      <c r="I859" s="102"/>
      <c r="J859" s="103"/>
      <c r="U859" s="7"/>
    </row>
    <row r="860" spans="2:21" s="2" customFormat="1" ht="15.75" customHeight="1">
      <c r="B860" s="106"/>
      <c r="C860" s="162"/>
      <c r="D860" s="108"/>
      <c r="E860" s="54"/>
      <c r="F860" s="56"/>
      <c r="G860" s="56"/>
      <c r="H860" s="56"/>
      <c r="I860" s="102"/>
      <c r="J860" s="103"/>
      <c r="U860" s="7"/>
    </row>
    <row r="861" spans="2:21" s="2" customFormat="1" ht="15.75" customHeight="1">
      <c r="B861" s="106"/>
      <c r="C861" s="162"/>
      <c r="D861" s="108"/>
      <c r="E861" s="54"/>
      <c r="F861" s="56"/>
      <c r="G861" s="56"/>
      <c r="H861" s="56"/>
      <c r="I861" s="102"/>
      <c r="J861" s="103"/>
      <c r="U861" s="7"/>
    </row>
    <row r="862" spans="2:21" s="2" customFormat="1" ht="15.75" customHeight="1">
      <c r="B862" s="106"/>
      <c r="C862" s="162"/>
      <c r="D862" s="108"/>
      <c r="E862" s="54"/>
      <c r="F862" s="56"/>
      <c r="G862" s="56"/>
      <c r="H862" s="56"/>
      <c r="I862" s="102"/>
      <c r="J862" s="103"/>
      <c r="U862" s="7"/>
    </row>
    <row r="863" spans="2:21" s="2" customFormat="1" ht="15.75" customHeight="1">
      <c r="B863" s="106"/>
      <c r="C863" s="162"/>
      <c r="D863" s="108"/>
      <c r="E863" s="54"/>
      <c r="F863" s="56"/>
      <c r="G863" s="56"/>
      <c r="H863" s="56"/>
      <c r="I863" s="102"/>
      <c r="J863" s="103"/>
      <c r="U863" s="7"/>
    </row>
    <row r="864" spans="2:21" s="2" customFormat="1" ht="15.75" customHeight="1">
      <c r="B864" s="106"/>
      <c r="C864" s="162"/>
      <c r="D864" s="108"/>
      <c r="E864" s="54"/>
      <c r="F864" s="56"/>
      <c r="G864" s="56"/>
      <c r="H864" s="56"/>
      <c r="I864" s="102"/>
      <c r="J864" s="103"/>
      <c r="U864" s="7"/>
    </row>
    <row r="865" spans="2:21" s="2" customFormat="1" ht="15.75" customHeight="1">
      <c r="B865" s="106"/>
      <c r="C865" s="162"/>
      <c r="D865" s="108"/>
      <c r="E865" s="54"/>
      <c r="F865" s="56"/>
      <c r="G865" s="56"/>
      <c r="H865" s="56"/>
      <c r="I865" s="102"/>
      <c r="J865" s="103"/>
      <c r="U865" s="7"/>
    </row>
    <row r="866" spans="2:21" s="2" customFormat="1" ht="15.75" customHeight="1">
      <c r="B866" s="106"/>
      <c r="C866" s="162"/>
      <c r="D866" s="108"/>
      <c r="E866" s="54"/>
      <c r="F866" s="56"/>
      <c r="G866" s="56"/>
      <c r="H866" s="56"/>
      <c r="I866" s="102"/>
      <c r="J866" s="103"/>
      <c r="U866" s="7"/>
    </row>
    <row r="867" spans="2:21" s="2" customFormat="1" ht="15.75" customHeight="1">
      <c r="B867" s="106"/>
      <c r="C867" s="162"/>
      <c r="D867" s="108"/>
      <c r="E867" s="54"/>
      <c r="F867" s="56"/>
      <c r="G867" s="56"/>
      <c r="H867" s="56"/>
      <c r="I867" s="102"/>
      <c r="J867" s="103"/>
      <c r="U867" s="7"/>
    </row>
    <row r="868" spans="2:21" s="2" customFormat="1" ht="15.75" customHeight="1">
      <c r="B868" s="106"/>
      <c r="C868" s="162"/>
      <c r="D868" s="108"/>
      <c r="E868" s="54"/>
      <c r="F868" s="56"/>
      <c r="G868" s="56"/>
      <c r="H868" s="56"/>
      <c r="I868" s="102"/>
      <c r="J868" s="103"/>
      <c r="U868" s="7"/>
    </row>
    <row r="869" spans="2:21" s="2" customFormat="1" ht="15.75" customHeight="1">
      <c r="B869" s="106"/>
      <c r="C869" s="162"/>
      <c r="D869" s="108"/>
      <c r="E869" s="54"/>
      <c r="F869" s="56"/>
      <c r="G869" s="56"/>
      <c r="H869" s="56"/>
      <c r="I869" s="102"/>
      <c r="J869" s="103"/>
      <c r="U869" s="7"/>
    </row>
    <row r="870" spans="2:21" s="2" customFormat="1" ht="15.75" customHeight="1">
      <c r="B870" s="106"/>
      <c r="C870" s="162"/>
      <c r="D870" s="108"/>
      <c r="E870" s="54"/>
      <c r="F870" s="56"/>
      <c r="G870" s="56"/>
      <c r="H870" s="56"/>
      <c r="I870" s="102"/>
      <c r="J870" s="103"/>
      <c r="U870" s="7"/>
    </row>
    <row r="871" spans="2:21" s="2" customFormat="1" ht="15.75" customHeight="1">
      <c r="B871" s="106"/>
      <c r="C871" s="162"/>
      <c r="D871" s="108"/>
      <c r="E871" s="54"/>
      <c r="F871" s="56"/>
      <c r="G871" s="56"/>
      <c r="H871" s="56"/>
      <c r="I871" s="102"/>
      <c r="J871" s="103"/>
      <c r="U871" s="7"/>
    </row>
    <row r="872" spans="2:21" s="2" customFormat="1" ht="15.75" customHeight="1">
      <c r="B872" s="106"/>
      <c r="C872" s="162"/>
      <c r="D872" s="108"/>
      <c r="E872" s="54"/>
      <c r="F872" s="56"/>
      <c r="G872" s="56"/>
      <c r="H872" s="56"/>
      <c r="I872" s="102"/>
      <c r="J872" s="103"/>
      <c r="U872" s="7"/>
    </row>
    <row r="873" spans="2:21" s="2" customFormat="1" ht="15.75" customHeight="1">
      <c r="B873" s="106"/>
      <c r="C873" s="162"/>
      <c r="D873" s="108"/>
      <c r="E873" s="54"/>
      <c r="F873" s="56"/>
      <c r="G873" s="56"/>
      <c r="H873" s="56"/>
      <c r="I873" s="102"/>
      <c r="J873" s="103"/>
      <c r="U873" s="7"/>
    </row>
    <row r="874" spans="2:21" s="2" customFormat="1" ht="15.75" customHeight="1">
      <c r="B874" s="106"/>
      <c r="C874" s="162"/>
      <c r="D874" s="108"/>
      <c r="E874" s="54"/>
      <c r="F874" s="56"/>
      <c r="G874" s="56"/>
      <c r="H874" s="56"/>
      <c r="I874" s="102"/>
      <c r="J874" s="103"/>
      <c r="U874" s="7"/>
    </row>
    <row r="875" spans="2:21" s="2" customFormat="1" ht="15.75" customHeight="1">
      <c r="B875" s="106"/>
      <c r="C875" s="162"/>
      <c r="D875" s="108"/>
      <c r="E875" s="54"/>
      <c r="F875" s="56"/>
      <c r="G875" s="56"/>
      <c r="H875" s="56"/>
      <c r="I875" s="102"/>
      <c r="J875" s="103"/>
      <c r="U875" s="7"/>
    </row>
    <row r="876" spans="2:21" s="2" customFormat="1" ht="15.75" customHeight="1">
      <c r="B876" s="106"/>
      <c r="C876" s="162"/>
      <c r="D876" s="108"/>
      <c r="E876" s="54"/>
      <c r="F876" s="56"/>
      <c r="G876" s="56"/>
      <c r="H876" s="56"/>
      <c r="I876" s="102"/>
      <c r="J876" s="103"/>
      <c r="U876" s="7"/>
    </row>
    <row r="877" spans="2:21" s="2" customFormat="1" ht="15.75" customHeight="1">
      <c r="B877" s="106"/>
      <c r="C877" s="162"/>
      <c r="D877" s="108"/>
      <c r="E877" s="54"/>
      <c r="F877" s="56"/>
      <c r="G877" s="56"/>
      <c r="H877" s="56"/>
      <c r="I877" s="102"/>
      <c r="J877" s="103"/>
      <c r="U877" s="7"/>
    </row>
    <row r="878" spans="2:21" s="2" customFormat="1" ht="15.75" customHeight="1">
      <c r="B878" s="106"/>
      <c r="C878" s="162"/>
      <c r="D878" s="108"/>
      <c r="E878" s="54"/>
      <c r="F878" s="56"/>
      <c r="G878" s="56"/>
      <c r="H878" s="56"/>
      <c r="I878" s="102"/>
      <c r="J878" s="103"/>
      <c r="U878" s="7"/>
    </row>
    <row r="879" spans="2:21" s="2" customFormat="1" ht="15.75" customHeight="1">
      <c r="B879" s="106"/>
      <c r="C879" s="162"/>
      <c r="D879" s="108"/>
      <c r="E879" s="54"/>
      <c r="F879" s="56"/>
      <c r="G879" s="56"/>
      <c r="H879" s="56"/>
      <c r="I879" s="102"/>
      <c r="J879" s="103"/>
      <c r="U879" s="7"/>
    </row>
    <row r="880" spans="2:21" s="2" customFormat="1" ht="15.75" customHeight="1">
      <c r="B880" s="106"/>
      <c r="C880" s="162"/>
      <c r="D880" s="108"/>
      <c r="E880" s="54"/>
      <c r="F880" s="56"/>
      <c r="G880" s="56"/>
      <c r="H880" s="56"/>
      <c r="I880" s="102"/>
      <c r="J880" s="103"/>
      <c r="U880" s="7"/>
    </row>
    <row r="881" spans="2:21" s="2" customFormat="1" ht="15.75" customHeight="1">
      <c r="B881" s="106"/>
      <c r="C881" s="162"/>
      <c r="D881" s="108"/>
      <c r="E881" s="54"/>
      <c r="F881" s="56"/>
      <c r="G881" s="56"/>
      <c r="H881" s="56"/>
      <c r="I881" s="102"/>
      <c r="J881" s="103"/>
      <c r="U881" s="7"/>
    </row>
    <row r="882" spans="2:21" s="2" customFormat="1" ht="15.75" customHeight="1">
      <c r="B882" s="106"/>
      <c r="C882" s="162"/>
      <c r="D882" s="108"/>
      <c r="E882" s="54"/>
      <c r="F882" s="56"/>
      <c r="G882" s="56"/>
      <c r="H882" s="56"/>
      <c r="I882" s="102"/>
      <c r="J882" s="103"/>
      <c r="U882" s="7"/>
    </row>
    <row r="883" spans="2:21" s="2" customFormat="1" ht="15.75" customHeight="1">
      <c r="B883" s="106"/>
      <c r="C883" s="162"/>
      <c r="D883" s="108"/>
      <c r="E883" s="54"/>
      <c r="F883" s="56"/>
      <c r="G883" s="56"/>
      <c r="H883" s="56"/>
      <c r="I883" s="102"/>
      <c r="J883" s="103"/>
      <c r="U883" s="7"/>
    </row>
    <row r="884" spans="2:21" s="2" customFormat="1" ht="15.75" customHeight="1">
      <c r="B884" s="106"/>
      <c r="C884" s="162"/>
      <c r="D884" s="108"/>
      <c r="E884" s="54"/>
      <c r="F884" s="56"/>
      <c r="G884" s="56"/>
      <c r="H884" s="56"/>
      <c r="I884" s="102"/>
      <c r="J884" s="103"/>
      <c r="U884" s="7"/>
    </row>
    <row r="885" spans="2:21" s="2" customFormat="1" ht="15.75" customHeight="1">
      <c r="B885" s="106"/>
      <c r="C885" s="162"/>
      <c r="D885" s="108"/>
      <c r="E885" s="54"/>
      <c r="F885" s="56"/>
      <c r="G885" s="56"/>
      <c r="H885" s="56"/>
      <c r="I885" s="102"/>
      <c r="J885" s="103"/>
      <c r="U885" s="7"/>
    </row>
    <row r="886" spans="2:21" s="2" customFormat="1" ht="15.75" customHeight="1">
      <c r="B886" s="106"/>
      <c r="C886" s="162"/>
      <c r="D886" s="108"/>
      <c r="E886" s="54"/>
      <c r="F886" s="56"/>
      <c r="G886" s="56"/>
      <c r="H886" s="56"/>
      <c r="I886" s="102"/>
      <c r="J886" s="103"/>
      <c r="U886" s="7"/>
    </row>
    <row r="887" spans="2:21" s="2" customFormat="1" ht="15.75" customHeight="1">
      <c r="B887" s="106"/>
      <c r="C887" s="162"/>
      <c r="D887" s="108"/>
      <c r="E887" s="54"/>
      <c r="F887" s="56"/>
      <c r="G887" s="56"/>
      <c r="H887" s="56"/>
      <c r="I887" s="102"/>
      <c r="J887" s="103"/>
      <c r="U887" s="7"/>
    </row>
    <row r="888" spans="2:21" s="2" customFormat="1" ht="15.75" customHeight="1">
      <c r="B888" s="106"/>
      <c r="C888" s="162"/>
      <c r="D888" s="108"/>
      <c r="E888" s="54"/>
      <c r="F888" s="56"/>
      <c r="G888" s="56"/>
      <c r="H888" s="56"/>
      <c r="I888" s="102"/>
      <c r="J888" s="103"/>
      <c r="U888" s="7"/>
    </row>
    <row r="889" spans="2:21" s="2" customFormat="1" ht="15.75" customHeight="1">
      <c r="B889" s="106"/>
      <c r="C889" s="162"/>
      <c r="D889" s="108"/>
      <c r="E889" s="54"/>
      <c r="F889" s="56"/>
      <c r="G889" s="56"/>
      <c r="H889" s="56"/>
      <c r="I889" s="102"/>
      <c r="J889" s="103"/>
      <c r="U889" s="7"/>
    </row>
    <row r="890" spans="2:21" s="2" customFormat="1" ht="15.75" customHeight="1">
      <c r="B890" s="106"/>
      <c r="C890" s="162"/>
      <c r="D890" s="108"/>
      <c r="E890" s="54"/>
      <c r="F890" s="56"/>
      <c r="G890" s="56"/>
      <c r="H890" s="56"/>
      <c r="I890" s="102"/>
      <c r="J890" s="103"/>
      <c r="U890" s="7"/>
    </row>
    <row r="891" spans="2:21" s="2" customFormat="1" ht="15.75" customHeight="1">
      <c r="B891" s="106"/>
      <c r="C891" s="162"/>
      <c r="D891" s="108"/>
      <c r="E891" s="54"/>
      <c r="F891" s="56"/>
      <c r="G891" s="56"/>
      <c r="H891" s="56"/>
      <c r="I891" s="102"/>
      <c r="J891" s="103"/>
      <c r="U891" s="7"/>
    </row>
    <row r="892" spans="2:21" s="2" customFormat="1" ht="15.75" customHeight="1">
      <c r="B892" s="106"/>
      <c r="C892" s="162"/>
      <c r="D892" s="108"/>
      <c r="E892" s="54"/>
      <c r="F892" s="56"/>
      <c r="G892" s="56"/>
      <c r="H892" s="56"/>
      <c r="I892" s="102"/>
      <c r="J892" s="103"/>
      <c r="U892" s="7"/>
    </row>
    <row r="893" spans="2:21" s="2" customFormat="1" ht="15.75" customHeight="1">
      <c r="B893" s="106"/>
      <c r="C893" s="162"/>
      <c r="D893" s="108"/>
      <c r="E893" s="54"/>
      <c r="F893" s="56"/>
      <c r="G893" s="56"/>
      <c r="H893" s="56"/>
      <c r="I893" s="102"/>
      <c r="J893" s="103"/>
      <c r="U893" s="7"/>
    </row>
    <row r="894" spans="2:21" s="2" customFormat="1" ht="15.75" customHeight="1">
      <c r="B894" s="106"/>
      <c r="C894" s="162"/>
      <c r="D894" s="108"/>
      <c r="E894" s="54"/>
      <c r="F894" s="56"/>
      <c r="G894" s="56"/>
      <c r="H894" s="56"/>
      <c r="I894" s="102"/>
      <c r="J894" s="103"/>
      <c r="U894" s="7"/>
    </row>
    <row r="895" spans="2:21" s="2" customFormat="1" ht="15.75" customHeight="1">
      <c r="B895" s="106"/>
      <c r="C895" s="162"/>
      <c r="D895" s="108"/>
      <c r="E895" s="54"/>
      <c r="F895" s="56"/>
      <c r="G895" s="56"/>
      <c r="H895" s="56"/>
      <c r="I895" s="102"/>
      <c r="J895" s="103"/>
      <c r="U895" s="7"/>
    </row>
    <row r="896" spans="2:21" s="2" customFormat="1" ht="15.75" customHeight="1">
      <c r="B896" s="106"/>
      <c r="C896" s="162"/>
      <c r="D896" s="108"/>
      <c r="E896" s="54"/>
      <c r="F896" s="56"/>
      <c r="G896" s="56"/>
      <c r="H896" s="56"/>
      <c r="I896" s="102"/>
      <c r="J896" s="103"/>
      <c r="U896" s="7"/>
    </row>
    <row r="897" spans="2:21" s="2" customFormat="1" ht="15.75" customHeight="1">
      <c r="B897" s="106"/>
      <c r="C897" s="162"/>
      <c r="D897" s="108"/>
      <c r="E897" s="54"/>
      <c r="F897" s="56"/>
      <c r="G897" s="56"/>
      <c r="H897" s="56"/>
      <c r="I897" s="102"/>
      <c r="J897" s="103"/>
      <c r="U897" s="7"/>
    </row>
    <row r="898" spans="2:21" s="2" customFormat="1" ht="15.75" customHeight="1">
      <c r="B898" s="106"/>
      <c r="C898" s="162"/>
      <c r="D898" s="108"/>
      <c r="E898" s="54"/>
      <c r="F898" s="56"/>
      <c r="G898" s="56"/>
      <c r="H898" s="56"/>
      <c r="I898" s="102"/>
      <c r="J898" s="103"/>
      <c r="U898" s="7"/>
    </row>
    <row r="899" spans="2:21" s="2" customFormat="1" ht="15.75" customHeight="1">
      <c r="B899" s="106"/>
      <c r="C899" s="162"/>
      <c r="D899" s="108"/>
      <c r="E899" s="54"/>
      <c r="F899" s="56"/>
      <c r="G899" s="56"/>
      <c r="H899" s="56"/>
      <c r="I899" s="102"/>
      <c r="J899" s="103"/>
      <c r="U899" s="7"/>
    </row>
    <row r="900" spans="2:21" s="2" customFormat="1" ht="15.75" customHeight="1">
      <c r="B900" s="106"/>
      <c r="C900" s="162"/>
      <c r="D900" s="108"/>
      <c r="E900" s="54"/>
      <c r="F900" s="56"/>
      <c r="G900" s="56"/>
      <c r="H900" s="56"/>
      <c r="I900" s="102"/>
      <c r="J900" s="103"/>
      <c r="U900" s="7"/>
    </row>
    <row r="901" spans="2:21" s="2" customFormat="1" ht="15.75" customHeight="1">
      <c r="B901" s="106"/>
      <c r="C901" s="162"/>
      <c r="D901" s="108"/>
      <c r="E901" s="54"/>
      <c r="F901" s="56"/>
      <c r="G901" s="56"/>
      <c r="H901" s="56"/>
      <c r="I901" s="102"/>
      <c r="J901" s="103"/>
      <c r="U901" s="7"/>
    </row>
    <row r="902" spans="2:21" s="2" customFormat="1" ht="15.75" customHeight="1">
      <c r="B902" s="106"/>
      <c r="C902" s="162"/>
      <c r="D902" s="108"/>
      <c r="E902" s="54"/>
      <c r="F902" s="56"/>
      <c r="G902" s="56"/>
      <c r="H902" s="56"/>
      <c r="I902" s="102"/>
      <c r="J902" s="103"/>
      <c r="U902" s="7"/>
    </row>
    <row r="903" spans="2:21" s="2" customFormat="1" ht="15.75" customHeight="1">
      <c r="B903" s="106"/>
      <c r="C903" s="162"/>
      <c r="D903" s="108"/>
      <c r="E903" s="54"/>
      <c r="F903" s="56"/>
      <c r="G903" s="56"/>
      <c r="H903" s="56"/>
      <c r="I903" s="102"/>
      <c r="J903" s="103"/>
      <c r="U903" s="7"/>
    </row>
    <row r="904" spans="2:21" s="2" customFormat="1" ht="15.75" customHeight="1">
      <c r="B904" s="106"/>
      <c r="C904" s="162"/>
      <c r="D904" s="108"/>
      <c r="E904" s="54"/>
      <c r="F904" s="56"/>
      <c r="G904" s="56"/>
      <c r="H904" s="56"/>
      <c r="I904" s="102"/>
      <c r="J904" s="103"/>
      <c r="U904" s="7"/>
    </row>
    <row r="905" spans="2:21" s="2" customFormat="1" ht="15.75" customHeight="1">
      <c r="B905" s="106"/>
      <c r="C905" s="162"/>
      <c r="D905" s="108"/>
      <c r="E905" s="54"/>
      <c r="F905" s="56"/>
      <c r="G905" s="56"/>
      <c r="H905" s="56"/>
      <c r="I905" s="102"/>
      <c r="J905" s="103"/>
      <c r="U905" s="7"/>
    </row>
    <row r="906" spans="2:21" s="2" customFormat="1" ht="15.75" customHeight="1">
      <c r="B906" s="106"/>
      <c r="C906" s="162"/>
      <c r="D906" s="108"/>
      <c r="E906" s="54"/>
      <c r="F906" s="56"/>
      <c r="G906" s="56"/>
      <c r="H906" s="56"/>
      <c r="I906" s="102"/>
      <c r="J906" s="103"/>
      <c r="U906" s="7"/>
    </row>
    <row r="907" spans="2:21" s="2" customFormat="1" ht="15.75" customHeight="1">
      <c r="B907" s="106"/>
      <c r="C907" s="162"/>
      <c r="D907" s="108"/>
      <c r="E907" s="54"/>
      <c r="F907" s="56"/>
      <c r="G907" s="56"/>
      <c r="H907" s="56"/>
      <c r="I907" s="102"/>
      <c r="J907" s="103"/>
      <c r="U907" s="7"/>
    </row>
    <row r="908" spans="2:21" s="2" customFormat="1" ht="15.75" customHeight="1">
      <c r="B908" s="106"/>
      <c r="C908" s="162"/>
      <c r="D908" s="108"/>
      <c r="E908" s="54"/>
      <c r="F908" s="56"/>
      <c r="G908" s="56"/>
      <c r="H908" s="56"/>
      <c r="I908" s="102"/>
      <c r="J908" s="103"/>
      <c r="U908" s="7"/>
    </row>
    <row r="909" spans="2:21" s="2" customFormat="1" ht="15.75" customHeight="1">
      <c r="B909" s="106"/>
      <c r="C909" s="162"/>
      <c r="D909" s="108"/>
      <c r="E909" s="54"/>
      <c r="F909" s="56"/>
      <c r="G909" s="56"/>
      <c r="H909" s="56"/>
      <c r="I909" s="102"/>
      <c r="J909" s="103"/>
      <c r="U909" s="7"/>
    </row>
    <row r="910" spans="2:21" s="2" customFormat="1" ht="15.75" customHeight="1">
      <c r="B910" s="106"/>
      <c r="C910" s="162"/>
      <c r="D910" s="108"/>
      <c r="E910" s="54"/>
      <c r="F910" s="56"/>
      <c r="G910" s="56"/>
      <c r="H910" s="56"/>
      <c r="I910" s="102"/>
      <c r="J910" s="103"/>
      <c r="U910" s="7"/>
    </row>
    <row r="911" spans="2:21" s="2" customFormat="1" ht="15.75" customHeight="1">
      <c r="B911" s="106"/>
      <c r="C911" s="162"/>
      <c r="D911" s="108"/>
      <c r="E911" s="54"/>
      <c r="F911" s="56"/>
      <c r="G911" s="56"/>
      <c r="H911" s="56"/>
      <c r="I911" s="102"/>
      <c r="J911" s="103"/>
      <c r="U911" s="7"/>
    </row>
    <row r="912" spans="2:21" s="2" customFormat="1" ht="15.75" customHeight="1">
      <c r="B912" s="106"/>
      <c r="C912" s="162"/>
      <c r="D912" s="108"/>
      <c r="E912" s="54"/>
      <c r="F912" s="56"/>
      <c r="G912" s="56"/>
      <c r="H912" s="56"/>
      <c r="I912" s="102"/>
      <c r="J912" s="103"/>
      <c r="U912" s="7"/>
    </row>
    <row r="913" spans="2:21" s="2" customFormat="1" ht="15.75" customHeight="1">
      <c r="B913" s="106"/>
      <c r="C913" s="162"/>
      <c r="D913" s="108"/>
      <c r="E913" s="54"/>
      <c r="F913" s="56"/>
      <c r="G913" s="56"/>
      <c r="H913" s="56"/>
      <c r="I913" s="102"/>
      <c r="J913" s="103"/>
      <c r="U913" s="7"/>
    </row>
    <row r="914" spans="2:21" s="2" customFormat="1" ht="15.75" customHeight="1">
      <c r="B914" s="106"/>
      <c r="C914" s="162"/>
      <c r="D914" s="108"/>
      <c r="E914" s="54"/>
      <c r="F914" s="56"/>
      <c r="G914" s="56"/>
      <c r="H914" s="56"/>
      <c r="I914" s="102"/>
      <c r="J914" s="103"/>
      <c r="U914" s="7"/>
    </row>
    <row r="915" spans="2:21" s="2" customFormat="1" ht="15.75" customHeight="1">
      <c r="B915" s="106"/>
      <c r="C915" s="162"/>
      <c r="D915" s="108"/>
      <c r="E915" s="54"/>
      <c r="F915" s="56"/>
      <c r="G915" s="56"/>
      <c r="H915" s="56"/>
      <c r="I915" s="102"/>
      <c r="J915" s="103"/>
      <c r="U915" s="7"/>
    </row>
    <row r="916" spans="2:21" s="2" customFormat="1" ht="15.75" customHeight="1">
      <c r="B916" s="106"/>
      <c r="C916" s="162"/>
      <c r="D916" s="108"/>
      <c r="E916" s="54"/>
      <c r="F916" s="56"/>
      <c r="G916" s="56"/>
      <c r="H916" s="56"/>
      <c r="I916" s="102"/>
      <c r="J916" s="103"/>
      <c r="U916" s="7"/>
    </row>
    <row r="917" spans="2:21" s="2" customFormat="1" ht="15.75" customHeight="1">
      <c r="B917" s="106"/>
      <c r="C917" s="162"/>
      <c r="D917" s="108"/>
      <c r="E917" s="54"/>
      <c r="F917" s="56"/>
      <c r="G917" s="56"/>
      <c r="H917" s="56"/>
      <c r="I917" s="102"/>
      <c r="J917" s="103"/>
      <c r="U917" s="7"/>
    </row>
    <row r="918" spans="2:21" s="2" customFormat="1" ht="15.75" customHeight="1">
      <c r="B918" s="106"/>
      <c r="C918" s="162"/>
      <c r="D918" s="108"/>
      <c r="E918" s="54"/>
      <c r="F918" s="56"/>
      <c r="G918" s="56"/>
      <c r="H918" s="56"/>
      <c r="I918" s="102"/>
      <c r="J918" s="103"/>
      <c r="U918" s="7"/>
    </row>
    <row r="919" spans="2:21" s="2" customFormat="1" ht="15.75" customHeight="1">
      <c r="B919" s="106"/>
      <c r="C919" s="162"/>
      <c r="D919" s="108"/>
      <c r="E919" s="54"/>
      <c r="F919" s="56"/>
      <c r="G919" s="56"/>
      <c r="H919" s="56"/>
      <c r="I919" s="102"/>
      <c r="J919" s="103"/>
      <c r="U919" s="7"/>
    </row>
    <row r="920" spans="2:21" s="2" customFormat="1" ht="15.75" customHeight="1">
      <c r="B920" s="106"/>
      <c r="C920" s="162"/>
      <c r="D920" s="108"/>
      <c r="E920" s="54"/>
      <c r="F920" s="56"/>
      <c r="G920" s="56"/>
      <c r="H920" s="56"/>
      <c r="I920" s="102"/>
      <c r="J920" s="103"/>
      <c r="U920" s="7"/>
    </row>
    <row r="921" spans="2:21" s="2" customFormat="1" ht="15.75" customHeight="1">
      <c r="B921" s="106"/>
      <c r="C921" s="162"/>
      <c r="D921" s="108"/>
      <c r="E921" s="54"/>
      <c r="F921" s="56"/>
      <c r="G921" s="56"/>
      <c r="H921" s="56"/>
      <c r="I921" s="102"/>
      <c r="J921" s="103"/>
      <c r="U921" s="7"/>
    </row>
    <row r="922" spans="2:21" s="2" customFormat="1" ht="15.75" customHeight="1">
      <c r="B922" s="106"/>
      <c r="C922" s="162"/>
      <c r="D922" s="108"/>
      <c r="E922" s="54"/>
      <c r="F922" s="56"/>
      <c r="G922" s="56"/>
      <c r="H922" s="56"/>
      <c r="I922" s="102"/>
      <c r="J922" s="103"/>
      <c r="U922" s="7"/>
    </row>
    <row r="923" spans="2:21" s="2" customFormat="1" ht="15.75" customHeight="1">
      <c r="B923" s="106"/>
      <c r="C923" s="162"/>
      <c r="D923" s="108"/>
      <c r="E923" s="54"/>
      <c r="F923" s="56"/>
      <c r="G923" s="56"/>
      <c r="H923" s="56"/>
      <c r="I923" s="102"/>
      <c r="J923" s="103"/>
      <c r="U923" s="7"/>
    </row>
    <row r="924" spans="2:21" s="2" customFormat="1" ht="15.75" customHeight="1">
      <c r="B924" s="106"/>
      <c r="C924" s="162"/>
      <c r="D924" s="108"/>
      <c r="E924" s="54"/>
      <c r="F924" s="56"/>
      <c r="G924" s="56"/>
      <c r="H924" s="56"/>
      <c r="I924" s="102"/>
      <c r="J924" s="103"/>
      <c r="U924" s="7"/>
    </row>
    <row r="925" spans="2:21" s="2" customFormat="1" ht="15.75" customHeight="1">
      <c r="B925" s="106"/>
      <c r="C925" s="162"/>
      <c r="D925" s="108"/>
      <c r="E925" s="54"/>
      <c r="F925" s="56"/>
      <c r="G925" s="56"/>
      <c r="H925" s="56"/>
      <c r="I925" s="102"/>
      <c r="J925" s="103"/>
      <c r="U925" s="7"/>
    </row>
    <row r="926" spans="2:21" s="2" customFormat="1" ht="15.75" customHeight="1">
      <c r="B926" s="106"/>
      <c r="C926" s="162"/>
      <c r="D926" s="108"/>
      <c r="E926" s="54"/>
      <c r="F926" s="56"/>
      <c r="G926" s="56"/>
      <c r="H926" s="56"/>
      <c r="I926" s="102"/>
      <c r="J926" s="103"/>
      <c r="U926" s="7"/>
    </row>
    <row r="927" spans="2:21" s="2" customFormat="1" ht="15.75" customHeight="1">
      <c r="B927" s="106"/>
      <c r="C927" s="162"/>
      <c r="D927" s="108"/>
      <c r="E927" s="54"/>
      <c r="F927" s="56"/>
      <c r="G927" s="56"/>
      <c r="H927" s="56"/>
      <c r="I927" s="102"/>
      <c r="J927" s="103"/>
      <c r="U927" s="7"/>
    </row>
    <row r="928" spans="2:21" s="2" customFormat="1" ht="15.75" customHeight="1">
      <c r="B928" s="106"/>
      <c r="C928" s="162"/>
      <c r="D928" s="108"/>
      <c r="E928" s="54"/>
      <c r="F928" s="56"/>
      <c r="G928" s="56"/>
      <c r="H928" s="56"/>
      <c r="I928" s="102"/>
      <c r="J928" s="103"/>
      <c r="U928" s="7"/>
    </row>
    <row r="929" spans="2:21" s="2" customFormat="1" ht="15.75" customHeight="1">
      <c r="B929" s="106"/>
      <c r="C929" s="162"/>
      <c r="D929" s="108"/>
      <c r="E929" s="54"/>
      <c r="F929" s="56"/>
      <c r="G929" s="56"/>
      <c r="H929" s="56"/>
      <c r="I929" s="102"/>
      <c r="J929" s="103"/>
      <c r="U929" s="7"/>
    </row>
    <row r="930" spans="2:21" s="2" customFormat="1" ht="15.75" customHeight="1">
      <c r="B930" s="106"/>
      <c r="C930" s="162"/>
      <c r="D930" s="108"/>
      <c r="E930" s="54"/>
      <c r="F930" s="56"/>
      <c r="G930" s="56"/>
      <c r="H930" s="56"/>
      <c r="I930" s="102"/>
      <c r="J930" s="103"/>
      <c r="U930" s="7"/>
    </row>
    <row r="931" spans="2:21" s="2" customFormat="1" ht="15.75" customHeight="1">
      <c r="B931" s="106"/>
      <c r="C931" s="162"/>
      <c r="D931" s="108"/>
      <c r="E931" s="54"/>
      <c r="F931" s="56"/>
      <c r="G931" s="56"/>
      <c r="H931" s="56"/>
      <c r="I931" s="102"/>
      <c r="J931" s="103"/>
      <c r="U931" s="7"/>
    </row>
    <row r="932" spans="2:21" s="2" customFormat="1" ht="15.75" customHeight="1">
      <c r="B932" s="106"/>
      <c r="C932" s="162"/>
      <c r="D932" s="108"/>
      <c r="E932" s="54"/>
      <c r="F932" s="56"/>
      <c r="G932" s="56"/>
      <c r="H932" s="56"/>
      <c r="I932" s="102"/>
      <c r="J932" s="103"/>
      <c r="U932" s="7"/>
    </row>
    <row r="933" spans="2:21" s="2" customFormat="1" ht="15.75" customHeight="1">
      <c r="B933" s="106"/>
      <c r="C933" s="162"/>
      <c r="D933" s="108"/>
      <c r="E933" s="54"/>
      <c r="F933" s="56"/>
      <c r="G933" s="56"/>
      <c r="H933" s="56"/>
      <c r="I933" s="102"/>
      <c r="J933" s="103"/>
      <c r="U933" s="7"/>
    </row>
    <row r="934" spans="2:21" s="2" customFormat="1" ht="15.75" customHeight="1">
      <c r="B934" s="106"/>
      <c r="C934" s="162"/>
      <c r="D934" s="108"/>
      <c r="E934" s="54"/>
      <c r="F934" s="56"/>
      <c r="G934" s="56"/>
      <c r="H934" s="56"/>
      <c r="I934" s="102"/>
      <c r="J934" s="103"/>
      <c r="U934" s="7"/>
    </row>
    <row r="935" spans="2:21" s="2" customFormat="1" ht="15.75" customHeight="1">
      <c r="B935" s="106"/>
      <c r="C935" s="162"/>
      <c r="D935" s="108"/>
      <c r="E935" s="54"/>
      <c r="F935" s="56"/>
      <c r="G935" s="56"/>
      <c r="H935" s="56"/>
      <c r="I935" s="102"/>
      <c r="J935" s="103"/>
      <c r="U935" s="7"/>
    </row>
    <row r="936" spans="2:21" s="2" customFormat="1" ht="15.75" customHeight="1">
      <c r="B936" s="106"/>
      <c r="C936" s="162"/>
      <c r="D936" s="108"/>
      <c r="E936" s="54"/>
      <c r="F936" s="56"/>
      <c r="G936" s="56"/>
      <c r="H936" s="56"/>
      <c r="I936" s="102"/>
      <c r="J936" s="103"/>
      <c r="U936" s="7"/>
    </row>
    <row r="937" spans="2:21" s="2" customFormat="1" ht="15.75" customHeight="1">
      <c r="B937" s="106"/>
      <c r="C937" s="162"/>
      <c r="D937" s="108"/>
      <c r="E937" s="54"/>
      <c r="F937" s="56"/>
      <c r="G937" s="56"/>
      <c r="H937" s="56"/>
      <c r="I937" s="102"/>
      <c r="J937" s="103"/>
      <c r="U937" s="7"/>
    </row>
    <row r="938" spans="2:21" s="2" customFormat="1" ht="15.75" customHeight="1">
      <c r="B938" s="106"/>
      <c r="C938" s="162"/>
      <c r="D938" s="108"/>
      <c r="E938" s="54"/>
      <c r="F938" s="56"/>
      <c r="G938" s="56"/>
      <c r="H938" s="56"/>
      <c r="I938" s="102"/>
      <c r="J938" s="103"/>
      <c r="U938" s="7"/>
    </row>
    <row r="939" spans="2:21" s="2" customFormat="1" ht="15.75" customHeight="1">
      <c r="B939" s="106"/>
      <c r="C939" s="162"/>
      <c r="D939" s="108"/>
      <c r="E939" s="54"/>
      <c r="F939" s="56"/>
      <c r="G939" s="56"/>
      <c r="H939" s="56"/>
      <c r="I939" s="102"/>
      <c r="J939" s="103"/>
      <c r="U939" s="7"/>
    </row>
    <row r="940" spans="2:21" s="2" customFormat="1" ht="15.75" customHeight="1">
      <c r="B940" s="106"/>
      <c r="C940" s="162"/>
      <c r="D940" s="108"/>
      <c r="E940" s="54"/>
      <c r="F940" s="56"/>
      <c r="G940" s="56"/>
      <c r="H940" s="56"/>
      <c r="I940" s="102"/>
      <c r="J940" s="103"/>
      <c r="U940" s="7"/>
    </row>
    <row r="941" spans="2:21" s="2" customFormat="1" ht="15.75" customHeight="1">
      <c r="B941" s="106"/>
      <c r="C941" s="162"/>
      <c r="D941" s="108"/>
      <c r="E941" s="54"/>
      <c r="F941" s="56"/>
      <c r="G941" s="56"/>
      <c r="H941" s="56"/>
      <c r="I941" s="102"/>
      <c r="J941" s="103"/>
      <c r="U941" s="7"/>
    </row>
    <row r="942" spans="2:21" s="2" customFormat="1" ht="15.75" customHeight="1">
      <c r="B942" s="106"/>
      <c r="C942" s="162"/>
      <c r="D942" s="108"/>
      <c r="E942" s="54"/>
      <c r="F942" s="56"/>
      <c r="G942" s="56"/>
      <c r="H942" s="56"/>
      <c r="I942" s="102"/>
      <c r="J942" s="103"/>
      <c r="U942" s="7"/>
    </row>
    <row r="943" spans="2:21" s="2" customFormat="1" ht="15.75" customHeight="1">
      <c r="B943" s="106"/>
      <c r="C943" s="162"/>
      <c r="D943" s="108"/>
      <c r="E943" s="54"/>
      <c r="F943" s="56"/>
      <c r="G943" s="56"/>
      <c r="H943" s="56"/>
      <c r="I943" s="102"/>
      <c r="J943" s="103"/>
      <c r="U943" s="7"/>
    </row>
    <row r="944" spans="2:21" s="2" customFormat="1" ht="15.75" customHeight="1">
      <c r="B944" s="106"/>
      <c r="C944" s="162"/>
      <c r="D944" s="108"/>
      <c r="E944" s="54"/>
      <c r="F944" s="56"/>
      <c r="G944" s="56"/>
      <c r="H944" s="56"/>
      <c r="I944" s="102"/>
      <c r="J944" s="103"/>
      <c r="U944" s="7"/>
    </row>
    <row r="945" spans="2:21" s="2" customFormat="1" ht="15.75" customHeight="1">
      <c r="B945" s="106"/>
      <c r="C945" s="162"/>
      <c r="D945" s="108"/>
      <c r="E945" s="54"/>
      <c r="F945" s="56"/>
      <c r="G945" s="56"/>
      <c r="H945" s="56"/>
      <c r="I945" s="102"/>
      <c r="J945" s="103"/>
      <c r="U945" s="7"/>
    </row>
    <row r="946" spans="2:21" s="2" customFormat="1" ht="15.75" customHeight="1">
      <c r="B946" s="106"/>
      <c r="C946" s="162"/>
      <c r="D946" s="108"/>
      <c r="E946" s="54"/>
      <c r="F946" s="56"/>
      <c r="G946" s="56"/>
      <c r="H946" s="56"/>
      <c r="I946" s="102"/>
      <c r="J946" s="103"/>
      <c r="U946" s="7"/>
    </row>
    <row r="947" spans="2:21" s="2" customFormat="1" ht="15.75" customHeight="1">
      <c r="B947" s="106"/>
      <c r="C947" s="162"/>
      <c r="D947" s="108"/>
      <c r="E947" s="54"/>
      <c r="F947" s="56"/>
      <c r="G947" s="56"/>
      <c r="H947" s="56"/>
      <c r="I947" s="102"/>
      <c r="J947" s="103"/>
      <c r="U947" s="7"/>
    </row>
    <row r="948" spans="2:21" s="2" customFormat="1" ht="15.75" customHeight="1">
      <c r="B948" s="106"/>
      <c r="C948" s="162"/>
      <c r="D948" s="108"/>
      <c r="E948" s="54"/>
      <c r="F948" s="56"/>
      <c r="G948" s="56"/>
      <c r="H948" s="56"/>
      <c r="I948" s="102"/>
      <c r="J948" s="103"/>
      <c r="U948" s="7"/>
    </row>
    <row r="949" spans="2:21" s="2" customFormat="1" ht="15.75" customHeight="1">
      <c r="B949" s="106"/>
      <c r="C949" s="162"/>
      <c r="D949" s="108"/>
      <c r="E949" s="54"/>
      <c r="F949" s="56"/>
      <c r="G949" s="56"/>
      <c r="H949" s="56"/>
      <c r="I949" s="102"/>
      <c r="J949" s="103"/>
      <c r="U949" s="7"/>
    </row>
    <row r="950" spans="2:21" s="2" customFormat="1" ht="15.75" customHeight="1">
      <c r="B950" s="106"/>
      <c r="C950" s="162"/>
      <c r="D950" s="108"/>
      <c r="E950" s="54"/>
      <c r="F950" s="56"/>
      <c r="G950" s="56"/>
      <c r="H950" s="56"/>
      <c r="I950" s="102"/>
      <c r="J950" s="103"/>
      <c r="U950" s="7"/>
    </row>
    <row r="951" spans="2:21" s="2" customFormat="1" ht="15.75" customHeight="1">
      <c r="B951" s="106"/>
      <c r="C951" s="162"/>
      <c r="D951" s="108"/>
      <c r="E951" s="54"/>
      <c r="F951" s="56"/>
      <c r="G951" s="56"/>
      <c r="H951" s="56"/>
      <c r="I951" s="102"/>
      <c r="J951" s="103"/>
      <c r="U951" s="7"/>
    </row>
    <row r="952" spans="2:21" s="2" customFormat="1" ht="15.75" customHeight="1">
      <c r="B952" s="106"/>
      <c r="C952" s="162"/>
      <c r="D952" s="108"/>
      <c r="E952" s="54"/>
      <c r="F952" s="56"/>
      <c r="G952" s="56"/>
      <c r="H952" s="56"/>
      <c r="I952" s="102"/>
      <c r="J952" s="103"/>
      <c r="U952" s="7"/>
    </row>
    <row r="953" spans="2:21" s="2" customFormat="1" ht="15.75" customHeight="1">
      <c r="B953" s="106"/>
      <c r="C953" s="162"/>
      <c r="D953" s="108"/>
      <c r="E953" s="54"/>
      <c r="F953" s="56"/>
      <c r="G953" s="56"/>
      <c r="H953" s="56"/>
      <c r="I953" s="102"/>
      <c r="J953" s="103"/>
      <c r="U953" s="7"/>
    </row>
    <row r="954" spans="2:21" s="2" customFormat="1" ht="15.75" customHeight="1">
      <c r="B954" s="106"/>
      <c r="C954" s="162"/>
      <c r="D954" s="108"/>
      <c r="E954" s="54"/>
      <c r="F954" s="56"/>
      <c r="G954" s="56"/>
      <c r="H954" s="56"/>
      <c r="I954" s="102"/>
      <c r="J954" s="103"/>
      <c r="U954" s="7"/>
    </row>
    <row r="955" spans="2:21" s="2" customFormat="1" ht="15.75" customHeight="1">
      <c r="B955" s="106"/>
      <c r="C955" s="162"/>
      <c r="D955" s="108"/>
      <c r="E955" s="54"/>
      <c r="F955" s="56"/>
      <c r="G955" s="56"/>
      <c r="H955" s="56"/>
      <c r="I955" s="102"/>
      <c r="J955" s="103"/>
      <c r="U955" s="7"/>
    </row>
    <row r="956" spans="2:21" s="2" customFormat="1" ht="15.75" customHeight="1">
      <c r="B956" s="106"/>
      <c r="C956" s="162"/>
      <c r="D956" s="108"/>
      <c r="E956" s="54"/>
      <c r="F956" s="56"/>
      <c r="G956" s="56"/>
      <c r="H956" s="56"/>
      <c r="I956" s="102"/>
      <c r="J956" s="103"/>
      <c r="U956" s="7"/>
    </row>
    <row r="957" spans="2:21" s="2" customFormat="1" ht="15.75" customHeight="1">
      <c r="B957" s="106"/>
      <c r="C957" s="162"/>
      <c r="D957" s="108"/>
      <c r="E957" s="54"/>
      <c r="F957" s="56"/>
      <c r="G957" s="56"/>
      <c r="H957" s="56"/>
      <c r="I957" s="102"/>
      <c r="J957" s="103"/>
      <c r="U957" s="7"/>
    </row>
    <row r="958" spans="2:21" s="2" customFormat="1" ht="15.75" customHeight="1">
      <c r="B958" s="106"/>
      <c r="C958" s="162"/>
      <c r="D958" s="108"/>
      <c r="E958" s="54"/>
      <c r="F958" s="56"/>
      <c r="G958" s="56"/>
      <c r="H958" s="56"/>
      <c r="I958" s="102"/>
      <c r="J958" s="103"/>
      <c r="U958" s="7"/>
    </row>
    <row r="959" spans="2:21" s="2" customFormat="1" ht="15.75" customHeight="1">
      <c r="B959" s="106"/>
      <c r="C959" s="162"/>
      <c r="D959" s="108"/>
      <c r="E959" s="54"/>
      <c r="F959" s="56"/>
      <c r="G959" s="56"/>
      <c r="H959" s="56"/>
      <c r="I959" s="102"/>
      <c r="J959" s="103"/>
      <c r="U959" s="7"/>
    </row>
    <row r="960" spans="2:21" s="2" customFormat="1" ht="15.75" customHeight="1">
      <c r="B960" s="106"/>
      <c r="C960" s="162"/>
      <c r="D960" s="108"/>
      <c r="E960" s="54"/>
      <c r="F960" s="56"/>
      <c r="G960" s="56"/>
      <c r="H960" s="56"/>
      <c r="I960" s="102"/>
      <c r="J960" s="103"/>
      <c r="U960" s="7"/>
    </row>
    <row r="961" spans="2:21" s="2" customFormat="1" ht="15.75" customHeight="1">
      <c r="B961" s="106"/>
      <c r="C961" s="162"/>
      <c r="D961" s="108"/>
      <c r="E961" s="54"/>
      <c r="F961" s="56"/>
      <c r="G961" s="56"/>
      <c r="H961" s="56"/>
      <c r="I961" s="102"/>
      <c r="J961" s="103"/>
      <c r="U961" s="7"/>
    </row>
    <row r="962" spans="2:21" s="2" customFormat="1" ht="15.75" customHeight="1">
      <c r="B962" s="106"/>
      <c r="C962" s="162"/>
      <c r="D962" s="108"/>
      <c r="E962" s="54"/>
      <c r="F962" s="56"/>
      <c r="G962" s="56"/>
      <c r="H962" s="56"/>
      <c r="I962" s="102"/>
      <c r="J962" s="103"/>
      <c r="U962" s="7"/>
    </row>
    <row r="963" spans="2:21" s="2" customFormat="1" ht="15.75" customHeight="1">
      <c r="B963" s="106"/>
      <c r="C963" s="162"/>
      <c r="D963" s="108"/>
      <c r="E963" s="54"/>
      <c r="F963" s="56"/>
      <c r="G963" s="56"/>
      <c r="H963" s="56"/>
      <c r="I963" s="102"/>
      <c r="J963" s="103"/>
      <c r="U963" s="7"/>
    </row>
    <row r="964" spans="2:21" s="2" customFormat="1" ht="15.75" customHeight="1">
      <c r="B964" s="106"/>
      <c r="C964" s="162"/>
      <c r="D964" s="108"/>
      <c r="E964" s="54"/>
      <c r="F964" s="56"/>
      <c r="G964" s="56"/>
      <c r="H964" s="56"/>
      <c r="I964" s="102"/>
      <c r="J964" s="103"/>
      <c r="U964" s="7"/>
    </row>
    <row r="965" spans="2:21" s="2" customFormat="1" ht="15.75" customHeight="1">
      <c r="B965" s="106"/>
      <c r="C965" s="162"/>
      <c r="D965" s="108"/>
      <c r="E965" s="54"/>
      <c r="F965" s="56"/>
      <c r="G965" s="56"/>
      <c r="H965" s="56"/>
      <c r="I965" s="102"/>
      <c r="J965" s="103"/>
      <c r="U965" s="7"/>
    </row>
    <row r="966" spans="2:21" s="2" customFormat="1" ht="15.75" customHeight="1">
      <c r="B966" s="106"/>
      <c r="C966" s="162"/>
      <c r="D966" s="108"/>
      <c r="E966" s="54"/>
      <c r="F966" s="56"/>
      <c r="G966" s="56"/>
      <c r="H966" s="56"/>
      <c r="I966" s="102"/>
      <c r="J966" s="103"/>
      <c r="U966" s="7"/>
    </row>
    <row r="967" spans="2:21" s="2" customFormat="1" ht="15.75" customHeight="1">
      <c r="B967" s="106"/>
      <c r="C967" s="162"/>
      <c r="D967" s="108"/>
      <c r="E967" s="54"/>
      <c r="F967" s="56"/>
      <c r="G967" s="56"/>
      <c r="H967" s="56"/>
      <c r="I967" s="102"/>
      <c r="J967" s="103"/>
      <c r="U967" s="7"/>
    </row>
    <row r="968" spans="2:21" s="2" customFormat="1" ht="15.75" customHeight="1">
      <c r="B968" s="106"/>
      <c r="C968" s="162"/>
      <c r="D968" s="108"/>
      <c r="E968" s="54"/>
      <c r="F968" s="56"/>
      <c r="G968" s="56"/>
      <c r="H968" s="56"/>
      <c r="I968" s="102"/>
      <c r="J968" s="103"/>
      <c r="U968" s="7"/>
    </row>
    <row r="969" spans="2:21" s="2" customFormat="1" ht="15.75" customHeight="1">
      <c r="B969" s="106"/>
      <c r="C969" s="162"/>
      <c r="D969" s="108"/>
      <c r="E969" s="54"/>
      <c r="F969" s="56"/>
      <c r="G969" s="56"/>
      <c r="H969" s="56"/>
      <c r="I969" s="102"/>
      <c r="J969" s="103"/>
      <c r="U969" s="7"/>
    </row>
    <row r="970" spans="2:21" s="2" customFormat="1" ht="15.75" customHeight="1">
      <c r="B970" s="106"/>
      <c r="C970" s="162"/>
      <c r="D970" s="108"/>
      <c r="E970" s="54"/>
      <c r="F970" s="56"/>
      <c r="G970" s="56"/>
      <c r="H970" s="56"/>
      <c r="I970" s="102"/>
      <c r="J970" s="103"/>
      <c r="U970" s="7"/>
    </row>
    <row r="971" spans="2:21" s="2" customFormat="1" ht="15.75" customHeight="1">
      <c r="B971" s="106"/>
      <c r="C971" s="162"/>
      <c r="D971" s="108"/>
      <c r="E971" s="54"/>
      <c r="F971" s="56"/>
      <c r="G971" s="56"/>
      <c r="H971" s="56"/>
      <c r="I971" s="102"/>
      <c r="J971" s="103"/>
      <c r="U971" s="7"/>
    </row>
    <row r="972" spans="2:21" s="2" customFormat="1" ht="15.75" customHeight="1">
      <c r="B972" s="106"/>
      <c r="C972" s="162"/>
      <c r="D972" s="108"/>
      <c r="E972" s="54"/>
      <c r="F972" s="56"/>
      <c r="G972" s="56"/>
      <c r="H972" s="56"/>
      <c r="I972" s="102"/>
      <c r="J972" s="103"/>
      <c r="U972" s="7"/>
    </row>
    <row r="973" spans="2:21" s="2" customFormat="1" ht="15.75" customHeight="1">
      <c r="B973" s="106"/>
      <c r="C973" s="162"/>
      <c r="D973" s="108"/>
      <c r="E973" s="54"/>
      <c r="F973" s="56"/>
      <c r="G973" s="56"/>
      <c r="H973" s="56"/>
      <c r="I973" s="102"/>
      <c r="J973" s="103"/>
      <c r="U973" s="7"/>
    </row>
    <row r="974" spans="2:21" s="2" customFormat="1" ht="15.75" customHeight="1">
      <c r="B974" s="106"/>
      <c r="C974" s="162"/>
      <c r="D974" s="108"/>
      <c r="E974" s="54"/>
      <c r="F974" s="56"/>
      <c r="G974" s="56"/>
      <c r="H974" s="56"/>
      <c r="I974" s="102"/>
      <c r="J974" s="103"/>
      <c r="U974" s="7"/>
    </row>
    <row r="975" spans="2:21" s="2" customFormat="1" ht="15.75" customHeight="1">
      <c r="B975" s="106"/>
      <c r="C975" s="162"/>
      <c r="D975" s="108"/>
      <c r="E975" s="54"/>
      <c r="F975" s="56"/>
      <c r="G975" s="56"/>
      <c r="H975" s="56"/>
      <c r="I975" s="102"/>
      <c r="J975" s="103"/>
      <c r="U975" s="7"/>
    </row>
    <row r="976" spans="2:21" s="2" customFormat="1" ht="15.75" customHeight="1">
      <c r="B976" s="106"/>
      <c r="C976" s="162"/>
      <c r="D976" s="108"/>
      <c r="E976" s="54"/>
      <c r="F976" s="56"/>
      <c r="G976" s="56"/>
      <c r="H976" s="56"/>
      <c r="I976" s="102"/>
      <c r="J976" s="103"/>
      <c r="U976" s="7"/>
    </row>
    <row r="977" spans="2:21" s="2" customFormat="1" ht="15.75" customHeight="1">
      <c r="B977" s="106"/>
      <c r="C977" s="162"/>
      <c r="D977" s="108"/>
      <c r="E977" s="54"/>
      <c r="F977" s="56"/>
      <c r="G977" s="56"/>
      <c r="H977" s="56"/>
      <c r="I977" s="102"/>
      <c r="J977" s="103"/>
      <c r="U977" s="7"/>
    </row>
    <row r="978" spans="2:21" s="2" customFormat="1" ht="15.75" customHeight="1">
      <c r="B978" s="106"/>
      <c r="C978" s="162"/>
      <c r="D978" s="108"/>
      <c r="E978" s="54"/>
      <c r="F978" s="56"/>
      <c r="G978" s="56"/>
      <c r="H978" s="56"/>
      <c r="I978" s="102"/>
      <c r="J978" s="103"/>
      <c r="U978" s="7"/>
    </row>
    <row r="979" spans="2:21" s="2" customFormat="1" ht="15.75" customHeight="1">
      <c r="B979" s="106"/>
      <c r="C979" s="162"/>
      <c r="D979" s="108"/>
      <c r="E979" s="54"/>
      <c r="F979" s="56"/>
      <c r="G979" s="56"/>
      <c r="H979" s="56"/>
      <c r="I979" s="102"/>
      <c r="J979" s="103"/>
      <c r="U979" s="7"/>
    </row>
    <row r="980" spans="2:21" s="2" customFormat="1" ht="15.75" customHeight="1">
      <c r="B980" s="106"/>
      <c r="C980" s="162"/>
      <c r="D980" s="108"/>
      <c r="E980" s="54"/>
      <c r="F980" s="56"/>
      <c r="G980" s="56"/>
      <c r="H980" s="56"/>
      <c r="I980" s="102"/>
      <c r="J980" s="103"/>
      <c r="U980" s="7"/>
    </row>
    <row r="981" spans="2:21" s="2" customFormat="1" ht="15.75" customHeight="1">
      <c r="B981" s="106"/>
      <c r="C981" s="162"/>
      <c r="D981" s="108"/>
      <c r="E981" s="54"/>
      <c r="F981" s="56"/>
      <c r="G981" s="56"/>
      <c r="H981" s="56"/>
      <c r="I981" s="102"/>
      <c r="J981" s="103"/>
      <c r="U981" s="7"/>
    </row>
    <row r="982" spans="2:21" s="2" customFormat="1" ht="15.75" customHeight="1">
      <c r="B982" s="106"/>
      <c r="C982" s="162"/>
      <c r="D982" s="108"/>
      <c r="E982" s="54"/>
      <c r="F982" s="56"/>
      <c r="G982" s="56"/>
      <c r="H982" s="56"/>
      <c r="I982" s="102"/>
      <c r="J982" s="103"/>
      <c r="U982" s="7"/>
    </row>
    <row r="983" spans="2:21" s="2" customFormat="1" ht="15.75" customHeight="1">
      <c r="B983" s="106"/>
      <c r="C983" s="162"/>
      <c r="D983" s="108"/>
      <c r="E983" s="54"/>
      <c r="F983" s="56"/>
      <c r="G983" s="56"/>
      <c r="H983" s="56"/>
      <c r="I983" s="102"/>
      <c r="J983" s="103"/>
      <c r="U983" s="7"/>
    </row>
    <row r="984" spans="2:21" s="2" customFormat="1" ht="15.75" customHeight="1">
      <c r="B984" s="106"/>
      <c r="C984" s="162"/>
      <c r="D984" s="108"/>
      <c r="E984" s="54"/>
      <c r="F984" s="56"/>
      <c r="G984" s="56"/>
      <c r="H984" s="56"/>
      <c r="I984" s="102"/>
      <c r="J984" s="103"/>
      <c r="U984" s="7"/>
    </row>
    <row r="985" spans="2:21" s="2" customFormat="1" ht="15.75" customHeight="1">
      <c r="B985" s="106"/>
      <c r="C985" s="162"/>
      <c r="D985" s="108"/>
      <c r="E985" s="54"/>
      <c r="F985" s="56"/>
      <c r="G985" s="56"/>
      <c r="H985" s="56"/>
      <c r="I985" s="102"/>
      <c r="J985" s="103"/>
      <c r="U985" s="7"/>
    </row>
    <row r="986" spans="2:21" s="2" customFormat="1" ht="15.75" customHeight="1">
      <c r="B986" s="106"/>
      <c r="C986" s="162"/>
      <c r="D986" s="108"/>
      <c r="E986" s="54"/>
      <c r="F986" s="56"/>
      <c r="G986" s="56"/>
      <c r="H986" s="56"/>
      <c r="I986" s="102"/>
      <c r="J986" s="103"/>
      <c r="U986" s="7"/>
    </row>
    <row r="987" spans="2:21" s="2" customFormat="1" ht="15.75" customHeight="1">
      <c r="B987" s="106"/>
      <c r="C987" s="162"/>
      <c r="D987" s="108"/>
      <c r="E987" s="54"/>
      <c r="F987" s="56"/>
      <c r="G987" s="56"/>
      <c r="H987" s="56"/>
      <c r="I987" s="102"/>
      <c r="J987" s="103"/>
      <c r="U987" s="7"/>
    </row>
    <row r="988" spans="2:21" s="2" customFormat="1" ht="15.75" customHeight="1">
      <c r="B988" s="106"/>
      <c r="C988" s="162"/>
      <c r="D988" s="108"/>
      <c r="E988" s="54"/>
      <c r="F988" s="56"/>
      <c r="G988" s="56"/>
      <c r="H988" s="56"/>
      <c r="I988" s="102"/>
      <c r="J988" s="103"/>
      <c r="U988" s="7"/>
    </row>
    <row r="989" spans="2:21" s="2" customFormat="1" ht="15.75" customHeight="1">
      <c r="B989" s="106"/>
      <c r="C989" s="162"/>
      <c r="D989" s="108"/>
      <c r="E989" s="54"/>
      <c r="F989" s="56"/>
      <c r="G989" s="56"/>
      <c r="H989" s="56"/>
      <c r="I989" s="102"/>
      <c r="J989" s="103"/>
      <c r="U989" s="7"/>
    </row>
    <row r="990" spans="2:21" s="2" customFormat="1" ht="15.75" customHeight="1">
      <c r="B990" s="106"/>
      <c r="C990" s="162"/>
      <c r="D990" s="108"/>
      <c r="E990" s="54"/>
      <c r="F990" s="56"/>
      <c r="G990" s="56"/>
      <c r="H990" s="56"/>
      <c r="I990" s="102"/>
      <c r="J990" s="103"/>
      <c r="U990" s="7"/>
    </row>
    <row r="991" spans="2:21" s="2" customFormat="1" ht="15.75" customHeight="1">
      <c r="B991" s="106"/>
      <c r="C991" s="162"/>
      <c r="D991" s="108"/>
      <c r="E991" s="54"/>
      <c r="F991" s="56"/>
      <c r="G991" s="56"/>
      <c r="H991" s="56"/>
      <c r="I991" s="102"/>
      <c r="J991" s="103"/>
      <c r="U991" s="7"/>
    </row>
    <row r="992" spans="2:21" s="2" customFormat="1" ht="15.75" customHeight="1">
      <c r="B992" s="106"/>
      <c r="C992" s="162"/>
      <c r="D992" s="108"/>
      <c r="E992" s="54"/>
      <c r="F992" s="56"/>
      <c r="G992" s="56"/>
      <c r="H992" s="56"/>
      <c r="I992" s="102"/>
      <c r="J992" s="103"/>
      <c r="U992" s="7"/>
    </row>
    <row r="993" spans="2:21" s="2" customFormat="1" ht="15.75" customHeight="1">
      <c r="B993" s="106"/>
      <c r="C993" s="162"/>
      <c r="D993" s="108"/>
      <c r="E993" s="54"/>
      <c r="F993" s="56"/>
      <c r="G993" s="56"/>
      <c r="H993" s="56"/>
      <c r="I993" s="102"/>
      <c r="J993" s="103"/>
      <c r="U993" s="7"/>
    </row>
    <row r="994" spans="2:21" s="2" customFormat="1" ht="15.75" customHeight="1">
      <c r="B994" s="106"/>
      <c r="C994" s="162"/>
      <c r="D994" s="108"/>
      <c r="E994" s="54"/>
      <c r="F994" s="56"/>
      <c r="G994" s="56"/>
      <c r="H994" s="56"/>
      <c r="I994" s="102"/>
      <c r="J994" s="103"/>
      <c r="U994" s="7"/>
    </row>
    <row r="995" spans="2:21" s="2" customFormat="1" ht="15.75" customHeight="1">
      <c r="B995" s="106"/>
      <c r="C995" s="162"/>
      <c r="D995" s="108"/>
      <c r="E995" s="54"/>
      <c r="F995" s="56"/>
      <c r="G995" s="56"/>
      <c r="H995" s="56"/>
      <c r="I995" s="102"/>
      <c r="J995" s="103"/>
      <c r="U995" s="7"/>
    </row>
    <row r="996" spans="2:21" s="2" customFormat="1" ht="15.75" customHeight="1">
      <c r="B996" s="106"/>
      <c r="C996" s="162"/>
      <c r="D996" s="108"/>
      <c r="E996" s="54"/>
      <c r="F996" s="56"/>
      <c r="G996" s="56"/>
      <c r="H996" s="56"/>
      <c r="I996" s="102"/>
      <c r="J996" s="103"/>
      <c r="U996" s="7"/>
    </row>
    <row r="997" spans="2:21" s="2" customFormat="1" ht="15.75" customHeight="1">
      <c r="B997" s="106"/>
      <c r="C997" s="162"/>
      <c r="D997" s="108"/>
      <c r="E997" s="54"/>
      <c r="F997" s="56"/>
      <c r="G997" s="56"/>
      <c r="H997" s="56"/>
      <c r="I997" s="102"/>
      <c r="J997" s="103"/>
      <c r="U997" s="7"/>
    </row>
    <row r="998" spans="2:21" s="2" customFormat="1" ht="15.75" customHeight="1">
      <c r="B998" s="106"/>
      <c r="C998" s="162"/>
      <c r="D998" s="108"/>
      <c r="E998" s="54"/>
      <c r="F998" s="56"/>
      <c r="G998" s="56"/>
      <c r="H998" s="56"/>
      <c r="I998" s="102"/>
      <c r="J998" s="103"/>
      <c r="U998" s="7"/>
    </row>
    <row r="999" spans="2:21" s="2" customFormat="1" ht="15.75" customHeight="1">
      <c r="B999" s="106"/>
      <c r="C999" s="162"/>
      <c r="D999" s="108"/>
      <c r="E999" s="54"/>
      <c r="F999" s="56"/>
      <c r="G999" s="56"/>
      <c r="H999" s="56"/>
      <c r="I999" s="102"/>
      <c r="J999" s="103"/>
      <c r="U999" s="7"/>
    </row>
    <row r="1000" spans="2:21" s="2" customFormat="1" ht="15.75" customHeight="1">
      <c r="B1000" s="106"/>
      <c r="C1000" s="162"/>
      <c r="D1000" s="108"/>
      <c r="E1000" s="54"/>
      <c r="F1000" s="56"/>
      <c r="G1000" s="56"/>
      <c r="H1000" s="56"/>
      <c r="I1000" s="102"/>
      <c r="J1000" s="103"/>
      <c r="U1000" s="7"/>
    </row>
    <row r="1001" spans="2:21" s="2" customFormat="1" ht="15.75" customHeight="1">
      <c r="B1001" s="106"/>
      <c r="C1001" s="162"/>
      <c r="D1001" s="108"/>
      <c r="E1001" s="54"/>
      <c r="F1001" s="56"/>
      <c r="G1001" s="56"/>
      <c r="H1001" s="56"/>
      <c r="I1001" s="102"/>
      <c r="J1001" s="103"/>
      <c r="U1001" s="7"/>
    </row>
    <row r="1002" spans="2:21" s="2" customFormat="1" ht="15.75" customHeight="1">
      <c r="B1002" s="106"/>
      <c r="C1002" s="162"/>
      <c r="D1002" s="108"/>
      <c r="E1002" s="54"/>
      <c r="F1002" s="56"/>
      <c r="G1002" s="56"/>
      <c r="H1002" s="56"/>
      <c r="I1002" s="102"/>
      <c r="J1002" s="103"/>
      <c r="U1002" s="7"/>
    </row>
    <row r="1003" spans="2:21" s="2" customFormat="1" ht="15.75" customHeight="1">
      <c r="B1003" s="106"/>
      <c r="C1003" s="162"/>
      <c r="D1003" s="108"/>
      <c r="E1003" s="54"/>
      <c r="F1003" s="56"/>
      <c r="G1003" s="56"/>
      <c r="H1003" s="56"/>
      <c r="I1003" s="102"/>
      <c r="J1003" s="103"/>
      <c r="U1003" s="7"/>
    </row>
    <row r="1004" spans="2:21" s="2" customFormat="1" ht="15.75" customHeight="1">
      <c r="B1004" s="106"/>
      <c r="C1004" s="162"/>
      <c r="D1004" s="108"/>
      <c r="E1004" s="54"/>
      <c r="F1004" s="56"/>
      <c r="G1004" s="56"/>
      <c r="H1004" s="56"/>
      <c r="I1004" s="102"/>
      <c r="J1004" s="103"/>
      <c r="U1004" s="7"/>
    </row>
    <row r="1005" spans="2:21" s="2" customFormat="1" ht="15.75" customHeight="1">
      <c r="B1005" s="106"/>
      <c r="C1005" s="162"/>
      <c r="D1005" s="108"/>
      <c r="E1005" s="54"/>
      <c r="F1005" s="56"/>
      <c r="G1005" s="56"/>
      <c r="H1005" s="56"/>
      <c r="I1005" s="102"/>
      <c r="J1005" s="103"/>
      <c r="U1005" s="7"/>
    </row>
    <row r="1006" spans="2:21" s="2" customFormat="1" ht="15.75" customHeight="1">
      <c r="B1006" s="106"/>
      <c r="C1006" s="162"/>
      <c r="D1006" s="108"/>
      <c r="E1006" s="54"/>
      <c r="F1006" s="56"/>
      <c r="G1006" s="56"/>
      <c r="H1006" s="56"/>
      <c r="I1006" s="102"/>
      <c r="J1006" s="103"/>
      <c r="U1006" s="7"/>
    </row>
    <row r="1007" spans="2:21" s="2" customFormat="1" ht="15.75" customHeight="1">
      <c r="B1007" s="106"/>
      <c r="C1007" s="162"/>
      <c r="D1007" s="108"/>
      <c r="E1007" s="54"/>
      <c r="F1007" s="56"/>
      <c r="G1007" s="56"/>
      <c r="H1007" s="56"/>
      <c r="I1007" s="102"/>
      <c r="J1007" s="103"/>
      <c r="U1007" s="7"/>
    </row>
    <row r="1008" spans="2:21" s="2" customFormat="1" ht="15.75" customHeight="1">
      <c r="B1008" s="106"/>
      <c r="C1008" s="162"/>
      <c r="D1008" s="108"/>
      <c r="E1008" s="54"/>
      <c r="F1008" s="56"/>
      <c r="G1008" s="56"/>
      <c r="H1008" s="56"/>
      <c r="I1008" s="102"/>
      <c r="J1008" s="103"/>
      <c r="U1008" s="7"/>
    </row>
    <row r="1009" spans="2:21" s="2" customFormat="1" ht="15.75" customHeight="1">
      <c r="B1009" s="106"/>
      <c r="C1009" s="162"/>
      <c r="D1009" s="108"/>
      <c r="E1009" s="54"/>
      <c r="F1009" s="56"/>
      <c r="G1009" s="56"/>
      <c r="H1009" s="56"/>
      <c r="I1009" s="102"/>
      <c r="J1009" s="103"/>
      <c r="U1009" s="7"/>
    </row>
    <row r="1010" spans="2:21" s="2" customFormat="1" ht="15.75" customHeight="1">
      <c r="B1010" s="106"/>
      <c r="C1010" s="162"/>
      <c r="D1010" s="108"/>
      <c r="E1010" s="54"/>
      <c r="F1010" s="56"/>
      <c r="G1010" s="56"/>
      <c r="H1010" s="56"/>
      <c r="I1010" s="102"/>
      <c r="J1010" s="103"/>
      <c r="U1010" s="7"/>
    </row>
    <row r="1011" spans="2:21" s="2" customFormat="1" ht="15.75" customHeight="1">
      <c r="B1011" s="106"/>
      <c r="C1011" s="162"/>
      <c r="D1011" s="108"/>
      <c r="E1011" s="54"/>
      <c r="F1011" s="56"/>
      <c r="G1011" s="56"/>
      <c r="H1011" s="56"/>
      <c r="I1011" s="102"/>
      <c r="J1011" s="103"/>
      <c r="U1011" s="7"/>
    </row>
    <row r="1012" spans="2:21" s="2" customFormat="1" ht="15.75" customHeight="1">
      <c r="B1012" s="106"/>
      <c r="C1012" s="162"/>
      <c r="D1012" s="108"/>
      <c r="E1012" s="54"/>
      <c r="F1012" s="56"/>
      <c r="G1012" s="56"/>
      <c r="H1012" s="56"/>
      <c r="I1012" s="102"/>
      <c r="J1012" s="103"/>
      <c r="U1012" s="7"/>
    </row>
    <row r="1013" spans="2:21" s="2" customFormat="1" ht="15.75" customHeight="1">
      <c r="B1013" s="106"/>
      <c r="C1013" s="162"/>
      <c r="D1013" s="108"/>
      <c r="E1013" s="54"/>
      <c r="F1013" s="56"/>
      <c r="G1013" s="56"/>
      <c r="H1013" s="56"/>
      <c r="I1013" s="102"/>
      <c r="J1013" s="103"/>
      <c r="U1013" s="7"/>
    </row>
    <row r="1014" spans="2:21" s="2" customFormat="1" ht="15.75" customHeight="1">
      <c r="B1014" s="106"/>
      <c r="C1014" s="162"/>
      <c r="D1014" s="108"/>
      <c r="E1014" s="54"/>
      <c r="F1014" s="56"/>
      <c r="G1014" s="56"/>
      <c r="H1014" s="56"/>
      <c r="I1014" s="102"/>
      <c r="J1014" s="103"/>
      <c r="U1014" s="7"/>
    </row>
    <row r="1015" spans="2:21" s="2" customFormat="1" ht="15.75" customHeight="1">
      <c r="B1015" s="106"/>
      <c r="C1015" s="162"/>
      <c r="D1015" s="108"/>
      <c r="E1015" s="54"/>
      <c r="F1015" s="56"/>
      <c r="G1015" s="56"/>
      <c r="H1015" s="56"/>
      <c r="I1015" s="102"/>
      <c r="J1015" s="103"/>
      <c r="U1015" s="7"/>
    </row>
    <row r="1016" spans="2:21" s="2" customFormat="1" ht="15.75" customHeight="1">
      <c r="B1016" s="106"/>
      <c r="C1016" s="162"/>
      <c r="D1016" s="108"/>
      <c r="E1016" s="54"/>
      <c r="F1016" s="56"/>
      <c r="G1016" s="56"/>
      <c r="H1016" s="56"/>
      <c r="I1016" s="102"/>
      <c r="J1016" s="103"/>
      <c r="U1016" s="7"/>
    </row>
    <row r="1017" spans="2:21" s="2" customFormat="1" ht="15.75" customHeight="1">
      <c r="B1017" s="106"/>
      <c r="C1017" s="162"/>
      <c r="D1017" s="108"/>
      <c r="E1017" s="54"/>
      <c r="F1017" s="56"/>
      <c r="G1017" s="56"/>
      <c r="H1017" s="56"/>
      <c r="I1017" s="102"/>
      <c r="J1017" s="103"/>
      <c r="U1017" s="7"/>
    </row>
    <row r="1018" spans="2:21" s="2" customFormat="1" ht="15.75" customHeight="1">
      <c r="B1018" s="106"/>
      <c r="C1018" s="162"/>
      <c r="D1018" s="108"/>
      <c r="E1018" s="54"/>
      <c r="F1018" s="56"/>
      <c r="G1018" s="56"/>
      <c r="H1018" s="56"/>
      <c r="I1018" s="102"/>
      <c r="J1018" s="103"/>
      <c r="U1018" s="7"/>
    </row>
    <row r="1019" spans="2:21" s="2" customFormat="1" ht="15.75" customHeight="1">
      <c r="B1019" s="106"/>
      <c r="C1019" s="162"/>
      <c r="D1019" s="108"/>
      <c r="E1019" s="54"/>
      <c r="F1019" s="56"/>
      <c r="G1019" s="56"/>
      <c r="H1019" s="56"/>
      <c r="I1019" s="102"/>
      <c r="J1019" s="103"/>
      <c r="U1019" s="7"/>
    </row>
    <row r="1020" spans="2:21" s="2" customFormat="1" ht="15.75" customHeight="1">
      <c r="B1020" s="106"/>
      <c r="C1020" s="162"/>
      <c r="D1020" s="108"/>
      <c r="E1020" s="54"/>
      <c r="F1020" s="56"/>
      <c r="G1020" s="56"/>
      <c r="H1020" s="56"/>
      <c r="I1020" s="102"/>
      <c r="J1020" s="103"/>
      <c r="U1020" s="7"/>
    </row>
    <row r="1021" spans="2:21" s="2" customFormat="1" ht="15.75" customHeight="1">
      <c r="B1021" s="106"/>
      <c r="C1021" s="162"/>
      <c r="D1021" s="108"/>
      <c r="E1021" s="54"/>
      <c r="F1021" s="56"/>
      <c r="G1021" s="56"/>
      <c r="H1021" s="56"/>
      <c r="I1021" s="102"/>
      <c r="J1021" s="103"/>
      <c r="U1021" s="7"/>
    </row>
    <row r="1022" spans="2:21" s="2" customFormat="1" ht="15.75" customHeight="1">
      <c r="B1022" s="106"/>
      <c r="C1022" s="162"/>
      <c r="D1022" s="108"/>
      <c r="E1022" s="54"/>
      <c r="F1022" s="56"/>
      <c r="G1022" s="56"/>
      <c r="H1022" s="56"/>
      <c r="I1022" s="102"/>
      <c r="J1022" s="103"/>
      <c r="U1022" s="7"/>
    </row>
    <row r="1023" spans="2:21" s="2" customFormat="1" ht="15.75" customHeight="1">
      <c r="B1023" s="106"/>
      <c r="C1023" s="162"/>
      <c r="D1023" s="108"/>
      <c r="E1023" s="54"/>
      <c r="F1023" s="56"/>
      <c r="G1023" s="56"/>
      <c r="H1023" s="56"/>
      <c r="I1023" s="102"/>
      <c r="J1023" s="103"/>
      <c r="U1023" s="7"/>
    </row>
    <row r="1024" spans="2:21" s="2" customFormat="1" ht="15.75" customHeight="1">
      <c r="B1024" s="106"/>
      <c r="C1024" s="162"/>
      <c r="D1024" s="108"/>
      <c r="E1024" s="54"/>
      <c r="F1024" s="56"/>
      <c r="G1024" s="56"/>
      <c r="H1024" s="56"/>
      <c r="I1024" s="102"/>
      <c r="J1024" s="103"/>
      <c r="U1024" s="7"/>
    </row>
    <row r="1025" spans="2:21" s="2" customFormat="1" ht="15.75" customHeight="1">
      <c r="B1025" s="106"/>
      <c r="C1025" s="162"/>
      <c r="D1025" s="108"/>
      <c r="E1025" s="54"/>
      <c r="F1025" s="56"/>
      <c r="G1025" s="56"/>
      <c r="H1025" s="56"/>
      <c r="I1025" s="102"/>
      <c r="J1025" s="103"/>
      <c r="U1025" s="7"/>
    </row>
    <row r="1026" spans="2:21" s="2" customFormat="1" ht="15.75" customHeight="1">
      <c r="B1026" s="106"/>
      <c r="C1026" s="162"/>
      <c r="D1026" s="108"/>
      <c r="E1026" s="54"/>
      <c r="F1026" s="56"/>
      <c r="G1026" s="56"/>
      <c r="H1026" s="56"/>
      <c r="I1026" s="102"/>
      <c r="J1026" s="103"/>
      <c r="U1026" s="7"/>
    </row>
    <row r="1027" spans="2:21" s="2" customFormat="1" ht="15.75" customHeight="1">
      <c r="B1027" s="106"/>
      <c r="C1027" s="162"/>
      <c r="D1027" s="108"/>
      <c r="E1027" s="54"/>
      <c r="F1027" s="56"/>
      <c r="G1027" s="56"/>
      <c r="H1027" s="56"/>
      <c r="I1027" s="102"/>
      <c r="J1027" s="103"/>
      <c r="U1027" s="7"/>
    </row>
    <row r="1028" spans="2:21" s="2" customFormat="1" ht="15.75" customHeight="1">
      <c r="B1028" s="106"/>
      <c r="C1028" s="162"/>
      <c r="D1028" s="108"/>
      <c r="E1028" s="54"/>
      <c r="F1028" s="56"/>
      <c r="G1028" s="56"/>
      <c r="H1028" s="56"/>
      <c r="I1028" s="102"/>
      <c r="J1028" s="103"/>
      <c r="U1028" s="7"/>
    </row>
    <row r="1029" spans="2:21" s="2" customFormat="1" ht="15.75" customHeight="1">
      <c r="B1029" s="106"/>
      <c r="C1029" s="162"/>
      <c r="D1029" s="108"/>
      <c r="E1029" s="54"/>
      <c r="F1029" s="56"/>
      <c r="G1029" s="56"/>
      <c r="H1029" s="56"/>
      <c r="I1029" s="102"/>
      <c r="J1029" s="103"/>
      <c r="U1029" s="7"/>
    </row>
    <row r="1030" spans="2:21" s="2" customFormat="1" ht="15.75" customHeight="1">
      <c r="B1030" s="106"/>
      <c r="C1030" s="162"/>
      <c r="D1030" s="108"/>
      <c r="E1030" s="54"/>
      <c r="F1030" s="56"/>
      <c r="G1030" s="56"/>
      <c r="H1030" s="56"/>
      <c r="I1030" s="102"/>
      <c r="J1030" s="103"/>
      <c r="U1030" s="7"/>
    </row>
    <row r="1031" spans="2:21" s="2" customFormat="1" ht="15.75" customHeight="1">
      <c r="B1031" s="106"/>
      <c r="C1031" s="162"/>
      <c r="D1031" s="108"/>
      <c r="E1031" s="54"/>
      <c r="F1031" s="56"/>
      <c r="G1031" s="56"/>
      <c r="H1031" s="56"/>
      <c r="I1031" s="102"/>
      <c r="J1031" s="103"/>
      <c r="U1031" s="7"/>
    </row>
    <row r="1032" spans="2:21" s="2" customFormat="1" ht="15.75" customHeight="1">
      <c r="B1032" s="106"/>
      <c r="C1032" s="162"/>
      <c r="D1032" s="108"/>
      <c r="E1032" s="54"/>
      <c r="F1032" s="56"/>
      <c r="G1032" s="56"/>
      <c r="H1032" s="56"/>
      <c r="I1032" s="102"/>
      <c r="J1032" s="103"/>
      <c r="U1032" s="7"/>
    </row>
    <row r="1033" spans="2:21" s="2" customFormat="1" ht="15.75" customHeight="1">
      <c r="B1033" s="106"/>
      <c r="C1033" s="162"/>
      <c r="D1033" s="108"/>
      <c r="E1033" s="54"/>
      <c r="F1033" s="56"/>
      <c r="G1033" s="56"/>
      <c r="H1033" s="56"/>
      <c r="I1033" s="102"/>
      <c r="J1033" s="103"/>
      <c r="U1033" s="7"/>
    </row>
    <row r="1034" spans="2:21" s="2" customFormat="1" ht="15.75" customHeight="1">
      <c r="B1034" s="106"/>
      <c r="C1034" s="162"/>
      <c r="D1034" s="108"/>
      <c r="E1034" s="54"/>
      <c r="F1034" s="56"/>
      <c r="G1034" s="56"/>
      <c r="H1034" s="56"/>
      <c r="I1034" s="102"/>
      <c r="J1034" s="103"/>
      <c r="U1034" s="7"/>
    </row>
    <row r="1035" spans="2:21" s="2" customFormat="1" ht="15.75" customHeight="1">
      <c r="B1035" s="106"/>
      <c r="C1035" s="162"/>
      <c r="D1035" s="108"/>
      <c r="E1035" s="54"/>
      <c r="F1035" s="56"/>
      <c r="G1035" s="56"/>
      <c r="H1035" s="56"/>
      <c r="I1035" s="102"/>
      <c r="J1035" s="103"/>
      <c r="U1035" s="7"/>
    </row>
    <row r="1036" spans="2:21" s="2" customFormat="1" ht="15.75" customHeight="1">
      <c r="B1036" s="106"/>
      <c r="C1036" s="162"/>
      <c r="D1036" s="108"/>
      <c r="E1036" s="54"/>
      <c r="F1036" s="56"/>
      <c r="G1036" s="56"/>
      <c r="H1036" s="56"/>
      <c r="I1036" s="102"/>
      <c r="J1036" s="103"/>
      <c r="U1036" s="7"/>
    </row>
    <row r="1037" spans="2:21" s="2" customFormat="1" ht="15.75" customHeight="1">
      <c r="B1037" s="106"/>
      <c r="C1037" s="162"/>
      <c r="D1037" s="108"/>
      <c r="E1037" s="54"/>
      <c r="F1037" s="56"/>
      <c r="G1037" s="56"/>
      <c r="H1037" s="56"/>
      <c r="I1037" s="102"/>
      <c r="J1037" s="103"/>
      <c r="U1037" s="7"/>
    </row>
    <row r="1038" spans="2:21" s="2" customFormat="1" ht="15.75" customHeight="1">
      <c r="B1038" s="106"/>
      <c r="C1038" s="162"/>
      <c r="D1038" s="108"/>
      <c r="E1038" s="54"/>
      <c r="F1038" s="56"/>
      <c r="G1038" s="56"/>
      <c r="H1038" s="56"/>
      <c r="I1038" s="102"/>
      <c r="J1038" s="103"/>
      <c r="U1038" s="7"/>
    </row>
    <row r="1039" spans="2:21" s="2" customFormat="1" ht="15.75" customHeight="1">
      <c r="B1039" s="106"/>
      <c r="C1039" s="162"/>
      <c r="D1039" s="108"/>
      <c r="E1039" s="54"/>
      <c r="F1039" s="56"/>
      <c r="G1039" s="56"/>
      <c r="H1039" s="56"/>
      <c r="I1039" s="102"/>
      <c r="J1039" s="103"/>
      <c r="U1039" s="7"/>
    </row>
    <row r="1040" spans="2:21" s="2" customFormat="1" ht="15.75" customHeight="1">
      <c r="B1040" s="106"/>
      <c r="C1040" s="162"/>
      <c r="D1040" s="108"/>
      <c r="E1040" s="54"/>
      <c r="F1040" s="56"/>
      <c r="G1040" s="56"/>
      <c r="H1040" s="56"/>
      <c r="I1040" s="102"/>
      <c r="J1040" s="103"/>
      <c r="U1040" s="7"/>
    </row>
    <row r="1041" spans="2:21" s="2" customFormat="1" ht="15.75" customHeight="1">
      <c r="B1041" s="106"/>
      <c r="C1041" s="162"/>
      <c r="D1041" s="108"/>
      <c r="E1041" s="54"/>
      <c r="F1041" s="56"/>
      <c r="G1041" s="56"/>
      <c r="H1041" s="56"/>
      <c r="I1041" s="102"/>
      <c r="J1041" s="103"/>
      <c r="U1041" s="7"/>
    </row>
    <row r="1042" spans="2:21" s="2" customFormat="1" ht="15.75" customHeight="1">
      <c r="B1042" s="106"/>
      <c r="C1042" s="162"/>
      <c r="D1042" s="108"/>
      <c r="E1042" s="54"/>
      <c r="F1042" s="56"/>
      <c r="G1042" s="56"/>
      <c r="H1042" s="56"/>
      <c r="I1042" s="102"/>
      <c r="J1042" s="103"/>
      <c r="U1042" s="7"/>
    </row>
    <row r="1043" spans="2:21" s="2" customFormat="1" ht="15.75" customHeight="1">
      <c r="B1043" s="106"/>
      <c r="C1043" s="162"/>
      <c r="D1043" s="108"/>
      <c r="E1043" s="54"/>
      <c r="F1043" s="56"/>
      <c r="G1043" s="56"/>
      <c r="H1043" s="56"/>
      <c r="I1043" s="102"/>
      <c r="J1043" s="103"/>
      <c r="U1043" s="7"/>
    </row>
    <row r="1044" spans="2:21" s="2" customFormat="1" ht="15.75" customHeight="1">
      <c r="B1044" s="106"/>
      <c r="C1044" s="162"/>
      <c r="D1044" s="108"/>
      <c r="E1044" s="54"/>
      <c r="F1044" s="56"/>
      <c r="G1044" s="56"/>
      <c r="H1044" s="56"/>
      <c r="I1044" s="102"/>
      <c r="J1044" s="103"/>
      <c r="U1044" s="7"/>
    </row>
    <row r="1045" spans="2:21" s="2" customFormat="1" ht="15.75" customHeight="1">
      <c r="B1045" s="106"/>
      <c r="C1045" s="162"/>
      <c r="D1045" s="108"/>
      <c r="E1045" s="54"/>
      <c r="F1045" s="56"/>
      <c r="G1045" s="56"/>
      <c r="H1045" s="56"/>
      <c r="I1045" s="102"/>
      <c r="J1045" s="103"/>
      <c r="U1045" s="7"/>
    </row>
    <row r="1046" spans="2:21" s="2" customFormat="1" ht="15.75" customHeight="1">
      <c r="B1046" s="106"/>
      <c r="C1046" s="162"/>
      <c r="D1046" s="108"/>
      <c r="E1046" s="54"/>
      <c r="F1046" s="56"/>
      <c r="G1046" s="56"/>
      <c r="H1046" s="56"/>
      <c r="I1046" s="102"/>
      <c r="J1046" s="103"/>
      <c r="U1046" s="7"/>
    </row>
    <row r="1047" spans="2:21" s="2" customFormat="1" ht="15.75" customHeight="1">
      <c r="B1047" s="106"/>
      <c r="C1047" s="162"/>
      <c r="D1047" s="108"/>
      <c r="E1047" s="54"/>
      <c r="F1047" s="56"/>
      <c r="G1047" s="56"/>
      <c r="H1047" s="56"/>
      <c r="I1047" s="102"/>
      <c r="J1047" s="103"/>
      <c r="U1047" s="7"/>
    </row>
    <row r="1048" spans="2:21" s="2" customFormat="1" ht="15.75" customHeight="1">
      <c r="B1048" s="106"/>
      <c r="C1048" s="162"/>
      <c r="D1048" s="108"/>
      <c r="E1048" s="54"/>
      <c r="F1048" s="56"/>
      <c r="G1048" s="56"/>
      <c r="H1048" s="56"/>
      <c r="I1048" s="102"/>
      <c r="J1048" s="103"/>
      <c r="U1048" s="7"/>
    </row>
    <row r="1049" spans="2:21" s="2" customFormat="1" ht="15.75" customHeight="1">
      <c r="B1049" s="106"/>
      <c r="C1049" s="162"/>
      <c r="D1049" s="108"/>
      <c r="E1049" s="54"/>
      <c r="F1049" s="56"/>
      <c r="G1049" s="56"/>
      <c r="H1049" s="56"/>
      <c r="I1049" s="102"/>
      <c r="J1049" s="103"/>
      <c r="U1049" s="7"/>
    </row>
    <row r="1050" spans="2:21" s="2" customFormat="1" ht="15.75" customHeight="1">
      <c r="B1050" s="106"/>
      <c r="C1050" s="162"/>
      <c r="D1050" s="108"/>
      <c r="E1050" s="54"/>
      <c r="F1050" s="56"/>
      <c r="G1050" s="56"/>
      <c r="H1050" s="56"/>
      <c r="I1050" s="102"/>
      <c r="J1050" s="103"/>
      <c r="U1050" s="7"/>
    </row>
    <row r="1051" spans="2:21" s="2" customFormat="1" ht="15.75" customHeight="1">
      <c r="B1051" s="106"/>
      <c r="C1051" s="162"/>
      <c r="D1051" s="108"/>
      <c r="E1051" s="54"/>
      <c r="F1051" s="56"/>
      <c r="G1051" s="56"/>
      <c r="H1051" s="56"/>
      <c r="I1051" s="102"/>
      <c r="J1051" s="103"/>
      <c r="U1051" s="7"/>
    </row>
    <row r="1052" spans="2:21" s="2" customFormat="1" ht="15.75" customHeight="1">
      <c r="B1052" s="106"/>
      <c r="C1052" s="162"/>
      <c r="D1052" s="108"/>
      <c r="E1052" s="54"/>
      <c r="F1052" s="56"/>
      <c r="G1052" s="56"/>
      <c r="H1052" s="56"/>
      <c r="I1052" s="102"/>
      <c r="J1052" s="103"/>
      <c r="U1052" s="7"/>
    </row>
    <row r="1053" spans="2:21" s="2" customFormat="1" ht="15.75" customHeight="1">
      <c r="B1053" s="106"/>
      <c r="C1053" s="162"/>
      <c r="D1053" s="108"/>
      <c r="E1053" s="54"/>
      <c r="F1053" s="56"/>
      <c r="G1053" s="56"/>
      <c r="H1053" s="56"/>
      <c r="I1053" s="102"/>
      <c r="J1053" s="103"/>
      <c r="U1053" s="7"/>
    </row>
    <row r="1054" spans="2:21" s="2" customFormat="1" ht="15.75" customHeight="1">
      <c r="B1054" s="106"/>
      <c r="C1054" s="162"/>
      <c r="D1054" s="108"/>
      <c r="E1054" s="54"/>
      <c r="F1054" s="56"/>
      <c r="G1054" s="56"/>
      <c r="H1054" s="56"/>
      <c r="I1054" s="102"/>
      <c r="J1054" s="103"/>
      <c r="U1054" s="7"/>
    </row>
    <row r="1055" spans="2:21" s="2" customFormat="1" ht="15.75" customHeight="1">
      <c r="B1055" s="106"/>
      <c r="C1055" s="162"/>
      <c r="D1055" s="108"/>
      <c r="E1055" s="54"/>
      <c r="F1055" s="56"/>
      <c r="G1055" s="56"/>
      <c r="H1055" s="56"/>
      <c r="I1055" s="102"/>
      <c r="J1055" s="103"/>
      <c r="U1055" s="7"/>
    </row>
    <row r="1056" spans="2:21" s="2" customFormat="1" ht="15.75" customHeight="1">
      <c r="B1056" s="106"/>
      <c r="C1056" s="162"/>
      <c r="D1056" s="108"/>
      <c r="E1056" s="54"/>
      <c r="F1056" s="56"/>
      <c r="G1056" s="56"/>
      <c r="H1056" s="56"/>
      <c r="I1056" s="102"/>
      <c r="J1056" s="103"/>
      <c r="U1056" s="7"/>
    </row>
    <row r="1057" spans="2:21" s="2" customFormat="1" ht="15.75" customHeight="1">
      <c r="B1057" s="106"/>
      <c r="C1057" s="162"/>
      <c r="D1057" s="108"/>
      <c r="E1057" s="54"/>
      <c r="F1057" s="56"/>
      <c r="G1057" s="56"/>
      <c r="H1057" s="56"/>
      <c r="I1057" s="102"/>
      <c r="J1057" s="103"/>
      <c r="U1057" s="7"/>
    </row>
    <row r="1058" spans="2:21" s="2" customFormat="1" ht="15.75" customHeight="1">
      <c r="B1058" s="106"/>
      <c r="C1058" s="162"/>
      <c r="D1058" s="108"/>
      <c r="E1058" s="54"/>
      <c r="F1058" s="56"/>
      <c r="G1058" s="56"/>
      <c r="H1058" s="56"/>
      <c r="I1058" s="102"/>
      <c r="J1058" s="103"/>
      <c r="U1058" s="7"/>
    </row>
    <row r="1059" spans="2:21" s="2" customFormat="1" ht="15.75" customHeight="1">
      <c r="B1059" s="106"/>
      <c r="C1059" s="162"/>
      <c r="D1059" s="108"/>
      <c r="E1059" s="54"/>
      <c r="F1059" s="56"/>
      <c r="G1059" s="56"/>
      <c r="H1059" s="56"/>
      <c r="I1059" s="102"/>
      <c r="J1059" s="103"/>
      <c r="U1059" s="7"/>
    </row>
    <row r="1060" spans="2:21" s="2" customFormat="1" ht="15.75" customHeight="1">
      <c r="B1060" s="106"/>
      <c r="C1060" s="162"/>
      <c r="D1060" s="108"/>
      <c r="E1060" s="54"/>
      <c r="F1060" s="56"/>
      <c r="G1060" s="56"/>
      <c r="H1060" s="56"/>
      <c r="I1060" s="102"/>
      <c r="J1060" s="103"/>
      <c r="U1060" s="7"/>
    </row>
    <row r="1061" spans="2:21" s="2" customFormat="1" ht="15.75" customHeight="1">
      <c r="B1061" s="106"/>
      <c r="C1061" s="162"/>
      <c r="D1061" s="108"/>
      <c r="E1061" s="54"/>
      <c r="F1061" s="56"/>
      <c r="G1061" s="56"/>
      <c r="H1061" s="56"/>
      <c r="I1061" s="102"/>
      <c r="J1061" s="103"/>
      <c r="U1061" s="7"/>
    </row>
    <row r="1062" spans="2:21" s="2" customFormat="1" ht="15.75" customHeight="1">
      <c r="B1062" s="106"/>
      <c r="C1062" s="162"/>
      <c r="D1062" s="108"/>
      <c r="E1062" s="54"/>
      <c r="F1062" s="56"/>
      <c r="G1062" s="56"/>
      <c r="H1062" s="56"/>
      <c r="I1062" s="102"/>
      <c r="J1062" s="103"/>
      <c r="U1062" s="7"/>
    </row>
    <row r="1063" spans="2:21" s="2" customFormat="1" ht="15.75" customHeight="1">
      <c r="B1063" s="106"/>
      <c r="C1063" s="162"/>
      <c r="D1063" s="108"/>
      <c r="E1063" s="54"/>
      <c r="F1063" s="56"/>
      <c r="G1063" s="56"/>
      <c r="H1063" s="56"/>
      <c r="I1063" s="102"/>
      <c r="J1063" s="103"/>
      <c r="U1063" s="7"/>
    </row>
    <row r="1064" spans="2:21" s="2" customFormat="1" ht="15.75" customHeight="1">
      <c r="B1064" s="106"/>
      <c r="C1064" s="162"/>
      <c r="D1064" s="108"/>
      <c r="E1064" s="54"/>
      <c r="F1064" s="56"/>
      <c r="G1064" s="56"/>
      <c r="H1064" s="56"/>
      <c r="I1064" s="102"/>
      <c r="J1064" s="103"/>
      <c r="U1064" s="7"/>
    </row>
    <row r="1065" spans="2:21" s="2" customFormat="1" ht="15.75" customHeight="1">
      <c r="B1065" s="106"/>
      <c r="C1065" s="162"/>
      <c r="D1065" s="108"/>
      <c r="E1065" s="54"/>
      <c r="F1065" s="56"/>
      <c r="G1065" s="56"/>
      <c r="H1065" s="56"/>
      <c r="I1065" s="102"/>
      <c r="J1065" s="103"/>
      <c r="U1065" s="7"/>
    </row>
    <row r="1066" spans="2:21" s="2" customFormat="1" ht="15.75" customHeight="1">
      <c r="B1066" s="106"/>
      <c r="C1066" s="162"/>
      <c r="D1066" s="108"/>
      <c r="E1066" s="54"/>
      <c r="F1066" s="56"/>
      <c r="G1066" s="56"/>
      <c r="H1066" s="56"/>
      <c r="I1066" s="102"/>
      <c r="J1066" s="103"/>
      <c r="U1066" s="7"/>
    </row>
    <row r="1067" spans="2:21" s="2" customFormat="1" ht="15.75" customHeight="1">
      <c r="B1067" s="106"/>
      <c r="C1067" s="162"/>
      <c r="D1067" s="108"/>
      <c r="E1067" s="54"/>
      <c r="F1067" s="56"/>
      <c r="G1067" s="56"/>
      <c r="H1067" s="56"/>
      <c r="I1067" s="102"/>
      <c r="J1067" s="103"/>
      <c r="U1067" s="7"/>
    </row>
    <row r="1068" spans="2:21" s="2" customFormat="1" ht="15.75" customHeight="1">
      <c r="B1068" s="106"/>
      <c r="C1068" s="162"/>
      <c r="D1068" s="108"/>
      <c r="E1068" s="54"/>
      <c r="F1068" s="56"/>
      <c r="G1068" s="56"/>
      <c r="H1068" s="56"/>
      <c r="I1068" s="102"/>
      <c r="J1068" s="103"/>
      <c r="U1068" s="7"/>
    </row>
    <row r="1069" spans="2:21" s="2" customFormat="1" ht="15.75" customHeight="1">
      <c r="B1069" s="106"/>
      <c r="C1069" s="162"/>
      <c r="D1069" s="108"/>
      <c r="E1069" s="54"/>
      <c r="F1069" s="56"/>
      <c r="G1069" s="56"/>
      <c r="H1069" s="56"/>
      <c r="I1069" s="102"/>
      <c r="J1069" s="103"/>
      <c r="U1069" s="7"/>
    </row>
    <row r="1070" spans="2:21" s="2" customFormat="1" ht="15.75" customHeight="1">
      <c r="B1070" s="106"/>
      <c r="C1070" s="162"/>
      <c r="D1070" s="108"/>
      <c r="E1070" s="54"/>
      <c r="F1070" s="56"/>
      <c r="G1070" s="56"/>
      <c r="H1070" s="56"/>
      <c r="I1070" s="102"/>
      <c r="J1070" s="103"/>
      <c r="U1070" s="7"/>
    </row>
    <row r="1071" spans="2:21" s="2" customFormat="1" ht="15.75" customHeight="1">
      <c r="B1071" s="106"/>
      <c r="C1071" s="162"/>
      <c r="D1071" s="108"/>
      <c r="E1071" s="54"/>
      <c r="F1071" s="56"/>
      <c r="G1071" s="56"/>
      <c r="H1071" s="56"/>
      <c r="I1071" s="102"/>
      <c r="J1071" s="103"/>
      <c r="U1071" s="7"/>
    </row>
    <row r="1072" spans="2:21" s="2" customFormat="1" ht="15.75" customHeight="1">
      <c r="B1072" s="106"/>
      <c r="C1072" s="162"/>
      <c r="D1072" s="108"/>
      <c r="E1072" s="54"/>
      <c r="F1072" s="56"/>
      <c r="G1072" s="56"/>
      <c r="H1072" s="56"/>
      <c r="I1072" s="102"/>
      <c r="J1072" s="103"/>
      <c r="U1072" s="7"/>
    </row>
    <row r="1073" spans="2:21" s="2" customFormat="1" ht="15.75" customHeight="1">
      <c r="B1073" s="106"/>
      <c r="C1073" s="162"/>
      <c r="D1073" s="108"/>
      <c r="E1073" s="54"/>
      <c r="F1073" s="56"/>
      <c r="G1073" s="56"/>
      <c r="H1073" s="56"/>
      <c r="I1073" s="102"/>
      <c r="J1073" s="103"/>
      <c r="U1073" s="7"/>
    </row>
    <row r="1074" spans="2:21" s="2" customFormat="1" ht="15.75" customHeight="1">
      <c r="B1074" s="106"/>
      <c r="C1074" s="162"/>
      <c r="D1074" s="108"/>
      <c r="E1074" s="54"/>
      <c r="F1074" s="56"/>
      <c r="G1074" s="56"/>
      <c r="H1074" s="56"/>
      <c r="I1074" s="102"/>
      <c r="J1074" s="103"/>
      <c r="U1074" s="7"/>
    </row>
    <row r="1075" spans="2:21" s="2" customFormat="1" ht="15.75" customHeight="1">
      <c r="B1075" s="106"/>
      <c r="C1075" s="162"/>
      <c r="D1075" s="108"/>
      <c r="E1075" s="54"/>
      <c r="F1075" s="56"/>
      <c r="G1075" s="56"/>
      <c r="H1075" s="56"/>
      <c r="I1075" s="102"/>
      <c r="J1075" s="103"/>
      <c r="U1075" s="7"/>
    </row>
    <row r="1076" spans="2:21" s="2" customFormat="1" ht="15.75" customHeight="1">
      <c r="B1076" s="106"/>
      <c r="C1076" s="162"/>
      <c r="D1076" s="108"/>
      <c r="E1076" s="54"/>
      <c r="F1076" s="56"/>
      <c r="G1076" s="56"/>
      <c r="H1076" s="56"/>
      <c r="I1076" s="102"/>
      <c r="J1076" s="103"/>
      <c r="U1076" s="7"/>
    </row>
    <row r="1077" spans="2:21" s="2" customFormat="1" ht="15.75" customHeight="1">
      <c r="B1077" s="106"/>
      <c r="C1077" s="162"/>
      <c r="D1077" s="108"/>
      <c r="E1077" s="54"/>
      <c r="F1077" s="56"/>
      <c r="G1077" s="56"/>
      <c r="H1077" s="56"/>
      <c r="I1077" s="102"/>
      <c r="J1077" s="103"/>
      <c r="U1077" s="7"/>
    </row>
    <row r="1078" spans="2:21" s="2" customFormat="1" ht="15.75" customHeight="1">
      <c r="B1078" s="106"/>
      <c r="C1078" s="162"/>
      <c r="D1078" s="108"/>
      <c r="E1078" s="54"/>
      <c r="F1078" s="56"/>
      <c r="G1078" s="56"/>
      <c r="H1078" s="56"/>
      <c r="I1078" s="102"/>
      <c r="J1078" s="103"/>
      <c r="U1078" s="7"/>
    </row>
    <row r="1079" spans="2:21" s="2" customFormat="1" ht="15.75" customHeight="1">
      <c r="B1079" s="106"/>
      <c r="C1079" s="162"/>
      <c r="D1079" s="108"/>
      <c r="E1079" s="54"/>
      <c r="F1079" s="56"/>
      <c r="G1079" s="56"/>
      <c r="H1079" s="56"/>
      <c r="I1079" s="102"/>
      <c r="J1079" s="103"/>
      <c r="U1079" s="7"/>
    </row>
    <row r="1080" spans="2:21" s="2" customFormat="1" ht="15.75" customHeight="1">
      <c r="B1080" s="106"/>
      <c r="C1080" s="162"/>
      <c r="D1080" s="108"/>
      <c r="E1080" s="54"/>
      <c r="F1080" s="56"/>
      <c r="G1080" s="56"/>
      <c r="H1080" s="56"/>
      <c r="I1080" s="102"/>
      <c r="J1080" s="103"/>
      <c r="U1080" s="7"/>
    </row>
    <row r="1081" spans="2:21" s="2" customFormat="1" ht="15.75" customHeight="1">
      <c r="B1081" s="106"/>
      <c r="C1081" s="162"/>
      <c r="D1081" s="108"/>
      <c r="E1081" s="54"/>
      <c r="F1081" s="56"/>
      <c r="G1081" s="56"/>
      <c r="H1081" s="56"/>
      <c r="I1081" s="102"/>
      <c r="J1081" s="103"/>
      <c r="U1081" s="7"/>
    </row>
    <row r="1082" spans="2:21" s="2" customFormat="1" ht="15.75" customHeight="1">
      <c r="B1082" s="106"/>
      <c r="C1082" s="162"/>
      <c r="D1082" s="108"/>
      <c r="E1082" s="54"/>
      <c r="F1082" s="56"/>
      <c r="G1082" s="56"/>
      <c r="H1082" s="56"/>
      <c r="I1082" s="102"/>
      <c r="J1082" s="103"/>
      <c r="U1082" s="7"/>
    </row>
    <row r="1083" spans="2:21" s="2" customFormat="1" ht="15.75" customHeight="1">
      <c r="B1083" s="106"/>
      <c r="C1083" s="162"/>
      <c r="D1083" s="108"/>
      <c r="E1083" s="54"/>
      <c r="F1083" s="56"/>
      <c r="G1083" s="56"/>
      <c r="H1083" s="56"/>
      <c r="I1083" s="102"/>
      <c r="J1083" s="103"/>
      <c r="U1083" s="7"/>
    </row>
    <row r="1084" spans="2:21" s="2" customFormat="1" ht="15.75" customHeight="1">
      <c r="B1084" s="106"/>
      <c r="C1084" s="162"/>
      <c r="D1084" s="108"/>
      <c r="E1084" s="54"/>
      <c r="F1084" s="56"/>
      <c r="G1084" s="56"/>
      <c r="H1084" s="56"/>
      <c r="I1084" s="102"/>
      <c r="J1084" s="103"/>
      <c r="U1084" s="7"/>
    </row>
    <row r="1085" spans="2:21" s="2" customFormat="1" ht="15.75" customHeight="1">
      <c r="B1085" s="106"/>
      <c r="C1085" s="162"/>
      <c r="D1085" s="108"/>
      <c r="E1085" s="54"/>
      <c r="F1085" s="56"/>
      <c r="G1085" s="56"/>
      <c r="H1085" s="56"/>
      <c r="I1085" s="102"/>
      <c r="J1085" s="103"/>
      <c r="U1085" s="7"/>
    </row>
    <row r="1086" spans="2:21" s="2" customFormat="1" ht="15.75" customHeight="1">
      <c r="B1086" s="106"/>
      <c r="C1086" s="162"/>
      <c r="D1086" s="108"/>
      <c r="E1086" s="54"/>
      <c r="F1086" s="56"/>
      <c r="G1086" s="56"/>
      <c r="H1086" s="56"/>
      <c r="I1086" s="102"/>
      <c r="J1086" s="103"/>
      <c r="U1086" s="7"/>
    </row>
    <row r="1087" spans="2:21" s="2" customFormat="1" ht="15.75" customHeight="1">
      <c r="B1087" s="106"/>
      <c r="C1087" s="162"/>
      <c r="D1087" s="108"/>
      <c r="E1087" s="54"/>
      <c r="F1087" s="56"/>
      <c r="G1087" s="56"/>
      <c r="H1087" s="56"/>
      <c r="I1087" s="102"/>
      <c r="J1087" s="103"/>
      <c r="U1087" s="7"/>
    </row>
    <row r="1088" spans="2:21" s="2" customFormat="1" ht="15.75" customHeight="1">
      <c r="B1088" s="106"/>
      <c r="C1088" s="162"/>
      <c r="D1088" s="108"/>
      <c r="E1088" s="54"/>
      <c r="F1088" s="56"/>
      <c r="G1088" s="56"/>
      <c r="H1088" s="56"/>
      <c r="I1088" s="102"/>
      <c r="J1088" s="103"/>
      <c r="U1088" s="7"/>
    </row>
    <row r="1089" spans="2:21" s="2" customFormat="1" ht="15.75" customHeight="1">
      <c r="B1089" s="106"/>
      <c r="C1089" s="162"/>
      <c r="D1089" s="108"/>
      <c r="E1089" s="54"/>
      <c r="F1089" s="56"/>
      <c r="G1089" s="56"/>
      <c r="H1089" s="56"/>
      <c r="I1089" s="102"/>
      <c r="J1089" s="103"/>
      <c r="U1089" s="7"/>
    </row>
    <row r="1090" spans="2:21" s="2" customFormat="1" ht="15.75" customHeight="1">
      <c r="B1090" s="106"/>
      <c r="C1090" s="162"/>
      <c r="D1090" s="108"/>
      <c r="E1090" s="54"/>
      <c r="F1090" s="56"/>
      <c r="G1090" s="56"/>
      <c r="H1090" s="56"/>
      <c r="I1090" s="102"/>
      <c r="J1090" s="103"/>
      <c r="U1090" s="7"/>
    </row>
    <row r="1091" spans="2:21" s="2" customFormat="1" ht="15.75" customHeight="1">
      <c r="B1091" s="106"/>
      <c r="C1091" s="162"/>
      <c r="D1091" s="108"/>
      <c r="E1091" s="54"/>
      <c r="F1091" s="56"/>
      <c r="G1091" s="56"/>
      <c r="H1091" s="56"/>
      <c r="I1091" s="102"/>
      <c r="J1091" s="103"/>
      <c r="U1091" s="7"/>
    </row>
    <row r="1092" spans="2:21" s="2" customFormat="1" ht="15.75" customHeight="1">
      <c r="B1092" s="106"/>
      <c r="C1092" s="162"/>
      <c r="D1092" s="108"/>
      <c r="E1092" s="54"/>
      <c r="F1092" s="56"/>
      <c r="G1092" s="56"/>
      <c r="H1092" s="56"/>
      <c r="I1092" s="102"/>
      <c r="J1092" s="103"/>
      <c r="U1092" s="7"/>
    </row>
    <row r="1093" spans="2:21" s="2" customFormat="1" ht="15.75" customHeight="1">
      <c r="B1093" s="106"/>
      <c r="C1093" s="162"/>
      <c r="D1093" s="108"/>
      <c r="E1093" s="54"/>
      <c r="F1093" s="56"/>
      <c r="G1093" s="56"/>
      <c r="H1093" s="56"/>
      <c r="I1093" s="102"/>
      <c r="J1093" s="103"/>
      <c r="U1093" s="7"/>
    </row>
    <row r="1094" spans="2:21" s="2" customFormat="1" ht="15.75" customHeight="1">
      <c r="B1094" s="106"/>
      <c r="C1094" s="162"/>
      <c r="D1094" s="108"/>
      <c r="E1094" s="54"/>
      <c r="F1094" s="56"/>
      <c r="G1094" s="56"/>
      <c r="H1094" s="56"/>
      <c r="I1094" s="102"/>
      <c r="J1094" s="103"/>
      <c r="U1094" s="7"/>
    </row>
    <row r="1095" spans="2:21" s="2" customFormat="1" ht="15.75" customHeight="1">
      <c r="B1095" s="106"/>
      <c r="C1095" s="162"/>
      <c r="D1095" s="108"/>
      <c r="E1095" s="54"/>
      <c r="F1095" s="56"/>
      <c r="G1095" s="56"/>
      <c r="H1095" s="56"/>
      <c r="I1095" s="102"/>
      <c r="J1095" s="103"/>
      <c r="U1095" s="7"/>
    </row>
    <row r="1096" spans="2:21" s="2" customFormat="1" ht="15.75" customHeight="1">
      <c r="B1096" s="106"/>
      <c r="C1096" s="162"/>
      <c r="D1096" s="108"/>
      <c r="E1096" s="54"/>
      <c r="F1096" s="56"/>
      <c r="G1096" s="56"/>
      <c r="H1096" s="56"/>
      <c r="I1096" s="102"/>
      <c r="J1096" s="103"/>
      <c r="U1096" s="7"/>
    </row>
    <row r="1097" spans="2:21" s="2" customFormat="1" ht="15.75" customHeight="1">
      <c r="B1097" s="106"/>
      <c r="C1097" s="162"/>
      <c r="D1097" s="108"/>
      <c r="E1097" s="54"/>
      <c r="F1097" s="56"/>
      <c r="G1097" s="56"/>
      <c r="H1097" s="56"/>
      <c r="I1097" s="102"/>
      <c r="J1097" s="103"/>
      <c r="U1097" s="7"/>
    </row>
    <row r="1098" spans="2:21" s="2" customFormat="1" ht="15.75" customHeight="1">
      <c r="B1098" s="106"/>
      <c r="C1098" s="162"/>
      <c r="D1098" s="108"/>
      <c r="E1098" s="54"/>
      <c r="F1098" s="56"/>
      <c r="G1098" s="56"/>
      <c r="H1098" s="56"/>
      <c r="I1098" s="102"/>
      <c r="J1098" s="103"/>
      <c r="U1098" s="7"/>
    </row>
    <row r="1099" spans="2:21" s="2" customFormat="1" ht="15.75" customHeight="1">
      <c r="B1099" s="106"/>
      <c r="C1099" s="162"/>
      <c r="D1099" s="108"/>
      <c r="E1099" s="54"/>
      <c r="F1099" s="56"/>
      <c r="G1099" s="56"/>
      <c r="H1099" s="56"/>
      <c r="I1099" s="102"/>
      <c r="J1099" s="103"/>
      <c r="U1099" s="7"/>
    </row>
    <row r="1100" spans="2:21" s="2" customFormat="1" ht="15.75" customHeight="1">
      <c r="B1100" s="106"/>
      <c r="C1100" s="162"/>
      <c r="D1100" s="108"/>
      <c r="E1100" s="54"/>
      <c r="F1100" s="56"/>
      <c r="G1100" s="56"/>
      <c r="H1100" s="56"/>
      <c r="I1100" s="102"/>
      <c r="J1100" s="103"/>
      <c r="U1100" s="7"/>
    </row>
    <row r="1101" spans="2:21" s="2" customFormat="1" ht="15.75" customHeight="1">
      <c r="B1101" s="106"/>
      <c r="C1101" s="162"/>
      <c r="D1101" s="108"/>
      <c r="E1101" s="54"/>
      <c r="F1101" s="56"/>
      <c r="G1101" s="56"/>
      <c r="H1101" s="56"/>
      <c r="I1101" s="102"/>
      <c r="J1101" s="103"/>
      <c r="U1101" s="7"/>
    </row>
    <row r="1102" spans="2:21" s="2" customFormat="1" ht="15.75" customHeight="1">
      <c r="B1102" s="106"/>
      <c r="C1102" s="162"/>
      <c r="D1102" s="108"/>
      <c r="E1102" s="54"/>
      <c r="F1102" s="56"/>
      <c r="G1102" s="56"/>
      <c r="H1102" s="56"/>
      <c r="I1102" s="102"/>
      <c r="J1102" s="103"/>
      <c r="U1102" s="7"/>
    </row>
    <row r="1103" spans="2:21" s="2" customFormat="1" ht="15.75" customHeight="1">
      <c r="B1103" s="106"/>
      <c r="C1103" s="162"/>
      <c r="D1103" s="108"/>
      <c r="E1103" s="54"/>
      <c r="F1103" s="56"/>
      <c r="G1103" s="56"/>
      <c r="H1103" s="56"/>
      <c r="I1103" s="102"/>
      <c r="J1103" s="103"/>
      <c r="U1103" s="7"/>
    </row>
    <row r="1104" spans="2:21" s="2" customFormat="1" ht="15.75" customHeight="1">
      <c r="B1104" s="106"/>
      <c r="C1104" s="162"/>
      <c r="D1104" s="108"/>
      <c r="E1104" s="54"/>
      <c r="F1104" s="56"/>
      <c r="G1104" s="56"/>
      <c r="H1104" s="56"/>
      <c r="I1104" s="102"/>
      <c r="J1104" s="103"/>
      <c r="U1104" s="7"/>
    </row>
    <row r="1105" spans="2:21" s="2" customFormat="1" ht="15.75" customHeight="1">
      <c r="B1105" s="106"/>
      <c r="C1105" s="162"/>
      <c r="D1105" s="108"/>
      <c r="E1105" s="54"/>
      <c r="F1105" s="56"/>
      <c r="G1105" s="56"/>
      <c r="H1105" s="56"/>
      <c r="I1105" s="102"/>
      <c r="J1105" s="103"/>
      <c r="U1105" s="7"/>
    </row>
    <row r="1106" spans="2:21" s="2" customFormat="1" ht="15.75" customHeight="1">
      <c r="B1106" s="106"/>
      <c r="C1106" s="162"/>
      <c r="D1106" s="108"/>
      <c r="E1106" s="54"/>
      <c r="F1106" s="56"/>
      <c r="G1106" s="56"/>
      <c r="H1106" s="56"/>
      <c r="I1106" s="102"/>
      <c r="J1106" s="103"/>
      <c r="U1106" s="7"/>
    </row>
    <row r="1107" spans="2:21" s="2" customFormat="1" ht="15.75" customHeight="1">
      <c r="B1107" s="106"/>
      <c r="C1107" s="162"/>
      <c r="D1107" s="108"/>
      <c r="E1107" s="54"/>
      <c r="F1107" s="56"/>
      <c r="G1107" s="56"/>
      <c r="H1107" s="56"/>
      <c r="I1107" s="102"/>
      <c r="J1107" s="103"/>
      <c r="U1107" s="7"/>
    </row>
    <row r="1108" spans="2:21" s="2" customFormat="1" ht="15.75" customHeight="1">
      <c r="B1108" s="106"/>
      <c r="C1108" s="162"/>
      <c r="D1108" s="108"/>
      <c r="E1108" s="54"/>
      <c r="F1108" s="56"/>
      <c r="G1108" s="56"/>
      <c r="H1108" s="56"/>
      <c r="I1108" s="102"/>
      <c r="J1108" s="103"/>
      <c r="U1108" s="7"/>
    </row>
    <row r="1109" spans="2:21" s="2" customFormat="1" ht="15.75" customHeight="1">
      <c r="B1109" s="106"/>
      <c r="C1109" s="162"/>
      <c r="D1109" s="108"/>
      <c r="E1109" s="54"/>
      <c r="F1109" s="56"/>
      <c r="G1109" s="56"/>
      <c r="H1109" s="56"/>
      <c r="I1109" s="102"/>
      <c r="J1109" s="103"/>
      <c r="U1109" s="7"/>
    </row>
    <row r="1110" spans="2:21" s="2" customFormat="1" ht="15.75" customHeight="1">
      <c r="B1110" s="106"/>
      <c r="C1110" s="162"/>
      <c r="D1110" s="108"/>
      <c r="E1110" s="54"/>
      <c r="F1110" s="56"/>
      <c r="G1110" s="56"/>
      <c r="H1110" s="56"/>
      <c r="I1110" s="102"/>
      <c r="J1110" s="103"/>
      <c r="U1110" s="7"/>
    </row>
    <row r="1111" spans="2:21" s="2" customFormat="1" ht="15.75" customHeight="1">
      <c r="B1111" s="106"/>
      <c r="C1111" s="162"/>
      <c r="D1111" s="108"/>
      <c r="E1111" s="54"/>
      <c r="F1111" s="56"/>
      <c r="G1111" s="56"/>
      <c r="H1111" s="56"/>
      <c r="I1111" s="102"/>
      <c r="J1111" s="103"/>
      <c r="U1111" s="7"/>
    </row>
    <row r="1112" spans="2:21" s="2" customFormat="1" ht="15.75" customHeight="1">
      <c r="B1112" s="106"/>
      <c r="C1112" s="162"/>
      <c r="D1112" s="108"/>
      <c r="E1112" s="54"/>
      <c r="F1112" s="56"/>
      <c r="G1112" s="56"/>
      <c r="H1112" s="56"/>
      <c r="I1112" s="102"/>
      <c r="J1112" s="103"/>
      <c r="U1112" s="7"/>
    </row>
    <row r="1113" spans="2:21" s="2" customFormat="1" ht="15.75" customHeight="1">
      <c r="B1113" s="106"/>
      <c r="C1113" s="162"/>
      <c r="D1113" s="108"/>
      <c r="E1113" s="54"/>
      <c r="F1113" s="56"/>
      <c r="G1113" s="56"/>
      <c r="H1113" s="56"/>
      <c r="I1113" s="102"/>
      <c r="J1113" s="103"/>
      <c r="U1113" s="7"/>
    </row>
    <row r="1114" spans="2:21" s="2" customFormat="1" ht="15.75" customHeight="1">
      <c r="B1114" s="106"/>
      <c r="C1114" s="162"/>
      <c r="D1114" s="108"/>
      <c r="E1114" s="54"/>
      <c r="F1114" s="56"/>
      <c r="G1114" s="56"/>
      <c r="H1114" s="56"/>
      <c r="I1114" s="102"/>
      <c r="J1114" s="103"/>
      <c r="U1114" s="7"/>
    </row>
    <row r="1115" spans="2:21" s="2" customFormat="1" ht="15.75" customHeight="1">
      <c r="B1115" s="106"/>
      <c r="C1115" s="162"/>
      <c r="D1115" s="108"/>
      <c r="E1115" s="54"/>
      <c r="F1115" s="56"/>
      <c r="G1115" s="56"/>
      <c r="H1115" s="56"/>
      <c r="I1115" s="102"/>
      <c r="J1115" s="103"/>
      <c r="U1115" s="7"/>
    </row>
    <row r="1116" spans="2:21" s="2" customFormat="1" ht="15.75" customHeight="1">
      <c r="B1116" s="106"/>
      <c r="C1116" s="162"/>
      <c r="D1116" s="108"/>
      <c r="E1116" s="54"/>
      <c r="F1116" s="56"/>
      <c r="G1116" s="56"/>
      <c r="H1116" s="56"/>
      <c r="I1116" s="102"/>
      <c r="J1116" s="103"/>
      <c r="U1116" s="7"/>
    </row>
    <row r="1117" spans="2:21" s="2" customFormat="1" ht="15.75" customHeight="1">
      <c r="B1117" s="106"/>
      <c r="C1117" s="162"/>
      <c r="D1117" s="108"/>
      <c r="E1117" s="54"/>
      <c r="F1117" s="56"/>
      <c r="G1117" s="56"/>
      <c r="H1117" s="56"/>
      <c r="I1117" s="102"/>
      <c r="J1117" s="103"/>
      <c r="U1117" s="7"/>
    </row>
    <row r="1118" spans="2:21" s="2" customFormat="1" ht="15.75" customHeight="1">
      <c r="B1118" s="106"/>
      <c r="C1118" s="162"/>
      <c r="D1118" s="108"/>
      <c r="E1118" s="54"/>
      <c r="F1118" s="56"/>
      <c r="G1118" s="56"/>
      <c r="H1118" s="56"/>
      <c r="I1118" s="102"/>
      <c r="J1118" s="103"/>
      <c r="U1118" s="7"/>
    </row>
    <row r="1119" spans="2:21" s="2" customFormat="1" ht="15.75" customHeight="1">
      <c r="B1119" s="106"/>
      <c r="C1119" s="162"/>
      <c r="D1119" s="108"/>
      <c r="E1119" s="54"/>
      <c r="F1119" s="56"/>
      <c r="G1119" s="56"/>
      <c r="H1119" s="56"/>
      <c r="I1119" s="102"/>
      <c r="J1119" s="103"/>
      <c r="U1119" s="7"/>
    </row>
    <row r="1120" spans="2:21" s="2" customFormat="1" ht="15.75" customHeight="1">
      <c r="B1120" s="106"/>
      <c r="C1120" s="162"/>
      <c r="D1120" s="108"/>
      <c r="E1120" s="54"/>
      <c r="F1120" s="56"/>
      <c r="G1120" s="56"/>
      <c r="H1120" s="56"/>
      <c r="I1120" s="102"/>
      <c r="J1120" s="103"/>
      <c r="U1120" s="7"/>
    </row>
    <row r="1121" spans="2:21" s="2" customFormat="1" ht="15.75" customHeight="1">
      <c r="B1121" s="106"/>
      <c r="C1121" s="162"/>
      <c r="D1121" s="108"/>
      <c r="E1121" s="54"/>
      <c r="F1121" s="56"/>
      <c r="G1121" s="56"/>
      <c r="H1121" s="56"/>
      <c r="I1121" s="102"/>
      <c r="J1121" s="103"/>
      <c r="U1121" s="7"/>
    </row>
    <row r="1122" spans="2:21" s="2" customFormat="1" ht="15.75" customHeight="1">
      <c r="B1122" s="106"/>
      <c r="C1122" s="162"/>
      <c r="D1122" s="108"/>
      <c r="E1122" s="54"/>
      <c r="F1122" s="56"/>
      <c r="G1122" s="56"/>
      <c r="H1122" s="56"/>
      <c r="I1122" s="102"/>
      <c r="J1122" s="103"/>
      <c r="U1122" s="7"/>
    </row>
    <row r="1123" spans="2:21" s="2" customFormat="1" ht="15.75" customHeight="1">
      <c r="B1123" s="106"/>
      <c r="C1123" s="162"/>
      <c r="D1123" s="108"/>
      <c r="E1123" s="54"/>
      <c r="F1123" s="56"/>
      <c r="G1123" s="56"/>
      <c r="H1123" s="56"/>
      <c r="I1123" s="102"/>
      <c r="J1123" s="103"/>
      <c r="U1123" s="7"/>
    </row>
    <row r="1124" spans="2:21" s="2" customFormat="1" ht="15.75" customHeight="1">
      <c r="B1124" s="106"/>
      <c r="C1124" s="162"/>
      <c r="D1124" s="108"/>
      <c r="E1124" s="54"/>
      <c r="F1124" s="56"/>
      <c r="G1124" s="56"/>
      <c r="H1124" s="56"/>
      <c r="I1124" s="102"/>
      <c r="J1124" s="103"/>
      <c r="U1124" s="7"/>
    </row>
    <row r="1125" spans="2:21" s="2" customFormat="1" ht="15.75" customHeight="1">
      <c r="B1125" s="106"/>
      <c r="C1125" s="162"/>
      <c r="D1125" s="108"/>
      <c r="E1125" s="54"/>
      <c r="F1125" s="56"/>
      <c r="G1125" s="56"/>
      <c r="H1125" s="56"/>
      <c r="I1125" s="102"/>
      <c r="J1125" s="103"/>
      <c r="U1125" s="7"/>
    </row>
    <row r="1126" spans="2:21" s="2" customFormat="1" ht="15.75" customHeight="1">
      <c r="B1126" s="106"/>
      <c r="C1126" s="162"/>
      <c r="D1126" s="108"/>
      <c r="E1126" s="54"/>
      <c r="F1126" s="56"/>
      <c r="G1126" s="56"/>
      <c r="H1126" s="56"/>
      <c r="I1126" s="102"/>
      <c r="J1126" s="103"/>
      <c r="U1126" s="7"/>
    </row>
    <row r="1127" spans="2:21" s="2" customFormat="1" ht="15.75" customHeight="1">
      <c r="B1127" s="106"/>
      <c r="C1127" s="162"/>
      <c r="D1127" s="108"/>
      <c r="E1127" s="54"/>
      <c r="F1127" s="56"/>
      <c r="G1127" s="56"/>
      <c r="H1127" s="56"/>
      <c r="I1127" s="102"/>
      <c r="J1127" s="103"/>
      <c r="U1127" s="7"/>
    </row>
    <row r="1128" spans="2:21" s="2" customFormat="1" ht="15.75" customHeight="1">
      <c r="B1128" s="106"/>
      <c r="C1128" s="162"/>
      <c r="D1128" s="108"/>
      <c r="E1128" s="54"/>
      <c r="F1128" s="56"/>
      <c r="G1128" s="56"/>
      <c r="H1128" s="56"/>
      <c r="I1128" s="102"/>
      <c r="J1128" s="103"/>
      <c r="U1128" s="7"/>
    </row>
    <row r="1129" spans="2:21" s="2" customFormat="1" ht="15.75" customHeight="1">
      <c r="B1129" s="106"/>
      <c r="C1129" s="162"/>
      <c r="D1129" s="108"/>
      <c r="E1129" s="54"/>
      <c r="F1129" s="56"/>
      <c r="G1129" s="56"/>
      <c r="H1129" s="56"/>
      <c r="I1129" s="102"/>
      <c r="J1129" s="103"/>
      <c r="U1129" s="7"/>
    </row>
    <row r="1130" spans="2:21" s="2" customFormat="1" ht="15.75" customHeight="1">
      <c r="B1130" s="106"/>
      <c r="C1130" s="162"/>
      <c r="D1130" s="108"/>
      <c r="E1130" s="54"/>
      <c r="F1130" s="56"/>
      <c r="G1130" s="56"/>
      <c r="H1130" s="56"/>
      <c r="I1130" s="102"/>
      <c r="J1130" s="103"/>
      <c r="U1130" s="7"/>
    </row>
    <row r="1131" spans="2:21" s="2" customFormat="1" ht="15.75" customHeight="1">
      <c r="B1131" s="106"/>
      <c r="C1131" s="162"/>
      <c r="D1131" s="108"/>
      <c r="E1131" s="54"/>
      <c r="F1131" s="56"/>
      <c r="G1131" s="56"/>
      <c r="H1131" s="56"/>
      <c r="I1131" s="102"/>
      <c r="J1131" s="103"/>
      <c r="U1131" s="7"/>
    </row>
    <row r="1132" spans="2:21" s="2" customFormat="1" ht="15.75" customHeight="1">
      <c r="B1132" s="106"/>
      <c r="C1132" s="162"/>
      <c r="D1132" s="108"/>
      <c r="E1132" s="54"/>
      <c r="F1132" s="56"/>
      <c r="G1132" s="56"/>
      <c r="H1132" s="56"/>
      <c r="I1132" s="102"/>
      <c r="J1132" s="103"/>
      <c r="U1132" s="7"/>
    </row>
    <row r="1133" spans="2:21" s="2" customFormat="1" ht="15.75" customHeight="1">
      <c r="B1133" s="106"/>
      <c r="C1133" s="162"/>
      <c r="D1133" s="108"/>
      <c r="E1133" s="54"/>
      <c r="F1133" s="56"/>
      <c r="G1133" s="56"/>
      <c r="H1133" s="56"/>
      <c r="I1133" s="102"/>
      <c r="J1133" s="103"/>
      <c r="U1133" s="7"/>
    </row>
    <row r="1134" spans="2:21" s="2" customFormat="1" ht="15.75" customHeight="1">
      <c r="B1134" s="106"/>
      <c r="C1134" s="162"/>
      <c r="D1134" s="108"/>
      <c r="E1134" s="54"/>
      <c r="F1134" s="56"/>
      <c r="G1134" s="56"/>
      <c r="H1134" s="56"/>
      <c r="I1134" s="102"/>
      <c r="J1134" s="103"/>
      <c r="U1134" s="7"/>
    </row>
    <row r="1135" spans="2:21" s="2" customFormat="1" ht="15.75" customHeight="1">
      <c r="B1135" s="106"/>
      <c r="C1135" s="162"/>
      <c r="D1135" s="108"/>
      <c r="E1135" s="54"/>
      <c r="F1135" s="56"/>
      <c r="G1135" s="56"/>
      <c r="H1135" s="56"/>
      <c r="I1135" s="102"/>
      <c r="J1135" s="103"/>
      <c r="U1135" s="7"/>
    </row>
    <row r="1136" spans="2:21" s="2" customFormat="1" ht="15.75" customHeight="1">
      <c r="B1136" s="106"/>
      <c r="C1136" s="162"/>
      <c r="D1136" s="108"/>
      <c r="E1136" s="54"/>
      <c r="F1136" s="56"/>
      <c r="G1136" s="56"/>
      <c r="H1136" s="56"/>
      <c r="I1136" s="102"/>
      <c r="J1136" s="103"/>
      <c r="U1136" s="7"/>
    </row>
    <row r="1137" spans="2:21" s="2" customFormat="1" ht="15.75" customHeight="1">
      <c r="B1137" s="106"/>
      <c r="C1137" s="162"/>
      <c r="D1137" s="108"/>
      <c r="E1137" s="54"/>
      <c r="F1137" s="56"/>
      <c r="G1137" s="56"/>
      <c r="H1137" s="56"/>
      <c r="I1137" s="102"/>
      <c r="J1137" s="103"/>
      <c r="U1137" s="7"/>
    </row>
    <row r="1138" spans="2:21" s="2" customFormat="1" ht="15.75" customHeight="1">
      <c r="B1138" s="106"/>
      <c r="C1138" s="162"/>
      <c r="D1138" s="108"/>
      <c r="E1138" s="54"/>
      <c r="F1138" s="56"/>
      <c r="G1138" s="56"/>
      <c r="H1138" s="56"/>
      <c r="I1138" s="102"/>
      <c r="J1138" s="103"/>
      <c r="U1138" s="7"/>
    </row>
    <row r="1139" spans="2:21" s="2" customFormat="1" ht="15.75" customHeight="1">
      <c r="B1139" s="106"/>
      <c r="C1139" s="162"/>
      <c r="D1139" s="108"/>
      <c r="E1139" s="54"/>
      <c r="F1139" s="56"/>
      <c r="G1139" s="56"/>
      <c r="H1139" s="56"/>
      <c r="I1139" s="102"/>
      <c r="J1139" s="103"/>
      <c r="U1139" s="7"/>
    </row>
    <row r="1140" spans="2:21" s="2" customFormat="1" ht="15.75" customHeight="1">
      <c r="B1140" s="106"/>
      <c r="C1140" s="162"/>
      <c r="D1140" s="108"/>
      <c r="E1140" s="54"/>
      <c r="F1140" s="56"/>
      <c r="G1140" s="56"/>
      <c r="H1140" s="56"/>
      <c r="I1140" s="102"/>
      <c r="J1140" s="103"/>
      <c r="U1140" s="7"/>
    </row>
    <row r="1141" spans="2:21" s="2" customFormat="1" ht="15.75" customHeight="1">
      <c r="B1141" s="106"/>
      <c r="C1141" s="162"/>
      <c r="D1141" s="108"/>
      <c r="E1141" s="54"/>
      <c r="F1141" s="56"/>
      <c r="G1141" s="56"/>
      <c r="H1141" s="56"/>
      <c r="I1141" s="102"/>
      <c r="J1141" s="103"/>
      <c r="U1141" s="7"/>
    </row>
    <row r="1142" spans="2:21" s="2" customFormat="1" ht="15.75" customHeight="1">
      <c r="B1142" s="106"/>
      <c r="C1142" s="162"/>
      <c r="D1142" s="108"/>
      <c r="E1142" s="54"/>
      <c r="F1142" s="56"/>
      <c r="G1142" s="56"/>
      <c r="H1142" s="56"/>
      <c r="I1142" s="102"/>
      <c r="J1142" s="103"/>
      <c r="U1142" s="7"/>
    </row>
    <row r="1143" spans="2:21" s="2" customFormat="1" ht="15.75" customHeight="1">
      <c r="B1143" s="106"/>
      <c r="C1143" s="162"/>
      <c r="D1143" s="108"/>
      <c r="E1143" s="54"/>
      <c r="F1143" s="56"/>
      <c r="G1143" s="56"/>
      <c r="H1143" s="56"/>
      <c r="I1143" s="102"/>
      <c r="J1143" s="103"/>
      <c r="U1143" s="7"/>
    </row>
    <row r="1144" spans="2:21" s="2" customFormat="1" ht="15.75" customHeight="1">
      <c r="B1144" s="106"/>
      <c r="C1144" s="162"/>
      <c r="D1144" s="108"/>
      <c r="E1144" s="54"/>
      <c r="F1144" s="56"/>
      <c r="G1144" s="56"/>
      <c r="H1144" s="56"/>
      <c r="I1144" s="102"/>
      <c r="J1144" s="103"/>
      <c r="U1144" s="7"/>
    </row>
    <row r="1145" spans="2:21" s="2" customFormat="1" ht="15.75" customHeight="1">
      <c r="B1145" s="106"/>
      <c r="C1145" s="162"/>
      <c r="D1145" s="108"/>
      <c r="E1145" s="54"/>
      <c r="F1145" s="56"/>
      <c r="G1145" s="56"/>
      <c r="H1145" s="56"/>
      <c r="I1145" s="102"/>
      <c r="J1145" s="103"/>
      <c r="U1145" s="7"/>
    </row>
    <row r="1146" spans="2:21" s="2" customFormat="1" ht="15.75" customHeight="1">
      <c r="B1146" s="106"/>
      <c r="C1146" s="162"/>
      <c r="D1146" s="108"/>
      <c r="E1146" s="54"/>
      <c r="F1146" s="56"/>
      <c r="G1146" s="56"/>
      <c r="H1146" s="56"/>
      <c r="I1146" s="102"/>
      <c r="J1146" s="103"/>
      <c r="U1146" s="7"/>
    </row>
    <row r="1147" spans="2:21" s="2" customFormat="1" ht="15.75" customHeight="1">
      <c r="B1147" s="106"/>
      <c r="C1147" s="162"/>
      <c r="D1147" s="108"/>
      <c r="E1147" s="54"/>
      <c r="F1147" s="56"/>
      <c r="G1147" s="56"/>
      <c r="H1147" s="56"/>
      <c r="I1147" s="102"/>
      <c r="J1147" s="103"/>
      <c r="U1147" s="7"/>
    </row>
    <row r="1148" spans="2:21" s="2" customFormat="1" ht="15.75" customHeight="1">
      <c r="B1148" s="106"/>
      <c r="C1148" s="162"/>
      <c r="D1148" s="108"/>
      <c r="E1148" s="54"/>
      <c r="F1148" s="56"/>
      <c r="G1148" s="56"/>
      <c r="H1148" s="56"/>
      <c r="I1148" s="102"/>
      <c r="J1148" s="103"/>
      <c r="U1148" s="7"/>
    </row>
    <row r="1149" spans="2:21" s="2" customFormat="1" ht="15.75" customHeight="1">
      <c r="B1149" s="106"/>
      <c r="C1149" s="162"/>
      <c r="D1149" s="108"/>
      <c r="E1149" s="54"/>
      <c r="F1149" s="56"/>
      <c r="G1149" s="56"/>
      <c r="H1149" s="56"/>
      <c r="I1149" s="102"/>
      <c r="J1149" s="103"/>
      <c r="U1149" s="7"/>
    </row>
    <row r="1150" spans="2:21" s="2" customFormat="1" ht="15.75" customHeight="1">
      <c r="B1150" s="106"/>
      <c r="C1150" s="162"/>
      <c r="D1150" s="108"/>
      <c r="E1150" s="54"/>
      <c r="F1150" s="56"/>
      <c r="G1150" s="56"/>
      <c r="H1150" s="56"/>
      <c r="I1150" s="102"/>
      <c r="J1150" s="103"/>
      <c r="U1150" s="7"/>
    </row>
    <row r="1151" spans="2:21" s="2" customFormat="1" ht="15.75" customHeight="1">
      <c r="B1151" s="106"/>
      <c r="C1151" s="162"/>
      <c r="D1151" s="108"/>
      <c r="E1151" s="54"/>
      <c r="F1151" s="56"/>
      <c r="G1151" s="56"/>
      <c r="H1151" s="56"/>
      <c r="I1151" s="102"/>
      <c r="J1151" s="103"/>
      <c r="U1151" s="7"/>
    </row>
    <row r="1152" spans="2:21" s="2" customFormat="1" ht="15.75" customHeight="1">
      <c r="B1152" s="106"/>
      <c r="C1152" s="162"/>
      <c r="D1152" s="108"/>
      <c r="E1152" s="54"/>
      <c r="F1152" s="56"/>
      <c r="G1152" s="56"/>
      <c r="H1152" s="56"/>
      <c r="I1152" s="102"/>
      <c r="J1152" s="103"/>
      <c r="U1152" s="7"/>
    </row>
    <row r="1153" spans="2:21" s="2" customFormat="1" ht="15.75" customHeight="1">
      <c r="B1153" s="106"/>
      <c r="C1153" s="162"/>
      <c r="D1153" s="108"/>
      <c r="E1153" s="54"/>
      <c r="F1153" s="56"/>
      <c r="G1153" s="56"/>
      <c r="H1153" s="56"/>
      <c r="I1153" s="102"/>
      <c r="J1153" s="103"/>
      <c r="U1153" s="7"/>
    </row>
    <row r="1154" spans="2:21" s="2" customFormat="1" ht="15.75" customHeight="1">
      <c r="B1154" s="106"/>
      <c r="C1154" s="162"/>
      <c r="D1154" s="108"/>
      <c r="E1154" s="54"/>
      <c r="F1154" s="56"/>
      <c r="G1154" s="56"/>
      <c r="H1154" s="56"/>
      <c r="I1154" s="102"/>
      <c r="J1154" s="103"/>
      <c r="U1154" s="7"/>
    </row>
    <row r="1155" spans="2:21" s="2" customFormat="1" ht="15.75" customHeight="1">
      <c r="B1155" s="106"/>
      <c r="C1155" s="162"/>
      <c r="D1155" s="108"/>
      <c r="E1155" s="54"/>
      <c r="F1155" s="56"/>
      <c r="G1155" s="56"/>
      <c r="H1155" s="56"/>
      <c r="I1155" s="102"/>
      <c r="J1155" s="103"/>
      <c r="U1155" s="7"/>
    </row>
    <row r="1156" spans="2:21" s="2" customFormat="1" ht="15.75" customHeight="1">
      <c r="B1156" s="106"/>
      <c r="C1156" s="162"/>
      <c r="D1156" s="108"/>
      <c r="E1156" s="54"/>
      <c r="F1156" s="56"/>
      <c r="G1156" s="56"/>
      <c r="H1156" s="56"/>
      <c r="I1156" s="102"/>
      <c r="J1156" s="103"/>
      <c r="U1156" s="7"/>
    </row>
    <row r="1157" spans="2:21" s="2" customFormat="1" ht="15.75" customHeight="1">
      <c r="B1157" s="106"/>
      <c r="C1157" s="162"/>
      <c r="D1157" s="108"/>
      <c r="E1157" s="54"/>
      <c r="F1157" s="56"/>
      <c r="G1157" s="56"/>
      <c r="H1157" s="56"/>
      <c r="I1157" s="102"/>
      <c r="J1157" s="103"/>
      <c r="U1157" s="7"/>
    </row>
    <row r="1158" spans="2:21" s="2" customFormat="1" ht="15.75" customHeight="1">
      <c r="B1158" s="106"/>
      <c r="C1158" s="162"/>
      <c r="D1158" s="108"/>
      <c r="E1158" s="54"/>
      <c r="F1158" s="56"/>
      <c r="G1158" s="56"/>
      <c r="H1158" s="56"/>
      <c r="I1158" s="102"/>
      <c r="J1158" s="103"/>
      <c r="U1158" s="7"/>
    </row>
    <row r="1159" spans="2:21" s="2" customFormat="1" ht="15.75" customHeight="1">
      <c r="B1159" s="106"/>
      <c r="C1159" s="162"/>
      <c r="D1159" s="108"/>
      <c r="E1159" s="54"/>
      <c r="F1159" s="56"/>
      <c r="G1159" s="56"/>
      <c r="H1159" s="56"/>
      <c r="I1159" s="102"/>
      <c r="J1159" s="103"/>
      <c r="U1159" s="7"/>
    </row>
    <row r="1160" spans="2:21" s="2" customFormat="1" ht="15.75" customHeight="1">
      <c r="B1160" s="106"/>
      <c r="C1160" s="162"/>
      <c r="D1160" s="108"/>
      <c r="E1160" s="54"/>
      <c r="F1160" s="56"/>
      <c r="G1160" s="56"/>
      <c r="H1160" s="56"/>
      <c r="I1160" s="102"/>
      <c r="J1160" s="103"/>
      <c r="U1160" s="7"/>
    </row>
    <row r="1161" spans="2:21" s="2" customFormat="1" ht="15.75" customHeight="1">
      <c r="B1161" s="106"/>
      <c r="C1161" s="162"/>
      <c r="D1161" s="108"/>
      <c r="E1161" s="54"/>
      <c r="F1161" s="56"/>
      <c r="G1161" s="56"/>
      <c r="H1161" s="56"/>
      <c r="I1161" s="102"/>
      <c r="J1161" s="103"/>
      <c r="U1161" s="7"/>
    </row>
    <row r="1162" spans="2:21" s="2" customFormat="1" ht="15.75" customHeight="1">
      <c r="B1162" s="106"/>
      <c r="C1162" s="162"/>
      <c r="D1162" s="108"/>
      <c r="E1162" s="54"/>
      <c r="F1162" s="56"/>
      <c r="G1162" s="56"/>
      <c r="H1162" s="56"/>
      <c r="I1162" s="102"/>
      <c r="J1162" s="103"/>
      <c r="U1162" s="7"/>
    </row>
    <row r="1163" spans="2:21" s="2" customFormat="1" ht="15.75" customHeight="1">
      <c r="B1163" s="106"/>
      <c r="C1163" s="162"/>
      <c r="D1163" s="108"/>
      <c r="E1163" s="54"/>
      <c r="F1163" s="56"/>
      <c r="G1163" s="56"/>
      <c r="H1163" s="56"/>
      <c r="I1163" s="102"/>
      <c r="J1163" s="103"/>
      <c r="U1163" s="7"/>
    </row>
    <row r="1164" spans="2:21" s="2" customFormat="1" ht="15.75" customHeight="1">
      <c r="B1164" s="106"/>
      <c r="C1164" s="162"/>
      <c r="D1164" s="108"/>
      <c r="E1164" s="54"/>
      <c r="F1164" s="56"/>
      <c r="G1164" s="56"/>
      <c r="H1164" s="56"/>
      <c r="I1164" s="102"/>
      <c r="J1164" s="103"/>
      <c r="U1164" s="7"/>
    </row>
    <row r="1165" spans="2:21" s="2" customFormat="1" ht="15.75" customHeight="1">
      <c r="B1165" s="106"/>
      <c r="C1165" s="162"/>
      <c r="D1165" s="108"/>
      <c r="E1165" s="54"/>
      <c r="F1165" s="56"/>
      <c r="G1165" s="56"/>
      <c r="H1165" s="56"/>
      <c r="I1165" s="102"/>
      <c r="J1165" s="103"/>
      <c r="U1165" s="7"/>
    </row>
    <row r="1166" spans="2:21" s="2" customFormat="1" ht="15.75" customHeight="1">
      <c r="B1166" s="106"/>
      <c r="C1166" s="162"/>
      <c r="D1166" s="108"/>
      <c r="E1166" s="54"/>
      <c r="F1166" s="56"/>
      <c r="G1166" s="56"/>
      <c r="H1166" s="56"/>
      <c r="I1166" s="102"/>
      <c r="J1166" s="103"/>
      <c r="U1166" s="7"/>
    </row>
    <row r="1167" spans="2:21" s="2" customFormat="1" ht="15.75" customHeight="1">
      <c r="B1167" s="106"/>
      <c r="C1167" s="162"/>
      <c r="D1167" s="108"/>
      <c r="E1167" s="54"/>
      <c r="F1167" s="56"/>
      <c r="G1167" s="56"/>
      <c r="H1167" s="56"/>
      <c r="I1167" s="102"/>
      <c r="J1167" s="103"/>
      <c r="U1167" s="7"/>
    </row>
    <row r="1168" spans="2:21" s="2" customFormat="1" ht="15.75" customHeight="1">
      <c r="B1168" s="106"/>
      <c r="C1168" s="162"/>
      <c r="D1168" s="108"/>
      <c r="E1168" s="54"/>
      <c r="F1168" s="56"/>
      <c r="G1168" s="56"/>
      <c r="H1168" s="56"/>
      <c r="I1168" s="102"/>
      <c r="J1168" s="103"/>
      <c r="U1168" s="7"/>
    </row>
    <row r="1169" spans="2:21" s="2" customFormat="1" ht="15.75" customHeight="1">
      <c r="B1169" s="106"/>
      <c r="C1169" s="162"/>
      <c r="D1169" s="108"/>
      <c r="E1169" s="54"/>
      <c r="F1169" s="56"/>
      <c r="G1169" s="56"/>
      <c r="H1169" s="56"/>
      <c r="I1169" s="102"/>
      <c r="J1169" s="103"/>
      <c r="U1169" s="7"/>
    </row>
    <row r="1170" spans="2:21" s="2" customFormat="1" ht="15.75" customHeight="1">
      <c r="B1170" s="106"/>
      <c r="C1170" s="162"/>
      <c r="D1170" s="108"/>
      <c r="E1170" s="54"/>
      <c r="F1170" s="56"/>
      <c r="G1170" s="56"/>
      <c r="H1170" s="56"/>
      <c r="I1170" s="102"/>
      <c r="J1170" s="103"/>
      <c r="U1170" s="7"/>
    </row>
    <row r="1171" spans="2:21" s="2" customFormat="1" ht="15.75" customHeight="1">
      <c r="B1171" s="106"/>
      <c r="C1171" s="162"/>
      <c r="D1171" s="108"/>
      <c r="E1171" s="54"/>
      <c r="F1171" s="56"/>
      <c r="G1171" s="56"/>
      <c r="H1171" s="56"/>
      <c r="I1171" s="102"/>
      <c r="J1171" s="103"/>
      <c r="U1171" s="7"/>
    </row>
    <row r="1172" spans="2:21" s="2" customFormat="1" ht="15.75" customHeight="1">
      <c r="B1172" s="106"/>
      <c r="C1172" s="162"/>
      <c r="D1172" s="108"/>
      <c r="E1172" s="54"/>
      <c r="F1172" s="56"/>
      <c r="G1172" s="56"/>
      <c r="H1172" s="56"/>
      <c r="I1172" s="102"/>
      <c r="J1172" s="103"/>
      <c r="U1172" s="7"/>
    </row>
    <row r="1173" spans="2:21" s="2" customFormat="1" ht="15.75" customHeight="1">
      <c r="B1173" s="106"/>
      <c r="C1173" s="162"/>
      <c r="D1173" s="108"/>
      <c r="E1173" s="54"/>
      <c r="F1173" s="56"/>
      <c r="G1173" s="56"/>
      <c r="H1173" s="56"/>
      <c r="I1173" s="102"/>
      <c r="J1173" s="103"/>
      <c r="U1173" s="7"/>
    </row>
    <row r="1174" spans="2:21" s="2" customFormat="1" ht="15.75" customHeight="1">
      <c r="B1174" s="106"/>
      <c r="C1174" s="162"/>
      <c r="D1174" s="108"/>
      <c r="E1174" s="54"/>
      <c r="F1174" s="56"/>
      <c r="G1174" s="56"/>
      <c r="H1174" s="56"/>
      <c r="I1174" s="102"/>
      <c r="J1174" s="103"/>
      <c r="U1174" s="7"/>
    </row>
    <row r="1175" spans="2:21" s="2" customFormat="1" ht="15.75" customHeight="1">
      <c r="B1175" s="106"/>
      <c r="C1175" s="162"/>
      <c r="D1175" s="108"/>
      <c r="E1175" s="54"/>
      <c r="F1175" s="56"/>
      <c r="G1175" s="56"/>
      <c r="H1175" s="56"/>
      <c r="I1175" s="102"/>
      <c r="J1175" s="103"/>
      <c r="U1175" s="7"/>
    </row>
    <row r="1176" spans="2:21" s="2" customFormat="1" ht="15.75" customHeight="1">
      <c r="B1176" s="106"/>
      <c r="C1176" s="162"/>
      <c r="D1176" s="108"/>
      <c r="E1176" s="54"/>
      <c r="F1176" s="56"/>
      <c r="G1176" s="56"/>
      <c r="H1176" s="56"/>
      <c r="I1176" s="102"/>
      <c r="J1176" s="103"/>
      <c r="U1176" s="7"/>
    </row>
    <row r="1177" spans="2:21" s="2" customFormat="1" ht="15.75" customHeight="1">
      <c r="B1177" s="106"/>
      <c r="C1177" s="162"/>
      <c r="D1177" s="108"/>
      <c r="E1177" s="54"/>
      <c r="F1177" s="56"/>
      <c r="G1177" s="56"/>
      <c r="H1177" s="56"/>
      <c r="I1177" s="102"/>
      <c r="J1177" s="103"/>
      <c r="U1177" s="7"/>
    </row>
    <row r="1178" spans="2:21" s="2" customFormat="1" ht="15.75" customHeight="1">
      <c r="B1178" s="106"/>
      <c r="C1178" s="162"/>
      <c r="D1178" s="108"/>
      <c r="E1178" s="54"/>
      <c r="F1178" s="56"/>
      <c r="G1178" s="56"/>
      <c r="H1178" s="56"/>
      <c r="I1178" s="102"/>
      <c r="J1178" s="103"/>
      <c r="U1178" s="7"/>
    </row>
    <row r="1179" spans="2:21" s="2" customFormat="1" ht="15.75" customHeight="1">
      <c r="B1179" s="106"/>
      <c r="C1179" s="162"/>
      <c r="D1179" s="108"/>
      <c r="E1179" s="54"/>
      <c r="F1179" s="56"/>
      <c r="G1179" s="56"/>
      <c r="H1179" s="56"/>
      <c r="I1179" s="102"/>
      <c r="J1179" s="103"/>
      <c r="U1179" s="7"/>
    </row>
    <row r="1180" spans="2:21" s="2" customFormat="1" ht="15.75" customHeight="1">
      <c r="B1180" s="106"/>
      <c r="C1180" s="162"/>
      <c r="D1180" s="108"/>
      <c r="E1180" s="54"/>
      <c r="F1180" s="56"/>
      <c r="G1180" s="56"/>
      <c r="H1180" s="56"/>
      <c r="I1180" s="102"/>
      <c r="J1180" s="103"/>
      <c r="U1180" s="7"/>
    </row>
    <row r="1181" spans="2:21" s="2" customFormat="1" ht="15.75" customHeight="1">
      <c r="B1181" s="106"/>
      <c r="C1181" s="162"/>
      <c r="D1181" s="108"/>
      <c r="E1181" s="54"/>
      <c r="F1181" s="56"/>
      <c r="G1181" s="56"/>
      <c r="H1181" s="56"/>
      <c r="I1181" s="102"/>
      <c r="J1181" s="103"/>
      <c r="U1181" s="7"/>
    </row>
    <row r="1182" spans="2:21" s="2" customFormat="1" ht="15.75" customHeight="1">
      <c r="B1182" s="106"/>
      <c r="C1182" s="162"/>
      <c r="D1182" s="108"/>
      <c r="E1182" s="54"/>
      <c r="F1182" s="56"/>
      <c r="G1182" s="56"/>
      <c r="H1182" s="56"/>
      <c r="I1182" s="102"/>
      <c r="J1182" s="103"/>
      <c r="U1182" s="7"/>
    </row>
    <row r="1183" spans="2:21" s="2" customFormat="1" ht="15.75" customHeight="1">
      <c r="B1183" s="106"/>
      <c r="C1183" s="162"/>
      <c r="D1183" s="108"/>
      <c r="E1183" s="54"/>
      <c r="F1183" s="56"/>
      <c r="G1183" s="56"/>
      <c r="H1183" s="56"/>
      <c r="I1183" s="102"/>
      <c r="J1183" s="103"/>
      <c r="U1183" s="7"/>
    </row>
    <row r="1184" spans="2:21" s="2" customFormat="1" ht="15.75" customHeight="1">
      <c r="B1184" s="106"/>
      <c r="C1184" s="162"/>
      <c r="D1184" s="108"/>
      <c r="E1184" s="54"/>
      <c r="F1184" s="56"/>
      <c r="G1184" s="56"/>
      <c r="H1184" s="56"/>
      <c r="I1184" s="102"/>
      <c r="J1184" s="103"/>
      <c r="U1184" s="7"/>
    </row>
    <row r="1185" spans="2:21" s="2" customFormat="1" ht="15.75" customHeight="1">
      <c r="B1185" s="106"/>
      <c r="C1185" s="162"/>
      <c r="D1185" s="108"/>
      <c r="E1185" s="54"/>
      <c r="F1185" s="56"/>
      <c r="G1185" s="56"/>
      <c r="H1185" s="56"/>
      <c r="I1185" s="102"/>
      <c r="J1185" s="103"/>
      <c r="U1185" s="7"/>
    </row>
    <row r="1186" spans="2:21" s="2" customFormat="1" ht="15.75" customHeight="1">
      <c r="B1186" s="106"/>
      <c r="C1186" s="162"/>
      <c r="D1186" s="108"/>
      <c r="E1186" s="54"/>
      <c r="F1186" s="56"/>
      <c r="G1186" s="56"/>
      <c r="H1186" s="56"/>
      <c r="I1186" s="102"/>
      <c r="J1186" s="103"/>
      <c r="U1186" s="7"/>
    </row>
    <row r="1187" spans="2:21" s="2" customFormat="1" ht="15.75" customHeight="1">
      <c r="B1187" s="106"/>
      <c r="C1187" s="162"/>
      <c r="D1187" s="108"/>
      <c r="E1187" s="54"/>
      <c r="F1187" s="56"/>
      <c r="G1187" s="56"/>
      <c r="H1187" s="56"/>
      <c r="I1187" s="102"/>
      <c r="J1187" s="103"/>
      <c r="U1187" s="7"/>
    </row>
    <row r="1188" spans="2:21" s="2" customFormat="1" ht="15.75" customHeight="1">
      <c r="B1188" s="106"/>
      <c r="C1188" s="162"/>
      <c r="D1188" s="108"/>
      <c r="E1188" s="54"/>
      <c r="F1188" s="56"/>
      <c r="G1188" s="56"/>
      <c r="H1188" s="56"/>
      <c r="I1188" s="102"/>
      <c r="J1188" s="103"/>
      <c r="U1188" s="7"/>
    </row>
    <row r="1189" spans="2:21" s="2" customFormat="1" ht="15.75" customHeight="1">
      <c r="B1189" s="106"/>
      <c r="C1189" s="162"/>
      <c r="D1189" s="108"/>
      <c r="E1189" s="54"/>
      <c r="F1189" s="56"/>
      <c r="G1189" s="56"/>
      <c r="H1189" s="56"/>
      <c r="I1189" s="102"/>
      <c r="J1189" s="103"/>
      <c r="U1189" s="7"/>
    </row>
    <row r="1190" spans="2:21" s="2" customFormat="1" ht="15.75" customHeight="1">
      <c r="B1190" s="106"/>
      <c r="C1190" s="162"/>
      <c r="D1190" s="108"/>
      <c r="E1190" s="54"/>
      <c r="F1190" s="56"/>
      <c r="G1190" s="56"/>
      <c r="H1190" s="56"/>
      <c r="I1190" s="102"/>
      <c r="J1190" s="103"/>
      <c r="U1190" s="7"/>
    </row>
    <row r="1191" spans="2:21" s="2" customFormat="1" ht="15.75" customHeight="1">
      <c r="B1191" s="106"/>
      <c r="C1191" s="162"/>
      <c r="D1191" s="108"/>
      <c r="E1191" s="54"/>
      <c r="F1191" s="56"/>
      <c r="G1191" s="56"/>
      <c r="H1191" s="56"/>
      <c r="I1191" s="102"/>
      <c r="J1191" s="103"/>
      <c r="U1191" s="7"/>
    </row>
    <row r="1192" spans="2:21" s="2" customFormat="1" ht="15.75" customHeight="1">
      <c r="B1192" s="106"/>
      <c r="C1192" s="162"/>
      <c r="D1192" s="108"/>
      <c r="E1192" s="54"/>
      <c r="F1192" s="56"/>
      <c r="G1192" s="56"/>
      <c r="H1192" s="56"/>
      <c r="I1192" s="102"/>
      <c r="J1192" s="103"/>
      <c r="U1192" s="7"/>
    </row>
    <row r="1193" spans="2:21" s="2" customFormat="1" ht="15.75" customHeight="1">
      <c r="B1193" s="106"/>
      <c r="C1193" s="162"/>
      <c r="D1193" s="108"/>
      <c r="E1193" s="54"/>
      <c r="F1193" s="56"/>
      <c r="G1193" s="56"/>
      <c r="H1193" s="56"/>
      <c r="I1193" s="102"/>
      <c r="J1193" s="103"/>
      <c r="U1193" s="7"/>
    </row>
    <row r="1194" spans="2:21" s="2" customFormat="1" ht="15.75" customHeight="1">
      <c r="B1194" s="106"/>
      <c r="C1194" s="162"/>
      <c r="D1194" s="108"/>
      <c r="E1194" s="54"/>
      <c r="F1194" s="56"/>
      <c r="G1194" s="56"/>
      <c r="H1194" s="56"/>
      <c r="I1194" s="102"/>
      <c r="J1194" s="103"/>
      <c r="U1194" s="7"/>
    </row>
    <row r="1195" spans="2:21" s="2" customFormat="1" ht="15.75" customHeight="1">
      <c r="B1195" s="106"/>
      <c r="C1195" s="162"/>
      <c r="D1195" s="108"/>
      <c r="E1195" s="54"/>
      <c r="F1195" s="56"/>
      <c r="G1195" s="56"/>
      <c r="H1195" s="56"/>
      <c r="I1195" s="102"/>
      <c r="J1195" s="103"/>
      <c r="U1195" s="7"/>
    </row>
    <row r="1196" spans="2:21" s="2" customFormat="1" ht="15.75" customHeight="1">
      <c r="B1196" s="106"/>
      <c r="C1196" s="162"/>
      <c r="D1196" s="108"/>
      <c r="E1196" s="54"/>
      <c r="F1196" s="56"/>
      <c r="G1196" s="56"/>
      <c r="H1196" s="56"/>
      <c r="I1196" s="102"/>
      <c r="J1196" s="103"/>
      <c r="U1196" s="7"/>
    </row>
    <row r="1197" spans="2:21" s="2" customFormat="1" ht="15.75" customHeight="1">
      <c r="B1197" s="106"/>
      <c r="C1197" s="162"/>
      <c r="D1197" s="108"/>
      <c r="E1197" s="54"/>
      <c r="F1197" s="56"/>
      <c r="G1197" s="56"/>
      <c r="H1197" s="56"/>
      <c r="I1197" s="102"/>
      <c r="J1197" s="103"/>
      <c r="U1197" s="7"/>
    </row>
    <row r="1198" spans="2:21" s="2" customFormat="1" ht="15.75" customHeight="1">
      <c r="B1198" s="106"/>
      <c r="C1198" s="162"/>
      <c r="D1198" s="108"/>
      <c r="E1198" s="54"/>
      <c r="F1198" s="56"/>
      <c r="G1198" s="56"/>
      <c r="H1198" s="56"/>
      <c r="I1198" s="102"/>
      <c r="J1198" s="103"/>
      <c r="U1198" s="7"/>
    </row>
    <row r="1199" spans="2:21" s="2" customFormat="1" ht="15.75" customHeight="1">
      <c r="B1199" s="106"/>
      <c r="C1199" s="162"/>
      <c r="D1199" s="108"/>
      <c r="E1199" s="54"/>
      <c r="F1199" s="56"/>
      <c r="G1199" s="56"/>
      <c r="H1199" s="56"/>
      <c r="I1199" s="102"/>
      <c r="J1199" s="103"/>
      <c r="U1199" s="7"/>
    </row>
    <row r="1200" spans="2:21" s="2" customFormat="1" ht="15.75" customHeight="1">
      <c r="B1200" s="106"/>
      <c r="C1200" s="162"/>
      <c r="D1200" s="108"/>
      <c r="E1200" s="54"/>
      <c r="F1200" s="56"/>
      <c r="G1200" s="56"/>
      <c r="H1200" s="56"/>
      <c r="I1200" s="102"/>
      <c r="J1200" s="103"/>
      <c r="U1200" s="7"/>
    </row>
    <row r="1201" spans="2:21" s="2" customFormat="1" ht="15.75" customHeight="1">
      <c r="B1201" s="106"/>
      <c r="C1201" s="162"/>
      <c r="D1201" s="108"/>
      <c r="E1201" s="54"/>
      <c r="F1201" s="56"/>
      <c r="G1201" s="56"/>
      <c r="H1201" s="56"/>
      <c r="I1201" s="102"/>
      <c r="J1201" s="103"/>
      <c r="U1201" s="7"/>
    </row>
    <row r="1202" spans="2:21" s="2" customFormat="1" ht="15.75" customHeight="1">
      <c r="B1202" s="106"/>
      <c r="C1202" s="162"/>
      <c r="D1202" s="108"/>
      <c r="E1202" s="54"/>
      <c r="F1202" s="56"/>
      <c r="G1202" s="56"/>
      <c r="H1202" s="56"/>
      <c r="I1202" s="102"/>
      <c r="J1202" s="103"/>
      <c r="U1202" s="7"/>
    </row>
    <row r="1203" spans="2:21" s="2" customFormat="1" ht="15.75" customHeight="1">
      <c r="B1203" s="106"/>
      <c r="C1203" s="162"/>
      <c r="D1203" s="108"/>
      <c r="E1203" s="54"/>
      <c r="F1203" s="56"/>
      <c r="G1203" s="56"/>
      <c r="H1203" s="56"/>
      <c r="I1203" s="102"/>
      <c r="J1203" s="103"/>
      <c r="U1203" s="7"/>
    </row>
    <row r="1204" spans="2:21" s="2" customFormat="1" ht="15.75" customHeight="1">
      <c r="B1204" s="106"/>
      <c r="C1204" s="162"/>
      <c r="D1204" s="108"/>
      <c r="E1204" s="54"/>
      <c r="F1204" s="56"/>
      <c r="G1204" s="56"/>
      <c r="H1204" s="56"/>
      <c r="I1204" s="102"/>
      <c r="J1204" s="103"/>
      <c r="U1204" s="7"/>
    </row>
    <row r="1205" spans="2:21" s="2" customFormat="1" ht="15.75" customHeight="1">
      <c r="B1205" s="106"/>
      <c r="C1205" s="162"/>
      <c r="D1205" s="108"/>
      <c r="E1205" s="54"/>
      <c r="F1205" s="56"/>
      <c r="G1205" s="56"/>
      <c r="H1205" s="56"/>
      <c r="I1205" s="102"/>
      <c r="J1205" s="103"/>
      <c r="U1205" s="7"/>
    </row>
    <row r="1206" spans="2:21" s="2" customFormat="1" ht="15.75" customHeight="1">
      <c r="B1206" s="106"/>
      <c r="C1206" s="162"/>
      <c r="D1206" s="108"/>
      <c r="E1206" s="54"/>
      <c r="F1206" s="56"/>
      <c r="G1206" s="56"/>
      <c r="H1206" s="56"/>
      <c r="I1206" s="102"/>
      <c r="J1206" s="103"/>
      <c r="U1206" s="7"/>
    </row>
    <row r="1207" spans="2:21" s="2" customFormat="1" ht="15.75" customHeight="1">
      <c r="B1207" s="106"/>
      <c r="C1207" s="162"/>
      <c r="D1207" s="108"/>
      <c r="E1207" s="54"/>
      <c r="F1207" s="56"/>
      <c r="G1207" s="56"/>
      <c r="H1207" s="56"/>
      <c r="I1207" s="102"/>
      <c r="J1207" s="103"/>
      <c r="U1207" s="7"/>
    </row>
    <row r="1208" spans="2:21" s="2" customFormat="1" ht="15.75" customHeight="1">
      <c r="B1208" s="106"/>
      <c r="C1208" s="162"/>
      <c r="D1208" s="108"/>
      <c r="E1208" s="54"/>
      <c r="F1208" s="56"/>
      <c r="G1208" s="56"/>
      <c r="H1208" s="56"/>
      <c r="I1208" s="102"/>
      <c r="J1208" s="103"/>
      <c r="U1208" s="7"/>
    </row>
    <row r="1209" spans="2:21" s="2" customFormat="1" ht="15.75" customHeight="1">
      <c r="B1209" s="106"/>
      <c r="C1209" s="162"/>
      <c r="D1209" s="108"/>
      <c r="E1209" s="54"/>
      <c r="F1209" s="56"/>
      <c r="G1209" s="56"/>
      <c r="H1209" s="56"/>
      <c r="I1209" s="102"/>
      <c r="J1209" s="103"/>
      <c r="U1209" s="7"/>
    </row>
    <row r="1210" spans="2:21" s="2" customFormat="1" ht="15.75" customHeight="1">
      <c r="B1210" s="106"/>
      <c r="C1210" s="162"/>
      <c r="D1210" s="108"/>
      <c r="E1210" s="54"/>
      <c r="F1210" s="56"/>
      <c r="G1210" s="56"/>
      <c r="H1210" s="56"/>
      <c r="I1210" s="102"/>
      <c r="J1210" s="103"/>
      <c r="U1210" s="7"/>
    </row>
    <row r="1211" spans="2:21" s="2" customFormat="1" ht="15.75" customHeight="1">
      <c r="B1211" s="106"/>
      <c r="C1211" s="162"/>
      <c r="D1211" s="108"/>
      <c r="E1211" s="54"/>
      <c r="F1211" s="56"/>
      <c r="G1211" s="56"/>
      <c r="H1211" s="56"/>
      <c r="I1211" s="102"/>
      <c r="J1211" s="103"/>
      <c r="U1211" s="7"/>
    </row>
    <row r="1212" spans="2:21" s="2" customFormat="1" ht="15.75" customHeight="1">
      <c r="B1212" s="106"/>
      <c r="C1212" s="162"/>
      <c r="D1212" s="108"/>
      <c r="E1212" s="54"/>
      <c r="F1212" s="56"/>
      <c r="G1212" s="56"/>
      <c r="H1212" s="56"/>
      <c r="I1212" s="102"/>
      <c r="J1212" s="103"/>
      <c r="U1212" s="7"/>
    </row>
    <row r="1213" spans="2:21" s="2" customFormat="1" ht="15.75" customHeight="1">
      <c r="B1213" s="106"/>
      <c r="C1213" s="162"/>
      <c r="D1213" s="108"/>
      <c r="E1213" s="54"/>
      <c r="F1213" s="56"/>
      <c r="G1213" s="56"/>
      <c r="H1213" s="56"/>
      <c r="I1213" s="102"/>
      <c r="J1213" s="103"/>
      <c r="U1213" s="7"/>
    </row>
    <row r="1214" spans="2:21" s="2" customFormat="1" ht="15.75" customHeight="1">
      <c r="B1214" s="106"/>
      <c r="C1214" s="162"/>
      <c r="D1214" s="108"/>
      <c r="E1214" s="54"/>
      <c r="F1214" s="56"/>
      <c r="G1214" s="56"/>
      <c r="H1214" s="56"/>
      <c r="I1214" s="102"/>
      <c r="J1214" s="103"/>
      <c r="U1214" s="7"/>
    </row>
    <row r="1215" spans="2:21" s="2" customFormat="1" ht="15.75" customHeight="1">
      <c r="B1215" s="106"/>
      <c r="C1215" s="162"/>
      <c r="D1215" s="108"/>
      <c r="E1215" s="54"/>
      <c r="F1215" s="56"/>
      <c r="G1215" s="56"/>
      <c r="H1215" s="56"/>
      <c r="I1215" s="102"/>
      <c r="J1215" s="103"/>
      <c r="U1215" s="7"/>
    </row>
    <row r="1216" spans="2:21" s="2" customFormat="1" ht="15.75" customHeight="1">
      <c r="B1216" s="106"/>
      <c r="C1216" s="162"/>
      <c r="D1216" s="108"/>
      <c r="E1216" s="54"/>
      <c r="F1216" s="56"/>
      <c r="G1216" s="56"/>
      <c r="H1216" s="56"/>
      <c r="I1216" s="102"/>
      <c r="J1216" s="103"/>
      <c r="U1216" s="7"/>
    </row>
    <row r="1217" spans="2:21" s="2" customFormat="1" ht="15.75" customHeight="1">
      <c r="B1217" s="106"/>
      <c r="C1217" s="162"/>
      <c r="D1217" s="108"/>
      <c r="E1217" s="54"/>
      <c r="F1217" s="56"/>
      <c r="G1217" s="56"/>
      <c r="H1217" s="56"/>
      <c r="I1217" s="102"/>
      <c r="J1217" s="103"/>
      <c r="U1217" s="7"/>
    </row>
    <row r="1218" spans="2:21" s="2" customFormat="1" ht="15.75" customHeight="1">
      <c r="B1218" s="106"/>
      <c r="C1218" s="162"/>
      <c r="D1218" s="108"/>
      <c r="E1218" s="54"/>
      <c r="F1218" s="56"/>
      <c r="G1218" s="56"/>
      <c r="H1218" s="56"/>
      <c r="I1218" s="102"/>
      <c r="J1218" s="103"/>
      <c r="U1218" s="7"/>
    </row>
    <row r="1219" spans="2:21" s="2" customFormat="1" ht="15.75" customHeight="1">
      <c r="B1219" s="106"/>
      <c r="C1219" s="162"/>
      <c r="D1219" s="108"/>
      <c r="E1219" s="54"/>
      <c r="F1219" s="56"/>
      <c r="G1219" s="56"/>
      <c r="H1219" s="56"/>
      <c r="I1219" s="102"/>
      <c r="J1219" s="103"/>
      <c r="U1219" s="7"/>
    </row>
    <row r="1220" spans="2:21" s="2" customFormat="1" ht="15.75" customHeight="1">
      <c r="B1220" s="106"/>
      <c r="C1220" s="162"/>
      <c r="D1220" s="108"/>
      <c r="E1220" s="54"/>
      <c r="F1220" s="56"/>
      <c r="G1220" s="56"/>
      <c r="H1220" s="56"/>
      <c r="I1220" s="102"/>
      <c r="J1220" s="103"/>
      <c r="U1220" s="7"/>
    </row>
    <row r="1221" spans="2:21" s="2" customFormat="1" ht="15.75" customHeight="1">
      <c r="B1221" s="106"/>
      <c r="C1221" s="162"/>
      <c r="D1221" s="108"/>
      <c r="E1221" s="54"/>
      <c r="F1221" s="56"/>
      <c r="G1221" s="56"/>
      <c r="H1221" s="56"/>
      <c r="I1221" s="102"/>
      <c r="J1221" s="103"/>
      <c r="U1221" s="7"/>
    </row>
    <row r="1222" spans="2:21" s="2" customFormat="1" ht="15.75" customHeight="1">
      <c r="B1222" s="106"/>
      <c r="C1222" s="162"/>
      <c r="D1222" s="108"/>
      <c r="E1222" s="54"/>
      <c r="F1222" s="56"/>
      <c r="G1222" s="56"/>
      <c r="H1222" s="56"/>
      <c r="I1222" s="102"/>
      <c r="J1222" s="103"/>
      <c r="U1222" s="7"/>
    </row>
    <row r="1223" spans="2:21" s="2" customFormat="1" ht="15.75" customHeight="1">
      <c r="B1223" s="106"/>
      <c r="C1223" s="162"/>
      <c r="D1223" s="108"/>
      <c r="E1223" s="54"/>
      <c r="F1223" s="56"/>
      <c r="G1223" s="56"/>
      <c r="H1223" s="56"/>
      <c r="I1223" s="102"/>
      <c r="J1223" s="103"/>
      <c r="U1223" s="7"/>
    </row>
    <row r="1224" spans="2:21" s="2" customFormat="1" ht="15.75" customHeight="1">
      <c r="B1224" s="106"/>
      <c r="C1224" s="162"/>
      <c r="D1224" s="108"/>
      <c r="E1224" s="54"/>
      <c r="F1224" s="56"/>
      <c r="G1224" s="56"/>
      <c r="H1224" s="56"/>
      <c r="I1224" s="102"/>
      <c r="J1224" s="103"/>
      <c r="U1224" s="7"/>
    </row>
    <row r="1225" spans="2:21" s="2" customFormat="1" ht="15.75" customHeight="1">
      <c r="B1225" s="106"/>
      <c r="C1225" s="162"/>
      <c r="D1225" s="108"/>
      <c r="E1225" s="54"/>
      <c r="F1225" s="56"/>
      <c r="G1225" s="56"/>
      <c r="H1225" s="56"/>
      <c r="I1225" s="102"/>
      <c r="J1225" s="103"/>
      <c r="U1225" s="7"/>
    </row>
    <row r="1226" spans="2:21" s="2" customFormat="1" ht="15.75" customHeight="1">
      <c r="B1226" s="106"/>
      <c r="C1226" s="162"/>
      <c r="D1226" s="108"/>
      <c r="E1226" s="54"/>
      <c r="F1226" s="56"/>
      <c r="G1226" s="56"/>
      <c r="H1226" s="56"/>
      <c r="I1226" s="102"/>
      <c r="J1226" s="103"/>
      <c r="U1226" s="7"/>
    </row>
    <row r="1227" spans="2:21" s="2" customFormat="1" ht="15.75" customHeight="1">
      <c r="B1227" s="106"/>
      <c r="C1227" s="162"/>
      <c r="D1227" s="108"/>
      <c r="E1227" s="54"/>
      <c r="F1227" s="56"/>
      <c r="G1227" s="56"/>
      <c r="H1227" s="56"/>
      <c r="I1227" s="102"/>
      <c r="J1227" s="103"/>
      <c r="U1227" s="7"/>
    </row>
    <row r="1228" spans="2:21" s="2" customFormat="1" ht="15.75" customHeight="1">
      <c r="B1228" s="106"/>
      <c r="C1228" s="162"/>
      <c r="D1228" s="108"/>
      <c r="E1228" s="54"/>
      <c r="F1228" s="56"/>
      <c r="G1228" s="56"/>
      <c r="H1228" s="56"/>
      <c r="I1228" s="102"/>
      <c r="J1228" s="103"/>
      <c r="U1228" s="7"/>
    </row>
    <row r="1229" spans="2:21" s="2" customFormat="1" ht="15.75" customHeight="1">
      <c r="B1229" s="106"/>
      <c r="C1229" s="162"/>
      <c r="D1229" s="108"/>
      <c r="E1229" s="54"/>
      <c r="F1229" s="56"/>
      <c r="G1229" s="56"/>
      <c r="H1229" s="56"/>
      <c r="I1229" s="102"/>
      <c r="J1229" s="103"/>
      <c r="U1229" s="7"/>
    </row>
    <row r="1230" spans="2:21" s="2" customFormat="1" ht="15.75" customHeight="1">
      <c r="B1230" s="106"/>
      <c r="C1230" s="162"/>
      <c r="D1230" s="108"/>
      <c r="E1230" s="54"/>
      <c r="F1230" s="56"/>
      <c r="G1230" s="56"/>
      <c r="H1230" s="56"/>
      <c r="I1230" s="102"/>
      <c r="J1230" s="103"/>
      <c r="U1230" s="7"/>
    </row>
    <row r="1231" spans="2:21" s="2" customFormat="1" ht="15.75" customHeight="1">
      <c r="B1231" s="106"/>
      <c r="C1231" s="162"/>
      <c r="D1231" s="108"/>
      <c r="E1231" s="54"/>
      <c r="F1231" s="56"/>
      <c r="G1231" s="56"/>
      <c r="H1231" s="56"/>
      <c r="I1231" s="102"/>
      <c r="J1231" s="103"/>
      <c r="U1231" s="7"/>
    </row>
    <row r="1232" spans="2:21" s="2" customFormat="1" ht="15.75" customHeight="1">
      <c r="B1232" s="106"/>
      <c r="C1232" s="162"/>
      <c r="D1232" s="108"/>
      <c r="E1232" s="54"/>
      <c r="F1232" s="56"/>
      <c r="G1232" s="56"/>
      <c r="H1232" s="56"/>
      <c r="I1232" s="102"/>
      <c r="J1232" s="103"/>
      <c r="U1232" s="7"/>
    </row>
    <row r="1233" spans="2:21" s="2" customFormat="1" ht="15.75" customHeight="1">
      <c r="B1233" s="106"/>
      <c r="C1233" s="162"/>
      <c r="D1233" s="108"/>
      <c r="E1233" s="54"/>
      <c r="F1233" s="56"/>
      <c r="G1233" s="56"/>
      <c r="H1233" s="56"/>
      <c r="I1233" s="102"/>
      <c r="J1233" s="103"/>
      <c r="U1233" s="7"/>
    </row>
    <row r="1234" spans="2:21" s="2" customFormat="1" ht="15.75" customHeight="1">
      <c r="B1234" s="106"/>
      <c r="C1234" s="162"/>
      <c r="D1234" s="108"/>
      <c r="E1234" s="54"/>
      <c r="F1234" s="56"/>
      <c r="G1234" s="56"/>
      <c r="H1234" s="56"/>
      <c r="I1234" s="102"/>
      <c r="J1234" s="103"/>
      <c r="U1234" s="7"/>
    </row>
    <row r="1235" spans="2:21" s="2" customFormat="1" ht="15.75" customHeight="1">
      <c r="B1235" s="106"/>
      <c r="C1235" s="162"/>
      <c r="D1235" s="108"/>
      <c r="E1235" s="54"/>
      <c r="F1235" s="56"/>
      <c r="G1235" s="56"/>
      <c r="H1235" s="56"/>
      <c r="I1235" s="102"/>
      <c r="J1235" s="103"/>
      <c r="U1235" s="7"/>
    </row>
    <row r="1236" spans="2:21" s="2" customFormat="1" ht="15.75" customHeight="1">
      <c r="B1236" s="106"/>
      <c r="C1236" s="162"/>
      <c r="D1236" s="108"/>
      <c r="E1236" s="54"/>
      <c r="F1236" s="56"/>
      <c r="G1236" s="56"/>
      <c r="H1236" s="56"/>
      <c r="I1236" s="102"/>
      <c r="J1236" s="103"/>
      <c r="U1236" s="7"/>
    </row>
    <row r="1237" spans="2:21" s="2" customFormat="1" ht="15.75" customHeight="1">
      <c r="B1237" s="106"/>
      <c r="C1237" s="162"/>
      <c r="D1237" s="108"/>
      <c r="E1237" s="54"/>
      <c r="F1237" s="56"/>
      <c r="G1237" s="56"/>
      <c r="H1237" s="56"/>
      <c r="I1237" s="102"/>
      <c r="J1237" s="103"/>
      <c r="U1237" s="7"/>
    </row>
    <row r="1238" spans="2:21" s="2" customFormat="1" ht="15.75" customHeight="1">
      <c r="B1238" s="106"/>
      <c r="C1238" s="162"/>
      <c r="D1238" s="108"/>
      <c r="E1238" s="54"/>
      <c r="F1238" s="56"/>
      <c r="G1238" s="56"/>
      <c r="H1238" s="56"/>
      <c r="I1238" s="102"/>
      <c r="J1238" s="103"/>
      <c r="U1238" s="7"/>
    </row>
    <row r="1239" spans="2:21" s="2" customFormat="1" ht="15.75" customHeight="1">
      <c r="B1239" s="106"/>
      <c r="C1239" s="162"/>
      <c r="D1239" s="108"/>
      <c r="E1239" s="54"/>
      <c r="F1239" s="56"/>
      <c r="G1239" s="56"/>
      <c r="H1239" s="56"/>
      <c r="I1239" s="102"/>
      <c r="J1239" s="103"/>
      <c r="U1239" s="7"/>
    </row>
    <row r="1240" spans="2:21" s="2" customFormat="1" ht="15.75" customHeight="1">
      <c r="B1240" s="106"/>
      <c r="C1240" s="162"/>
      <c r="D1240" s="108"/>
      <c r="E1240" s="54"/>
      <c r="F1240" s="56"/>
      <c r="G1240" s="56"/>
      <c r="H1240" s="56"/>
      <c r="I1240" s="102"/>
      <c r="J1240" s="103"/>
      <c r="U1240" s="7"/>
    </row>
    <row r="1241" spans="2:21" s="2" customFormat="1" ht="15.75" customHeight="1">
      <c r="B1241" s="106"/>
      <c r="C1241" s="162"/>
      <c r="D1241" s="108"/>
      <c r="E1241" s="54"/>
      <c r="F1241" s="56"/>
      <c r="G1241" s="56"/>
      <c r="H1241" s="56"/>
      <c r="I1241" s="102"/>
      <c r="J1241" s="103"/>
      <c r="U1241" s="7"/>
    </row>
    <row r="1242" spans="2:21" s="2" customFormat="1" ht="15.75" customHeight="1">
      <c r="B1242" s="106"/>
      <c r="C1242" s="162"/>
      <c r="D1242" s="108"/>
      <c r="E1242" s="54"/>
      <c r="F1242" s="56"/>
      <c r="G1242" s="56"/>
      <c r="H1242" s="56"/>
      <c r="I1242" s="102"/>
      <c r="J1242" s="103"/>
      <c r="U1242" s="7"/>
    </row>
    <row r="1243" spans="2:21" s="2" customFormat="1" ht="15.75" customHeight="1">
      <c r="B1243" s="106"/>
      <c r="C1243" s="162"/>
      <c r="D1243" s="108"/>
      <c r="E1243" s="54"/>
      <c r="F1243" s="56"/>
      <c r="G1243" s="56"/>
      <c r="H1243" s="56"/>
      <c r="I1243" s="102"/>
      <c r="J1243" s="103"/>
      <c r="U1243" s="7"/>
    </row>
    <row r="1244" spans="2:21" s="2" customFormat="1" ht="15.75" customHeight="1">
      <c r="B1244" s="106"/>
      <c r="C1244" s="162"/>
      <c r="D1244" s="108"/>
      <c r="E1244" s="54"/>
      <c r="F1244" s="56"/>
      <c r="G1244" s="56"/>
      <c r="H1244" s="56"/>
      <c r="I1244" s="102"/>
      <c r="J1244" s="103"/>
      <c r="U1244" s="7"/>
    </row>
    <row r="1245" spans="2:21" s="2" customFormat="1" ht="15.75" customHeight="1">
      <c r="B1245" s="106"/>
      <c r="C1245" s="162"/>
      <c r="D1245" s="108"/>
      <c r="E1245" s="54"/>
      <c r="F1245" s="56"/>
      <c r="G1245" s="56"/>
      <c r="H1245" s="56"/>
      <c r="I1245" s="102"/>
      <c r="J1245" s="103"/>
      <c r="U1245" s="7"/>
    </row>
    <row r="1246" spans="2:21" s="2" customFormat="1" ht="15.75" customHeight="1">
      <c r="B1246" s="106"/>
      <c r="C1246" s="162"/>
      <c r="D1246" s="108"/>
      <c r="E1246" s="54"/>
      <c r="F1246" s="56"/>
      <c r="G1246" s="56"/>
      <c r="H1246" s="56"/>
      <c r="I1246" s="102"/>
      <c r="J1246" s="103"/>
      <c r="U1246" s="7"/>
    </row>
    <row r="1247" spans="2:21" s="2" customFormat="1" ht="15.75" customHeight="1">
      <c r="B1247" s="106"/>
      <c r="C1247" s="162"/>
      <c r="D1247" s="108"/>
      <c r="E1247" s="54"/>
      <c r="F1247" s="56"/>
      <c r="G1247" s="56"/>
      <c r="H1247" s="56"/>
      <c r="I1247" s="102"/>
      <c r="J1247" s="103"/>
      <c r="U1247" s="7"/>
    </row>
    <row r="1248" spans="2:21" s="2" customFormat="1" ht="15.75" customHeight="1">
      <c r="B1248" s="106"/>
      <c r="C1248" s="162"/>
      <c r="D1248" s="108"/>
      <c r="E1248" s="54"/>
      <c r="F1248" s="56"/>
      <c r="G1248" s="56"/>
      <c r="H1248" s="56"/>
      <c r="I1248" s="102"/>
      <c r="J1248" s="103"/>
      <c r="U1248" s="7"/>
    </row>
    <row r="1249" spans="2:21" s="2" customFormat="1" ht="15.75" customHeight="1">
      <c r="B1249" s="106"/>
      <c r="C1249" s="162"/>
      <c r="D1249" s="108"/>
      <c r="E1249" s="54"/>
      <c r="F1249" s="56"/>
      <c r="G1249" s="56"/>
      <c r="H1249" s="56"/>
      <c r="I1249" s="102"/>
      <c r="J1249" s="103"/>
      <c r="U1249" s="7"/>
    </row>
    <row r="1250" spans="2:21" s="2" customFormat="1" ht="15.75" customHeight="1">
      <c r="B1250" s="106"/>
      <c r="C1250" s="162"/>
      <c r="D1250" s="108"/>
      <c r="E1250" s="54"/>
      <c r="F1250" s="56"/>
      <c r="G1250" s="56"/>
      <c r="H1250" s="56"/>
      <c r="I1250" s="102"/>
      <c r="J1250" s="103"/>
      <c r="U1250" s="7"/>
    </row>
    <row r="1251" spans="2:21" s="2" customFormat="1" ht="15.75" customHeight="1">
      <c r="B1251" s="106"/>
      <c r="C1251" s="162"/>
      <c r="D1251" s="108"/>
      <c r="E1251" s="54"/>
      <c r="F1251" s="56"/>
      <c r="G1251" s="56"/>
      <c r="H1251" s="56"/>
      <c r="I1251" s="102"/>
      <c r="J1251" s="103"/>
      <c r="U1251" s="7"/>
    </row>
    <row r="1252" spans="2:21" s="2" customFormat="1" ht="15.75" customHeight="1">
      <c r="B1252" s="106"/>
      <c r="C1252" s="162"/>
      <c r="D1252" s="108"/>
      <c r="E1252" s="54"/>
      <c r="F1252" s="56"/>
      <c r="G1252" s="56"/>
      <c r="H1252" s="56"/>
      <c r="I1252" s="102"/>
      <c r="J1252" s="103"/>
      <c r="U1252" s="7"/>
    </row>
    <row r="1253" spans="2:21" s="2" customFormat="1" ht="15.75" customHeight="1">
      <c r="B1253" s="106"/>
      <c r="C1253" s="162"/>
      <c r="D1253" s="108"/>
      <c r="E1253" s="54"/>
      <c r="F1253" s="56"/>
      <c r="G1253" s="56"/>
      <c r="H1253" s="56"/>
      <c r="I1253" s="102"/>
      <c r="J1253" s="103"/>
      <c r="U1253" s="7"/>
    </row>
    <row r="1254" spans="2:21" s="2" customFormat="1" ht="15.75" customHeight="1">
      <c r="B1254" s="106"/>
      <c r="C1254" s="162"/>
      <c r="D1254" s="108"/>
      <c r="E1254" s="54"/>
      <c r="F1254" s="56"/>
      <c r="G1254" s="56"/>
      <c r="H1254" s="56"/>
      <c r="I1254" s="102"/>
      <c r="J1254" s="103"/>
      <c r="U1254" s="7"/>
    </row>
    <row r="1255" spans="2:21" s="2" customFormat="1">
      <c r="B1255" s="106"/>
      <c r="C1255" s="162"/>
      <c r="D1255" s="108"/>
      <c r="E1255" s="54"/>
      <c r="F1255" s="56"/>
      <c r="G1255" s="56"/>
      <c r="H1255" s="56"/>
      <c r="I1255" s="102"/>
      <c r="J1255" s="103"/>
      <c r="U1255" s="7"/>
    </row>
    <row r="1256" spans="2:21" s="2" customFormat="1">
      <c r="B1256" s="106"/>
      <c r="C1256" s="162"/>
      <c r="D1256" s="108"/>
      <c r="E1256" s="54"/>
      <c r="F1256" s="56"/>
      <c r="G1256" s="56"/>
      <c r="H1256" s="56"/>
      <c r="I1256" s="102"/>
      <c r="J1256" s="103"/>
      <c r="U1256" s="7"/>
    </row>
    <row r="1257" spans="2:21" s="2" customFormat="1">
      <c r="B1257" s="106"/>
      <c r="C1257" s="162"/>
      <c r="D1257" s="108"/>
      <c r="E1257" s="54"/>
      <c r="F1257" s="56"/>
      <c r="G1257" s="56"/>
      <c r="H1257" s="56"/>
      <c r="I1257" s="102"/>
      <c r="J1257" s="103"/>
      <c r="U1257" s="7"/>
    </row>
    <row r="1258" spans="2:21" s="2" customFormat="1">
      <c r="B1258" s="106"/>
      <c r="C1258" s="162"/>
      <c r="D1258" s="108"/>
      <c r="E1258" s="54"/>
      <c r="F1258" s="56"/>
      <c r="G1258" s="56"/>
      <c r="H1258" s="56"/>
      <c r="I1258" s="102"/>
      <c r="J1258" s="103"/>
      <c r="U1258" s="7"/>
    </row>
    <row r="1259" spans="2:21" s="2" customFormat="1">
      <c r="B1259" s="106"/>
      <c r="C1259" s="162"/>
      <c r="D1259" s="108"/>
      <c r="E1259" s="54"/>
      <c r="F1259" s="56"/>
      <c r="G1259" s="56"/>
      <c r="H1259" s="56"/>
      <c r="I1259" s="102"/>
      <c r="J1259" s="103"/>
      <c r="U1259" s="7"/>
    </row>
    <row r="1260" spans="2:21" s="2" customFormat="1">
      <c r="B1260" s="106"/>
      <c r="C1260" s="162"/>
      <c r="D1260" s="108"/>
      <c r="E1260" s="54"/>
      <c r="F1260" s="56"/>
      <c r="G1260" s="56"/>
      <c r="H1260" s="56"/>
      <c r="I1260" s="102"/>
      <c r="J1260" s="103"/>
      <c r="U1260" s="7"/>
    </row>
    <row r="1261" spans="2:21" s="2" customFormat="1">
      <c r="B1261" s="106"/>
      <c r="C1261" s="162"/>
      <c r="D1261" s="108"/>
      <c r="E1261" s="54"/>
      <c r="F1261" s="56"/>
      <c r="G1261" s="56"/>
      <c r="H1261" s="56"/>
      <c r="I1261" s="102"/>
      <c r="J1261" s="103"/>
      <c r="U1261" s="7"/>
    </row>
    <row r="1262" spans="2:21" s="2" customFormat="1">
      <c r="B1262" s="106"/>
      <c r="C1262" s="162"/>
      <c r="D1262" s="108"/>
      <c r="E1262" s="54"/>
      <c r="F1262" s="56"/>
      <c r="G1262" s="56"/>
      <c r="H1262" s="56"/>
      <c r="I1262" s="102"/>
      <c r="J1262" s="103"/>
      <c r="U1262" s="7"/>
    </row>
    <row r="1263" spans="2:21" s="2" customFormat="1">
      <c r="B1263" s="106"/>
      <c r="C1263" s="162"/>
      <c r="D1263" s="108"/>
      <c r="E1263" s="54"/>
      <c r="F1263" s="56"/>
      <c r="G1263" s="56"/>
      <c r="H1263" s="56"/>
      <c r="I1263" s="102"/>
      <c r="J1263" s="103"/>
      <c r="U1263" s="7"/>
    </row>
    <row r="1264" spans="2:21" s="2" customFormat="1">
      <c r="B1264" s="106"/>
      <c r="C1264" s="162"/>
      <c r="D1264" s="108"/>
      <c r="E1264" s="54"/>
      <c r="F1264" s="56"/>
      <c r="G1264" s="56"/>
      <c r="H1264" s="56"/>
      <c r="I1264" s="102"/>
      <c r="J1264" s="103"/>
      <c r="U1264" s="7"/>
    </row>
    <row r="1265" spans="2:21" s="2" customFormat="1">
      <c r="B1265" s="106"/>
      <c r="C1265" s="162"/>
      <c r="D1265" s="108"/>
      <c r="E1265" s="54"/>
      <c r="F1265" s="56"/>
      <c r="G1265" s="56"/>
      <c r="H1265" s="56"/>
      <c r="I1265" s="102"/>
      <c r="J1265" s="103"/>
      <c r="U1265" s="7"/>
    </row>
    <row r="1266" spans="2:21" s="2" customFormat="1">
      <c r="B1266" s="106"/>
      <c r="C1266" s="162"/>
      <c r="D1266" s="108"/>
      <c r="E1266" s="54"/>
      <c r="F1266" s="56"/>
      <c r="G1266" s="56"/>
      <c r="H1266" s="56"/>
      <c r="I1266" s="102"/>
      <c r="J1266" s="103"/>
      <c r="U1266" s="7"/>
    </row>
    <row r="1267" spans="2:21" s="2" customFormat="1">
      <c r="B1267" s="106"/>
      <c r="C1267" s="162"/>
      <c r="D1267" s="108"/>
      <c r="E1267" s="54"/>
      <c r="F1267" s="56"/>
      <c r="G1267" s="56"/>
      <c r="H1267" s="56"/>
      <c r="I1267" s="102"/>
      <c r="J1267" s="103"/>
      <c r="U1267" s="7"/>
    </row>
    <row r="1268" spans="2:21" s="2" customFormat="1">
      <c r="B1268" s="106"/>
      <c r="C1268" s="162"/>
      <c r="D1268" s="108"/>
      <c r="E1268" s="54"/>
      <c r="F1268" s="56"/>
      <c r="G1268" s="56"/>
      <c r="H1268" s="56"/>
      <c r="I1268" s="102"/>
      <c r="J1268" s="103"/>
      <c r="U1268" s="7"/>
    </row>
    <row r="1269" spans="2:21" s="2" customFormat="1">
      <c r="B1269" s="106"/>
      <c r="C1269" s="162"/>
      <c r="D1269" s="108"/>
      <c r="E1269" s="54"/>
      <c r="F1269" s="56"/>
      <c r="G1269" s="56"/>
      <c r="H1269" s="56"/>
      <c r="I1269" s="102"/>
      <c r="J1269" s="103"/>
      <c r="U1269" s="7"/>
    </row>
    <row r="1270" spans="2:21" s="2" customFormat="1">
      <c r="B1270" s="106"/>
      <c r="C1270" s="162"/>
      <c r="D1270" s="108"/>
      <c r="E1270" s="54"/>
      <c r="F1270" s="56"/>
      <c r="G1270" s="56"/>
      <c r="H1270" s="56"/>
      <c r="I1270" s="102"/>
      <c r="J1270" s="103"/>
      <c r="U1270" s="7"/>
    </row>
    <row r="1271" spans="2:21" s="2" customFormat="1">
      <c r="B1271" s="106"/>
      <c r="C1271" s="162"/>
      <c r="D1271" s="108"/>
      <c r="E1271" s="54"/>
      <c r="F1271" s="56"/>
      <c r="G1271" s="56"/>
      <c r="H1271" s="56"/>
      <c r="I1271" s="102"/>
      <c r="J1271" s="103"/>
      <c r="U1271" s="7"/>
    </row>
    <row r="1272" spans="2:21" s="2" customFormat="1">
      <c r="B1272" s="106"/>
      <c r="C1272" s="162"/>
      <c r="D1272" s="108"/>
      <c r="E1272" s="54"/>
      <c r="F1272" s="56"/>
      <c r="G1272" s="56"/>
      <c r="H1272" s="56"/>
      <c r="I1272" s="102"/>
      <c r="J1272" s="103"/>
      <c r="U1272" s="7"/>
    </row>
    <row r="1273" spans="2:21" s="2" customFormat="1">
      <c r="B1273" s="106"/>
      <c r="C1273" s="162"/>
      <c r="D1273" s="108"/>
      <c r="E1273" s="54"/>
      <c r="F1273" s="56"/>
      <c r="G1273" s="56"/>
      <c r="H1273" s="56"/>
      <c r="I1273" s="102"/>
      <c r="J1273" s="103"/>
      <c r="U1273" s="7"/>
    </row>
    <row r="1274" spans="2:21" s="2" customFormat="1">
      <c r="B1274" s="106"/>
      <c r="C1274" s="162"/>
      <c r="D1274" s="108"/>
      <c r="E1274" s="54"/>
      <c r="F1274" s="56"/>
      <c r="G1274" s="56"/>
      <c r="H1274" s="56"/>
      <c r="I1274" s="102"/>
      <c r="J1274" s="103"/>
      <c r="U1274" s="7"/>
    </row>
    <row r="1275" spans="2:21" s="2" customFormat="1">
      <c r="B1275" s="106"/>
      <c r="C1275" s="162"/>
      <c r="D1275" s="108"/>
      <c r="E1275" s="54"/>
      <c r="F1275" s="56"/>
      <c r="G1275" s="56"/>
      <c r="H1275" s="56"/>
      <c r="I1275" s="102"/>
      <c r="J1275" s="103"/>
      <c r="U1275" s="7"/>
    </row>
    <row r="1276" spans="2:21" s="2" customFormat="1">
      <c r="B1276" s="106"/>
      <c r="C1276" s="162"/>
      <c r="D1276" s="108"/>
      <c r="E1276" s="54"/>
      <c r="F1276" s="56"/>
      <c r="G1276" s="56"/>
      <c r="H1276" s="56"/>
      <c r="I1276" s="102"/>
      <c r="J1276" s="103"/>
      <c r="U1276" s="7"/>
    </row>
    <row r="1277" spans="2:21" s="2" customFormat="1">
      <c r="B1277" s="106"/>
      <c r="C1277" s="162"/>
      <c r="D1277" s="108"/>
      <c r="E1277" s="54"/>
      <c r="F1277" s="56"/>
      <c r="G1277" s="56"/>
      <c r="H1277" s="56"/>
      <c r="I1277" s="102"/>
      <c r="J1277" s="103"/>
      <c r="U1277" s="7"/>
    </row>
    <row r="1278" spans="2:21" s="2" customFormat="1">
      <c r="B1278" s="106"/>
      <c r="C1278" s="162"/>
      <c r="D1278" s="108"/>
      <c r="E1278" s="54"/>
      <c r="F1278" s="56"/>
      <c r="G1278" s="56"/>
      <c r="H1278" s="56"/>
      <c r="I1278" s="102"/>
      <c r="J1278" s="103"/>
      <c r="U1278" s="7"/>
    </row>
    <row r="1279" spans="2:21" s="2" customFormat="1">
      <c r="B1279" s="106"/>
      <c r="C1279" s="162"/>
      <c r="D1279" s="108"/>
      <c r="E1279" s="54"/>
      <c r="F1279" s="56"/>
      <c r="G1279" s="56"/>
      <c r="H1279" s="56"/>
      <c r="I1279" s="102"/>
      <c r="J1279" s="103"/>
      <c r="U1279" s="7"/>
    </row>
    <row r="1280" spans="2:21" s="2" customFormat="1">
      <c r="B1280" s="106"/>
      <c r="C1280" s="162"/>
      <c r="D1280" s="108"/>
      <c r="E1280" s="54"/>
      <c r="F1280" s="56"/>
      <c r="G1280" s="56"/>
      <c r="H1280" s="56"/>
      <c r="I1280" s="102"/>
      <c r="J1280" s="103"/>
      <c r="U1280" s="7"/>
    </row>
    <row r="1281" spans="2:21" s="2" customFormat="1">
      <c r="B1281" s="106"/>
      <c r="C1281" s="162"/>
      <c r="D1281" s="108"/>
      <c r="E1281" s="54"/>
      <c r="F1281" s="56"/>
      <c r="G1281" s="56"/>
      <c r="H1281" s="56"/>
      <c r="I1281" s="102"/>
      <c r="J1281" s="103"/>
      <c r="U1281" s="7"/>
    </row>
    <row r="1282" spans="2:21" s="2" customFormat="1">
      <c r="B1282" s="106"/>
      <c r="C1282" s="162"/>
      <c r="D1282" s="108"/>
      <c r="E1282" s="54"/>
      <c r="F1282" s="56"/>
      <c r="G1282" s="56"/>
      <c r="H1282" s="56"/>
      <c r="I1282" s="102"/>
      <c r="J1282" s="103"/>
      <c r="U1282" s="7"/>
    </row>
    <row r="1283" spans="2:21" s="2" customFormat="1">
      <c r="B1283" s="106"/>
      <c r="C1283" s="162"/>
      <c r="D1283" s="108"/>
      <c r="E1283" s="54"/>
      <c r="F1283" s="56"/>
      <c r="G1283" s="56"/>
      <c r="H1283" s="56"/>
      <c r="I1283" s="102"/>
      <c r="J1283" s="103"/>
      <c r="U1283" s="7"/>
    </row>
    <row r="1284" spans="2:21" s="2" customFormat="1">
      <c r="B1284" s="106"/>
      <c r="C1284" s="162"/>
      <c r="D1284" s="108"/>
      <c r="E1284" s="54"/>
      <c r="F1284" s="56"/>
      <c r="G1284" s="56"/>
      <c r="H1284" s="56"/>
      <c r="I1284" s="102"/>
      <c r="J1284" s="103"/>
      <c r="U1284" s="7"/>
    </row>
    <row r="1285" spans="2:21" s="2" customFormat="1">
      <c r="B1285" s="106"/>
      <c r="C1285" s="162"/>
      <c r="D1285" s="108"/>
      <c r="E1285" s="54"/>
      <c r="F1285" s="56"/>
      <c r="G1285" s="56"/>
      <c r="H1285" s="56"/>
      <c r="I1285" s="102"/>
      <c r="J1285" s="103"/>
      <c r="U1285" s="7"/>
    </row>
    <row r="1286" spans="2:21" s="2" customFormat="1">
      <c r="B1286" s="106"/>
      <c r="C1286" s="162"/>
      <c r="D1286" s="108"/>
      <c r="E1286" s="54"/>
      <c r="F1286" s="56"/>
      <c r="G1286" s="56"/>
      <c r="H1286" s="56"/>
      <c r="I1286" s="102"/>
      <c r="J1286" s="103"/>
      <c r="U1286" s="7"/>
    </row>
    <row r="1287" spans="2:21" s="2" customFormat="1">
      <c r="B1287" s="106"/>
      <c r="C1287" s="162"/>
      <c r="D1287" s="108"/>
      <c r="E1287" s="54"/>
      <c r="F1287" s="56"/>
      <c r="G1287" s="56"/>
      <c r="H1287" s="56"/>
      <c r="I1287" s="102"/>
      <c r="J1287" s="103"/>
      <c r="U1287" s="7"/>
    </row>
    <row r="1288" spans="2:21" s="2" customFormat="1">
      <c r="B1288" s="106"/>
      <c r="C1288" s="162"/>
      <c r="D1288" s="108"/>
      <c r="E1288" s="54"/>
      <c r="F1288" s="56"/>
      <c r="G1288" s="56"/>
      <c r="H1288" s="56"/>
      <c r="I1288" s="102"/>
      <c r="J1288" s="103"/>
      <c r="U1288" s="7"/>
    </row>
    <row r="1289" spans="2:21" s="2" customFormat="1">
      <c r="B1289" s="106"/>
      <c r="C1289" s="162"/>
      <c r="D1289" s="108"/>
      <c r="E1289" s="54"/>
      <c r="F1289" s="56"/>
      <c r="G1289" s="56"/>
      <c r="H1289" s="56"/>
      <c r="I1289" s="102"/>
      <c r="J1289" s="103"/>
      <c r="U1289" s="7"/>
    </row>
    <row r="1290" spans="2:21" s="2" customFormat="1">
      <c r="B1290" s="106"/>
      <c r="C1290" s="162"/>
      <c r="D1290" s="108"/>
      <c r="E1290" s="54"/>
      <c r="F1290" s="56"/>
      <c r="G1290" s="56"/>
      <c r="H1290" s="56"/>
      <c r="I1290" s="102"/>
      <c r="J1290" s="103"/>
      <c r="U1290" s="7"/>
    </row>
    <row r="1291" spans="2:21" s="2" customFormat="1">
      <c r="B1291" s="106"/>
      <c r="C1291" s="162"/>
      <c r="D1291" s="108"/>
      <c r="E1291" s="54"/>
      <c r="F1291" s="56"/>
      <c r="G1291" s="56"/>
      <c r="H1291" s="56"/>
      <c r="I1291" s="102"/>
      <c r="J1291" s="103"/>
      <c r="U1291" s="7"/>
    </row>
    <row r="1292" spans="2:21" s="2" customFormat="1">
      <c r="B1292" s="106"/>
      <c r="C1292" s="162"/>
      <c r="D1292" s="108"/>
      <c r="E1292" s="54"/>
      <c r="F1292" s="56"/>
      <c r="G1292" s="56"/>
      <c r="H1292" s="56"/>
      <c r="I1292" s="102"/>
      <c r="J1292" s="103"/>
      <c r="U1292" s="7"/>
    </row>
    <row r="1293" spans="2:21" s="2" customFormat="1">
      <c r="B1293" s="106"/>
      <c r="C1293" s="162"/>
      <c r="D1293" s="108"/>
      <c r="E1293" s="54"/>
      <c r="F1293" s="56"/>
      <c r="G1293" s="56"/>
      <c r="H1293" s="56"/>
      <c r="I1293" s="102"/>
      <c r="J1293" s="103"/>
      <c r="U1293" s="7"/>
    </row>
    <row r="1294" spans="2:21" s="2" customFormat="1">
      <c r="B1294" s="106"/>
      <c r="C1294" s="162"/>
      <c r="D1294" s="108"/>
      <c r="E1294" s="54"/>
      <c r="F1294" s="56"/>
      <c r="G1294" s="56"/>
      <c r="H1294" s="56"/>
      <c r="I1294" s="102"/>
      <c r="J1294" s="103"/>
      <c r="U1294" s="7"/>
    </row>
    <row r="1295" spans="2:21" s="2" customFormat="1">
      <c r="B1295" s="106"/>
      <c r="C1295" s="162"/>
      <c r="D1295" s="108"/>
      <c r="E1295" s="54"/>
      <c r="F1295" s="56"/>
      <c r="G1295" s="56"/>
      <c r="H1295" s="56"/>
      <c r="I1295" s="102"/>
      <c r="J1295" s="103"/>
      <c r="U1295" s="7"/>
    </row>
    <row r="1296" spans="2:21" s="2" customFormat="1">
      <c r="B1296" s="106"/>
      <c r="C1296" s="162"/>
      <c r="D1296" s="108"/>
      <c r="E1296" s="54"/>
      <c r="F1296" s="56"/>
      <c r="G1296" s="56"/>
      <c r="H1296" s="56"/>
      <c r="I1296" s="102"/>
      <c r="J1296" s="103"/>
      <c r="U1296" s="7"/>
    </row>
    <row r="1297" spans="2:21" s="2" customFormat="1">
      <c r="B1297" s="106"/>
      <c r="C1297" s="162"/>
      <c r="D1297" s="108"/>
      <c r="E1297" s="54"/>
      <c r="F1297" s="56"/>
      <c r="G1297" s="56"/>
      <c r="H1297" s="56"/>
      <c r="I1297" s="102"/>
      <c r="J1297" s="103"/>
      <c r="U1297" s="7"/>
    </row>
    <row r="1298" spans="2:21" s="2" customFormat="1">
      <c r="B1298" s="106"/>
      <c r="C1298" s="162"/>
      <c r="D1298" s="108"/>
      <c r="E1298" s="54"/>
      <c r="F1298" s="56"/>
      <c r="G1298" s="56"/>
      <c r="H1298" s="56"/>
      <c r="I1298" s="102"/>
      <c r="J1298" s="103"/>
      <c r="U1298" s="7"/>
    </row>
    <row r="1299" spans="2:21" s="2" customFormat="1">
      <c r="B1299" s="106"/>
      <c r="C1299" s="162"/>
      <c r="D1299" s="108"/>
      <c r="E1299" s="54"/>
      <c r="F1299" s="56"/>
      <c r="G1299" s="56"/>
      <c r="H1299" s="56"/>
      <c r="I1299" s="102"/>
      <c r="J1299" s="103"/>
      <c r="U1299" s="7"/>
    </row>
    <row r="1300" spans="2:21" s="2" customFormat="1">
      <c r="B1300" s="106"/>
      <c r="C1300" s="162"/>
      <c r="D1300" s="108"/>
      <c r="E1300" s="54"/>
      <c r="F1300" s="56"/>
      <c r="G1300" s="56"/>
      <c r="H1300" s="56"/>
      <c r="I1300" s="102"/>
      <c r="J1300" s="103"/>
      <c r="U1300" s="7"/>
    </row>
    <row r="1301" spans="2:21" s="2" customFormat="1">
      <c r="B1301" s="106"/>
      <c r="C1301" s="162"/>
      <c r="D1301" s="108"/>
      <c r="E1301" s="54"/>
      <c r="F1301" s="56"/>
      <c r="G1301" s="56"/>
      <c r="H1301" s="56"/>
      <c r="I1301" s="102"/>
      <c r="J1301" s="103"/>
      <c r="U1301" s="7"/>
    </row>
    <row r="1302" spans="2:21" s="2" customFormat="1">
      <c r="B1302" s="106"/>
      <c r="C1302" s="162"/>
      <c r="D1302" s="108"/>
      <c r="E1302" s="54"/>
      <c r="F1302" s="56"/>
      <c r="G1302" s="56"/>
      <c r="H1302" s="56"/>
      <c r="I1302" s="102"/>
      <c r="J1302" s="103"/>
      <c r="U1302" s="7"/>
    </row>
    <row r="1303" spans="2:21" s="2" customFormat="1">
      <c r="B1303" s="106"/>
      <c r="C1303" s="162"/>
      <c r="D1303" s="108"/>
      <c r="E1303" s="54"/>
      <c r="F1303" s="56"/>
      <c r="G1303" s="56"/>
      <c r="H1303" s="56"/>
      <c r="I1303" s="102"/>
      <c r="J1303" s="103"/>
      <c r="U1303" s="7"/>
    </row>
    <row r="1304" spans="2:21" s="2" customFormat="1">
      <c r="B1304" s="106"/>
      <c r="C1304" s="162"/>
      <c r="D1304" s="108"/>
      <c r="E1304" s="54"/>
      <c r="F1304" s="56"/>
      <c r="G1304" s="56"/>
      <c r="H1304" s="56"/>
      <c r="I1304" s="102"/>
      <c r="J1304" s="103"/>
      <c r="U1304" s="7"/>
    </row>
    <row r="1305" spans="2:21" s="2" customFormat="1">
      <c r="B1305" s="106"/>
      <c r="C1305" s="162"/>
      <c r="D1305" s="108"/>
      <c r="E1305" s="54"/>
      <c r="F1305" s="56"/>
      <c r="G1305" s="56"/>
      <c r="H1305" s="56"/>
      <c r="I1305" s="102"/>
      <c r="J1305" s="103"/>
      <c r="U1305" s="7"/>
    </row>
    <row r="1306" spans="2:21" s="2" customFormat="1">
      <c r="B1306" s="106"/>
      <c r="C1306" s="162"/>
      <c r="D1306" s="108"/>
      <c r="E1306" s="54"/>
      <c r="F1306" s="56"/>
      <c r="G1306" s="56"/>
      <c r="H1306" s="56"/>
      <c r="I1306" s="102"/>
      <c r="J1306" s="103"/>
      <c r="U1306" s="7"/>
    </row>
    <row r="1307" spans="2:21" s="2" customFormat="1">
      <c r="B1307" s="106"/>
      <c r="C1307" s="162"/>
      <c r="D1307" s="108"/>
      <c r="E1307" s="54"/>
      <c r="F1307" s="56"/>
      <c r="G1307" s="56"/>
      <c r="H1307" s="56"/>
      <c r="I1307" s="102"/>
      <c r="J1307" s="103"/>
      <c r="U1307" s="7"/>
    </row>
    <row r="1308" spans="2:21" s="2" customFormat="1">
      <c r="B1308" s="106"/>
      <c r="C1308" s="162"/>
      <c r="D1308" s="108"/>
      <c r="E1308" s="54"/>
      <c r="F1308" s="56"/>
      <c r="G1308" s="56"/>
      <c r="H1308" s="56"/>
      <c r="I1308" s="102"/>
      <c r="J1308" s="103"/>
      <c r="U1308" s="7"/>
    </row>
    <row r="1309" spans="2:21" s="2" customFormat="1">
      <c r="B1309" s="106"/>
      <c r="C1309" s="162"/>
      <c r="D1309" s="108"/>
      <c r="E1309" s="54"/>
      <c r="F1309" s="56"/>
      <c r="G1309" s="56"/>
      <c r="H1309" s="56"/>
      <c r="I1309" s="102"/>
      <c r="J1309" s="103"/>
      <c r="U1309" s="7"/>
    </row>
    <row r="1310" spans="2:21" s="2" customFormat="1">
      <c r="B1310" s="106"/>
      <c r="C1310" s="162"/>
      <c r="D1310" s="108"/>
      <c r="E1310" s="54"/>
      <c r="F1310" s="56"/>
      <c r="G1310" s="56"/>
      <c r="H1310" s="56"/>
      <c r="I1310" s="102"/>
      <c r="J1310" s="103"/>
      <c r="U1310" s="7"/>
    </row>
    <row r="1311" spans="2:21" s="2" customFormat="1">
      <c r="B1311" s="106"/>
      <c r="C1311" s="162"/>
      <c r="D1311" s="108"/>
      <c r="E1311" s="54"/>
      <c r="F1311" s="56"/>
      <c r="G1311" s="56"/>
      <c r="H1311" s="56"/>
      <c r="I1311" s="102"/>
      <c r="J1311" s="103"/>
      <c r="U1311" s="7"/>
    </row>
    <row r="1312" spans="2:21" s="2" customFormat="1">
      <c r="B1312" s="106"/>
      <c r="C1312" s="162"/>
      <c r="D1312" s="108"/>
      <c r="E1312" s="54"/>
      <c r="F1312" s="56"/>
      <c r="G1312" s="56"/>
      <c r="H1312" s="56"/>
      <c r="I1312" s="102"/>
      <c r="J1312" s="103"/>
      <c r="U1312" s="7"/>
    </row>
    <row r="1313" spans="2:21" s="2" customFormat="1">
      <c r="B1313" s="106"/>
      <c r="C1313" s="162"/>
      <c r="D1313" s="108"/>
      <c r="E1313" s="54"/>
      <c r="F1313" s="56"/>
      <c r="G1313" s="56"/>
      <c r="H1313" s="56"/>
      <c r="I1313" s="102"/>
      <c r="J1313" s="103"/>
      <c r="U1313" s="7"/>
    </row>
    <row r="1314" spans="2:21" s="2" customFormat="1">
      <c r="B1314" s="106"/>
      <c r="C1314" s="162"/>
      <c r="D1314" s="108"/>
      <c r="E1314" s="54"/>
      <c r="F1314" s="56"/>
      <c r="G1314" s="56"/>
      <c r="H1314" s="56"/>
      <c r="I1314" s="102"/>
      <c r="J1314" s="103"/>
      <c r="U1314" s="7"/>
    </row>
    <row r="1315" spans="2:21" s="2" customFormat="1">
      <c r="B1315" s="106"/>
      <c r="C1315" s="162"/>
      <c r="D1315" s="108"/>
      <c r="E1315" s="54"/>
      <c r="F1315" s="56"/>
      <c r="G1315" s="56"/>
      <c r="H1315" s="56"/>
      <c r="I1315" s="102"/>
      <c r="J1315" s="103"/>
      <c r="U1315" s="7"/>
    </row>
    <row r="1316" spans="2:21" s="2" customFormat="1">
      <c r="B1316" s="106"/>
      <c r="C1316" s="162"/>
      <c r="D1316" s="108"/>
      <c r="E1316" s="54"/>
      <c r="F1316" s="56"/>
      <c r="G1316" s="56"/>
      <c r="H1316" s="56"/>
      <c r="I1316" s="102"/>
      <c r="J1316" s="103"/>
      <c r="U1316" s="7"/>
    </row>
    <row r="1317" spans="2:21" s="2" customFormat="1">
      <c r="B1317" s="106"/>
      <c r="C1317" s="162"/>
      <c r="D1317" s="108"/>
      <c r="E1317" s="54"/>
      <c r="F1317" s="56"/>
      <c r="G1317" s="56"/>
      <c r="H1317" s="56"/>
      <c r="I1317" s="102"/>
      <c r="J1317" s="103"/>
      <c r="U1317" s="7"/>
    </row>
    <row r="1318" spans="2:21" s="2" customFormat="1">
      <c r="B1318" s="106"/>
      <c r="C1318" s="162"/>
      <c r="D1318" s="108"/>
      <c r="E1318" s="54"/>
      <c r="F1318" s="56"/>
      <c r="G1318" s="56"/>
      <c r="H1318" s="56"/>
      <c r="I1318" s="102"/>
      <c r="J1318" s="103"/>
      <c r="U1318" s="7"/>
    </row>
    <row r="1319" spans="2:21" s="2" customFormat="1">
      <c r="B1319" s="106"/>
      <c r="C1319" s="162"/>
      <c r="D1319" s="108"/>
      <c r="E1319" s="54"/>
      <c r="F1319" s="56"/>
      <c r="G1319" s="56"/>
      <c r="H1319" s="56"/>
      <c r="I1319" s="102"/>
      <c r="J1319" s="103"/>
      <c r="U1319" s="7"/>
    </row>
    <row r="1320" spans="2:21" s="2" customFormat="1">
      <c r="B1320" s="106"/>
      <c r="C1320" s="162"/>
      <c r="D1320" s="108"/>
      <c r="E1320" s="54"/>
      <c r="F1320" s="56"/>
      <c r="G1320" s="56"/>
      <c r="H1320" s="56"/>
      <c r="I1320" s="102"/>
      <c r="J1320" s="103"/>
      <c r="U1320" s="7"/>
    </row>
    <row r="1321" spans="2:21" s="2" customFormat="1">
      <c r="B1321" s="106"/>
      <c r="C1321" s="162"/>
      <c r="D1321" s="108"/>
      <c r="E1321" s="54"/>
      <c r="F1321" s="56"/>
      <c r="G1321" s="56"/>
      <c r="H1321" s="56"/>
      <c r="I1321" s="102"/>
      <c r="J1321" s="103"/>
      <c r="U1321" s="7"/>
    </row>
    <row r="1322" spans="2:21" s="2" customFormat="1">
      <c r="B1322" s="106"/>
      <c r="C1322" s="162"/>
      <c r="D1322" s="108"/>
      <c r="E1322" s="54"/>
      <c r="F1322" s="56"/>
      <c r="G1322" s="56"/>
      <c r="H1322" s="56"/>
      <c r="I1322" s="102"/>
      <c r="J1322" s="103"/>
      <c r="U1322" s="7"/>
    </row>
    <row r="1323" spans="2:21" s="2" customFormat="1">
      <c r="B1323" s="106"/>
      <c r="C1323" s="162"/>
      <c r="D1323" s="108"/>
      <c r="E1323" s="54"/>
      <c r="F1323" s="56"/>
      <c r="G1323" s="56"/>
      <c r="H1323" s="56"/>
      <c r="I1323" s="102"/>
      <c r="J1323" s="103"/>
      <c r="U1323" s="7"/>
    </row>
    <row r="1324" spans="2:21" s="2" customFormat="1">
      <c r="B1324" s="106"/>
      <c r="C1324" s="162"/>
      <c r="D1324" s="108"/>
      <c r="E1324" s="54"/>
      <c r="F1324" s="56"/>
      <c r="G1324" s="56"/>
      <c r="H1324" s="56"/>
      <c r="I1324" s="102"/>
      <c r="J1324" s="103"/>
      <c r="U1324" s="7"/>
    </row>
    <row r="1325" spans="2:21" s="2" customFormat="1">
      <c r="B1325" s="106"/>
      <c r="C1325" s="162"/>
      <c r="D1325" s="108"/>
      <c r="E1325" s="54"/>
      <c r="F1325" s="56"/>
      <c r="G1325" s="56"/>
      <c r="H1325" s="56"/>
      <c r="I1325" s="102"/>
      <c r="J1325" s="103"/>
      <c r="U1325" s="7"/>
    </row>
    <row r="1326" spans="2:21" s="2" customFormat="1">
      <c r="B1326" s="106"/>
      <c r="C1326" s="162"/>
      <c r="D1326" s="108"/>
      <c r="E1326" s="54"/>
      <c r="F1326" s="56"/>
      <c r="G1326" s="56"/>
      <c r="H1326" s="56"/>
      <c r="I1326" s="102"/>
      <c r="J1326" s="103"/>
      <c r="U1326" s="7"/>
    </row>
    <row r="1327" spans="2:21" s="2" customFormat="1">
      <c r="B1327" s="106"/>
      <c r="C1327" s="162"/>
      <c r="D1327" s="108"/>
      <c r="E1327" s="54"/>
      <c r="F1327" s="56"/>
      <c r="G1327" s="56"/>
      <c r="H1327" s="56"/>
      <c r="I1327" s="102"/>
      <c r="J1327" s="103"/>
      <c r="U1327" s="7"/>
    </row>
    <row r="1328" spans="2:21" s="2" customFormat="1">
      <c r="B1328" s="106"/>
      <c r="C1328" s="162"/>
      <c r="D1328" s="108"/>
      <c r="E1328" s="54"/>
      <c r="F1328" s="56"/>
      <c r="G1328" s="56"/>
      <c r="H1328" s="56"/>
      <c r="I1328" s="102"/>
      <c r="J1328" s="103"/>
      <c r="U1328" s="7"/>
    </row>
    <row r="1329" spans="2:21" s="2" customFormat="1">
      <c r="B1329" s="106"/>
      <c r="C1329" s="162"/>
      <c r="D1329" s="108"/>
      <c r="E1329" s="54"/>
      <c r="F1329" s="56"/>
      <c r="G1329" s="56"/>
      <c r="H1329" s="56"/>
      <c r="I1329" s="102"/>
      <c r="J1329" s="103"/>
      <c r="U1329" s="7"/>
    </row>
    <row r="1330" spans="2:21" s="2" customFormat="1">
      <c r="B1330" s="106"/>
      <c r="C1330" s="162"/>
      <c r="D1330" s="108"/>
      <c r="E1330" s="54"/>
      <c r="F1330" s="56"/>
      <c r="G1330" s="56"/>
      <c r="H1330" s="56"/>
      <c r="I1330" s="102"/>
      <c r="J1330" s="103"/>
      <c r="U1330" s="7"/>
    </row>
    <row r="1331" spans="2:21" s="2" customFormat="1">
      <c r="B1331" s="106"/>
      <c r="C1331" s="162"/>
      <c r="D1331" s="108"/>
      <c r="E1331" s="54"/>
      <c r="F1331" s="56"/>
      <c r="G1331" s="56"/>
      <c r="H1331" s="56"/>
      <c r="I1331" s="102"/>
      <c r="J1331" s="103"/>
      <c r="U1331" s="7"/>
    </row>
    <row r="1332" spans="2:21" s="2" customFormat="1">
      <c r="B1332" s="106"/>
      <c r="C1332" s="162"/>
      <c r="D1332" s="108"/>
      <c r="E1332" s="54"/>
      <c r="F1332" s="56"/>
      <c r="G1332" s="56"/>
      <c r="H1332" s="56"/>
      <c r="I1332" s="102"/>
      <c r="J1332" s="103"/>
      <c r="U1332" s="7"/>
    </row>
    <row r="1333" spans="2:21" s="2" customFormat="1">
      <c r="B1333" s="106"/>
      <c r="C1333" s="162"/>
      <c r="D1333" s="108"/>
      <c r="E1333" s="54"/>
      <c r="F1333" s="56"/>
      <c r="G1333" s="56"/>
      <c r="H1333" s="56"/>
      <c r="I1333" s="102"/>
      <c r="J1333" s="103"/>
      <c r="U1333" s="7"/>
    </row>
    <row r="1334" spans="2:21" s="2" customFormat="1">
      <c r="B1334" s="106"/>
      <c r="C1334" s="162"/>
      <c r="D1334" s="108"/>
      <c r="E1334" s="54"/>
      <c r="F1334" s="56"/>
      <c r="G1334" s="56"/>
      <c r="H1334" s="56"/>
      <c r="I1334" s="102"/>
      <c r="J1334" s="103"/>
      <c r="U1334" s="7"/>
    </row>
    <row r="1335" spans="2:21" s="2" customFormat="1">
      <c r="B1335" s="106"/>
      <c r="C1335" s="162"/>
      <c r="D1335" s="108"/>
      <c r="E1335" s="54"/>
      <c r="F1335" s="56"/>
      <c r="G1335" s="56"/>
      <c r="H1335" s="56"/>
      <c r="I1335" s="102"/>
      <c r="J1335" s="103"/>
      <c r="U1335" s="7"/>
    </row>
    <row r="1336" spans="2:21" s="2" customFormat="1">
      <c r="B1336" s="106"/>
      <c r="C1336" s="162"/>
      <c r="D1336" s="108"/>
      <c r="E1336" s="54"/>
      <c r="F1336" s="56"/>
      <c r="G1336" s="56"/>
      <c r="H1336" s="56"/>
      <c r="I1336" s="102"/>
      <c r="J1336" s="103"/>
      <c r="U1336" s="7"/>
    </row>
    <row r="1337" spans="2:21" s="2" customFormat="1">
      <c r="B1337" s="106"/>
      <c r="C1337" s="162"/>
      <c r="D1337" s="108"/>
      <c r="E1337" s="54"/>
      <c r="F1337" s="56"/>
      <c r="G1337" s="56"/>
      <c r="H1337" s="56"/>
      <c r="I1337" s="102"/>
      <c r="J1337" s="103"/>
      <c r="U1337" s="7"/>
    </row>
    <row r="1338" spans="2:21" s="2" customFormat="1">
      <c r="B1338" s="106"/>
      <c r="C1338" s="162"/>
      <c r="D1338" s="108"/>
      <c r="E1338" s="54"/>
      <c r="F1338" s="56"/>
      <c r="G1338" s="56"/>
      <c r="H1338" s="56"/>
      <c r="I1338" s="102"/>
      <c r="J1338" s="103"/>
      <c r="U1338" s="7"/>
    </row>
    <row r="1339" spans="2:21" s="2" customFormat="1">
      <c r="B1339" s="106"/>
      <c r="C1339" s="162"/>
      <c r="D1339" s="108"/>
      <c r="E1339" s="54"/>
      <c r="F1339" s="56"/>
      <c r="G1339" s="56"/>
      <c r="H1339" s="56"/>
      <c r="I1339" s="102"/>
      <c r="J1339" s="103"/>
      <c r="U1339" s="7"/>
    </row>
    <row r="1340" spans="2:21" s="2" customFormat="1">
      <c r="B1340" s="106"/>
      <c r="C1340" s="162"/>
      <c r="D1340" s="108"/>
      <c r="E1340" s="54"/>
      <c r="F1340" s="56"/>
      <c r="G1340" s="56"/>
      <c r="H1340" s="56"/>
      <c r="I1340" s="102"/>
      <c r="J1340" s="103"/>
      <c r="U1340" s="7"/>
    </row>
    <row r="1341" spans="2:21" s="2" customFormat="1">
      <c r="B1341" s="106"/>
      <c r="C1341" s="162"/>
      <c r="D1341" s="108"/>
      <c r="E1341" s="54"/>
      <c r="F1341" s="56"/>
      <c r="G1341" s="56"/>
      <c r="H1341" s="56"/>
      <c r="I1341" s="102"/>
      <c r="J1341" s="103"/>
      <c r="U1341" s="7"/>
    </row>
    <row r="1342" spans="2:21" s="2" customFormat="1">
      <c r="B1342" s="106"/>
      <c r="C1342" s="162"/>
      <c r="D1342" s="108"/>
      <c r="E1342" s="54"/>
      <c r="F1342" s="56"/>
      <c r="G1342" s="56"/>
      <c r="H1342" s="56"/>
      <c r="I1342" s="102"/>
      <c r="J1342" s="103"/>
      <c r="U1342" s="7"/>
    </row>
    <row r="1343" spans="2:21" s="2" customFormat="1">
      <c r="B1343" s="106"/>
      <c r="C1343" s="162"/>
      <c r="D1343" s="108"/>
      <c r="E1343" s="54"/>
      <c r="F1343" s="56"/>
      <c r="G1343" s="56"/>
      <c r="H1343" s="56"/>
      <c r="I1343" s="102"/>
      <c r="J1343" s="103"/>
      <c r="U1343" s="7"/>
    </row>
    <row r="1344" spans="2:21" s="2" customFormat="1">
      <c r="B1344" s="106"/>
      <c r="C1344" s="162"/>
      <c r="D1344" s="108"/>
      <c r="E1344" s="54"/>
      <c r="F1344" s="56"/>
      <c r="G1344" s="56"/>
      <c r="H1344" s="56"/>
      <c r="I1344" s="102"/>
      <c r="J1344" s="103"/>
      <c r="U1344" s="7"/>
    </row>
    <row r="1345" spans="2:21" s="2" customFormat="1">
      <c r="B1345" s="106"/>
      <c r="C1345" s="162"/>
      <c r="D1345" s="108"/>
      <c r="E1345" s="54"/>
      <c r="F1345" s="56"/>
      <c r="G1345" s="56"/>
      <c r="H1345" s="56"/>
      <c r="I1345" s="102"/>
      <c r="J1345" s="103"/>
      <c r="U1345" s="7"/>
    </row>
    <row r="1346" spans="2:21" s="2" customFormat="1">
      <c r="B1346" s="106"/>
      <c r="C1346" s="162"/>
      <c r="D1346" s="108"/>
      <c r="E1346" s="54"/>
      <c r="F1346" s="56"/>
      <c r="G1346" s="56"/>
      <c r="H1346" s="56"/>
      <c r="I1346" s="102"/>
      <c r="J1346" s="103"/>
      <c r="U1346" s="7"/>
    </row>
    <row r="1347" spans="2:21" s="2" customFormat="1">
      <c r="B1347" s="106"/>
      <c r="C1347" s="162"/>
      <c r="D1347" s="108"/>
      <c r="E1347" s="54"/>
      <c r="F1347" s="56"/>
      <c r="G1347" s="56"/>
      <c r="H1347" s="56"/>
      <c r="I1347" s="102"/>
      <c r="J1347" s="103"/>
      <c r="U1347" s="7"/>
    </row>
    <row r="1348" spans="2:21" s="2" customFormat="1">
      <c r="B1348" s="106"/>
      <c r="C1348" s="162"/>
      <c r="D1348" s="108"/>
      <c r="E1348" s="54"/>
      <c r="F1348" s="56"/>
      <c r="G1348" s="56"/>
      <c r="H1348" s="56"/>
      <c r="I1348" s="102"/>
      <c r="J1348" s="103"/>
      <c r="U1348" s="7"/>
    </row>
    <row r="1349" spans="2:21" s="2" customFormat="1">
      <c r="B1349" s="106"/>
      <c r="C1349" s="162"/>
      <c r="D1349" s="108"/>
      <c r="E1349" s="54"/>
      <c r="F1349" s="56"/>
      <c r="G1349" s="56"/>
      <c r="H1349" s="56"/>
      <c r="I1349" s="102"/>
      <c r="J1349" s="103"/>
      <c r="U1349" s="7"/>
    </row>
    <row r="1350" spans="2:21" s="2" customFormat="1">
      <c r="B1350" s="106"/>
      <c r="C1350" s="162"/>
      <c r="D1350" s="108"/>
      <c r="E1350" s="54"/>
      <c r="F1350" s="56"/>
      <c r="G1350" s="56"/>
      <c r="H1350" s="56"/>
      <c r="I1350" s="102"/>
      <c r="J1350" s="103"/>
      <c r="U1350" s="7"/>
    </row>
    <row r="1351" spans="2:21" s="2" customFormat="1">
      <c r="B1351" s="106"/>
      <c r="C1351" s="162"/>
      <c r="D1351" s="108"/>
      <c r="E1351" s="54"/>
      <c r="F1351" s="56"/>
      <c r="G1351" s="56"/>
      <c r="H1351" s="56"/>
      <c r="I1351" s="102"/>
      <c r="J1351" s="103"/>
      <c r="U1351" s="7"/>
    </row>
    <row r="1352" spans="2:21" s="2" customFormat="1">
      <c r="B1352" s="106"/>
      <c r="C1352" s="162"/>
      <c r="D1352" s="108"/>
      <c r="E1352" s="54"/>
      <c r="F1352" s="56"/>
      <c r="G1352" s="56"/>
      <c r="H1352" s="56"/>
      <c r="I1352" s="102"/>
      <c r="J1352" s="103"/>
      <c r="U1352" s="7"/>
    </row>
    <row r="1353" spans="2:21" s="2" customFormat="1">
      <c r="B1353" s="106"/>
      <c r="C1353" s="162"/>
      <c r="D1353" s="108"/>
      <c r="E1353" s="54"/>
      <c r="F1353" s="56"/>
      <c r="G1353" s="56"/>
      <c r="H1353" s="56"/>
      <c r="I1353" s="102"/>
      <c r="J1353" s="103"/>
      <c r="U1353" s="7"/>
    </row>
    <row r="1354" spans="2:21" s="2" customFormat="1">
      <c r="B1354" s="106"/>
      <c r="C1354" s="162"/>
      <c r="D1354" s="108"/>
      <c r="E1354" s="54"/>
      <c r="F1354" s="56"/>
      <c r="G1354" s="56"/>
      <c r="H1354" s="56"/>
      <c r="I1354" s="102"/>
      <c r="J1354" s="103"/>
      <c r="U1354" s="7"/>
    </row>
    <row r="1355" spans="2:21" s="2" customFormat="1">
      <c r="B1355" s="106"/>
      <c r="C1355" s="162"/>
      <c r="D1355" s="108"/>
      <c r="E1355" s="54"/>
      <c r="F1355" s="56"/>
      <c r="G1355" s="56"/>
      <c r="H1355" s="56"/>
      <c r="I1355" s="102"/>
      <c r="J1355" s="103"/>
      <c r="U1355" s="7"/>
    </row>
    <row r="1356" spans="2:21" s="2" customFormat="1">
      <c r="B1356" s="106"/>
      <c r="C1356" s="162"/>
      <c r="D1356" s="108"/>
      <c r="E1356" s="54"/>
      <c r="F1356" s="56"/>
      <c r="G1356" s="56"/>
      <c r="H1356" s="56"/>
      <c r="I1356" s="102"/>
      <c r="J1356" s="103"/>
      <c r="U1356" s="7"/>
    </row>
    <row r="1357" spans="2:21" s="2" customFormat="1">
      <c r="B1357" s="106"/>
      <c r="C1357" s="162"/>
      <c r="D1357" s="108"/>
      <c r="E1357" s="54"/>
      <c r="F1357" s="56"/>
      <c r="G1357" s="56"/>
      <c r="H1357" s="56"/>
      <c r="I1357" s="102"/>
      <c r="J1357" s="103"/>
      <c r="U1357" s="7"/>
    </row>
    <row r="1358" spans="2:21" s="2" customFormat="1">
      <c r="B1358" s="106"/>
      <c r="C1358" s="162"/>
      <c r="D1358" s="108"/>
      <c r="E1358" s="54"/>
      <c r="F1358" s="56"/>
      <c r="G1358" s="56"/>
      <c r="H1358" s="56"/>
      <c r="I1358" s="102"/>
      <c r="J1358" s="103"/>
      <c r="U1358" s="7"/>
    </row>
    <row r="1359" spans="2:21" s="2" customFormat="1">
      <c r="B1359" s="106"/>
      <c r="C1359" s="162"/>
      <c r="D1359" s="108"/>
      <c r="E1359" s="54"/>
      <c r="F1359" s="56"/>
      <c r="G1359" s="56"/>
      <c r="H1359" s="56"/>
      <c r="I1359" s="102"/>
      <c r="J1359" s="103"/>
      <c r="U1359" s="7"/>
    </row>
    <row r="1360" spans="2:21" s="2" customFormat="1">
      <c r="B1360" s="106"/>
      <c r="C1360" s="162"/>
      <c r="D1360" s="108"/>
      <c r="E1360" s="54"/>
      <c r="F1360" s="56"/>
      <c r="G1360" s="56"/>
      <c r="H1360" s="56"/>
      <c r="I1360" s="102"/>
      <c r="J1360" s="103"/>
      <c r="U1360" s="7"/>
    </row>
    <row r="1361" spans="2:21" s="2" customFormat="1">
      <c r="B1361" s="106"/>
      <c r="C1361" s="162"/>
      <c r="D1361" s="108"/>
      <c r="E1361" s="54"/>
      <c r="F1361" s="56"/>
      <c r="G1361" s="56"/>
      <c r="H1361" s="56"/>
      <c r="I1361" s="102"/>
      <c r="J1361" s="103"/>
      <c r="U1361" s="7"/>
    </row>
    <row r="1362" spans="2:21" s="2" customFormat="1">
      <c r="B1362" s="106"/>
      <c r="C1362" s="162"/>
      <c r="D1362" s="108"/>
      <c r="E1362" s="54"/>
      <c r="F1362" s="56"/>
      <c r="G1362" s="56"/>
      <c r="H1362" s="56"/>
      <c r="I1362" s="102"/>
      <c r="J1362" s="103"/>
      <c r="U1362" s="7"/>
    </row>
    <row r="1363" spans="2:21" s="2" customFormat="1">
      <c r="B1363" s="106"/>
      <c r="C1363" s="162"/>
      <c r="D1363" s="108"/>
      <c r="E1363" s="54"/>
      <c r="F1363" s="56"/>
      <c r="G1363" s="56"/>
      <c r="H1363" s="56"/>
      <c r="I1363" s="102"/>
      <c r="J1363" s="103"/>
      <c r="U1363" s="7"/>
    </row>
    <row r="1364" spans="2:21" s="2" customFormat="1">
      <c r="B1364" s="106"/>
      <c r="C1364" s="162"/>
      <c r="D1364" s="108"/>
      <c r="E1364" s="54"/>
      <c r="F1364" s="56"/>
      <c r="G1364" s="56"/>
      <c r="H1364" s="56"/>
      <c r="I1364" s="102"/>
      <c r="J1364" s="103"/>
      <c r="U1364" s="7"/>
    </row>
    <row r="1365" spans="2:21" s="2" customFormat="1">
      <c r="B1365" s="106"/>
      <c r="C1365" s="162"/>
      <c r="D1365" s="108"/>
      <c r="E1365" s="54"/>
      <c r="F1365" s="56"/>
      <c r="G1365" s="56"/>
      <c r="H1365" s="56"/>
      <c r="I1365" s="102"/>
      <c r="J1365" s="103"/>
      <c r="U1365" s="7"/>
    </row>
    <row r="1366" spans="2:21" s="2" customFormat="1">
      <c r="B1366" s="106"/>
      <c r="C1366" s="162"/>
      <c r="D1366" s="108"/>
      <c r="E1366" s="54"/>
      <c r="F1366" s="56"/>
      <c r="G1366" s="56"/>
      <c r="H1366" s="56"/>
      <c r="I1366" s="102"/>
      <c r="J1366" s="103"/>
      <c r="U1366" s="7"/>
    </row>
    <row r="1367" spans="2:21" s="2" customFormat="1">
      <c r="B1367" s="106"/>
      <c r="C1367" s="162"/>
      <c r="D1367" s="108"/>
      <c r="E1367" s="54"/>
      <c r="F1367" s="56"/>
      <c r="G1367" s="56"/>
      <c r="H1367" s="56"/>
      <c r="I1367" s="102"/>
      <c r="J1367" s="103"/>
      <c r="U1367" s="7"/>
    </row>
    <row r="1368" spans="2:21" s="2" customFormat="1">
      <c r="B1368" s="106"/>
      <c r="C1368" s="162"/>
      <c r="D1368" s="108"/>
      <c r="E1368" s="54"/>
      <c r="F1368" s="56"/>
      <c r="G1368" s="56"/>
      <c r="H1368" s="56"/>
      <c r="I1368" s="102"/>
      <c r="J1368" s="103"/>
      <c r="U1368" s="7"/>
    </row>
    <row r="1369" spans="2:21" s="2" customFormat="1">
      <c r="B1369" s="106"/>
      <c r="C1369" s="162"/>
      <c r="D1369" s="108"/>
      <c r="E1369" s="54"/>
      <c r="F1369" s="56"/>
      <c r="G1369" s="56"/>
      <c r="H1369" s="56"/>
      <c r="I1369" s="102"/>
      <c r="J1369" s="103"/>
      <c r="U1369" s="7"/>
    </row>
    <row r="1370" spans="2:21" s="2" customFormat="1">
      <c r="B1370" s="106"/>
      <c r="C1370" s="162"/>
      <c r="D1370" s="108"/>
      <c r="E1370" s="54"/>
      <c r="F1370" s="56"/>
      <c r="G1370" s="56"/>
      <c r="H1370" s="56"/>
      <c r="I1370" s="102"/>
      <c r="J1370" s="103"/>
      <c r="U1370" s="7"/>
    </row>
    <row r="1371" spans="2:21" s="2" customFormat="1">
      <c r="B1371" s="106"/>
      <c r="C1371" s="162"/>
      <c r="D1371" s="108"/>
      <c r="E1371" s="54"/>
      <c r="F1371" s="56"/>
      <c r="G1371" s="56"/>
      <c r="H1371" s="56"/>
      <c r="I1371" s="102"/>
      <c r="J1371" s="103"/>
      <c r="U1371" s="7"/>
    </row>
    <row r="1372" spans="2:21" s="2" customFormat="1">
      <c r="B1372" s="106"/>
      <c r="C1372" s="162"/>
      <c r="D1372" s="108"/>
      <c r="E1372" s="54"/>
      <c r="F1372" s="56"/>
      <c r="G1372" s="56"/>
      <c r="H1372" s="56"/>
      <c r="I1372" s="102"/>
      <c r="J1372" s="103"/>
      <c r="U1372" s="7"/>
    </row>
    <row r="1373" spans="2:21" s="2" customFormat="1">
      <c r="B1373" s="106"/>
      <c r="C1373" s="162"/>
      <c r="D1373" s="108"/>
      <c r="E1373" s="54"/>
      <c r="F1373" s="56"/>
      <c r="G1373" s="56"/>
      <c r="H1373" s="56"/>
      <c r="I1373" s="102"/>
      <c r="J1373" s="103"/>
      <c r="U1373" s="7"/>
    </row>
    <row r="1374" spans="2:21" s="2" customFormat="1">
      <c r="B1374" s="106"/>
      <c r="C1374" s="162"/>
      <c r="D1374" s="108"/>
      <c r="E1374" s="54"/>
      <c r="F1374" s="56"/>
      <c r="G1374" s="56"/>
      <c r="H1374" s="56"/>
      <c r="I1374" s="102"/>
      <c r="J1374" s="103"/>
      <c r="U1374" s="7"/>
    </row>
    <row r="1375" spans="2:21" s="2" customFormat="1">
      <c r="B1375" s="106"/>
      <c r="C1375" s="162"/>
      <c r="D1375" s="108"/>
      <c r="E1375" s="54"/>
      <c r="F1375" s="56"/>
      <c r="G1375" s="56"/>
      <c r="H1375" s="56"/>
      <c r="I1375" s="102"/>
      <c r="J1375" s="103"/>
      <c r="U1375" s="7"/>
    </row>
    <row r="1376" spans="2:21" s="2" customFormat="1">
      <c r="B1376" s="106"/>
      <c r="C1376" s="162"/>
      <c r="D1376" s="108"/>
      <c r="E1376" s="54"/>
      <c r="F1376" s="56"/>
      <c r="G1376" s="56"/>
      <c r="H1376" s="56"/>
      <c r="I1376" s="102"/>
      <c r="J1376" s="103"/>
      <c r="U1376" s="7"/>
    </row>
    <row r="1377" spans="2:21" s="2" customFormat="1">
      <c r="B1377" s="106"/>
      <c r="C1377" s="162"/>
      <c r="D1377" s="108"/>
      <c r="E1377" s="54"/>
      <c r="F1377" s="56"/>
      <c r="G1377" s="56"/>
      <c r="H1377" s="56"/>
      <c r="I1377" s="102"/>
      <c r="J1377" s="103"/>
      <c r="U1377" s="7"/>
    </row>
    <row r="1378" spans="2:21" s="2" customFormat="1">
      <c r="B1378" s="106"/>
      <c r="C1378" s="162"/>
      <c r="D1378" s="108"/>
      <c r="E1378" s="54"/>
      <c r="F1378" s="56"/>
      <c r="G1378" s="56"/>
      <c r="H1378" s="56"/>
      <c r="I1378" s="102"/>
      <c r="J1378" s="103"/>
      <c r="U1378" s="7"/>
    </row>
    <row r="1379" spans="2:21" s="2" customFormat="1">
      <c r="B1379" s="106"/>
      <c r="C1379" s="162"/>
      <c r="D1379" s="108"/>
      <c r="E1379" s="54"/>
      <c r="F1379" s="56"/>
      <c r="G1379" s="56"/>
      <c r="H1379" s="56"/>
      <c r="I1379" s="102"/>
      <c r="J1379" s="103"/>
      <c r="U1379" s="7"/>
    </row>
    <row r="1380" spans="2:21" s="2" customFormat="1">
      <c r="B1380" s="106"/>
      <c r="C1380" s="162"/>
      <c r="D1380" s="108"/>
      <c r="E1380" s="54"/>
      <c r="F1380" s="56"/>
      <c r="G1380" s="56"/>
      <c r="H1380" s="56"/>
      <c r="I1380" s="102"/>
      <c r="J1380" s="103"/>
      <c r="U1380" s="7"/>
    </row>
    <row r="1381" spans="2:21" s="2" customFormat="1">
      <c r="B1381" s="106"/>
      <c r="C1381" s="162"/>
      <c r="D1381" s="108"/>
      <c r="E1381" s="54"/>
      <c r="F1381" s="56"/>
      <c r="G1381" s="56"/>
      <c r="H1381" s="56"/>
      <c r="I1381" s="102"/>
      <c r="J1381" s="103"/>
      <c r="U1381" s="7"/>
    </row>
    <row r="1382" spans="2:21" s="2" customFormat="1">
      <c r="B1382" s="106"/>
      <c r="C1382" s="162"/>
      <c r="D1382" s="108"/>
      <c r="E1382" s="54"/>
      <c r="F1382" s="56"/>
      <c r="G1382" s="56"/>
      <c r="H1382" s="56"/>
      <c r="I1382" s="102"/>
      <c r="J1382" s="103"/>
      <c r="U1382" s="7"/>
    </row>
    <row r="1383" spans="2:21" s="2" customFormat="1">
      <c r="B1383" s="106"/>
      <c r="C1383" s="162"/>
      <c r="D1383" s="108"/>
      <c r="E1383" s="54"/>
      <c r="F1383" s="56"/>
      <c r="G1383" s="56"/>
      <c r="H1383" s="56"/>
      <c r="I1383" s="102"/>
      <c r="J1383" s="103"/>
      <c r="U1383" s="7"/>
    </row>
    <row r="1384" spans="2:21" s="2" customFormat="1">
      <c r="B1384" s="106"/>
      <c r="C1384" s="162"/>
      <c r="D1384" s="108"/>
      <c r="E1384" s="54"/>
      <c r="F1384" s="56"/>
      <c r="G1384" s="56"/>
      <c r="H1384" s="56"/>
      <c r="I1384" s="102"/>
      <c r="J1384" s="103"/>
      <c r="U1384" s="7"/>
    </row>
    <row r="1385" spans="2:21" s="2" customFormat="1">
      <c r="B1385" s="106"/>
      <c r="C1385" s="162"/>
      <c r="D1385" s="108"/>
      <c r="E1385" s="54"/>
      <c r="F1385" s="56"/>
      <c r="G1385" s="56"/>
      <c r="H1385" s="56"/>
      <c r="I1385" s="102"/>
      <c r="J1385" s="103"/>
      <c r="U1385" s="7"/>
    </row>
    <row r="1386" spans="2:21" s="2" customFormat="1">
      <c r="B1386" s="106"/>
      <c r="C1386" s="162"/>
      <c r="D1386" s="108"/>
      <c r="E1386" s="54"/>
      <c r="F1386" s="56"/>
      <c r="G1386" s="56"/>
      <c r="H1386" s="56"/>
      <c r="I1386" s="102"/>
      <c r="J1386" s="103"/>
      <c r="U1386" s="7"/>
    </row>
    <row r="1387" spans="2:21" s="2" customFormat="1">
      <c r="B1387" s="106"/>
      <c r="C1387" s="162"/>
      <c r="D1387" s="108"/>
      <c r="E1387" s="54"/>
      <c r="F1387" s="56"/>
      <c r="G1387" s="56"/>
      <c r="H1387" s="56"/>
      <c r="I1387" s="102"/>
      <c r="J1387" s="103"/>
      <c r="U1387" s="7"/>
    </row>
    <row r="1388" spans="2:21" s="2" customFormat="1">
      <c r="B1388" s="106"/>
      <c r="C1388" s="162"/>
      <c r="D1388" s="108"/>
      <c r="E1388" s="54"/>
      <c r="F1388" s="56"/>
      <c r="G1388" s="56"/>
      <c r="H1388" s="56"/>
      <c r="I1388" s="102"/>
      <c r="J1388" s="103"/>
      <c r="U1388" s="7"/>
    </row>
    <row r="1389" spans="2:21" s="2" customFormat="1">
      <c r="B1389" s="106"/>
      <c r="C1389" s="162"/>
      <c r="D1389" s="108"/>
      <c r="E1389" s="54"/>
      <c r="F1389" s="56"/>
      <c r="G1389" s="56"/>
      <c r="H1389" s="56"/>
      <c r="I1389" s="102"/>
      <c r="J1389" s="103"/>
      <c r="U1389" s="7"/>
    </row>
    <row r="1390" spans="2:21" s="2" customFormat="1">
      <c r="B1390" s="106"/>
      <c r="C1390" s="162"/>
      <c r="D1390" s="108"/>
      <c r="E1390" s="54"/>
      <c r="F1390" s="56"/>
      <c r="G1390" s="56"/>
      <c r="H1390" s="56"/>
      <c r="I1390" s="102"/>
      <c r="J1390" s="103"/>
      <c r="U1390" s="7"/>
    </row>
    <row r="1391" spans="2:21" s="2" customFormat="1">
      <c r="B1391" s="106"/>
      <c r="C1391" s="162"/>
      <c r="D1391" s="108"/>
      <c r="E1391" s="54"/>
      <c r="F1391" s="56"/>
      <c r="G1391" s="56"/>
      <c r="H1391" s="56"/>
      <c r="I1391" s="102"/>
      <c r="J1391" s="103"/>
      <c r="U1391" s="7"/>
    </row>
    <row r="1392" spans="2:21" s="2" customFormat="1">
      <c r="B1392" s="106"/>
      <c r="C1392" s="162"/>
      <c r="D1392" s="108"/>
      <c r="E1392" s="54"/>
      <c r="F1392" s="56"/>
      <c r="G1392" s="56"/>
      <c r="H1392" s="56"/>
      <c r="I1392" s="102"/>
      <c r="J1392" s="103"/>
      <c r="U1392" s="7"/>
    </row>
    <row r="1393" spans="2:21" s="2" customFormat="1">
      <c r="B1393" s="106"/>
      <c r="C1393" s="162"/>
      <c r="D1393" s="108"/>
      <c r="E1393" s="54"/>
      <c r="F1393" s="56"/>
      <c r="G1393" s="56"/>
      <c r="H1393" s="56"/>
      <c r="I1393" s="102"/>
      <c r="J1393" s="103"/>
      <c r="U1393" s="7"/>
    </row>
    <row r="1394" spans="2:21" s="2" customFormat="1">
      <c r="B1394" s="106"/>
      <c r="C1394" s="162"/>
      <c r="D1394" s="108"/>
      <c r="E1394" s="54"/>
      <c r="F1394" s="56"/>
      <c r="G1394" s="56"/>
      <c r="H1394" s="56"/>
      <c r="I1394" s="102"/>
      <c r="J1394" s="103"/>
      <c r="U1394" s="7"/>
    </row>
    <row r="1395" spans="2:21" s="2" customFormat="1">
      <c r="B1395" s="106"/>
      <c r="C1395" s="162"/>
      <c r="D1395" s="108"/>
      <c r="E1395" s="54"/>
      <c r="F1395" s="56"/>
      <c r="G1395" s="56"/>
      <c r="H1395" s="56"/>
      <c r="I1395" s="102"/>
      <c r="J1395" s="103"/>
      <c r="U1395" s="7"/>
    </row>
    <row r="1396" spans="2:21" s="2" customFormat="1">
      <c r="B1396" s="106"/>
      <c r="C1396" s="162"/>
      <c r="D1396" s="108"/>
      <c r="E1396" s="54"/>
      <c r="F1396" s="56"/>
      <c r="G1396" s="56"/>
      <c r="H1396" s="56"/>
      <c r="I1396" s="102"/>
      <c r="J1396" s="103"/>
      <c r="U1396" s="7"/>
    </row>
    <row r="1397" spans="2:21" s="2" customFormat="1">
      <c r="B1397" s="106"/>
      <c r="C1397" s="162"/>
      <c r="D1397" s="108"/>
      <c r="E1397" s="54"/>
      <c r="F1397" s="56"/>
      <c r="G1397" s="56"/>
      <c r="H1397" s="56"/>
      <c r="I1397" s="102"/>
      <c r="J1397" s="103"/>
      <c r="U1397" s="7"/>
    </row>
    <row r="1398" spans="2:21" s="2" customFormat="1">
      <c r="B1398" s="106"/>
      <c r="C1398" s="162"/>
      <c r="D1398" s="108"/>
      <c r="E1398" s="54"/>
      <c r="F1398" s="56"/>
      <c r="G1398" s="56"/>
      <c r="H1398" s="56"/>
      <c r="I1398" s="102"/>
      <c r="J1398" s="103"/>
      <c r="U1398" s="7"/>
    </row>
    <row r="1399" spans="2:21" s="2" customFormat="1">
      <c r="B1399" s="106"/>
      <c r="C1399" s="162"/>
      <c r="D1399" s="108"/>
      <c r="E1399" s="54"/>
      <c r="F1399" s="56"/>
      <c r="G1399" s="56"/>
      <c r="H1399" s="56"/>
      <c r="I1399" s="102"/>
      <c r="J1399" s="103"/>
      <c r="U1399" s="7"/>
    </row>
    <row r="1400" spans="2:21" s="2" customFormat="1">
      <c r="B1400" s="106"/>
      <c r="C1400" s="162"/>
      <c r="D1400" s="108"/>
      <c r="E1400" s="54"/>
      <c r="F1400" s="56"/>
      <c r="G1400" s="56"/>
      <c r="H1400" s="56"/>
      <c r="I1400" s="102"/>
      <c r="J1400" s="103"/>
      <c r="U1400" s="7"/>
    </row>
    <row r="1401" spans="2:21" s="2" customFormat="1">
      <c r="B1401" s="106"/>
      <c r="C1401" s="162"/>
      <c r="D1401" s="108"/>
      <c r="E1401" s="54"/>
      <c r="F1401" s="56"/>
      <c r="G1401" s="56"/>
      <c r="H1401" s="56"/>
      <c r="I1401" s="102"/>
      <c r="J1401" s="103"/>
      <c r="U1401" s="7"/>
    </row>
    <row r="1402" spans="2:21" s="2" customFormat="1">
      <c r="B1402" s="106"/>
      <c r="C1402" s="162"/>
      <c r="D1402" s="108"/>
      <c r="E1402" s="54"/>
      <c r="F1402" s="56"/>
      <c r="G1402" s="56"/>
      <c r="H1402" s="56"/>
      <c r="I1402" s="102"/>
      <c r="J1402" s="103"/>
      <c r="U1402" s="7"/>
    </row>
    <row r="1403" spans="2:21" s="2" customFormat="1">
      <c r="B1403" s="106"/>
      <c r="C1403" s="162"/>
      <c r="D1403" s="108"/>
      <c r="E1403" s="54"/>
      <c r="F1403" s="56"/>
      <c r="G1403" s="56"/>
      <c r="H1403" s="56"/>
      <c r="I1403" s="102"/>
      <c r="J1403" s="103"/>
      <c r="U1403" s="7"/>
    </row>
    <row r="1404" spans="2:21" s="2" customFormat="1">
      <c r="B1404" s="106"/>
      <c r="C1404" s="162"/>
      <c r="D1404" s="108"/>
      <c r="E1404" s="54"/>
      <c r="F1404" s="56"/>
      <c r="G1404" s="56"/>
      <c r="H1404" s="56"/>
      <c r="I1404" s="102"/>
      <c r="J1404" s="103"/>
      <c r="U1404" s="7"/>
    </row>
    <row r="1405" spans="2:21" s="2" customFormat="1">
      <c r="B1405" s="106"/>
      <c r="C1405" s="162"/>
      <c r="D1405" s="108"/>
      <c r="E1405" s="54"/>
      <c r="F1405" s="56"/>
      <c r="G1405" s="56"/>
      <c r="H1405" s="56"/>
      <c r="I1405" s="102"/>
      <c r="J1405" s="103"/>
      <c r="U1405" s="7"/>
    </row>
    <row r="1406" spans="2:21" s="2" customFormat="1">
      <c r="B1406" s="106"/>
      <c r="C1406" s="162"/>
      <c r="D1406" s="108"/>
      <c r="E1406" s="54"/>
      <c r="F1406" s="56"/>
      <c r="G1406" s="56"/>
      <c r="H1406" s="56"/>
      <c r="I1406" s="102"/>
      <c r="J1406" s="103"/>
      <c r="U1406" s="7"/>
    </row>
    <row r="1407" spans="2:21" s="2" customFormat="1">
      <c r="B1407" s="106"/>
      <c r="C1407" s="162"/>
      <c r="D1407" s="108"/>
      <c r="E1407" s="54"/>
      <c r="F1407" s="56"/>
      <c r="G1407" s="56"/>
      <c r="H1407" s="56"/>
      <c r="I1407" s="102"/>
      <c r="J1407" s="103"/>
      <c r="U1407" s="7"/>
    </row>
    <row r="1408" spans="2:21" s="2" customFormat="1">
      <c r="B1408" s="106"/>
      <c r="C1408" s="162"/>
      <c r="D1408" s="108"/>
      <c r="E1408" s="54"/>
      <c r="F1408" s="56"/>
      <c r="G1408" s="56"/>
      <c r="H1408" s="56"/>
      <c r="I1408" s="102"/>
      <c r="J1408" s="103"/>
      <c r="U1408" s="7"/>
    </row>
    <row r="1409" spans="2:21" s="2" customFormat="1">
      <c r="B1409" s="106"/>
      <c r="C1409" s="162"/>
      <c r="D1409" s="108"/>
      <c r="E1409" s="54"/>
      <c r="F1409" s="56"/>
      <c r="G1409" s="56"/>
      <c r="H1409" s="56"/>
      <c r="I1409" s="102"/>
      <c r="J1409" s="103"/>
      <c r="U1409" s="7"/>
    </row>
    <row r="1410" spans="2:21" s="2" customFormat="1">
      <c r="B1410" s="106"/>
      <c r="C1410" s="162"/>
      <c r="D1410" s="108"/>
      <c r="E1410" s="54"/>
      <c r="F1410" s="56"/>
      <c r="G1410" s="56"/>
      <c r="H1410" s="56"/>
      <c r="I1410" s="102"/>
      <c r="J1410" s="103"/>
      <c r="U1410" s="7"/>
    </row>
    <row r="1411" spans="2:21" s="2" customFormat="1">
      <c r="B1411" s="106"/>
      <c r="C1411" s="162"/>
      <c r="D1411" s="108"/>
      <c r="E1411" s="54"/>
      <c r="F1411" s="56"/>
      <c r="G1411" s="56"/>
      <c r="H1411" s="56"/>
      <c r="I1411" s="102"/>
      <c r="J1411" s="103"/>
      <c r="U1411" s="7"/>
    </row>
    <row r="1412" spans="2:21" s="2" customFormat="1">
      <c r="B1412" s="106"/>
      <c r="C1412" s="162"/>
      <c r="D1412" s="108"/>
      <c r="E1412" s="54"/>
      <c r="F1412" s="56"/>
      <c r="G1412" s="56"/>
      <c r="H1412" s="56"/>
      <c r="I1412" s="102"/>
      <c r="J1412" s="103"/>
      <c r="U1412" s="7"/>
    </row>
    <row r="1413" spans="2:21" s="2" customFormat="1">
      <c r="B1413" s="106"/>
      <c r="C1413" s="162"/>
      <c r="D1413" s="108"/>
      <c r="E1413" s="54"/>
      <c r="F1413" s="56"/>
      <c r="G1413" s="56"/>
      <c r="H1413" s="56"/>
      <c r="I1413" s="102"/>
      <c r="J1413" s="103"/>
      <c r="U1413" s="7"/>
    </row>
    <row r="1414" spans="2:21" s="2" customFormat="1">
      <c r="B1414" s="106"/>
      <c r="C1414" s="162"/>
      <c r="D1414" s="108"/>
      <c r="E1414" s="54"/>
      <c r="F1414" s="56"/>
      <c r="G1414" s="56"/>
      <c r="H1414" s="56"/>
      <c r="I1414" s="102"/>
      <c r="J1414" s="103"/>
      <c r="U1414" s="7"/>
    </row>
    <row r="1415" spans="2:21" s="2" customFormat="1">
      <c r="B1415" s="106"/>
      <c r="C1415" s="162"/>
      <c r="D1415" s="108"/>
      <c r="E1415" s="54"/>
      <c r="F1415" s="56"/>
      <c r="G1415" s="56"/>
      <c r="H1415" s="56"/>
      <c r="I1415" s="102"/>
      <c r="J1415" s="103"/>
      <c r="U1415" s="7"/>
    </row>
    <row r="1416" spans="2:21" s="2" customFormat="1">
      <c r="B1416" s="106"/>
      <c r="C1416" s="162"/>
      <c r="D1416" s="108"/>
      <c r="E1416" s="54"/>
      <c r="F1416" s="56"/>
      <c r="G1416" s="56"/>
      <c r="H1416" s="56"/>
      <c r="I1416" s="102"/>
      <c r="J1416" s="103"/>
      <c r="U1416" s="7"/>
    </row>
    <row r="1417" spans="2:21" s="2" customFormat="1">
      <c r="B1417" s="106"/>
      <c r="C1417" s="162"/>
      <c r="D1417" s="108"/>
      <c r="E1417" s="54"/>
      <c r="F1417" s="56"/>
      <c r="G1417" s="56"/>
      <c r="H1417" s="56"/>
      <c r="I1417" s="102"/>
      <c r="J1417" s="103"/>
      <c r="U1417" s="7"/>
    </row>
    <row r="1418" spans="2:21" s="2" customFormat="1">
      <c r="B1418" s="106"/>
      <c r="C1418" s="162"/>
      <c r="D1418" s="108"/>
      <c r="E1418" s="54"/>
      <c r="F1418" s="56"/>
      <c r="G1418" s="56"/>
      <c r="H1418" s="56"/>
      <c r="I1418" s="102"/>
      <c r="J1418" s="103"/>
      <c r="U1418" s="7"/>
    </row>
    <row r="1419" spans="2:21" s="2" customFormat="1">
      <c r="B1419" s="106"/>
      <c r="C1419" s="162"/>
      <c r="D1419" s="108"/>
      <c r="E1419" s="54"/>
      <c r="F1419" s="56"/>
      <c r="G1419" s="56"/>
      <c r="H1419" s="56"/>
      <c r="I1419" s="102"/>
      <c r="J1419" s="103"/>
      <c r="U1419" s="7"/>
    </row>
    <row r="1420" spans="2:21" s="2" customFormat="1">
      <c r="B1420" s="106"/>
      <c r="C1420" s="162"/>
      <c r="D1420" s="108"/>
      <c r="E1420" s="54"/>
      <c r="F1420" s="56"/>
      <c r="G1420" s="56"/>
      <c r="H1420" s="56"/>
      <c r="I1420" s="102"/>
      <c r="J1420" s="103"/>
      <c r="U1420" s="7"/>
    </row>
    <row r="1421" spans="2:21" s="2" customFormat="1">
      <c r="B1421" s="106"/>
      <c r="C1421" s="162"/>
      <c r="D1421" s="108"/>
      <c r="E1421" s="54"/>
      <c r="F1421" s="56"/>
      <c r="G1421" s="56"/>
      <c r="H1421" s="56"/>
      <c r="I1421" s="102"/>
      <c r="J1421" s="103"/>
      <c r="U1421" s="7"/>
    </row>
    <row r="1422" spans="2:21" s="2" customFormat="1">
      <c r="B1422" s="106"/>
      <c r="C1422" s="162"/>
      <c r="D1422" s="108"/>
      <c r="E1422" s="54"/>
      <c r="F1422" s="56"/>
      <c r="G1422" s="56"/>
      <c r="H1422" s="56"/>
      <c r="I1422" s="102"/>
      <c r="J1422" s="103"/>
      <c r="U1422" s="7"/>
    </row>
    <row r="1423" spans="2:21" s="2" customFormat="1">
      <c r="B1423" s="106"/>
      <c r="C1423" s="162"/>
      <c r="D1423" s="108"/>
      <c r="E1423" s="54"/>
      <c r="F1423" s="56"/>
      <c r="G1423" s="56"/>
      <c r="H1423" s="56"/>
      <c r="I1423" s="102"/>
      <c r="J1423" s="103"/>
      <c r="U1423" s="7"/>
    </row>
    <row r="1424" spans="2:21" s="2" customFormat="1">
      <c r="B1424" s="106"/>
      <c r="C1424" s="162"/>
      <c r="D1424" s="108"/>
      <c r="E1424" s="54"/>
      <c r="F1424" s="56"/>
      <c r="G1424" s="56"/>
      <c r="H1424" s="56"/>
      <c r="I1424" s="102"/>
      <c r="J1424" s="103"/>
      <c r="U1424" s="7"/>
    </row>
    <row r="1425" spans="2:21" s="2" customFormat="1">
      <c r="B1425" s="106"/>
      <c r="C1425" s="162"/>
      <c r="D1425" s="108"/>
      <c r="E1425" s="54"/>
      <c r="F1425" s="56"/>
      <c r="G1425" s="56"/>
      <c r="H1425" s="56"/>
      <c r="I1425" s="102"/>
      <c r="J1425" s="103"/>
      <c r="U1425" s="7"/>
    </row>
    <row r="1426" spans="2:21" s="2" customFormat="1">
      <c r="B1426" s="106"/>
      <c r="C1426" s="162"/>
      <c r="D1426" s="108"/>
      <c r="E1426" s="54"/>
      <c r="F1426" s="56"/>
      <c r="G1426" s="56"/>
      <c r="H1426" s="56"/>
      <c r="I1426" s="102"/>
      <c r="J1426" s="103"/>
      <c r="U1426" s="7"/>
    </row>
    <row r="1427" spans="2:21" s="2" customFormat="1">
      <c r="B1427" s="106"/>
      <c r="C1427" s="162"/>
      <c r="D1427" s="108"/>
      <c r="E1427" s="54"/>
      <c r="F1427" s="56"/>
      <c r="G1427" s="56"/>
      <c r="H1427" s="56"/>
      <c r="I1427" s="102"/>
      <c r="J1427" s="103"/>
      <c r="U1427" s="7"/>
    </row>
    <row r="1428" spans="2:21" s="2" customFormat="1">
      <c r="B1428" s="106"/>
      <c r="C1428" s="162"/>
      <c r="D1428" s="108"/>
      <c r="E1428" s="54"/>
      <c r="F1428" s="56"/>
      <c r="G1428" s="56"/>
      <c r="H1428" s="56"/>
      <c r="I1428" s="102"/>
      <c r="J1428" s="103"/>
      <c r="U1428" s="7"/>
    </row>
    <row r="1429" spans="2:21" s="2" customFormat="1">
      <c r="B1429" s="106"/>
      <c r="C1429" s="162"/>
      <c r="D1429" s="108"/>
      <c r="E1429" s="54"/>
      <c r="F1429" s="56"/>
      <c r="G1429" s="56"/>
      <c r="H1429" s="56"/>
      <c r="I1429" s="102"/>
      <c r="J1429" s="103"/>
      <c r="U1429" s="7"/>
    </row>
    <row r="1430" spans="2:21" s="2" customFormat="1">
      <c r="B1430" s="106"/>
      <c r="C1430" s="162"/>
      <c r="D1430" s="108"/>
      <c r="E1430" s="54"/>
      <c r="F1430" s="56"/>
      <c r="G1430" s="56"/>
      <c r="H1430" s="56"/>
      <c r="I1430" s="102"/>
      <c r="J1430" s="103"/>
      <c r="U1430" s="7"/>
    </row>
    <row r="1431" spans="2:21" s="2" customFormat="1">
      <c r="B1431" s="106"/>
      <c r="C1431" s="162"/>
      <c r="D1431" s="108"/>
      <c r="E1431" s="54"/>
      <c r="F1431" s="56"/>
      <c r="G1431" s="56"/>
      <c r="H1431" s="56"/>
      <c r="I1431" s="102"/>
      <c r="J1431" s="103"/>
      <c r="U1431" s="7"/>
    </row>
    <row r="1432" spans="2:21" s="2" customFormat="1">
      <c r="B1432" s="106"/>
      <c r="C1432" s="162"/>
      <c r="D1432" s="108"/>
      <c r="E1432" s="54"/>
      <c r="F1432" s="56"/>
      <c r="G1432" s="56"/>
      <c r="H1432" s="56"/>
      <c r="I1432" s="102"/>
      <c r="J1432" s="103"/>
      <c r="U1432" s="7"/>
    </row>
    <row r="1433" spans="2:21" s="2" customFormat="1">
      <c r="B1433" s="106"/>
      <c r="C1433" s="162"/>
      <c r="D1433" s="108"/>
      <c r="E1433" s="54"/>
      <c r="F1433" s="56"/>
      <c r="G1433" s="56"/>
      <c r="H1433" s="56"/>
      <c r="I1433" s="102"/>
      <c r="J1433" s="103"/>
      <c r="U1433" s="7"/>
    </row>
    <row r="1434" spans="2:21" s="2" customFormat="1">
      <c r="B1434" s="106"/>
      <c r="C1434" s="162"/>
      <c r="D1434" s="108"/>
      <c r="E1434" s="54"/>
      <c r="F1434" s="56"/>
      <c r="G1434" s="56"/>
      <c r="H1434" s="56"/>
      <c r="I1434" s="102"/>
      <c r="J1434" s="103"/>
      <c r="U1434" s="7"/>
    </row>
    <row r="1435" spans="2:21" s="2" customFormat="1">
      <c r="B1435" s="106"/>
      <c r="C1435" s="162"/>
      <c r="D1435" s="108"/>
      <c r="E1435" s="54"/>
      <c r="F1435" s="56"/>
      <c r="G1435" s="56"/>
      <c r="H1435" s="56"/>
      <c r="I1435" s="102"/>
      <c r="J1435" s="103"/>
      <c r="U1435" s="7"/>
    </row>
    <row r="1436" spans="2:21" s="2" customFormat="1">
      <c r="B1436" s="106"/>
      <c r="C1436" s="162"/>
      <c r="D1436" s="108"/>
      <c r="E1436" s="54"/>
      <c r="F1436" s="56"/>
      <c r="G1436" s="56"/>
      <c r="H1436" s="56"/>
      <c r="I1436" s="102"/>
      <c r="J1436" s="103"/>
      <c r="U1436" s="7"/>
    </row>
    <row r="1437" spans="2:21" s="2" customFormat="1">
      <c r="B1437" s="106"/>
      <c r="C1437" s="162"/>
      <c r="D1437" s="108"/>
      <c r="E1437" s="54"/>
      <c r="F1437" s="56"/>
      <c r="G1437" s="56"/>
      <c r="H1437" s="56"/>
      <c r="I1437" s="102"/>
      <c r="J1437" s="103"/>
      <c r="U1437" s="7"/>
    </row>
    <row r="1438" spans="2:21" s="2" customFormat="1">
      <c r="B1438" s="106"/>
      <c r="C1438" s="162"/>
      <c r="D1438" s="108"/>
      <c r="E1438" s="54"/>
      <c r="F1438" s="56"/>
      <c r="G1438" s="56"/>
      <c r="H1438" s="56"/>
      <c r="I1438" s="102"/>
      <c r="J1438" s="103"/>
      <c r="U1438" s="7"/>
    </row>
    <row r="1439" spans="2:21" s="2" customFormat="1">
      <c r="B1439" s="106"/>
      <c r="C1439" s="162"/>
      <c r="D1439" s="108"/>
      <c r="E1439" s="54"/>
      <c r="F1439" s="56"/>
      <c r="G1439" s="56"/>
      <c r="H1439" s="56"/>
      <c r="I1439" s="102"/>
      <c r="J1439" s="103"/>
      <c r="U1439" s="7"/>
    </row>
    <row r="1440" spans="2:21" s="2" customFormat="1">
      <c r="B1440" s="106"/>
      <c r="C1440" s="162"/>
      <c r="D1440" s="108"/>
      <c r="E1440" s="54"/>
      <c r="F1440" s="56"/>
      <c r="G1440" s="56"/>
      <c r="H1440" s="56"/>
      <c r="I1440" s="102"/>
      <c r="J1440" s="103"/>
      <c r="U1440" s="7"/>
    </row>
    <row r="1441" spans="2:21" s="2" customFormat="1">
      <c r="B1441" s="106"/>
      <c r="C1441" s="162"/>
      <c r="D1441" s="108"/>
      <c r="E1441" s="54"/>
      <c r="F1441" s="56"/>
      <c r="G1441" s="56"/>
      <c r="H1441" s="56"/>
      <c r="I1441" s="102"/>
      <c r="J1441" s="103"/>
      <c r="U1441" s="7"/>
    </row>
    <row r="1442" spans="2:21" s="2" customFormat="1">
      <c r="B1442" s="106"/>
      <c r="C1442" s="162"/>
      <c r="D1442" s="108"/>
      <c r="E1442" s="54"/>
      <c r="F1442" s="56"/>
      <c r="G1442" s="56"/>
      <c r="H1442" s="56"/>
      <c r="I1442" s="102"/>
      <c r="J1442" s="103"/>
      <c r="U1442" s="7"/>
    </row>
    <row r="1443" spans="2:21" s="2" customFormat="1">
      <c r="B1443" s="106"/>
      <c r="C1443" s="162"/>
      <c r="D1443" s="108"/>
      <c r="E1443" s="54"/>
      <c r="F1443" s="56"/>
      <c r="G1443" s="56"/>
      <c r="H1443" s="56"/>
      <c r="I1443" s="102"/>
      <c r="J1443" s="103"/>
      <c r="U1443" s="7"/>
    </row>
    <row r="1444" spans="2:21" s="2" customFormat="1">
      <c r="B1444" s="106"/>
      <c r="C1444" s="162"/>
      <c r="D1444" s="108"/>
      <c r="E1444" s="54"/>
      <c r="F1444" s="56"/>
      <c r="G1444" s="56"/>
      <c r="H1444" s="56"/>
      <c r="I1444" s="102"/>
      <c r="J1444" s="103"/>
      <c r="U1444" s="7"/>
    </row>
    <row r="1445" spans="2:21" s="2" customFormat="1">
      <c r="B1445" s="106"/>
      <c r="C1445" s="162"/>
      <c r="D1445" s="108"/>
      <c r="E1445" s="54"/>
      <c r="F1445" s="56"/>
      <c r="G1445" s="56"/>
      <c r="H1445" s="56"/>
      <c r="I1445" s="102"/>
      <c r="J1445" s="103"/>
      <c r="U1445" s="7"/>
    </row>
    <row r="1446" spans="2:21" s="2" customFormat="1">
      <c r="B1446" s="106"/>
      <c r="C1446" s="162"/>
      <c r="D1446" s="108"/>
      <c r="E1446" s="54"/>
      <c r="F1446" s="56"/>
      <c r="G1446" s="56"/>
      <c r="H1446" s="56"/>
      <c r="I1446" s="102"/>
      <c r="J1446" s="103"/>
      <c r="U1446" s="7"/>
    </row>
    <row r="1447" spans="2:21" s="2" customFormat="1">
      <c r="B1447" s="106"/>
      <c r="C1447" s="162"/>
      <c r="D1447" s="108"/>
      <c r="E1447" s="54"/>
      <c r="F1447" s="56"/>
      <c r="G1447" s="56"/>
      <c r="H1447" s="56"/>
      <c r="I1447" s="102"/>
      <c r="J1447" s="103"/>
      <c r="U1447" s="7"/>
    </row>
    <row r="1448" spans="2:21" s="2" customFormat="1">
      <c r="B1448" s="106"/>
      <c r="C1448" s="162"/>
      <c r="D1448" s="108"/>
      <c r="E1448" s="54"/>
      <c r="F1448" s="56"/>
      <c r="G1448" s="56"/>
      <c r="H1448" s="56"/>
      <c r="I1448" s="102"/>
      <c r="J1448" s="103"/>
      <c r="U1448" s="7"/>
    </row>
    <row r="1449" spans="2:21" s="2" customFormat="1">
      <c r="B1449" s="106"/>
      <c r="C1449" s="162"/>
      <c r="D1449" s="108"/>
      <c r="E1449" s="54"/>
      <c r="F1449" s="56"/>
      <c r="G1449" s="56"/>
      <c r="H1449" s="56"/>
      <c r="I1449" s="102"/>
      <c r="J1449" s="103"/>
      <c r="U1449" s="7"/>
    </row>
    <row r="1450" spans="2:21" s="2" customFormat="1">
      <c r="B1450" s="106"/>
      <c r="C1450" s="162"/>
      <c r="D1450" s="108"/>
      <c r="E1450" s="54"/>
      <c r="F1450" s="56"/>
      <c r="G1450" s="56"/>
      <c r="H1450" s="56"/>
      <c r="I1450" s="102"/>
      <c r="J1450" s="103"/>
      <c r="U1450" s="7"/>
    </row>
    <row r="1451" spans="2:21" s="2" customFormat="1">
      <c r="B1451" s="106"/>
      <c r="C1451" s="162"/>
      <c r="D1451" s="108"/>
      <c r="E1451" s="54"/>
      <c r="F1451" s="56"/>
      <c r="G1451" s="56"/>
      <c r="H1451" s="56"/>
      <c r="I1451" s="102"/>
      <c r="J1451" s="103"/>
      <c r="U1451" s="7"/>
    </row>
    <row r="1452" spans="2:21" s="2" customFormat="1">
      <c r="B1452" s="106"/>
      <c r="C1452" s="162"/>
      <c r="D1452" s="108"/>
      <c r="E1452" s="54"/>
      <c r="F1452" s="56"/>
      <c r="G1452" s="56"/>
      <c r="H1452" s="56"/>
      <c r="I1452" s="102"/>
      <c r="J1452" s="103"/>
      <c r="U1452" s="7"/>
    </row>
    <row r="1453" spans="2:21" s="2" customFormat="1">
      <c r="B1453" s="106"/>
      <c r="C1453" s="162"/>
      <c r="D1453" s="108"/>
      <c r="E1453" s="54"/>
      <c r="F1453" s="56"/>
      <c r="G1453" s="56"/>
      <c r="H1453" s="56"/>
      <c r="I1453" s="102"/>
      <c r="J1453" s="103"/>
      <c r="U1453" s="7"/>
    </row>
    <row r="1454" spans="2:21" s="2" customFormat="1">
      <c r="B1454" s="106"/>
      <c r="C1454" s="162"/>
      <c r="D1454" s="108"/>
      <c r="E1454" s="54"/>
      <c r="F1454" s="56"/>
      <c r="G1454" s="56"/>
      <c r="H1454" s="56"/>
      <c r="I1454" s="102"/>
      <c r="J1454" s="103"/>
      <c r="U1454" s="7"/>
    </row>
    <row r="1455" spans="2:21" s="2" customFormat="1">
      <c r="B1455" s="106"/>
      <c r="C1455" s="162"/>
      <c r="D1455" s="108"/>
      <c r="E1455" s="54"/>
      <c r="F1455" s="56"/>
      <c r="G1455" s="56"/>
      <c r="H1455" s="56"/>
      <c r="I1455" s="102"/>
      <c r="J1455" s="103"/>
      <c r="U1455" s="7"/>
    </row>
    <row r="1456" spans="2:21" s="2" customFormat="1">
      <c r="B1456" s="106"/>
      <c r="C1456" s="162"/>
      <c r="D1456" s="108"/>
      <c r="E1456" s="54"/>
      <c r="F1456" s="56"/>
      <c r="G1456" s="56"/>
      <c r="H1456" s="56"/>
      <c r="I1456" s="102"/>
      <c r="J1456" s="103"/>
      <c r="U1456" s="7"/>
    </row>
    <row r="1457" spans="2:21" s="2" customFormat="1">
      <c r="B1457" s="106"/>
      <c r="C1457" s="162"/>
      <c r="D1457" s="108"/>
      <c r="E1457" s="54"/>
      <c r="F1457" s="56"/>
      <c r="G1457" s="56"/>
      <c r="H1457" s="56"/>
      <c r="I1457" s="102"/>
      <c r="J1457" s="103"/>
      <c r="U1457" s="7"/>
    </row>
    <row r="1458" spans="2:21" s="2" customFormat="1">
      <c r="B1458" s="106"/>
      <c r="C1458" s="162"/>
      <c r="D1458" s="108"/>
      <c r="E1458" s="54"/>
      <c r="F1458" s="56"/>
      <c r="G1458" s="56"/>
      <c r="H1458" s="56"/>
      <c r="I1458" s="102"/>
      <c r="J1458" s="103"/>
      <c r="U1458" s="7"/>
    </row>
    <row r="1459" spans="2:21" s="2" customFormat="1">
      <c r="B1459" s="106"/>
      <c r="C1459" s="162"/>
      <c r="D1459" s="108"/>
      <c r="E1459" s="54"/>
      <c r="F1459" s="56"/>
      <c r="G1459" s="56"/>
      <c r="H1459" s="56"/>
      <c r="I1459" s="102"/>
      <c r="J1459" s="103"/>
      <c r="U1459" s="7"/>
    </row>
    <row r="1460" spans="2:21" s="2" customFormat="1">
      <c r="B1460" s="106"/>
      <c r="C1460" s="162"/>
      <c r="D1460" s="108"/>
      <c r="E1460" s="54"/>
      <c r="F1460" s="56"/>
      <c r="G1460" s="56"/>
      <c r="H1460" s="56"/>
      <c r="I1460" s="102"/>
      <c r="J1460" s="103"/>
      <c r="U1460" s="7"/>
    </row>
    <row r="1461" spans="2:21" s="2" customFormat="1">
      <c r="B1461" s="106"/>
      <c r="C1461" s="162"/>
      <c r="D1461" s="108"/>
      <c r="E1461" s="54"/>
      <c r="F1461" s="56"/>
      <c r="G1461" s="56"/>
      <c r="H1461" s="56"/>
      <c r="I1461" s="102"/>
      <c r="J1461" s="103"/>
      <c r="U1461" s="7"/>
    </row>
    <row r="1462" spans="2:21" s="2" customFormat="1">
      <c r="B1462" s="106"/>
      <c r="C1462" s="162"/>
      <c r="D1462" s="108"/>
      <c r="E1462" s="54"/>
      <c r="F1462" s="56"/>
      <c r="G1462" s="56"/>
      <c r="H1462" s="56"/>
      <c r="I1462" s="102"/>
      <c r="J1462" s="103"/>
      <c r="U1462" s="7"/>
    </row>
    <row r="1463" spans="2:21" s="2" customFormat="1">
      <c r="B1463" s="106"/>
      <c r="C1463" s="162"/>
      <c r="D1463" s="108"/>
      <c r="E1463" s="54"/>
      <c r="F1463" s="56"/>
      <c r="G1463" s="56"/>
      <c r="H1463" s="56"/>
      <c r="I1463" s="102"/>
      <c r="J1463" s="103"/>
      <c r="U1463" s="7"/>
    </row>
    <row r="1464" spans="2:21" s="2" customFormat="1">
      <c r="B1464" s="106"/>
      <c r="C1464" s="162"/>
      <c r="D1464" s="108"/>
      <c r="E1464" s="54"/>
      <c r="F1464" s="56"/>
      <c r="G1464" s="56"/>
      <c r="H1464" s="56"/>
      <c r="I1464" s="102"/>
      <c r="J1464" s="103"/>
      <c r="U1464" s="7"/>
    </row>
    <row r="1465" spans="2:21" s="2" customFormat="1">
      <c r="B1465" s="106"/>
      <c r="C1465" s="162"/>
      <c r="D1465" s="108"/>
      <c r="E1465" s="54"/>
      <c r="F1465" s="56"/>
      <c r="G1465" s="56"/>
      <c r="H1465" s="56"/>
      <c r="I1465" s="102"/>
      <c r="J1465" s="103"/>
      <c r="U1465" s="7"/>
    </row>
    <row r="1466" spans="2:21" s="2" customFormat="1">
      <c r="B1466" s="106"/>
      <c r="C1466" s="162"/>
      <c r="D1466" s="108"/>
      <c r="E1466" s="54"/>
      <c r="F1466" s="56"/>
      <c r="G1466" s="56"/>
      <c r="H1466" s="56"/>
      <c r="I1466" s="102"/>
      <c r="J1466" s="103"/>
      <c r="U1466" s="7"/>
    </row>
    <row r="1467" spans="2:21" s="2" customFormat="1">
      <c r="B1467" s="106"/>
      <c r="C1467" s="162"/>
      <c r="D1467" s="108"/>
      <c r="E1467" s="54"/>
      <c r="F1467" s="56"/>
      <c r="G1467" s="56"/>
      <c r="H1467" s="56"/>
      <c r="I1467" s="102"/>
      <c r="J1467" s="103"/>
      <c r="U1467" s="7"/>
    </row>
    <row r="1468" spans="2:21" s="2" customFormat="1">
      <c r="B1468" s="106"/>
      <c r="C1468" s="162"/>
      <c r="D1468" s="108"/>
      <c r="E1468" s="54"/>
      <c r="F1468" s="56"/>
      <c r="G1468" s="56"/>
      <c r="H1468" s="56"/>
      <c r="I1468" s="102"/>
      <c r="J1468" s="103"/>
      <c r="U1468" s="7"/>
    </row>
    <row r="1469" spans="2:21" s="2" customFormat="1">
      <c r="B1469" s="106"/>
      <c r="C1469" s="162"/>
      <c r="D1469" s="108"/>
      <c r="E1469" s="54"/>
      <c r="F1469" s="56"/>
      <c r="G1469" s="56"/>
      <c r="H1469" s="56"/>
      <c r="I1469" s="102"/>
      <c r="J1469" s="103"/>
      <c r="U1469" s="7"/>
    </row>
    <row r="1470" spans="2:21" s="2" customFormat="1">
      <c r="B1470" s="106"/>
      <c r="C1470" s="162"/>
      <c r="D1470" s="108"/>
      <c r="E1470" s="54"/>
      <c r="F1470" s="56"/>
      <c r="G1470" s="56"/>
      <c r="H1470" s="56"/>
      <c r="I1470" s="102"/>
      <c r="J1470" s="103"/>
      <c r="U1470" s="7"/>
    </row>
    <row r="1471" spans="2:21" s="2" customFormat="1">
      <c r="B1471" s="106"/>
      <c r="C1471" s="162"/>
      <c r="D1471" s="108"/>
      <c r="E1471" s="54"/>
      <c r="F1471" s="56"/>
      <c r="G1471" s="56"/>
      <c r="H1471" s="56"/>
      <c r="I1471" s="102"/>
      <c r="J1471" s="103"/>
      <c r="U1471" s="7"/>
    </row>
    <row r="1472" spans="2:21" s="2" customFormat="1">
      <c r="B1472" s="106"/>
      <c r="C1472" s="162"/>
      <c r="D1472" s="108"/>
      <c r="E1472" s="54"/>
      <c r="F1472" s="56"/>
      <c r="G1472" s="56"/>
      <c r="H1472" s="56"/>
      <c r="I1472" s="102"/>
      <c r="J1472" s="103"/>
      <c r="U1472" s="7"/>
    </row>
    <row r="1473" spans="2:21" s="2" customFormat="1">
      <c r="B1473" s="106"/>
      <c r="C1473" s="162"/>
      <c r="D1473" s="108"/>
      <c r="E1473" s="54"/>
      <c r="F1473" s="56"/>
      <c r="G1473" s="56"/>
      <c r="H1473" s="56"/>
      <c r="I1473" s="102"/>
      <c r="J1473" s="103"/>
      <c r="U1473" s="7"/>
    </row>
    <row r="1474" spans="2:21" s="2" customFormat="1">
      <c r="B1474" s="106"/>
      <c r="C1474" s="162"/>
      <c r="D1474" s="108"/>
      <c r="E1474" s="54"/>
      <c r="F1474" s="56"/>
      <c r="G1474" s="56"/>
      <c r="H1474" s="56"/>
      <c r="I1474" s="102"/>
      <c r="J1474" s="103"/>
      <c r="U1474" s="7"/>
    </row>
    <row r="1475" spans="2:21" s="2" customFormat="1">
      <c r="B1475" s="106"/>
      <c r="C1475" s="162"/>
      <c r="D1475" s="108"/>
      <c r="E1475" s="54"/>
      <c r="F1475" s="56"/>
      <c r="G1475" s="56"/>
      <c r="H1475" s="56"/>
      <c r="I1475" s="102"/>
      <c r="J1475" s="103"/>
      <c r="U1475" s="7"/>
    </row>
    <row r="1476" spans="2:21" s="2" customFormat="1">
      <c r="B1476" s="106"/>
      <c r="C1476" s="162"/>
      <c r="D1476" s="108"/>
      <c r="E1476" s="54"/>
      <c r="F1476" s="56"/>
      <c r="G1476" s="56"/>
      <c r="H1476" s="56"/>
      <c r="I1476" s="102"/>
      <c r="J1476" s="103"/>
      <c r="U1476" s="7"/>
    </row>
    <row r="1477" spans="2:21" s="2" customFormat="1">
      <c r="B1477" s="106"/>
      <c r="C1477" s="162"/>
      <c r="D1477" s="108"/>
      <c r="E1477" s="54"/>
      <c r="F1477" s="56"/>
      <c r="G1477" s="56"/>
      <c r="H1477" s="56"/>
      <c r="I1477" s="102"/>
      <c r="J1477" s="103"/>
      <c r="U1477" s="7"/>
    </row>
    <row r="1478" spans="2:21" s="2" customFormat="1">
      <c r="B1478" s="106"/>
      <c r="C1478" s="162"/>
      <c r="D1478" s="108"/>
      <c r="E1478" s="54"/>
      <c r="F1478" s="56"/>
      <c r="G1478" s="56"/>
      <c r="H1478" s="56"/>
      <c r="I1478" s="102"/>
      <c r="J1478" s="103"/>
      <c r="U1478" s="7"/>
    </row>
    <row r="1479" spans="2:21" s="2" customFormat="1">
      <c r="B1479" s="106"/>
      <c r="C1479" s="162"/>
      <c r="D1479" s="108"/>
      <c r="E1479" s="54"/>
      <c r="F1479" s="56"/>
      <c r="G1479" s="56"/>
      <c r="H1479" s="56"/>
      <c r="I1479" s="102"/>
      <c r="J1479" s="103"/>
      <c r="U1479" s="7"/>
    </row>
    <row r="1480" spans="2:21" s="2" customFormat="1">
      <c r="B1480" s="106"/>
      <c r="C1480" s="162"/>
      <c r="D1480" s="108"/>
      <c r="E1480" s="54"/>
      <c r="F1480" s="56"/>
      <c r="G1480" s="56"/>
      <c r="H1480" s="56"/>
      <c r="I1480" s="102"/>
      <c r="J1480" s="103"/>
      <c r="U1480" s="7"/>
    </row>
    <row r="1481" spans="2:21" s="2" customFormat="1">
      <c r="B1481" s="106"/>
      <c r="C1481" s="162"/>
      <c r="D1481" s="108"/>
      <c r="E1481" s="54"/>
      <c r="F1481" s="56"/>
      <c r="G1481" s="56"/>
      <c r="H1481" s="56"/>
      <c r="I1481" s="102"/>
      <c r="J1481" s="103"/>
      <c r="U1481" s="7"/>
    </row>
    <row r="1482" spans="2:21" s="2" customFormat="1">
      <c r="B1482" s="106"/>
      <c r="C1482" s="162"/>
      <c r="D1482" s="108"/>
      <c r="E1482" s="54"/>
      <c r="F1482" s="56"/>
      <c r="G1482" s="56"/>
      <c r="H1482" s="56"/>
      <c r="I1482" s="102"/>
      <c r="J1482" s="103"/>
      <c r="U1482" s="7"/>
    </row>
    <row r="1483" spans="2:21" s="2" customFormat="1">
      <c r="B1483" s="106"/>
      <c r="C1483" s="162"/>
      <c r="D1483" s="108"/>
      <c r="E1483" s="54"/>
      <c r="F1483" s="56"/>
      <c r="G1483" s="56"/>
      <c r="H1483" s="56"/>
      <c r="I1483" s="102"/>
      <c r="J1483" s="103"/>
      <c r="U1483" s="7"/>
    </row>
    <row r="1484" spans="2:21" s="2" customFormat="1">
      <c r="B1484" s="106"/>
      <c r="C1484" s="162"/>
      <c r="D1484" s="108"/>
      <c r="E1484" s="54"/>
      <c r="F1484" s="56"/>
      <c r="G1484" s="56"/>
      <c r="H1484" s="56"/>
      <c r="I1484" s="102"/>
      <c r="J1484" s="103"/>
      <c r="U1484" s="7"/>
    </row>
    <row r="1485" spans="2:21" s="2" customFormat="1">
      <c r="B1485" s="106"/>
      <c r="C1485" s="162"/>
      <c r="D1485" s="108"/>
      <c r="E1485" s="54"/>
      <c r="F1485" s="56"/>
      <c r="G1485" s="56"/>
      <c r="H1485" s="56"/>
      <c r="I1485" s="102"/>
      <c r="J1485" s="103"/>
      <c r="U1485" s="7"/>
    </row>
    <row r="1486" spans="2:21" s="2" customFormat="1">
      <c r="B1486" s="106"/>
      <c r="C1486" s="162"/>
      <c r="D1486" s="108"/>
      <c r="E1486" s="54"/>
      <c r="F1486" s="56"/>
      <c r="G1486" s="56"/>
      <c r="H1486" s="56"/>
      <c r="I1486" s="102"/>
      <c r="J1486" s="103"/>
      <c r="U1486" s="7"/>
    </row>
    <row r="1487" spans="2:21" s="2" customFormat="1">
      <c r="B1487" s="106"/>
      <c r="C1487" s="162"/>
      <c r="D1487" s="108"/>
      <c r="E1487" s="54"/>
      <c r="F1487" s="56"/>
      <c r="G1487" s="56"/>
      <c r="H1487" s="56"/>
      <c r="I1487" s="102"/>
      <c r="J1487" s="103"/>
      <c r="U1487" s="7"/>
    </row>
    <row r="1488" spans="2:21" s="2" customFormat="1">
      <c r="B1488" s="106"/>
      <c r="C1488" s="162"/>
      <c r="D1488" s="108"/>
      <c r="E1488" s="54"/>
      <c r="F1488" s="56"/>
      <c r="G1488" s="56"/>
      <c r="H1488" s="56"/>
      <c r="I1488" s="102"/>
      <c r="J1488" s="103"/>
      <c r="U1488" s="7"/>
    </row>
    <row r="1489" spans="2:21" s="2" customFormat="1">
      <c r="B1489" s="106"/>
      <c r="C1489" s="162"/>
      <c r="D1489" s="108"/>
      <c r="E1489" s="54"/>
      <c r="F1489" s="56"/>
      <c r="G1489" s="56"/>
      <c r="H1489" s="56"/>
      <c r="I1489" s="102"/>
      <c r="J1489" s="103"/>
      <c r="U1489" s="7"/>
    </row>
    <row r="1490" spans="2:21" s="2" customFormat="1">
      <c r="B1490" s="106"/>
      <c r="C1490" s="162"/>
      <c r="D1490" s="108"/>
      <c r="E1490" s="54"/>
      <c r="F1490" s="56"/>
      <c r="G1490" s="56"/>
      <c r="H1490" s="56"/>
      <c r="I1490" s="102"/>
      <c r="J1490" s="103"/>
      <c r="U1490" s="7"/>
    </row>
    <row r="1491" spans="2:21" s="2" customFormat="1">
      <c r="B1491" s="106"/>
      <c r="C1491" s="162"/>
      <c r="D1491" s="108"/>
      <c r="E1491" s="54"/>
      <c r="F1491" s="56"/>
      <c r="G1491" s="56"/>
      <c r="H1491" s="56"/>
      <c r="I1491" s="102"/>
      <c r="J1491" s="103"/>
      <c r="U1491" s="7"/>
    </row>
    <row r="1492" spans="2:21" s="2" customFormat="1">
      <c r="B1492" s="106"/>
      <c r="C1492" s="162"/>
      <c r="D1492" s="108"/>
      <c r="E1492" s="54"/>
      <c r="F1492" s="56"/>
      <c r="G1492" s="56"/>
      <c r="H1492" s="56"/>
      <c r="I1492" s="102"/>
      <c r="J1492" s="103"/>
      <c r="U1492" s="7"/>
    </row>
    <row r="1493" spans="2:21" s="2" customFormat="1">
      <c r="B1493" s="106"/>
      <c r="C1493" s="162"/>
      <c r="D1493" s="108"/>
      <c r="E1493" s="54"/>
      <c r="F1493" s="56"/>
      <c r="G1493" s="56"/>
      <c r="H1493" s="56"/>
      <c r="I1493" s="102"/>
      <c r="J1493" s="103"/>
      <c r="U1493" s="7"/>
    </row>
    <row r="1494" spans="2:21" s="2" customFormat="1">
      <c r="B1494" s="106"/>
      <c r="C1494" s="162"/>
      <c r="D1494" s="108"/>
      <c r="E1494" s="54"/>
      <c r="F1494" s="56"/>
      <c r="G1494" s="56"/>
      <c r="H1494" s="56"/>
      <c r="I1494" s="102"/>
      <c r="J1494" s="103"/>
      <c r="U1494" s="7"/>
    </row>
    <row r="1495" spans="2:21" s="2" customFormat="1">
      <c r="B1495" s="106"/>
      <c r="C1495" s="162"/>
      <c r="D1495" s="108"/>
      <c r="E1495" s="54"/>
      <c r="F1495" s="56"/>
      <c r="G1495" s="56"/>
      <c r="H1495" s="56"/>
      <c r="I1495" s="102"/>
      <c r="J1495" s="103"/>
      <c r="U1495" s="7"/>
    </row>
    <row r="1496" spans="2:21" s="2" customFormat="1">
      <c r="B1496" s="106"/>
      <c r="C1496" s="162"/>
      <c r="D1496" s="108"/>
      <c r="E1496" s="54"/>
      <c r="F1496" s="56"/>
      <c r="G1496" s="56"/>
      <c r="H1496" s="56"/>
      <c r="I1496" s="102"/>
      <c r="J1496" s="103"/>
      <c r="U1496" s="7"/>
    </row>
    <row r="1497" spans="2:21" s="2" customFormat="1">
      <c r="B1497" s="106"/>
      <c r="C1497" s="162"/>
      <c r="D1497" s="108"/>
      <c r="E1497" s="54"/>
      <c r="F1497" s="56"/>
      <c r="G1497" s="56"/>
      <c r="H1497" s="56"/>
      <c r="I1497" s="102"/>
      <c r="J1497" s="103"/>
      <c r="U1497" s="7"/>
    </row>
    <row r="1498" spans="2:21" s="2" customFormat="1">
      <c r="B1498" s="106"/>
      <c r="C1498" s="162"/>
      <c r="D1498" s="108"/>
      <c r="E1498" s="54"/>
      <c r="F1498" s="56"/>
      <c r="G1498" s="56"/>
      <c r="H1498" s="56"/>
      <c r="I1498" s="102"/>
      <c r="J1498" s="103"/>
      <c r="U1498" s="7"/>
    </row>
    <row r="1499" spans="2:21" s="2" customFormat="1">
      <c r="B1499" s="106"/>
      <c r="C1499" s="162"/>
      <c r="D1499" s="108"/>
      <c r="E1499" s="54"/>
      <c r="F1499" s="56"/>
      <c r="G1499" s="56"/>
      <c r="H1499" s="56"/>
      <c r="I1499" s="102"/>
      <c r="J1499" s="103"/>
      <c r="U1499" s="7"/>
    </row>
    <row r="1500" spans="2:21" s="2" customFormat="1">
      <c r="B1500" s="106"/>
      <c r="C1500" s="162"/>
      <c r="D1500" s="108"/>
      <c r="E1500" s="54"/>
      <c r="F1500" s="56"/>
      <c r="G1500" s="56"/>
      <c r="H1500" s="56"/>
      <c r="I1500" s="102"/>
      <c r="J1500" s="103"/>
      <c r="U1500" s="7"/>
    </row>
    <row r="1501" spans="2:21" s="2" customFormat="1">
      <c r="B1501" s="106"/>
      <c r="C1501" s="162"/>
      <c r="D1501" s="108"/>
      <c r="E1501" s="54"/>
      <c r="F1501" s="56"/>
      <c r="G1501" s="56"/>
      <c r="H1501" s="56"/>
      <c r="I1501" s="102"/>
      <c r="J1501" s="103"/>
      <c r="U1501" s="7"/>
    </row>
    <row r="1502" spans="2:21" s="2" customFormat="1">
      <c r="B1502" s="106"/>
      <c r="C1502" s="162"/>
      <c r="D1502" s="108"/>
      <c r="E1502" s="54"/>
      <c r="F1502" s="56"/>
      <c r="G1502" s="56"/>
      <c r="H1502" s="56"/>
      <c r="I1502" s="102"/>
      <c r="J1502" s="103"/>
      <c r="U1502" s="7"/>
    </row>
    <row r="1503" spans="2:21" s="2" customFormat="1">
      <c r="B1503" s="106"/>
      <c r="C1503" s="162"/>
      <c r="D1503" s="108"/>
      <c r="E1503" s="54"/>
      <c r="F1503" s="56"/>
      <c r="G1503" s="56"/>
      <c r="H1503" s="56"/>
      <c r="I1503" s="102"/>
      <c r="J1503" s="103"/>
      <c r="U1503" s="7"/>
    </row>
    <row r="1504" spans="2:21" s="2" customFormat="1">
      <c r="B1504" s="106"/>
      <c r="C1504" s="162"/>
      <c r="D1504" s="108"/>
      <c r="E1504" s="54"/>
      <c r="F1504" s="56"/>
      <c r="G1504" s="56"/>
      <c r="H1504" s="56"/>
      <c r="I1504" s="102"/>
      <c r="J1504" s="103"/>
      <c r="U1504" s="7"/>
    </row>
    <row r="1505" spans="2:21" s="2" customFormat="1">
      <c r="B1505" s="106"/>
      <c r="C1505" s="162"/>
      <c r="D1505" s="108"/>
      <c r="E1505" s="54"/>
      <c r="F1505" s="56"/>
      <c r="G1505" s="56"/>
      <c r="H1505" s="56"/>
      <c r="I1505" s="102"/>
      <c r="J1505" s="103"/>
      <c r="U1505" s="7"/>
    </row>
    <row r="1506" spans="2:21" s="2" customFormat="1">
      <c r="B1506" s="106"/>
      <c r="C1506" s="162"/>
      <c r="D1506" s="108"/>
      <c r="E1506" s="54"/>
      <c r="F1506" s="56"/>
      <c r="G1506" s="56"/>
      <c r="H1506" s="56"/>
      <c r="I1506" s="102"/>
      <c r="J1506" s="103"/>
      <c r="U1506" s="7"/>
    </row>
    <row r="1507" spans="2:21" s="2" customFormat="1">
      <c r="B1507" s="106"/>
      <c r="C1507" s="162"/>
      <c r="D1507" s="108"/>
      <c r="E1507" s="54"/>
      <c r="F1507" s="56"/>
      <c r="G1507" s="56"/>
      <c r="H1507" s="56"/>
      <c r="I1507" s="102"/>
      <c r="J1507" s="103"/>
      <c r="U1507" s="7"/>
    </row>
    <row r="1508" spans="2:21" s="2" customFormat="1">
      <c r="B1508" s="106"/>
      <c r="C1508" s="162"/>
      <c r="D1508" s="108"/>
      <c r="E1508" s="54"/>
      <c r="F1508" s="56"/>
      <c r="G1508" s="56"/>
      <c r="H1508" s="56"/>
      <c r="I1508" s="102"/>
      <c r="J1508" s="103"/>
      <c r="U1508" s="7"/>
    </row>
    <row r="1509" spans="2:21" s="2" customFormat="1">
      <c r="B1509" s="106"/>
      <c r="C1509" s="162"/>
      <c r="D1509" s="108"/>
      <c r="E1509" s="54"/>
      <c r="F1509" s="56"/>
      <c r="G1509" s="56"/>
      <c r="H1509" s="56"/>
      <c r="I1509" s="102"/>
      <c r="J1509" s="103"/>
      <c r="U1509" s="7"/>
    </row>
    <row r="1510" spans="2:21" s="2" customFormat="1">
      <c r="B1510" s="106"/>
      <c r="C1510" s="162"/>
      <c r="D1510" s="108"/>
      <c r="E1510" s="54"/>
      <c r="F1510" s="56"/>
      <c r="G1510" s="56"/>
      <c r="H1510" s="56"/>
      <c r="I1510" s="102"/>
      <c r="J1510" s="103"/>
      <c r="U1510" s="7"/>
    </row>
    <row r="1511" spans="2:21" s="2" customFormat="1">
      <c r="B1511" s="106"/>
      <c r="C1511" s="162"/>
      <c r="D1511" s="108"/>
      <c r="E1511" s="54"/>
      <c r="F1511" s="56"/>
      <c r="G1511" s="56"/>
      <c r="H1511" s="56"/>
      <c r="I1511" s="102"/>
      <c r="J1511" s="103"/>
      <c r="U1511" s="7"/>
    </row>
    <row r="1512" spans="2:21" s="2" customFormat="1">
      <c r="B1512" s="106"/>
      <c r="C1512" s="162"/>
      <c r="D1512" s="108"/>
      <c r="E1512" s="54"/>
      <c r="F1512" s="56"/>
      <c r="G1512" s="56"/>
      <c r="H1512" s="56"/>
      <c r="I1512" s="102"/>
      <c r="J1512" s="103"/>
      <c r="U1512" s="7"/>
    </row>
    <row r="1513" spans="2:21" s="2" customFormat="1">
      <c r="B1513" s="106"/>
      <c r="C1513" s="162"/>
      <c r="D1513" s="108"/>
      <c r="E1513" s="54"/>
      <c r="F1513" s="56"/>
      <c r="G1513" s="56"/>
      <c r="H1513" s="56"/>
      <c r="I1513" s="102"/>
      <c r="J1513" s="103"/>
      <c r="U1513" s="7"/>
    </row>
    <row r="1514" spans="2:21" s="2" customFormat="1">
      <c r="B1514" s="106"/>
      <c r="C1514" s="162"/>
      <c r="D1514" s="108"/>
      <c r="E1514" s="54"/>
      <c r="F1514" s="56"/>
      <c r="G1514" s="56"/>
      <c r="H1514" s="56"/>
      <c r="I1514" s="102"/>
      <c r="J1514" s="103"/>
      <c r="U1514" s="7"/>
    </row>
    <row r="1515" spans="2:21" s="2" customFormat="1">
      <c r="B1515" s="106"/>
      <c r="C1515" s="162"/>
      <c r="D1515" s="108"/>
      <c r="E1515" s="54"/>
      <c r="F1515" s="56"/>
      <c r="G1515" s="56"/>
      <c r="H1515" s="56"/>
      <c r="I1515" s="102"/>
      <c r="J1515" s="103"/>
      <c r="U1515" s="7"/>
    </row>
    <row r="1516" spans="2:21" s="2" customFormat="1">
      <c r="B1516" s="106"/>
      <c r="C1516" s="162"/>
      <c r="D1516" s="108"/>
      <c r="E1516" s="54"/>
      <c r="F1516" s="56"/>
      <c r="G1516" s="56"/>
      <c r="H1516" s="56"/>
      <c r="I1516" s="102"/>
      <c r="J1516" s="103"/>
      <c r="U1516" s="7"/>
    </row>
    <row r="1517" spans="2:21" s="2" customFormat="1">
      <c r="B1517" s="106"/>
      <c r="C1517" s="162"/>
      <c r="D1517" s="108"/>
      <c r="E1517" s="54"/>
      <c r="F1517" s="56"/>
      <c r="G1517" s="56"/>
      <c r="H1517" s="56"/>
      <c r="I1517" s="102"/>
      <c r="J1517" s="103"/>
      <c r="U1517" s="7"/>
    </row>
    <row r="1518" spans="2:21" s="2" customFormat="1">
      <c r="B1518" s="106"/>
      <c r="C1518" s="162"/>
      <c r="D1518" s="108"/>
      <c r="E1518" s="54"/>
      <c r="F1518" s="56"/>
      <c r="G1518" s="56"/>
      <c r="H1518" s="56"/>
      <c r="I1518" s="102"/>
      <c r="J1518" s="103"/>
      <c r="U1518" s="7"/>
    </row>
    <row r="1519" spans="2:21" s="2" customFormat="1">
      <c r="B1519" s="106"/>
      <c r="C1519" s="162"/>
      <c r="D1519" s="108"/>
      <c r="E1519" s="54"/>
      <c r="F1519" s="56"/>
      <c r="G1519" s="56"/>
      <c r="H1519" s="56"/>
      <c r="I1519" s="102"/>
      <c r="J1519" s="103"/>
      <c r="U1519" s="7"/>
    </row>
    <row r="1520" spans="2:21" s="2" customFormat="1">
      <c r="B1520" s="106"/>
      <c r="C1520" s="162"/>
      <c r="D1520" s="108"/>
      <c r="E1520" s="54"/>
      <c r="F1520" s="56"/>
      <c r="G1520" s="56"/>
      <c r="H1520" s="56"/>
      <c r="I1520" s="102"/>
      <c r="J1520" s="103"/>
      <c r="U1520" s="7"/>
    </row>
    <row r="1521" spans="2:21" s="2" customFormat="1">
      <c r="B1521" s="106"/>
      <c r="C1521" s="162"/>
      <c r="D1521" s="108"/>
      <c r="E1521" s="54"/>
      <c r="F1521" s="56"/>
      <c r="G1521" s="56"/>
      <c r="H1521" s="56"/>
      <c r="I1521" s="102"/>
      <c r="J1521" s="103"/>
      <c r="U1521" s="7"/>
    </row>
    <row r="1522" spans="2:21" s="2" customFormat="1">
      <c r="B1522" s="106"/>
      <c r="C1522" s="162"/>
      <c r="D1522" s="108"/>
      <c r="E1522" s="54"/>
      <c r="F1522" s="56"/>
      <c r="G1522" s="56"/>
      <c r="H1522" s="56"/>
      <c r="I1522" s="102"/>
      <c r="J1522" s="103"/>
      <c r="U1522" s="7"/>
    </row>
    <row r="1523" spans="2:21" s="2" customFormat="1">
      <c r="B1523" s="106"/>
      <c r="C1523" s="162"/>
      <c r="D1523" s="108"/>
      <c r="E1523" s="54"/>
      <c r="F1523" s="56"/>
      <c r="G1523" s="56"/>
      <c r="H1523" s="56"/>
      <c r="I1523" s="102"/>
      <c r="J1523" s="103"/>
      <c r="U1523" s="7"/>
    </row>
    <row r="1524" spans="2:21" s="2" customFormat="1">
      <c r="B1524" s="106"/>
      <c r="C1524" s="162"/>
      <c r="D1524" s="108"/>
      <c r="E1524" s="54"/>
      <c r="F1524" s="56"/>
      <c r="G1524" s="56"/>
      <c r="H1524" s="56"/>
      <c r="I1524" s="102"/>
      <c r="J1524" s="103"/>
      <c r="U1524" s="7"/>
    </row>
    <row r="1525" spans="2:21" s="2" customFormat="1">
      <c r="B1525" s="106"/>
      <c r="C1525" s="162"/>
      <c r="D1525" s="108"/>
      <c r="E1525" s="54"/>
      <c r="F1525" s="56"/>
      <c r="G1525" s="56"/>
      <c r="H1525" s="56"/>
      <c r="I1525" s="102"/>
      <c r="J1525" s="103"/>
      <c r="U1525" s="7"/>
    </row>
    <row r="1526" spans="2:21" s="2" customFormat="1">
      <c r="B1526" s="106"/>
      <c r="C1526" s="162"/>
      <c r="D1526" s="108"/>
      <c r="E1526" s="54"/>
      <c r="F1526" s="56"/>
      <c r="G1526" s="56"/>
      <c r="H1526" s="56"/>
      <c r="I1526" s="102"/>
      <c r="J1526" s="103"/>
      <c r="U1526" s="7"/>
    </row>
    <row r="1527" spans="2:21" s="2" customFormat="1">
      <c r="B1527" s="106"/>
      <c r="C1527" s="162"/>
      <c r="D1527" s="108"/>
      <c r="E1527" s="54"/>
      <c r="F1527" s="56"/>
      <c r="G1527" s="56"/>
      <c r="H1527" s="56"/>
      <c r="I1527" s="102"/>
      <c r="J1527" s="103"/>
      <c r="U1527" s="7"/>
    </row>
    <row r="1528" spans="2:21" s="2" customFormat="1">
      <c r="B1528" s="106"/>
      <c r="C1528" s="162"/>
      <c r="D1528" s="108"/>
      <c r="E1528" s="54"/>
      <c r="F1528" s="56"/>
      <c r="G1528" s="56"/>
      <c r="H1528" s="56"/>
      <c r="I1528" s="102"/>
      <c r="J1528" s="103"/>
      <c r="U1528" s="7"/>
    </row>
    <row r="1529" spans="2:21" s="2" customFormat="1">
      <c r="B1529" s="106"/>
      <c r="C1529" s="162"/>
      <c r="D1529" s="108"/>
      <c r="E1529" s="54"/>
      <c r="F1529" s="56"/>
      <c r="G1529" s="56"/>
      <c r="H1529" s="56"/>
      <c r="I1529" s="102"/>
      <c r="J1529" s="103"/>
      <c r="U1529" s="7"/>
    </row>
    <row r="1530" spans="2:21" s="2" customFormat="1">
      <c r="B1530" s="106"/>
      <c r="C1530" s="162"/>
      <c r="D1530" s="108"/>
      <c r="E1530" s="54"/>
      <c r="F1530" s="56"/>
      <c r="G1530" s="56"/>
      <c r="H1530" s="56"/>
      <c r="I1530" s="102"/>
      <c r="J1530" s="103"/>
      <c r="U1530" s="7"/>
    </row>
    <row r="1531" spans="2:21" s="2" customFormat="1">
      <c r="B1531" s="106"/>
      <c r="C1531" s="162"/>
      <c r="D1531" s="108"/>
      <c r="E1531" s="54"/>
      <c r="F1531" s="56"/>
      <c r="G1531" s="56"/>
      <c r="H1531" s="56"/>
      <c r="I1531" s="102"/>
      <c r="J1531" s="103"/>
      <c r="U1531" s="7"/>
    </row>
    <row r="1532" spans="2:21" s="2" customFormat="1">
      <c r="B1532" s="106"/>
      <c r="C1532" s="162"/>
      <c r="D1532" s="108"/>
      <c r="E1532" s="54"/>
      <c r="F1532" s="56"/>
      <c r="G1532" s="56"/>
      <c r="H1532" s="56"/>
      <c r="I1532" s="102"/>
      <c r="J1532" s="103"/>
      <c r="U1532" s="7"/>
    </row>
    <row r="1533" spans="2:21" s="2" customFormat="1">
      <c r="B1533" s="106"/>
      <c r="C1533" s="162"/>
      <c r="D1533" s="108"/>
      <c r="E1533" s="54"/>
      <c r="F1533" s="56"/>
      <c r="G1533" s="56"/>
      <c r="H1533" s="56"/>
      <c r="I1533" s="102"/>
      <c r="J1533" s="103"/>
      <c r="U1533" s="7"/>
    </row>
    <row r="1534" spans="2:21" s="2" customFormat="1">
      <c r="B1534" s="106"/>
      <c r="C1534" s="162"/>
      <c r="D1534" s="108"/>
      <c r="E1534" s="54"/>
      <c r="F1534" s="56"/>
      <c r="G1534" s="56"/>
      <c r="H1534" s="56"/>
      <c r="I1534" s="102"/>
      <c r="J1534" s="103"/>
      <c r="U1534" s="7"/>
    </row>
    <row r="1535" spans="2:21" s="2" customFormat="1">
      <c r="B1535" s="106"/>
      <c r="C1535" s="162"/>
      <c r="D1535" s="108"/>
      <c r="E1535" s="54"/>
      <c r="F1535" s="56"/>
      <c r="G1535" s="56"/>
      <c r="H1535" s="56"/>
      <c r="I1535" s="102"/>
      <c r="J1535" s="103"/>
      <c r="U1535" s="7"/>
    </row>
    <row r="1536" spans="2:21" s="2" customFormat="1">
      <c r="B1536" s="106"/>
      <c r="C1536" s="162"/>
      <c r="D1536" s="108"/>
      <c r="E1536" s="54"/>
      <c r="F1536" s="56"/>
      <c r="G1536" s="56"/>
      <c r="H1536" s="56"/>
      <c r="I1536" s="102"/>
      <c r="J1536" s="103"/>
      <c r="U1536" s="7"/>
    </row>
    <row r="1537" spans="2:21" s="2" customFormat="1">
      <c r="B1537" s="106"/>
      <c r="C1537" s="162"/>
      <c r="D1537" s="108"/>
      <c r="E1537" s="54"/>
      <c r="F1537" s="56"/>
      <c r="G1537" s="56"/>
      <c r="H1537" s="56"/>
      <c r="I1537" s="102"/>
      <c r="J1537" s="103"/>
      <c r="U1537" s="7"/>
    </row>
    <row r="1538" spans="2:21" s="2" customFormat="1">
      <c r="B1538" s="106"/>
      <c r="C1538" s="162"/>
      <c r="D1538" s="108"/>
      <c r="E1538" s="54"/>
      <c r="F1538" s="56"/>
      <c r="G1538" s="56"/>
      <c r="H1538" s="56"/>
      <c r="I1538" s="102"/>
      <c r="J1538" s="103"/>
      <c r="U1538" s="7"/>
    </row>
    <row r="1539" spans="2:21" s="2" customFormat="1">
      <c r="B1539" s="106"/>
      <c r="C1539" s="162"/>
      <c r="D1539" s="108"/>
      <c r="E1539" s="54"/>
      <c r="F1539" s="56"/>
      <c r="G1539" s="56"/>
      <c r="H1539" s="56"/>
      <c r="I1539" s="102"/>
      <c r="J1539" s="103"/>
      <c r="U1539" s="7"/>
    </row>
    <row r="1540" spans="2:21" s="2" customFormat="1">
      <c r="B1540" s="106"/>
      <c r="C1540" s="162"/>
      <c r="D1540" s="108"/>
      <c r="E1540" s="54"/>
      <c r="F1540" s="56"/>
      <c r="G1540" s="56"/>
      <c r="H1540" s="56"/>
      <c r="I1540" s="102"/>
      <c r="J1540" s="103"/>
      <c r="U1540" s="7"/>
    </row>
    <row r="1541" spans="2:21" s="2" customFormat="1">
      <c r="B1541" s="106"/>
      <c r="C1541" s="162"/>
      <c r="D1541" s="108"/>
      <c r="E1541" s="54"/>
      <c r="F1541" s="56"/>
      <c r="G1541" s="56"/>
      <c r="H1541" s="56"/>
      <c r="I1541" s="102"/>
      <c r="J1541" s="103"/>
      <c r="U1541" s="7"/>
    </row>
    <row r="1542" spans="2:21" s="2" customFormat="1">
      <c r="B1542" s="106"/>
      <c r="C1542" s="162"/>
      <c r="D1542" s="108"/>
      <c r="E1542" s="54"/>
      <c r="F1542" s="56"/>
      <c r="G1542" s="56"/>
      <c r="H1542" s="56"/>
      <c r="I1542" s="102"/>
      <c r="J1542" s="103"/>
      <c r="U1542" s="7"/>
    </row>
    <row r="1543" spans="2:21" s="2" customFormat="1">
      <c r="B1543" s="106"/>
      <c r="C1543" s="162"/>
      <c r="D1543" s="108"/>
      <c r="E1543" s="54"/>
      <c r="F1543" s="56"/>
      <c r="G1543" s="56"/>
      <c r="H1543" s="56"/>
      <c r="I1543" s="102"/>
      <c r="J1543" s="103"/>
      <c r="U1543" s="7"/>
    </row>
    <row r="1544" spans="2:21" s="2" customFormat="1">
      <c r="B1544" s="106"/>
      <c r="C1544" s="162"/>
      <c r="D1544" s="108"/>
      <c r="E1544" s="54"/>
      <c r="F1544" s="56"/>
      <c r="G1544" s="56"/>
      <c r="H1544" s="56"/>
      <c r="I1544" s="102"/>
      <c r="J1544" s="103"/>
      <c r="U1544" s="7"/>
    </row>
    <row r="1545" spans="2:21" s="2" customFormat="1">
      <c r="B1545" s="106"/>
      <c r="C1545" s="162"/>
      <c r="D1545" s="108"/>
      <c r="E1545" s="54"/>
      <c r="F1545" s="56"/>
      <c r="G1545" s="56"/>
      <c r="H1545" s="56"/>
      <c r="I1545" s="102"/>
      <c r="J1545" s="103"/>
      <c r="U1545" s="7"/>
    </row>
    <row r="1546" spans="2:21" s="2" customFormat="1">
      <c r="B1546" s="106"/>
      <c r="C1546" s="162"/>
      <c r="D1546" s="108"/>
      <c r="E1546" s="54"/>
      <c r="F1546" s="56"/>
      <c r="G1546" s="56"/>
      <c r="H1546" s="56"/>
      <c r="I1546" s="102"/>
      <c r="J1546" s="103"/>
      <c r="U1546" s="7"/>
    </row>
    <row r="1547" spans="2:21" s="2" customFormat="1">
      <c r="B1547" s="106"/>
      <c r="C1547" s="162"/>
      <c r="D1547" s="108"/>
      <c r="E1547" s="54"/>
      <c r="F1547" s="56"/>
      <c r="G1547" s="56"/>
      <c r="H1547" s="56"/>
      <c r="I1547" s="102"/>
      <c r="J1547" s="103"/>
      <c r="U1547" s="7"/>
    </row>
    <row r="1548" spans="2:21" s="2" customFormat="1">
      <c r="B1548" s="106"/>
      <c r="C1548" s="162"/>
      <c r="D1548" s="108"/>
      <c r="E1548" s="54"/>
      <c r="F1548" s="56"/>
      <c r="G1548" s="56"/>
      <c r="H1548" s="56"/>
      <c r="I1548" s="102"/>
      <c r="J1548" s="103"/>
      <c r="U1548" s="7"/>
    </row>
    <row r="1549" spans="2:21" s="2" customFormat="1">
      <c r="B1549" s="106"/>
      <c r="C1549" s="162"/>
      <c r="D1549" s="108"/>
      <c r="E1549" s="54"/>
      <c r="F1549" s="56"/>
      <c r="G1549" s="56"/>
      <c r="H1549" s="56"/>
      <c r="I1549" s="102"/>
      <c r="J1549" s="103"/>
      <c r="U1549" s="7"/>
    </row>
    <row r="1550" spans="2:21" s="2" customFormat="1">
      <c r="B1550" s="106"/>
      <c r="C1550" s="162"/>
      <c r="D1550" s="108"/>
      <c r="E1550" s="54"/>
      <c r="F1550" s="56"/>
      <c r="G1550" s="56"/>
      <c r="H1550" s="56"/>
      <c r="I1550" s="102"/>
      <c r="J1550" s="103"/>
      <c r="U1550" s="7"/>
    </row>
    <row r="1551" spans="2:21" s="2" customFormat="1">
      <c r="B1551" s="106"/>
      <c r="C1551" s="162"/>
      <c r="D1551" s="108"/>
      <c r="E1551" s="54"/>
      <c r="F1551" s="56"/>
      <c r="G1551" s="56"/>
      <c r="H1551" s="56"/>
      <c r="I1551" s="102"/>
      <c r="J1551" s="103"/>
      <c r="U1551" s="7"/>
    </row>
    <row r="1552" spans="2:21" s="2" customFormat="1">
      <c r="B1552" s="106"/>
      <c r="C1552" s="162"/>
      <c r="D1552" s="108"/>
      <c r="E1552" s="54"/>
      <c r="F1552" s="56"/>
      <c r="G1552" s="56"/>
      <c r="H1552" s="56"/>
      <c r="I1552" s="102"/>
      <c r="J1552" s="103"/>
      <c r="U1552" s="7"/>
    </row>
    <row r="1553" spans="2:21" s="2" customFormat="1">
      <c r="B1553" s="106"/>
      <c r="C1553" s="162"/>
      <c r="D1553" s="108"/>
      <c r="E1553" s="54"/>
      <c r="F1553" s="56"/>
      <c r="G1553" s="56"/>
      <c r="H1553" s="56"/>
      <c r="I1553" s="102"/>
      <c r="J1553" s="103"/>
      <c r="U1553" s="7"/>
    </row>
    <row r="1554" spans="2:21" s="2" customFormat="1">
      <c r="B1554" s="106"/>
      <c r="C1554" s="162"/>
      <c r="D1554" s="108"/>
      <c r="E1554" s="54"/>
      <c r="F1554" s="56"/>
      <c r="G1554" s="56"/>
      <c r="H1554" s="56"/>
      <c r="I1554" s="102"/>
      <c r="J1554" s="103"/>
      <c r="U1554" s="7"/>
    </row>
    <row r="1555" spans="2:21" s="2" customFormat="1">
      <c r="B1555" s="106"/>
      <c r="C1555" s="162"/>
      <c r="D1555" s="108"/>
      <c r="E1555" s="54"/>
      <c r="F1555" s="56"/>
      <c r="G1555" s="56"/>
      <c r="H1555" s="56"/>
      <c r="I1555" s="102"/>
      <c r="J1555" s="103"/>
      <c r="U1555" s="7"/>
    </row>
    <row r="1556" spans="2:21" s="2" customFormat="1">
      <c r="B1556" s="106"/>
      <c r="C1556" s="162"/>
      <c r="D1556" s="108"/>
      <c r="E1556" s="54"/>
      <c r="F1556" s="56"/>
      <c r="G1556" s="56"/>
      <c r="H1556" s="56"/>
      <c r="I1556" s="102"/>
      <c r="J1556" s="103"/>
      <c r="U1556" s="7"/>
    </row>
    <row r="1557" spans="2:21" s="2" customFormat="1">
      <c r="B1557" s="106"/>
      <c r="C1557" s="162"/>
      <c r="D1557" s="108"/>
      <c r="E1557" s="54"/>
      <c r="F1557" s="56"/>
      <c r="G1557" s="56"/>
      <c r="H1557" s="56"/>
      <c r="I1557" s="102"/>
      <c r="J1557" s="103"/>
      <c r="U1557" s="7"/>
    </row>
    <row r="1558" spans="2:21" s="2" customFormat="1">
      <c r="B1558" s="106"/>
      <c r="C1558" s="162"/>
      <c r="D1558" s="108"/>
      <c r="E1558" s="54"/>
      <c r="F1558" s="56"/>
      <c r="G1558" s="56"/>
      <c r="H1558" s="56"/>
      <c r="I1558" s="102"/>
      <c r="J1558" s="103"/>
      <c r="U1558" s="7"/>
    </row>
    <row r="1559" spans="2:21" s="2" customFormat="1">
      <c r="B1559" s="106"/>
      <c r="C1559" s="162"/>
      <c r="D1559" s="108"/>
      <c r="E1559" s="54"/>
      <c r="F1559" s="56"/>
      <c r="G1559" s="56"/>
      <c r="H1559" s="56"/>
      <c r="I1559" s="102"/>
      <c r="J1559" s="103"/>
      <c r="U1559" s="7"/>
    </row>
    <row r="1560" spans="2:21" s="2" customFormat="1">
      <c r="B1560" s="106"/>
      <c r="C1560" s="162"/>
      <c r="D1560" s="108"/>
      <c r="E1560" s="54"/>
      <c r="F1560" s="56"/>
      <c r="G1560" s="56"/>
      <c r="H1560" s="56"/>
      <c r="I1560" s="102"/>
      <c r="J1560" s="103"/>
      <c r="U1560" s="7"/>
    </row>
    <row r="1561" spans="2:21" s="2" customFormat="1">
      <c r="B1561" s="106"/>
      <c r="C1561" s="162"/>
      <c r="D1561" s="108"/>
      <c r="E1561" s="54"/>
      <c r="F1561" s="56"/>
      <c r="G1561" s="56"/>
      <c r="H1561" s="56"/>
      <c r="I1561" s="102"/>
      <c r="J1561" s="103"/>
      <c r="U1561" s="7"/>
    </row>
    <row r="1562" spans="2:21" s="2" customFormat="1">
      <c r="B1562" s="106"/>
      <c r="C1562" s="162"/>
      <c r="D1562" s="108"/>
      <c r="E1562" s="54"/>
      <c r="F1562" s="56"/>
      <c r="G1562" s="56"/>
      <c r="H1562" s="56"/>
      <c r="I1562" s="102"/>
      <c r="J1562" s="103"/>
      <c r="U1562" s="7"/>
    </row>
    <row r="1563" spans="2:21" s="2" customFormat="1">
      <c r="B1563" s="106"/>
      <c r="C1563" s="162"/>
      <c r="D1563" s="108"/>
      <c r="E1563" s="54"/>
      <c r="F1563" s="56"/>
      <c r="G1563" s="56"/>
      <c r="H1563" s="56"/>
      <c r="I1563" s="102"/>
      <c r="J1563" s="103"/>
      <c r="U1563" s="7"/>
    </row>
    <row r="1564" spans="2:21" s="2" customFormat="1">
      <c r="B1564" s="106"/>
      <c r="C1564" s="162"/>
      <c r="D1564" s="108"/>
      <c r="E1564" s="54"/>
      <c r="F1564" s="56"/>
      <c r="G1564" s="56"/>
      <c r="H1564" s="56"/>
      <c r="I1564" s="102"/>
      <c r="J1564" s="103"/>
      <c r="U1564" s="7"/>
    </row>
    <row r="1565" spans="2:21" s="2" customFormat="1">
      <c r="B1565" s="106"/>
      <c r="C1565" s="162"/>
      <c r="D1565" s="108"/>
      <c r="E1565" s="54"/>
      <c r="F1565" s="56"/>
      <c r="G1565" s="56"/>
      <c r="H1565" s="56"/>
      <c r="I1565" s="102"/>
      <c r="J1565" s="103"/>
      <c r="U1565" s="7"/>
    </row>
    <row r="1566" spans="2:21" s="2" customFormat="1">
      <c r="B1566" s="106"/>
      <c r="C1566" s="162"/>
      <c r="D1566" s="108"/>
      <c r="E1566" s="54"/>
      <c r="F1566" s="56"/>
      <c r="G1566" s="56"/>
      <c r="H1566" s="56"/>
      <c r="I1566" s="102"/>
      <c r="J1566" s="103"/>
      <c r="U1566" s="7"/>
    </row>
    <row r="1567" spans="2:21" s="2" customFormat="1">
      <c r="B1567" s="106"/>
      <c r="C1567" s="162"/>
      <c r="D1567" s="108"/>
      <c r="E1567" s="54"/>
      <c r="F1567" s="56"/>
      <c r="G1567" s="56"/>
      <c r="H1567" s="56"/>
      <c r="I1567" s="102"/>
      <c r="J1567" s="103"/>
      <c r="U1567" s="7"/>
    </row>
    <row r="1568" spans="2:21" s="2" customFormat="1">
      <c r="B1568" s="106"/>
      <c r="C1568" s="162"/>
      <c r="D1568" s="108"/>
      <c r="E1568" s="54"/>
      <c r="F1568" s="56"/>
      <c r="G1568" s="56"/>
      <c r="H1568" s="56"/>
      <c r="I1568" s="102"/>
      <c r="J1568" s="103"/>
      <c r="U1568" s="7"/>
    </row>
    <row r="1569" spans="2:21" s="2" customFormat="1">
      <c r="B1569" s="106"/>
      <c r="C1569" s="162"/>
      <c r="D1569" s="108"/>
      <c r="E1569" s="54"/>
      <c r="F1569" s="56"/>
      <c r="G1569" s="56"/>
      <c r="H1569" s="56"/>
      <c r="I1569" s="102"/>
      <c r="J1569" s="103"/>
      <c r="U1569" s="7"/>
    </row>
    <row r="1570" spans="2:21" s="2" customFormat="1">
      <c r="B1570" s="106"/>
      <c r="C1570" s="162"/>
      <c r="D1570" s="108"/>
      <c r="E1570" s="54"/>
      <c r="F1570" s="56"/>
      <c r="G1570" s="56"/>
      <c r="H1570" s="56"/>
      <c r="I1570" s="102"/>
      <c r="J1570" s="103"/>
      <c r="U1570" s="7"/>
    </row>
    <row r="1571" spans="2:21" s="2" customFormat="1">
      <c r="B1571" s="106"/>
      <c r="C1571" s="162"/>
      <c r="D1571" s="108"/>
      <c r="E1571" s="54"/>
      <c r="F1571" s="56"/>
      <c r="G1571" s="56"/>
      <c r="H1571" s="56"/>
      <c r="I1571" s="102"/>
      <c r="J1571" s="103"/>
      <c r="U1571" s="7"/>
    </row>
    <row r="1572" spans="2:21" s="2" customFormat="1">
      <c r="B1572" s="106"/>
      <c r="C1572" s="162"/>
      <c r="D1572" s="108"/>
      <c r="E1572" s="54"/>
      <c r="F1572" s="56"/>
      <c r="G1572" s="56"/>
      <c r="H1572" s="56"/>
      <c r="I1572" s="102"/>
      <c r="J1572" s="103"/>
      <c r="U1572" s="7"/>
    </row>
    <row r="1573" spans="2:21" s="2" customFormat="1">
      <c r="B1573" s="106"/>
      <c r="C1573" s="162"/>
      <c r="D1573" s="108"/>
      <c r="E1573" s="54"/>
      <c r="F1573" s="56"/>
      <c r="G1573" s="56"/>
      <c r="H1573" s="56"/>
      <c r="I1573" s="102"/>
      <c r="J1573" s="103"/>
      <c r="U1573" s="7"/>
    </row>
    <row r="1574" spans="2:21" s="2" customFormat="1">
      <c r="B1574" s="106"/>
      <c r="C1574" s="162"/>
      <c r="D1574" s="108"/>
      <c r="E1574" s="54"/>
      <c r="F1574" s="56"/>
      <c r="G1574" s="56"/>
      <c r="H1574" s="56"/>
      <c r="I1574" s="102"/>
      <c r="J1574" s="103"/>
      <c r="U1574" s="7"/>
    </row>
    <row r="1575" spans="2:21" s="2" customFormat="1">
      <c r="B1575" s="106"/>
      <c r="C1575" s="162"/>
      <c r="D1575" s="108"/>
      <c r="E1575" s="54"/>
      <c r="F1575" s="56"/>
      <c r="G1575" s="56"/>
      <c r="H1575" s="56"/>
      <c r="I1575" s="102"/>
      <c r="J1575" s="103"/>
      <c r="U1575" s="7"/>
    </row>
    <row r="1576" spans="2:21" s="2" customFormat="1">
      <c r="B1576" s="106"/>
      <c r="C1576" s="162"/>
      <c r="D1576" s="108"/>
      <c r="E1576" s="54"/>
      <c r="F1576" s="56"/>
      <c r="G1576" s="56"/>
      <c r="H1576" s="56"/>
      <c r="I1576" s="102"/>
      <c r="J1576" s="103"/>
      <c r="U1576" s="7"/>
    </row>
    <row r="1577" spans="2:21" s="2" customFormat="1">
      <c r="B1577" s="106"/>
      <c r="C1577" s="162"/>
      <c r="D1577" s="108"/>
      <c r="E1577" s="54"/>
      <c r="F1577" s="56"/>
      <c r="G1577" s="56"/>
      <c r="H1577" s="56"/>
      <c r="I1577" s="102"/>
      <c r="J1577" s="103"/>
      <c r="U1577" s="7"/>
    </row>
    <row r="1578" spans="2:21" s="2" customFormat="1">
      <c r="B1578" s="106"/>
      <c r="C1578" s="162"/>
      <c r="D1578" s="108"/>
      <c r="E1578" s="54"/>
      <c r="F1578" s="56"/>
      <c r="G1578" s="56"/>
      <c r="H1578" s="56"/>
      <c r="I1578" s="102"/>
      <c r="J1578" s="103"/>
      <c r="U1578" s="7"/>
    </row>
    <row r="1579" spans="2:21" s="2" customFormat="1">
      <c r="B1579" s="106"/>
      <c r="C1579" s="162"/>
      <c r="D1579" s="108"/>
      <c r="E1579" s="54"/>
      <c r="F1579" s="56"/>
      <c r="G1579" s="56"/>
      <c r="H1579" s="56"/>
      <c r="I1579" s="102"/>
      <c r="J1579" s="103"/>
      <c r="U1579" s="7"/>
    </row>
    <row r="1580" spans="2:21" s="2" customFormat="1">
      <c r="B1580" s="106"/>
      <c r="C1580" s="162"/>
      <c r="D1580" s="108"/>
      <c r="E1580" s="54"/>
      <c r="F1580" s="56"/>
      <c r="G1580" s="56"/>
      <c r="H1580" s="56"/>
      <c r="I1580" s="102"/>
      <c r="J1580" s="103"/>
      <c r="U1580" s="7"/>
    </row>
    <row r="1581" spans="2:21" s="2" customFormat="1">
      <c r="B1581" s="106"/>
      <c r="C1581" s="162"/>
      <c r="D1581" s="108"/>
      <c r="E1581" s="54"/>
      <c r="F1581" s="56"/>
      <c r="G1581" s="56"/>
      <c r="H1581" s="56"/>
      <c r="I1581" s="102"/>
      <c r="J1581" s="103"/>
      <c r="U1581" s="7"/>
    </row>
    <row r="1582" spans="2:21" s="2" customFormat="1">
      <c r="B1582" s="106"/>
      <c r="C1582" s="162"/>
      <c r="D1582" s="108"/>
      <c r="E1582" s="54"/>
      <c r="F1582" s="56"/>
      <c r="G1582" s="56"/>
      <c r="H1582" s="56"/>
      <c r="I1582" s="102"/>
      <c r="J1582" s="103"/>
      <c r="U1582" s="7"/>
    </row>
    <row r="1583" spans="2:21" s="2" customFormat="1">
      <c r="B1583" s="106"/>
      <c r="C1583" s="162"/>
      <c r="D1583" s="108"/>
      <c r="E1583" s="54"/>
      <c r="F1583" s="56"/>
      <c r="G1583" s="56"/>
      <c r="H1583" s="56"/>
      <c r="I1583" s="102"/>
      <c r="J1583" s="103"/>
      <c r="U1583" s="7"/>
    </row>
    <row r="1584" spans="2:21" s="2" customFormat="1">
      <c r="B1584" s="106"/>
      <c r="C1584" s="162"/>
      <c r="D1584" s="108"/>
      <c r="E1584" s="54"/>
      <c r="F1584" s="56"/>
      <c r="G1584" s="56"/>
      <c r="H1584" s="56"/>
      <c r="I1584" s="102"/>
      <c r="J1584" s="103"/>
      <c r="U1584" s="7"/>
    </row>
    <row r="1585" spans="2:21" s="2" customFormat="1">
      <c r="B1585" s="106"/>
      <c r="C1585" s="162"/>
      <c r="D1585" s="108"/>
      <c r="E1585" s="54"/>
      <c r="F1585" s="56"/>
      <c r="G1585" s="56"/>
      <c r="H1585" s="56"/>
      <c r="I1585" s="102"/>
      <c r="J1585" s="103"/>
      <c r="U1585" s="7"/>
    </row>
    <row r="1586" spans="2:21" s="2" customFormat="1">
      <c r="B1586" s="106"/>
      <c r="C1586" s="162"/>
      <c r="D1586" s="108"/>
      <c r="E1586" s="54"/>
      <c r="F1586" s="56"/>
      <c r="G1586" s="56"/>
      <c r="H1586" s="56"/>
      <c r="I1586" s="102"/>
      <c r="J1586" s="103"/>
      <c r="U1586" s="7"/>
    </row>
    <row r="1587" spans="2:21" s="2" customFormat="1">
      <c r="B1587" s="106"/>
      <c r="C1587" s="162"/>
      <c r="D1587" s="108"/>
      <c r="E1587" s="54"/>
      <c r="F1587" s="56"/>
      <c r="G1587" s="56"/>
      <c r="H1587" s="56"/>
      <c r="I1587" s="102"/>
      <c r="J1587" s="103"/>
      <c r="U1587" s="7"/>
    </row>
    <row r="1588" spans="2:21" s="2" customFormat="1">
      <c r="B1588" s="106"/>
      <c r="C1588" s="162"/>
      <c r="D1588" s="108"/>
      <c r="E1588" s="54"/>
      <c r="F1588" s="56"/>
      <c r="G1588" s="56"/>
      <c r="H1588" s="56"/>
      <c r="I1588" s="102"/>
      <c r="J1588" s="103"/>
      <c r="U1588" s="7"/>
    </row>
    <row r="1589" spans="2:21" s="2" customFormat="1">
      <c r="B1589" s="106"/>
      <c r="C1589" s="162"/>
      <c r="D1589" s="108"/>
      <c r="E1589" s="54"/>
      <c r="F1589" s="56"/>
      <c r="G1589" s="56"/>
      <c r="H1589" s="56"/>
      <c r="I1589" s="102"/>
      <c r="J1589" s="103"/>
      <c r="U1589" s="7"/>
    </row>
    <row r="1590" spans="2:21" s="2" customFormat="1">
      <c r="B1590" s="106"/>
      <c r="C1590" s="162"/>
      <c r="D1590" s="108"/>
      <c r="E1590" s="54"/>
      <c r="F1590" s="56"/>
      <c r="G1590" s="56"/>
      <c r="H1590" s="56"/>
      <c r="I1590" s="102"/>
      <c r="J1590" s="103"/>
      <c r="U1590" s="7"/>
    </row>
    <row r="1591" spans="2:21" s="2" customFormat="1">
      <c r="B1591" s="106"/>
      <c r="C1591" s="162"/>
      <c r="D1591" s="108"/>
      <c r="E1591" s="54"/>
      <c r="F1591" s="56"/>
      <c r="G1591" s="56"/>
      <c r="H1591" s="56"/>
      <c r="I1591" s="102"/>
      <c r="J1591" s="103"/>
      <c r="U1591" s="7"/>
    </row>
    <row r="1592" spans="2:21" s="2" customFormat="1">
      <c r="B1592" s="106"/>
      <c r="C1592" s="162"/>
      <c r="D1592" s="108"/>
      <c r="E1592" s="54"/>
      <c r="F1592" s="56"/>
      <c r="G1592" s="56"/>
      <c r="H1592" s="56"/>
      <c r="I1592" s="102"/>
      <c r="J1592" s="103"/>
      <c r="U1592" s="7"/>
    </row>
    <row r="1593" spans="2:21" s="2" customFormat="1">
      <c r="B1593" s="106"/>
      <c r="C1593" s="162"/>
      <c r="D1593" s="108"/>
      <c r="E1593" s="54"/>
      <c r="F1593" s="56"/>
      <c r="G1593" s="56"/>
      <c r="H1593" s="56"/>
      <c r="I1593" s="102"/>
      <c r="J1593" s="103"/>
      <c r="U1593" s="7"/>
    </row>
    <row r="1594" spans="2:21" s="2" customFormat="1">
      <c r="B1594" s="106"/>
      <c r="C1594" s="162"/>
      <c r="D1594" s="108"/>
      <c r="E1594" s="54"/>
      <c r="F1594" s="56"/>
      <c r="G1594" s="56"/>
      <c r="H1594" s="56"/>
      <c r="I1594" s="102"/>
      <c r="J1594" s="103"/>
      <c r="U1594" s="7"/>
    </row>
    <row r="1595" spans="2:21" s="2" customFormat="1">
      <c r="B1595" s="106"/>
      <c r="C1595" s="162"/>
      <c r="D1595" s="108"/>
      <c r="E1595" s="54"/>
      <c r="F1595" s="56"/>
      <c r="G1595" s="56"/>
      <c r="H1595" s="56"/>
      <c r="I1595" s="102"/>
      <c r="J1595" s="103"/>
      <c r="U1595" s="7"/>
    </row>
    <row r="1596" spans="2:21" s="2" customFormat="1">
      <c r="B1596" s="106"/>
      <c r="C1596" s="162"/>
      <c r="D1596" s="108"/>
      <c r="E1596" s="54"/>
      <c r="F1596" s="56"/>
      <c r="G1596" s="56"/>
      <c r="H1596" s="56"/>
      <c r="I1596" s="102"/>
      <c r="J1596" s="103"/>
      <c r="U1596" s="7"/>
    </row>
    <row r="1597" spans="2:21" s="2" customFormat="1">
      <c r="B1597" s="106"/>
      <c r="C1597" s="162"/>
      <c r="D1597" s="108"/>
      <c r="E1597" s="54"/>
      <c r="F1597" s="56"/>
      <c r="G1597" s="56"/>
      <c r="H1597" s="56"/>
      <c r="I1597" s="102"/>
      <c r="J1597" s="103"/>
      <c r="U1597" s="7"/>
    </row>
    <row r="1598" spans="2:21" s="2" customFormat="1">
      <c r="B1598" s="106"/>
      <c r="C1598" s="162"/>
      <c r="D1598" s="108"/>
      <c r="E1598" s="54"/>
      <c r="F1598" s="56"/>
      <c r="G1598" s="56"/>
      <c r="H1598" s="56"/>
      <c r="I1598" s="102"/>
      <c r="J1598" s="103"/>
      <c r="U1598" s="7"/>
    </row>
    <row r="1599" spans="2:21" s="2" customFormat="1">
      <c r="B1599" s="106"/>
      <c r="C1599" s="162"/>
      <c r="D1599" s="108"/>
      <c r="E1599" s="54"/>
      <c r="F1599" s="56"/>
      <c r="G1599" s="56"/>
      <c r="H1599" s="56"/>
      <c r="I1599" s="102"/>
      <c r="J1599" s="103"/>
      <c r="U1599" s="7"/>
    </row>
    <row r="1600" spans="2:21" s="2" customFormat="1">
      <c r="B1600" s="106"/>
      <c r="C1600" s="162"/>
      <c r="D1600" s="108"/>
      <c r="E1600" s="54"/>
      <c r="F1600" s="56"/>
      <c r="G1600" s="56"/>
      <c r="H1600" s="56"/>
      <c r="I1600" s="102"/>
      <c r="J1600" s="103"/>
      <c r="U1600" s="7"/>
    </row>
    <row r="1601" spans="2:21" s="2" customFormat="1">
      <c r="B1601" s="106"/>
      <c r="C1601" s="162"/>
      <c r="D1601" s="108"/>
      <c r="E1601" s="54"/>
      <c r="F1601" s="56"/>
      <c r="G1601" s="56"/>
      <c r="H1601" s="56"/>
      <c r="I1601" s="102"/>
      <c r="J1601" s="103"/>
      <c r="U1601" s="7"/>
    </row>
    <row r="1602" spans="2:21" s="2" customFormat="1">
      <c r="B1602" s="106"/>
      <c r="C1602" s="162"/>
      <c r="D1602" s="108"/>
      <c r="E1602" s="54"/>
      <c r="F1602" s="56"/>
      <c r="G1602" s="56"/>
      <c r="H1602" s="56"/>
      <c r="I1602" s="102"/>
      <c r="J1602" s="103"/>
      <c r="U1602" s="7"/>
    </row>
    <row r="1603" spans="2:21" s="2" customFormat="1">
      <c r="B1603" s="106"/>
      <c r="C1603" s="162"/>
      <c r="D1603" s="108"/>
      <c r="E1603" s="54"/>
      <c r="F1603" s="56"/>
      <c r="G1603" s="56"/>
      <c r="H1603" s="56"/>
      <c r="I1603" s="102"/>
      <c r="J1603" s="103"/>
      <c r="U1603" s="7"/>
    </row>
    <row r="1604" spans="2:21" s="2" customFormat="1">
      <c r="B1604" s="106"/>
      <c r="C1604" s="162"/>
      <c r="D1604" s="108"/>
      <c r="E1604" s="54"/>
      <c r="F1604" s="56"/>
      <c r="G1604" s="56"/>
      <c r="H1604" s="56"/>
      <c r="I1604" s="102"/>
      <c r="J1604" s="103"/>
      <c r="U1604" s="7"/>
    </row>
    <row r="1605" spans="2:21" s="2" customFormat="1">
      <c r="B1605" s="106"/>
      <c r="C1605" s="162"/>
      <c r="D1605" s="108"/>
      <c r="E1605" s="54"/>
      <c r="F1605" s="56"/>
      <c r="G1605" s="56"/>
      <c r="H1605" s="56"/>
      <c r="I1605" s="102"/>
      <c r="J1605" s="103"/>
      <c r="U1605" s="7"/>
    </row>
    <row r="1606" spans="2:21" s="2" customFormat="1">
      <c r="B1606" s="106"/>
      <c r="C1606" s="162"/>
      <c r="D1606" s="108"/>
      <c r="E1606" s="54"/>
      <c r="F1606" s="56"/>
      <c r="G1606" s="56"/>
      <c r="H1606" s="56"/>
      <c r="I1606" s="102"/>
      <c r="J1606" s="103"/>
      <c r="U1606" s="7"/>
    </row>
    <row r="1607" spans="2:21" s="2" customFormat="1">
      <c r="B1607" s="106"/>
      <c r="C1607" s="162"/>
      <c r="D1607" s="108"/>
      <c r="E1607" s="54"/>
      <c r="F1607" s="56"/>
      <c r="G1607" s="56"/>
      <c r="H1607" s="56"/>
      <c r="I1607" s="102"/>
      <c r="J1607" s="103"/>
      <c r="U1607" s="7"/>
    </row>
    <row r="1608" spans="2:21" s="2" customFormat="1">
      <c r="B1608" s="106"/>
      <c r="C1608" s="162"/>
      <c r="D1608" s="108"/>
      <c r="E1608" s="54"/>
      <c r="F1608" s="56"/>
      <c r="G1608" s="56"/>
      <c r="H1608" s="56"/>
      <c r="I1608" s="102"/>
      <c r="J1608" s="103"/>
      <c r="U1608" s="7"/>
    </row>
    <row r="1609" spans="2:21" s="2" customFormat="1">
      <c r="B1609" s="106"/>
      <c r="C1609" s="162"/>
      <c r="D1609" s="108"/>
      <c r="E1609" s="54"/>
      <c r="F1609" s="56"/>
      <c r="G1609" s="56"/>
      <c r="H1609" s="56"/>
      <c r="I1609" s="102"/>
      <c r="J1609" s="103"/>
      <c r="U1609" s="7"/>
    </row>
    <row r="1610" spans="2:21" s="2" customFormat="1">
      <c r="B1610" s="106"/>
      <c r="C1610" s="162"/>
      <c r="D1610" s="108"/>
      <c r="E1610" s="54"/>
      <c r="F1610" s="56"/>
      <c r="G1610" s="56"/>
      <c r="H1610" s="56"/>
      <c r="I1610" s="102"/>
      <c r="J1610" s="103"/>
      <c r="U1610" s="7"/>
    </row>
    <row r="1611" spans="2:21" s="2" customFormat="1">
      <c r="B1611" s="106"/>
      <c r="C1611" s="162"/>
      <c r="D1611" s="108"/>
      <c r="E1611" s="54"/>
      <c r="F1611" s="56"/>
      <c r="G1611" s="56"/>
      <c r="H1611" s="56"/>
      <c r="I1611" s="102"/>
      <c r="J1611" s="103"/>
      <c r="U1611" s="7"/>
    </row>
    <row r="1612" spans="2:21" s="2" customFormat="1">
      <c r="B1612" s="106"/>
      <c r="C1612" s="162"/>
      <c r="D1612" s="108"/>
      <c r="E1612" s="54"/>
      <c r="F1612" s="56"/>
      <c r="G1612" s="56"/>
      <c r="H1612" s="56"/>
      <c r="I1612" s="102"/>
      <c r="J1612" s="103"/>
      <c r="U1612" s="7"/>
    </row>
    <row r="1613" spans="2:21" s="2" customFormat="1">
      <c r="B1613" s="106"/>
      <c r="C1613" s="162"/>
      <c r="D1613" s="108"/>
      <c r="E1613" s="54"/>
      <c r="F1613" s="56"/>
      <c r="G1613" s="56"/>
      <c r="H1613" s="56"/>
      <c r="I1613" s="102"/>
      <c r="J1613" s="103"/>
      <c r="U1613" s="7"/>
    </row>
    <row r="1614" spans="2:21" s="2" customFormat="1">
      <c r="B1614" s="106"/>
      <c r="C1614" s="162"/>
      <c r="D1614" s="108"/>
      <c r="E1614" s="54"/>
      <c r="F1614" s="56"/>
      <c r="G1614" s="56"/>
      <c r="H1614" s="56"/>
      <c r="I1614" s="102"/>
      <c r="J1614" s="103"/>
      <c r="U1614" s="7"/>
    </row>
    <row r="1615" spans="2:21" s="2" customFormat="1">
      <c r="B1615" s="106"/>
      <c r="C1615" s="162"/>
      <c r="D1615" s="108"/>
      <c r="E1615" s="54"/>
      <c r="F1615" s="56"/>
      <c r="G1615" s="56"/>
      <c r="H1615" s="56"/>
      <c r="I1615" s="102"/>
      <c r="J1615" s="103"/>
      <c r="U1615" s="7"/>
    </row>
    <row r="1616" spans="2:21" s="2" customFormat="1">
      <c r="B1616" s="106"/>
      <c r="C1616" s="162"/>
      <c r="D1616" s="108"/>
      <c r="E1616" s="54"/>
      <c r="F1616" s="56"/>
      <c r="G1616" s="56"/>
      <c r="H1616" s="56"/>
      <c r="I1616" s="102"/>
      <c r="J1616" s="103"/>
      <c r="U1616" s="7"/>
    </row>
    <row r="1617" spans="2:21" s="2" customFormat="1">
      <c r="B1617" s="106"/>
      <c r="C1617" s="162"/>
      <c r="D1617" s="108"/>
      <c r="E1617" s="54"/>
      <c r="F1617" s="56"/>
      <c r="G1617" s="56"/>
      <c r="H1617" s="56"/>
      <c r="I1617" s="102"/>
      <c r="J1617" s="103"/>
      <c r="U1617" s="7"/>
    </row>
    <row r="1618" spans="2:21" s="2" customFormat="1">
      <c r="B1618" s="106"/>
      <c r="C1618" s="162"/>
      <c r="D1618" s="108"/>
      <c r="E1618" s="54"/>
      <c r="F1618" s="56"/>
      <c r="G1618" s="56"/>
      <c r="H1618" s="56"/>
      <c r="I1618" s="102"/>
      <c r="J1618" s="103"/>
      <c r="U1618" s="7"/>
    </row>
    <row r="1619" spans="2:21" s="2" customFormat="1">
      <c r="B1619" s="106"/>
      <c r="C1619" s="162"/>
      <c r="D1619" s="108"/>
      <c r="E1619" s="54"/>
      <c r="F1619" s="56"/>
      <c r="G1619" s="56"/>
      <c r="H1619" s="56"/>
      <c r="I1619" s="102"/>
      <c r="J1619" s="103"/>
      <c r="U1619" s="7"/>
    </row>
    <row r="1620" spans="2:21" s="2" customFormat="1">
      <c r="B1620" s="106"/>
      <c r="C1620" s="162"/>
      <c r="D1620" s="108"/>
      <c r="E1620" s="54"/>
      <c r="F1620" s="56"/>
      <c r="G1620" s="56"/>
      <c r="H1620" s="56"/>
      <c r="I1620" s="102"/>
      <c r="J1620" s="103"/>
      <c r="U1620" s="7"/>
    </row>
    <row r="1621" spans="2:21" s="2" customFormat="1">
      <c r="B1621" s="106"/>
      <c r="C1621" s="162"/>
      <c r="D1621" s="108"/>
      <c r="E1621" s="54"/>
      <c r="F1621" s="56"/>
      <c r="G1621" s="56"/>
      <c r="H1621" s="56"/>
      <c r="I1621" s="102"/>
      <c r="J1621" s="103"/>
      <c r="U1621" s="7"/>
    </row>
    <row r="1622" spans="2:21" s="2" customFormat="1">
      <c r="B1622" s="106"/>
      <c r="C1622" s="162"/>
      <c r="D1622" s="108"/>
      <c r="E1622" s="54"/>
      <c r="F1622" s="56"/>
      <c r="G1622" s="56"/>
      <c r="H1622" s="56"/>
      <c r="I1622" s="102"/>
      <c r="J1622" s="103"/>
      <c r="U1622" s="7"/>
    </row>
    <row r="1623" spans="2:21" s="2" customFormat="1">
      <c r="B1623" s="106"/>
      <c r="C1623" s="162"/>
      <c r="D1623" s="108"/>
      <c r="E1623" s="54"/>
      <c r="F1623" s="56"/>
      <c r="G1623" s="56"/>
      <c r="H1623" s="56"/>
      <c r="I1623" s="102"/>
      <c r="J1623" s="103"/>
      <c r="U1623" s="7"/>
    </row>
    <row r="1624" spans="2:21" s="2" customFormat="1">
      <c r="B1624" s="106"/>
      <c r="C1624" s="162"/>
      <c r="D1624" s="108"/>
      <c r="E1624" s="54"/>
      <c r="F1624" s="56"/>
      <c r="G1624" s="56"/>
      <c r="H1624" s="56"/>
      <c r="I1624" s="102"/>
      <c r="J1624" s="103"/>
      <c r="U1624" s="7"/>
    </row>
    <row r="1625" spans="2:21" s="2" customFormat="1">
      <c r="B1625" s="106"/>
      <c r="C1625" s="162"/>
      <c r="D1625" s="108"/>
      <c r="E1625" s="54"/>
      <c r="F1625" s="56"/>
      <c r="G1625" s="56"/>
      <c r="H1625" s="56"/>
      <c r="I1625" s="102"/>
      <c r="J1625" s="103"/>
      <c r="U1625" s="7"/>
    </row>
    <row r="1626" spans="2:21" s="2" customFormat="1">
      <c r="B1626" s="106"/>
      <c r="C1626" s="162"/>
      <c r="D1626" s="108"/>
      <c r="E1626" s="54"/>
      <c r="F1626" s="56"/>
      <c r="G1626" s="56"/>
      <c r="H1626" s="56"/>
      <c r="I1626" s="102"/>
      <c r="J1626" s="103"/>
      <c r="U1626" s="7"/>
    </row>
    <row r="1627" spans="2:21" s="2" customFormat="1">
      <c r="B1627" s="106"/>
      <c r="C1627" s="162"/>
      <c r="D1627" s="108"/>
      <c r="E1627" s="54"/>
      <c r="F1627" s="56"/>
      <c r="G1627" s="56"/>
      <c r="H1627" s="56"/>
      <c r="I1627" s="102"/>
      <c r="J1627" s="103"/>
      <c r="U1627" s="7"/>
    </row>
    <row r="1628" spans="2:21" s="2" customFormat="1">
      <c r="B1628" s="106"/>
      <c r="C1628" s="162"/>
      <c r="D1628" s="108"/>
      <c r="E1628" s="54"/>
      <c r="F1628" s="56"/>
      <c r="G1628" s="56"/>
      <c r="H1628" s="56"/>
      <c r="I1628" s="102"/>
      <c r="J1628" s="103"/>
      <c r="U1628" s="7"/>
    </row>
    <row r="1629" spans="2:21" s="2" customFormat="1">
      <c r="B1629" s="106"/>
      <c r="C1629" s="162"/>
      <c r="D1629" s="108"/>
      <c r="E1629" s="54"/>
      <c r="F1629" s="56"/>
      <c r="G1629" s="56"/>
      <c r="H1629" s="56"/>
      <c r="I1629" s="102"/>
      <c r="J1629" s="103"/>
      <c r="U1629" s="7"/>
    </row>
    <row r="1630" spans="2:21" s="2" customFormat="1">
      <c r="B1630" s="106"/>
      <c r="C1630" s="162"/>
      <c r="D1630" s="108"/>
      <c r="E1630" s="54"/>
      <c r="F1630" s="56"/>
      <c r="G1630" s="56"/>
      <c r="H1630" s="56"/>
      <c r="I1630" s="102"/>
      <c r="J1630" s="103"/>
      <c r="U1630" s="7"/>
    </row>
    <row r="1631" spans="2:21" s="2" customFormat="1">
      <c r="B1631" s="106"/>
      <c r="C1631" s="162"/>
      <c r="D1631" s="108"/>
      <c r="E1631" s="54"/>
      <c r="F1631" s="56"/>
      <c r="G1631" s="56"/>
      <c r="H1631" s="56"/>
      <c r="I1631" s="102"/>
      <c r="J1631" s="103"/>
      <c r="U1631" s="7"/>
    </row>
    <row r="1632" spans="2:21" s="2" customFormat="1">
      <c r="B1632" s="106"/>
      <c r="C1632" s="162"/>
      <c r="D1632" s="108"/>
      <c r="E1632" s="54"/>
      <c r="F1632" s="56"/>
      <c r="G1632" s="56"/>
      <c r="H1632" s="56"/>
      <c r="I1632" s="102"/>
      <c r="J1632" s="103"/>
      <c r="U1632" s="7"/>
    </row>
    <row r="1633" spans="2:21" s="2" customFormat="1">
      <c r="B1633" s="106"/>
      <c r="C1633" s="162"/>
      <c r="D1633" s="108"/>
      <c r="E1633" s="54"/>
      <c r="F1633" s="56"/>
      <c r="G1633" s="56"/>
      <c r="H1633" s="56"/>
      <c r="I1633" s="102"/>
      <c r="J1633" s="103"/>
      <c r="U1633" s="7"/>
    </row>
    <row r="1634" spans="2:21" s="2" customFormat="1">
      <c r="B1634" s="106"/>
      <c r="C1634" s="162"/>
      <c r="D1634" s="108"/>
      <c r="E1634" s="54"/>
      <c r="F1634" s="56"/>
      <c r="G1634" s="56"/>
      <c r="H1634" s="56"/>
      <c r="I1634" s="102"/>
      <c r="J1634" s="103"/>
      <c r="U1634" s="7"/>
    </row>
    <row r="1635" spans="2:21" s="2" customFormat="1">
      <c r="B1635" s="106"/>
      <c r="C1635" s="162"/>
      <c r="D1635" s="108"/>
      <c r="E1635" s="54"/>
      <c r="F1635" s="56"/>
      <c r="G1635" s="56"/>
      <c r="H1635" s="56"/>
      <c r="I1635" s="102"/>
      <c r="J1635" s="103"/>
      <c r="U1635" s="7"/>
    </row>
    <row r="1636" spans="2:21" s="2" customFormat="1">
      <c r="B1636" s="106"/>
      <c r="C1636" s="162"/>
      <c r="D1636" s="108"/>
      <c r="E1636" s="54"/>
      <c r="F1636" s="56"/>
      <c r="G1636" s="56"/>
      <c r="H1636" s="56"/>
      <c r="I1636" s="102"/>
      <c r="J1636" s="103"/>
      <c r="U1636" s="7"/>
    </row>
    <row r="1637" spans="2:21" s="2" customFormat="1">
      <c r="B1637" s="106"/>
      <c r="C1637" s="162"/>
      <c r="D1637" s="108"/>
      <c r="E1637" s="54"/>
      <c r="F1637" s="56"/>
      <c r="G1637" s="56"/>
      <c r="H1637" s="56"/>
      <c r="I1637" s="102"/>
      <c r="J1637" s="103"/>
      <c r="U1637" s="7"/>
    </row>
    <row r="1638" spans="2:21" s="2" customFormat="1">
      <c r="B1638" s="106"/>
      <c r="C1638" s="162"/>
      <c r="D1638" s="108"/>
      <c r="E1638" s="54"/>
      <c r="F1638" s="56"/>
      <c r="G1638" s="56"/>
      <c r="H1638" s="56"/>
      <c r="I1638" s="102"/>
      <c r="J1638" s="103"/>
      <c r="U1638" s="7"/>
    </row>
    <row r="1639" spans="2:21" s="2" customFormat="1">
      <c r="B1639" s="106"/>
      <c r="C1639" s="162"/>
      <c r="D1639" s="108"/>
      <c r="E1639" s="54"/>
      <c r="F1639" s="56"/>
      <c r="G1639" s="56"/>
      <c r="H1639" s="56"/>
      <c r="I1639" s="102"/>
      <c r="J1639" s="103"/>
      <c r="U1639" s="7"/>
    </row>
    <row r="1640" spans="2:21" s="2" customFormat="1">
      <c r="B1640" s="106"/>
      <c r="C1640" s="162"/>
      <c r="D1640" s="108"/>
      <c r="E1640" s="54"/>
      <c r="F1640" s="56"/>
      <c r="G1640" s="56"/>
      <c r="H1640" s="56"/>
      <c r="I1640" s="102"/>
      <c r="J1640" s="103"/>
      <c r="U1640" s="7"/>
    </row>
    <row r="1641" spans="2:21" s="2" customFormat="1">
      <c r="B1641" s="106"/>
      <c r="C1641" s="162"/>
      <c r="D1641" s="108"/>
      <c r="E1641" s="54"/>
      <c r="F1641" s="56"/>
      <c r="G1641" s="56"/>
      <c r="H1641" s="56"/>
      <c r="I1641" s="102"/>
      <c r="J1641" s="103"/>
      <c r="U1641" s="7"/>
    </row>
    <row r="1642" spans="2:21" s="2" customFormat="1">
      <c r="B1642" s="106"/>
      <c r="C1642" s="162"/>
      <c r="D1642" s="108"/>
      <c r="E1642" s="54"/>
      <c r="F1642" s="56"/>
      <c r="G1642" s="56"/>
      <c r="H1642" s="56"/>
      <c r="I1642" s="102"/>
      <c r="J1642" s="103"/>
      <c r="U1642" s="7"/>
    </row>
    <row r="1643" spans="2:21" s="2" customFormat="1">
      <c r="B1643" s="106"/>
      <c r="C1643" s="162"/>
      <c r="D1643" s="108"/>
      <c r="E1643" s="54"/>
      <c r="F1643" s="56"/>
      <c r="G1643" s="56"/>
      <c r="H1643" s="56"/>
      <c r="I1643" s="102"/>
      <c r="J1643" s="103"/>
      <c r="U1643" s="7"/>
    </row>
    <row r="1644" spans="2:21" s="2" customFormat="1">
      <c r="B1644" s="106"/>
      <c r="C1644" s="162"/>
      <c r="D1644" s="108"/>
      <c r="E1644" s="54"/>
      <c r="F1644" s="56"/>
      <c r="G1644" s="56"/>
      <c r="H1644" s="56"/>
      <c r="I1644" s="102"/>
      <c r="J1644" s="103"/>
      <c r="U1644" s="7"/>
    </row>
    <row r="1645" spans="2:21" s="2" customFormat="1">
      <c r="B1645" s="106"/>
      <c r="C1645" s="162"/>
      <c r="D1645" s="108"/>
      <c r="E1645" s="54"/>
      <c r="F1645" s="56"/>
      <c r="G1645" s="56"/>
      <c r="H1645" s="56"/>
      <c r="I1645" s="102"/>
      <c r="J1645" s="103"/>
      <c r="U1645" s="7"/>
    </row>
    <row r="1646" spans="2:21" s="2" customFormat="1">
      <c r="B1646" s="106"/>
      <c r="C1646" s="162"/>
      <c r="D1646" s="108"/>
      <c r="E1646" s="54"/>
      <c r="F1646" s="56"/>
      <c r="G1646" s="56"/>
      <c r="H1646" s="56"/>
      <c r="I1646" s="102"/>
      <c r="J1646" s="103"/>
      <c r="U1646" s="7"/>
    </row>
    <row r="1647" spans="2:21" s="2" customFormat="1">
      <c r="B1647" s="106"/>
      <c r="C1647" s="162"/>
      <c r="D1647" s="108"/>
      <c r="E1647" s="54"/>
      <c r="F1647" s="56"/>
      <c r="G1647" s="56"/>
      <c r="H1647" s="56"/>
      <c r="I1647" s="102"/>
      <c r="J1647" s="103"/>
      <c r="U1647" s="7"/>
    </row>
    <row r="1648" spans="2:21" s="2" customFormat="1">
      <c r="B1648" s="106"/>
      <c r="C1648" s="162"/>
      <c r="D1648" s="108"/>
      <c r="E1648" s="54"/>
      <c r="F1648" s="56"/>
      <c r="G1648" s="56"/>
      <c r="H1648" s="56"/>
      <c r="I1648" s="102"/>
      <c r="J1648" s="103"/>
      <c r="U1648" s="7"/>
    </row>
    <row r="1649" spans="2:21" s="2" customFormat="1">
      <c r="B1649" s="106"/>
      <c r="C1649" s="162"/>
      <c r="D1649" s="108"/>
      <c r="E1649" s="54"/>
      <c r="F1649" s="56"/>
      <c r="G1649" s="56"/>
      <c r="H1649" s="56"/>
      <c r="I1649" s="102"/>
      <c r="J1649" s="103"/>
      <c r="U1649" s="7"/>
    </row>
    <row r="1650" spans="2:21" s="2" customFormat="1">
      <c r="B1650" s="106"/>
      <c r="C1650" s="162"/>
      <c r="D1650" s="108"/>
      <c r="E1650" s="54"/>
      <c r="F1650" s="56"/>
      <c r="G1650" s="56"/>
      <c r="H1650" s="56"/>
      <c r="I1650" s="102"/>
      <c r="J1650" s="103"/>
      <c r="U1650" s="7"/>
    </row>
    <row r="1651" spans="2:21" s="2" customFormat="1">
      <c r="B1651" s="106"/>
      <c r="C1651" s="162"/>
      <c r="D1651" s="108"/>
      <c r="E1651" s="54"/>
      <c r="F1651" s="56"/>
      <c r="G1651" s="56"/>
      <c r="H1651" s="56"/>
      <c r="I1651" s="102"/>
      <c r="J1651" s="103"/>
      <c r="U1651" s="7"/>
    </row>
    <row r="1652" spans="2:21" s="2" customFormat="1">
      <c r="B1652" s="106"/>
      <c r="C1652" s="162"/>
      <c r="D1652" s="108"/>
      <c r="E1652" s="54"/>
      <c r="F1652" s="56"/>
      <c r="G1652" s="56"/>
      <c r="H1652" s="56"/>
      <c r="I1652" s="102"/>
      <c r="J1652" s="103"/>
      <c r="U1652" s="7"/>
    </row>
    <row r="1653" spans="2:21" s="2" customFormat="1">
      <c r="B1653" s="106"/>
      <c r="C1653" s="162"/>
      <c r="D1653" s="108"/>
      <c r="E1653" s="54"/>
      <c r="F1653" s="56"/>
      <c r="G1653" s="56"/>
      <c r="H1653" s="56"/>
      <c r="I1653" s="102"/>
      <c r="J1653" s="103"/>
      <c r="U1653" s="7"/>
    </row>
    <row r="1654" spans="2:21" s="2" customFormat="1">
      <c r="B1654" s="106"/>
      <c r="C1654" s="162"/>
      <c r="D1654" s="108"/>
      <c r="E1654" s="54"/>
      <c r="F1654" s="56"/>
      <c r="G1654" s="56"/>
      <c r="H1654" s="56"/>
      <c r="I1654" s="102"/>
      <c r="J1654" s="103"/>
      <c r="U1654" s="7"/>
    </row>
    <row r="1655" spans="2:21" s="2" customFormat="1">
      <c r="B1655" s="106"/>
      <c r="C1655" s="162"/>
      <c r="D1655" s="108"/>
      <c r="E1655" s="54"/>
      <c r="F1655" s="56"/>
      <c r="G1655" s="56"/>
      <c r="H1655" s="56"/>
      <c r="I1655" s="102"/>
      <c r="J1655" s="103"/>
      <c r="U1655" s="7"/>
    </row>
    <row r="1656" spans="2:21" s="2" customFormat="1">
      <c r="B1656" s="106"/>
      <c r="C1656" s="162"/>
      <c r="D1656" s="108"/>
      <c r="E1656" s="54"/>
      <c r="F1656" s="56"/>
      <c r="G1656" s="56"/>
      <c r="H1656" s="56"/>
      <c r="I1656" s="102"/>
      <c r="J1656" s="103"/>
      <c r="U1656" s="7"/>
    </row>
    <row r="1657" spans="2:21" s="2" customFormat="1">
      <c r="B1657" s="106"/>
      <c r="C1657" s="162"/>
      <c r="D1657" s="108"/>
      <c r="E1657" s="54"/>
      <c r="F1657" s="56"/>
      <c r="G1657" s="56"/>
      <c r="H1657" s="56"/>
      <c r="I1657" s="102"/>
      <c r="J1657" s="103"/>
      <c r="U1657" s="7"/>
    </row>
    <row r="1658" spans="2:21" s="2" customFormat="1">
      <c r="B1658" s="106"/>
      <c r="C1658" s="162"/>
      <c r="D1658" s="108"/>
      <c r="E1658" s="54"/>
      <c r="F1658" s="56"/>
      <c r="G1658" s="56"/>
      <c r="H1658" s="56"/>
      <c r="I1658" s="102"/>
      <c r="J1658" s="103"/>
      <c r="U1658" s="7"/>
    </row>
    <row r="1659" spans="2:21" s="2" customFormat="1">
      <c r="B1659" s="106"/>
      <c r="C1659" s="162"/>
      <c r="D1659" s="108"/>
      <c r="E1659" s="54"/>
      <c r="F1659" s="56"/>
      <c r="G1659" s="56"/>
      <c r="H1659" s="56"/>
      <c r="I1659" s="102"/>
      <c r="J1659" s="103"/>
      <c r="U1659" s="7"/>
    </row>
    <row r="1660" spans="2:21" s="2" customFormat="1">
      <c r="B1660" s="106"/>
      <c r="C1660" s="162"/>
      <c r="D1660" s="108"/>
      <c r="E1660" s="54"/>
      <c r="F1660" s="56"/>
      <c r="G1660" s="56"/>
      <c r="H1660" s="56"/>
      <c r="I1660" s="102"/>
      <c r="J1660" s="103"/>
      <c r="U1660" s="7"/>
    </row>
    <row r="1661" spans="2:21" s="2" customFormat="1">
      <c r="B1661" s="106"/>
      <c r="C1661" s="162"/>
      <c r="D1661" s="108"/>
      <c r="E1661" s="54"/>
      <c r="F1661" s="56"/>
      <c r="G1661" s="56"/>
      <c r="H1661" s="56"/>
      <c r="I1661" s="102"/>
      <c r="J1661" s="103"/>
      <c r="U1661" s="7"/>
    </row>
    <row r="1662" spans="2:21" s="2" customFormat="1">
      <c r="B1662" s="106"/>
      <c r="C1662" s="162"/>
      <c r="D1662" s="108"/>
      <c r="E1662" s="54"/>
      <c r="F1662" s="56"/>
      <c r="G1662" s="56"/>
      <c r="H1662" s="56"/>
      <c r="I1662" s="102"/>
      <c r="J1662" s="103"/>
      <c r="U1662" s="7"/>
    </row>
    <row r="1663" spans="2:21" s="2" customFormat="1">
      <c r="B1663" s="106"/>
      <c r="C1663" s="162"/>
      <c r="D1663" s="108"/>
      <c r="E1663" s="54"/>
      <c r="F1663" s="56"/>
      <c r="G1663" s="56"/>
      <c r="H1663" s="56"/>
      <c r="I1663" s="102"/>
      <c r="J1663" s="103"/>
      <c r="U1663" s="7"/>
    </row>
    <row r="1664" spans="2:21" s="2" customFormat="1">
      <c r="B1664" s="106"/>
      <c r="C1664" s="162"/>
      <c r="D1664" s="108"/>
      <c r="E1664" s="54"/>
      <c r="F1664" s="56"/>
      <c r="G1664" s="56"/>
      <c r="H1664" s="56"/>
      <c r="I1664" s="102"/>
      <c r="J1664" s="103"/>
      <c r="U1664" s="7"/>
    </row>
    <row r="1665" spans="2:21" s="2" customFormat="1">
      <c r="B1665" s="106"/>
      <c r="C1665" s="162"/>
      <c r="D1665" s="108"/>
      <c r="E1665" s="54"/>
      <c r="F1665" s="56"/>
      <c r="G1665" s="56"/>
      <c r="H1665" s="56"/>
      <c r="I1665" s="102"/>
      <c r="J1665" s="103"/>
      <c r="U1665" s="7"/>
    </row>
    <row r="1666" spans="2:21" s="2" customFormat="1">
      <c r="B1666" s="106"/>
      <c r="C1666" s="162"/>
      <c r="D1666" s="108"/>
      <c r="E1666" s="54"/>
      <c r="F1666" s="56"/>
      <c r="G1666" s="56"/>
      <c r="H1666" s="56"/>
      <c r="I1666" s="102"/>
      <c r="J1666" s="103"/>
      <c r="U1666" s="7"/>
    </row>
    <row r="1667" spans="2:21" s="2" customFormat="1">
      <c r="B1667" s="106"/>
      <c r="C1667" s="162"/>
      <c r="D1667" s="108"/>
      <c r="E1667" s="54"/>
      <c r="F1667" s="56"/>
      <c r="G1667" s="56"/>
      <c r="H1667" s="56"/>
      <c r="I1667" s="102"/>
      <c r="J1667" s="103"/>
      <c r="U1667" s="7"/>
    </row>
    <row r="1668" spans="2:21" s="2" customFormat="1">
      <c r="B1668" s="106"/>
      <c r="C1668" s="162"/>
      <c r="D1668" s="108"/>
      <c r="E1668" s="54"/>
      <c r="F1668" s="56"/>
      <c r="G1668" s="56"/>
      <c r="H1668" s="56"/>
      <c r="I1668" s="102"/>
      <c r="J1668" s="103"/>
      <c r="U1668" s="7"/>
    </row>
    <row r="1669" spans="2:21" s="2" customFormat="1">
      <c r="B1669" s="106"/>
      <c r="C1669" s="162"/>
      <c r="D1669" s="108"/>
      <c r="E1669" s="54"/>
      <c r="F1669" s="56"/>
      <c r="G1669" s="56"/>
      <c r="H1669" s="56"/>
      <c r="I1669" s="102"/>
      <c r="J1669" s="103"/>
      <c r="U1669" s="7"/>
    </row>
    <row r="1670" spans="2:21" s="2" customFormat="1">
      <c r="B1670" s="106"/>
      <c r="C1670" s="162"/>
      <c r="D1670" s="108"/>
      <c r="E1670" s="54"/>
      <c r="F1670" s="56"/>
      <c r="G1670" s="56"/>
      <c r="H1670" s="56"/>
      <c r="I1670" s="102"/>
      <c r="J1670" s="103"/>
      <c r="U1670" s="7"/>
    </row>
    <row r="1671" spans="2:21" s="2" customFormat="1">
      <c r="B1671" s="106"/>
      <c r="C1671" s="162"/>
      <c r="D1671" s="108"/>
      <c r="E1671" s="54"/>
      <c r="F1671" s="56"/>
      <c r="G1671" s="56"/>
      <c r="H1671" s="56"/>
      <c r="I1671" s="102"/>
      <c r="J1671" s="103"/>
      <c r="U1671" s="7"/>
    </row>
    <row r="1672" spans="2:21" s="2" customFormat="1">
      <c r="B1672" s="106"/>
      <c r="C1672" s="162"/>
      <c r="D1672" s="108"/>
      <c r="E1672" s="54"/>
      <c r="F1672" s="56"/>
      <c r="G1672" s="56"/>
      <c r="H1672" s="56"/>
      <c r="I1672" s="102"/>
      <c r="J1672" s="103"/>
      <c r="U1672" s="7"/>
    </row>
    <row r="1673" spans="2:21" s="2" customFormat="1">
      <c r="B1673" s="106"/>
      <c r="C1673" s="162"/>
      <c r="D1673" s="108"/>
      <c r="E1673" s="54"/>
      <c r="F1673" s="56"/>
      <c r="G1673" s="56"/>
      <c r="H1673" s="56"/>
      <c r="I1673" s="102"/>
      <c r="J1673" s="103"/>
      <c r="U1673" s="7"/>
    </row>
    <row r="1674" spans="2:21" s="2" customFormat="1">
      <c r="B1674" s="106"/>
      <c r="C1674" s="162"/>
      <c r="D1674" s="108"/>
      <c r="E1674" s="54"/>
      <c r="F1674" s="56"/>
      <c r="G1674" s="56"/>
      <c r="H1674" s="56"/>
      <c r="I1674" s="102"/>
      <c r="J1674" s="103"/>
      <c r="U1674" s="7"/>
    </row>
    <row r="1675" spans="2:21" s="2" customFormat="1">
      <c r="B1675" s="106"/>
      <c r="C1675" s="162"/>
      <c r="D1675" s="108"/>
      <c r="E1675" s="54"/>
      <c r="F1675" s="56"/>
      <c r="G1675" s="56"/>
      <c r="H1675" s="56"/>
      <c r="I1675" s="102"/>
      <c r="J1675" s="103"/>
      <c r="U1675" s="7"/>
    </row>
    <row r="1676" spans="2:21" s="2" customFormat="1">
      <c r="B1676" s="106"/>
      <c r="C1676" s="162"/>
      <c r="D1676" s="108"/>
      <c r="E1676" s="54"/>
      <c r="F1676" s="56"/>
      <c r="G1676" s="56"/>
      <c r="H1676" s="56"/>
      <c r="I1676" s="102"/>
      <c r="J1676" s="103"/>
      <c r="U1676" s="7"/>
    </row>
    <row r="1677" spans="2:21" s="2" customFormat="1">
      <c r="B1677" s="106"/>
      <c r="C1677" s="162"/>
      <c r="D1677" s="108"/>
      <c r="E1677" s="54"/>
      <c r="F1677" s="56"/>
      <c r="G1677" s="56"/>
      <c r="H1677" s="56"/>
      <c r="I1677" s="102"/>
      <c r="J1677" s="103"/>
      <c r="U1677" s="7"/>
    </row>
    <row r="1678" spans="2:21" s="2" customFormat="1">
      <c r="B1678" s="106"/>
      <c r="C1678" s="162"/>
      <c r="D1678" s="108"/>
      <c r="E1678" s="54"/>
      <c r="F1678" s="56"/>
      <c r="G1678" s="56"/>
      <c r="H1678" s="56"/>
      <c r="I1678" s="102"/>
      <c r="J1678" s="103"/>
      <c r="U1678" s="7"/>
    </row>
    <row r="1679" spans="2:21" s="2" customFormat="1">
      <c r="B1679" s="106"/>
      <c r="C1679" s="162"/>
      <c r="D1679" s="108"/>
      <c r="E1679" s="54"/>
      <c r="F1679" s="56"/>
      <c r="G1679" s="56"/>
      <c r="H1679" s="56"/>
      <c r="I1679" s="102"/>
      <c r="J1679" s="103"/>
      <c r="U1679" s="7"/>
    </row>
    <row r="1680" spans="2:21" s="2" customFormat="1">
      <c r="B1680" s="106"/>
      <c r="C1680" s="162"/>
      <c r="D1680" s="108"/>
      <c r="E1680" s="54"/>
      <c r="F1680" s="56"/>
      <c r="G1680" s="56"/>
      <c r="H1680" s="56"/>
      <c r="I1680" s="102"/>
      <c r="J1680" s="103"/>
      <c r="U1680" s="7"/>
    </row>
    <row r="1681" spans="2:21" s="2" customFormat="1">
      <c r="B1681" s="106"/>
      <c r="C1681" s="162"/>
      <c r="D1681" s="108"/>
      <c r="E1681" s="54"/>
      <c r="F1681" s="56"/>
      <c r="G1681" s="56"/>
      <c r="H1681" s="56"/>
      <c r="I1681" s="102"/>
      <c r="J1681" s="103"/>
      <c r="U1681" s="7"/>
    </row>
    <row r="1682" spans="2:21" s="2" customFormat="1">
      <c r="B1682" s="106"/>
      <c r="C1682" s="162"/>
      <c r="D1682" s="108"/>
      <c r="E1682" s="54"/>
      <c r="F1682" s="56"/>
      <c r="G1682" s="56"/>
      <c r="H1682" s="56"/>
      <c r="I1682" s="102"/>
      <c r="J1682" s="103"/>
      <c r="U1682" s="7"/>
    </row>
    <row r="1683" spans="2:21" s="2" customFormat="1">
      <c r="B1683" s="106"/>
      <c r="C1683" s="162"/>
      <c r="D1683" s="108"/>
      <c r="E1683" s="54"/>
      <c r="F1683" s="56"/>
      <c r="G1683" s="56"/>
      <c r="H1683" s="56"/>
      <c r="I1683" s="102"/>
      <c r="J1683" s="103"/>
      <c r="U1683" s="7"/>
    </row>
    <row r="1684" spans="2:21" s="2" customFormat="1">
      <c r="B1684" s="106"/>
      <c r="C1684" s="162"/>
      <c r="D1684" s="108"/>
      <c r="E1684" s="54"/>
      <c r="F1684" s="56"/>
      <c r="G1684" s="56"/>
      <c r="H1684" s="56"/>
      <c r="I1684" s="102"/>
      <c r="J1684" s="103"/>
      <c r="U1684" s="7"/>
    </row>
    <row r="1685" spans="2:21" s="2" customFormat="1">
      <c r="B1685" s="106"/>
      <c r="C1685" s="162"/>
      <c r="D1685" s="108"/>
      <c r="E1685" s="54"/>
      <c r="F1685" s="56"/>
      <c r="G1685" s="56"/>
      <c r="H1685" s="56"/>
      <c r="I1685" s="102"/>
      <c r="J1685" s="103"/>
      <c r="U1685" s="7"/>
    </row>
    <row r="1686" spans="2:21" s="2" customFormat="1">
      <c r="B1686" s="106"/>
      <c r="C1686" s="162"/>
      <c r="D1686" s="108"/>
      <c r="E1686" s="54"/>
      <c r="F1686" s="56"/>
      <c r="G1686" s="56"/>
      <c r="H1686" s="56"/>
      <c r="I1686" s="102"/>
      <c r="J1686" s="103"/>
      <c r="U1686" s="7"/>
    </row>
    <row r="1687" spans="2:21" s="2" customFormat="1">
      <c r="B1687" s="106"/>
      <c r="C1687" s="162"/>
      <c r="D1687" s="108"/>
      <c r="E1687" s="54"/>
      <c r="F1687" s="56"/>
      <c r="G1687" s="56"/>
      <c r="H1687" s="56"/>
      <c r="I1687" s="102"/>
      <c r="J1687" s="103"/>
      <c r="U1687" s="7"/>
    </row>
    <row r="1688" spans="2:21" s="2" customFormat="1">
      <c r="B1688" s="106"/>
      <c r="C1688" s="162"/>
      <c r="D1688" s="108"/>
      <c r="E1688" s="54"/>
      <c r="F1688" s="56"/>
      <c r="G1688" s="56"/>
      <c r="H1688" s="56"/>
      <c r="I1688" s="102"/>
      <c r="J1688" s="103"/>
      <c r="U1688" s="7"/>
    </row>
    <row r="1689" spans="2:21" s="2" customFormat="1">
      <c r="B1689" s="106"/>
      <c r="C1689" s="162"/>
      <c r="D1689" s="108"/>
      <c r="E1689" s="54"/>
      <c r="F1689" s="56"/>
      <c r="G1689" s="56"/>
      <c r="H1689" s="56"/>
      <c r="I1689" s="102"/>
      <c r="J1689" s="103"/>
      <c r="U1689" s="7"/>
    </row>
    <row r="1690" spans="2:21" s="2" customFormat="1">
      <c r="B1690" s="106"/>
      <c r="C1690" s="162"/>
      <c r="D1690" s="108"/>
      <c r="E1690" s="54"/>
      <c r="F1690" s="56"/>
      <c r="G1690" s="56"/>
      <c r="H1690" s="56"/>
      <c r="I1690" s="102"/>
      <c r="J1690" s="103"/>
      <c r="U1690" s="7"/>
    </row>
    <row r="1691" spans="2:21" s="2" customFormat="1">
      <c r="B1691" s="106"/>
      <c r="C1691" s="162"/>
      <c r="D1691" s="108"/>
      <c r="E1691" s="54"/>
      <c r="F1691" s="56"/>
      <c r="G1691" s="56"/>
      <c r="H1691" s="56"/>
      <c r="I1691" s="102"/>
      <c r="J1691" s="103"/>
      <c r="U1691" s="7"/>
    </row>
    <row r="1692" spans="2:21" s="2" customFormat="1">
      <c r="B1692" s="106"/>
      <c r="C1692" s="162"/>
      <c r="D1692" s="108"/>
      <c r="E1692" s="54"/>
      <c r="F1692" s="56"/>
      <c r="G1692" s="56"/>
      <c r="H1692" s="56"/>
      <c r="I1692" s="102"/>
      <c r="J1692" s="103"/>
      <c r="U1692" s="7"/>
    </row>
    <row r="1693" spans="2:21" s="2" customFormat="1">
      <c r="B1693" s="106"/>
      <c r="C1693" s="162"/>
      <c r="D1693" s="108"/>
      <c r="E1693" s="54"/>
      <c r="F1693" s="56"/>
      <c r="G1693" s="56"/>
      <c r="H1693" s="56"/>
      <c r="I1693" s="102"/>
      <c r="J1693" s="103"/>
      <c r="U1693" s="7"/>
    </row>
    <row r="1694" spans="2:21" s="2" customFormat="1">
      <c r="B1694" s="106"/>
      <c r="C1694" s="162"/>
      <c r="D1694" s="108"/>
      <c r="E1694" s="54"/>
      <c r="F1694" s="56"/>
      <c r="G1694" s="56"/>
      <c r="H1694" s="56"/>
      <c r="I1694" s="102"/>
      <c r="J1694" s="103"/>
      <c r="U1694" s="7"/>
    </row>
    <row r="1695" spans="2:21" s="2" customFormat="1">
      <c r="B1695" s="106"/>
      <c r="C1695" s="162"/>
      <c r="D1695" s="108"/>
      <c r="E1695" s="54"/>
      <c r="F1695" s="56"/>
      <c r="G1695" s="56"/>
      <c r="H1695" s="56"/>
      <c r="I1695" s="102"/>
      <c r="J1695" s="103"/>
      <c r="U1695" s="7"/>
    </row>
    <row r="1696" spans="2:21" s="2" customFormat="1">
      <c r="B1696" s="106"/>
      <c r="C1696" s="162"/>
      <c r="D1696" s="108"/>
      <c r="E1696" s="54"/>
      <c r="F1696" s="56"/>
      <c r="G1696" s="56"/>
      <c r="H1696" s="56"/>
      <c r="I1696" s="102"/>
      <c r="J1696" s="103"/>
      <c r="U1696" s="7"/>
    </row>
    <row r="1697" spans="2:21" s="2" customFormat="1">
      <c r="B1697" s="106"/>
      <c r="C1697" s="162"/>
      <c r="D1697" s="108"/>
      <c r="E1697" s="54"/>
      <c r="F1697" s="56"/>
      <c r="G1697" s="56"/>
      <c r="H1697" s="56"/>
      <c r="I1697" s="102"/>
      <c r="J1697" s="103"/>
      <c r="U1697" s="7"/>
    </row>
    <row r="1698" spans="2:21" s="2" customFormat="1">
      <c r="B1698" s="106"/>
      <c r="C1698" s="162"/>
      <c r="D1698" s="108"/>
      <c r="E1698" s="54"/>
      <c r="F1698" s="56"/>
      <c r="G1698" s="56"/>
      <c r="H1698" s="56"/>
      <c r="I1698" s="102"/>
      <c r="J1698" s="103"/>
      <c r="U1698" s="7"/>
    </row>
    <row r="1699" spans="2:21" s="2" customFormat="1">
      <c r="B1699" s="106"/>
      <c r="C1699" s="162"/>
      <c r="D1699" s="108"/>
      <c r="E1699" s="54"/>
      <c r="F1699" s="56"/>
      <c r="G1699" s="56"/>
      <c r="H1699" s="56"/>
      <c r="I1699" s="102"/>
      <c r="J1699" s="103"/>
      <c r="U1699" s="7"/>
    </row>
    <row r="1700" spans="2:21" s="2" customFormat="1">
      <c r="B1700" s="106"/>
      <c r="C1700" s="162"/>
      <c r="D1700" s="108"/>
      <c r="E1700" s="54"/>
      <c r="F1700" s="56"/>
      <c r="G1700" s="56"/>
      <c r="H1700" s="56"/>
      <c r="I1700" s="102"/>
      <c r="J1700" s="103"/>
      <c r="U1700" s="7"/>
    </row>
    <row r="1701" spans="2:21" s="2" customFormat="1">
      <c r="B1701" s="106"/>
      <c r="C1701" s="162"/>
      <c r="D1701" s="108"/>
      <c r="E1701" s="54"/>
      <c r="F1701" s="56"/>
      <c r="G1701" s="56"/>
      <c r="H1701" s="56"/>
      <c r="I1701" s="102"/>
      <c r="J1701" s="103"/>
      <c r="U1701" s="7"/>
    </row>
    <row r="1702" spans="2:21" s="2" customFormat="1">
      <c r="B1702" s="106"/>
      <c r="C1702" s="162"/>
      <c r="D1702" s="108"/>
      <c r="E1702" s="54"/>
      <c r="F1702" s="56"/>
      <c r="G1702" s="56"/>
      <c r="H1702" s="56"/>
      <c r="I1702" s="102"/>
      <c r="J1702" s="103"/>
      <c r="U1702" s="7"/>
    </row>
    <row r="1703" spans="2:21" s="2" customFormat="1">
      <c r="B1703" s="106"/>
      <c r="C1703" s="162"/>
      <c r="D1703" s="108"/>
      <c r="E1703" s="54"/>
      <c r="F1703" s="56"/>
      <c r="G1703" s="56"/>
      <c r="H1703" s="56"/>
      <c r="I1703" s="102"/>
      <c r="J1703" s="103"/>
      <c r="U1703" s="7"/>
    </row>
    <row r="1704" spans="2:21" s="2" customFormat="1">
      <c r="B1704" s="106"/>
      <c r="C1704" s="162"/>
      <c r="D1704" s="108"/>
      <c r="E1704" s="54"/>
      <c r="F1704" s="56"/>
      <c r="G1704" s="56"/>
      <c r="H1704" s="56"/>
      <c r="I1704" s="102"/>
      <c r="J1704" s="103"/>
      <c r="U1704" s="7"/>
    </row>
    <row r="1705" spans="2:21" s="2" customFormat="1">
      <c r="B1705" s="106"/>
      <c r="C1705" s="162"/>
      <c r="D1705" s="108"/>
      <c r="E1705" s="54"/>
      <c r="F1705" s="56"/>
      <c r="G1705" s="56"/>
      <c r="H1705" s="56"/>
      <c r="I1705" s="102"/>
      <c r="J1705" s="103"/>
      <c r="U1705" s="7"/>
    </row>
    <row r="1706" spans="2:21" s="2" customFormat="1">
      <c r="B1706" s="106"/>
      <c r="C1706" s="162"/>
      <c r="D1706" s="108"/>
      <c r="E1706" s="54"/>
      <c r="F1706" s="56"/>
      <c r="G1706" s="56"/>
      <c r="H1706" s="56"/>
      <c r="I1706" s="102"/>
      <c r="J1706" s="103"/>
      <c r="U1706" s="7"/>
    </row>
    <row r="1707" spans="2:21" s="2" customFormat="1">
      <c r="B1707" s="106"/>
      <c r="C1707" s="162"/>
      <c r="D1707" s="108"/>
      <c r="E1707" s="54"/>
      <c r="F1707" s="56"/>
      <c r="G1707" s="56"/>
      <c r="H1707" s="56"/>
      <c r="I1707" s="102"/>
      <c r="J1707" s="103"/>
      <c r="U1707" s="7"/>
    </row>
    <row r="1708" spans="2:21" s="2" customFormat="1">
      <c r="B1708" s="106"/>
      <c r="C1708" s="162"/>
      <c r="D1708" s="108"/>
      <c r="E1708" s="54"/>
      <c r="F1708" s="56"/>
      <c r="G1708" s="56"/>
      <c r="H1708" s="56"/>
      <c r="I1708" s="102"/>
      <c r="J1708" s="103"/>
      <c r="U1708" s="7"/>
    </row>
    <row r="1709" spans="2:21" s="2" customFormat="1">
      <c r="B1709" s="106"/>
      <c r="C1709" s="162"/>
      <c r="D1709" s="108"/>
      <c r="E1709" s="54"/>
      <c r="F1709" s="56"/>
      <c r="G1709" s="56"/>
      <c r="H1709" s="56"/>
      <c r="I1709" s="102"/>
      <c r="J1709" s="103"/>
      <c r="U1709" s="7"/>
    </row>
    <row r="1710" spans="2:21" s="2" customFormat="1">
      <c r="B1710" s="106"/>
      <c r="C1710" s="162"/>
      <c r="D1710" s="108"/>
      <c r="E1710" s="54"/>
      <c r="F1710" s="56"/>
      <c r="G1710" s="56"/>
      <c r="H1710" s="56"/>
      <c r="I1710" s="102"/>
      <c r="J1710" s="103"/>
      <c r="U1710" s="7"/>
    </row>
    <row r="1711" spans="2:21" s="2" customFormat="1">
      <c r="B1711" s="106"/>
      <c r="C1711" s="162"/>
      <c r="D1711" s="108"/>
      <c r="E1711" s="54"/>
      <c r="F1711" s="56"/>
      <c r="G1711" s="56"/>
      <c r="H1711" s="56"/>
      <c r="I1711" s="102"/>
      <c r="J1711" s="103"/>
      <c r="U1711" s="7"/>
    </row>
    <row r="1712" spans="2:21" s="2" customFormat="1">
      <c r="B1712" s="106"/>
      <c r="C1712" s="162"/>
      <c r="D1712" s="108"/>
      <c r="E1712" s="54"/>
      <c r="F1712" s="56"/>
      <c r="G1712" s="56"/>
      <c r="H1712" s="56"/>
      <c r="I1712" s="102"/>
      <c r="J1712" s="103"/>
      <c r="U1712" s="7"/>
    </row>
    <row r="1713" spans="2:21" s="2" customFormat="1">
      <c r="B1713" s="106"/>
      <c r="C1713" s="162"/>
      <c r="D1713" s="108"/>
      <c r="E1713" s="54"/>
      <c r="F1713" s="56"/>
      <c r="G1713" s="56"/>
      <c r="H1713" s="56"/>
      <c r="I1713" s="102"/>
      <c r="J1713" s="103"/>
      <c r="U1713" s="7"/>
    </row>
    <row r="1714" spans="2:21" s="2" customFormat="1">
      <c r="B1714" s="106"/>
      <c r="C1714" s="162"/>
      <c r="D1714" s="108"/>
      <c r="E1714" s="54"/>
      <c r="F1714" s="56"/>
      <c r="G1714" s="56"/>
      <c r="H1714" s="56"/>
      <c r="I1714" s="102"/>
      <c r="J1714" s="103"/>
      <c r="U1714" s="7"/>
    </row>
    <row r="1715" spans="2:21" s="2" customFormat="1">
      <c r="B1715" s="106"/>
      <c r="C1715" s="162"/>
      <c r="D1715" s="108"/>
      <c r="E1715" s="54"/>
      <c r="F1715" s="56"/>
      <c r="G1715" s="56"/>
      <c r="H1715" s="56"/>
      <c r="I1715" s="102"/>
      <c r="J1715" s="103"/>
      <c r="U1715" s="7"/>
    </row>
    <row r="1716" spans="2:21" s="2" customFormat="1">
      <c r="B1716" s="106"/>
      <c r="C1716" s="162"/>
      <c r="D1716" s="108"/>
      <c r="E1716" s="54"/>
      <c r="F1716" s="56"/>
      <c r="G1716" s="56"/>
      <c r="H1716" s="56"/>
      <c r="I1716" s="102"/>
      <c r="J1716" s="103"/>
      <c r="U1716" s="7"/>
    </row>
    <row r="1717" spans="2:21" s="2" customFormat="1">
      <c r="B1717" s="106"/>
      <c r="C1717" s="162"/>
      <c r="D1717" s="108"/>
      <c r="E1717" s="54"/>
      <c r="F1717" s="56"/>
      <c r="G1717" s="56"/>
      <c r="H1717" s="56"/>
      <c r="I1717" s="102"/>
      <c r="J1717" s="103"/>
      <c r="U1717" s="7"/>
    </row>
    <row r="1718" spans="2:21" s="2" customFormat="1">
      <c r="B1718" s="106"/>
      <c r="C1718" s="162"/>
      <c r="D1718" s="108"/>
      <c r="E1718" s="54"/>
      <c r="F1718" s="56"/>
      <c r="G1718" s="56"/>
      <c r="H1718" s="56"/>
      <c r="I1718" s="102"/>
      <c r="J1718" s="103"/>
      <c r="U1718" s="7"/>
    </row>
    <row r="1719" spans="2:21" s="2" customFormat="1">
      <c r="B1719" s="106"/>
      <c r="C1719" s="162"/>
      <c r="D1719" s="108"/>
      <c r="E1719" s="54"/>
      <c r="F1719" s="56"/>
      <c r="G1719" s="56"/>
      <c r="H1719" s="56"/>
      <c r="I1719" s="102"/>
      <c r="J1719" s="103"/>
      <c r="U1719" s="7"/>
    </row>
    <row r="1720" spans="2:21" s="2" customFormat="1">
      <c r="B1720" s="106"/>
      <c r="C1720" s="162"/>
      <c r="D1720" s="108"/>
      <c r="E1720" s="54"/>
      <c r="F1720" s="56"/>
      <c r="G1720" s="56"/>
      <c r="H1720" s="56"/>
      <c r="I1720" s="102"/>
      <c r="J1720" s="103"/>
      <c r="U1720" s="7"/>
    </row>
    <row r="1721" spans="2:21" s="2" customFormat="1">
      <c r="B1721" s="106"/>
      <c r="C1721" s="162"/>
      <c r="D1721" s="108"/>
      <c r="E1721" s="54"/>
      <c r="F1721" s="56"/>
      <c r="G1721" s="56"/>
      <c r="H1721" s="56"/>
      <c r="I1721" s="102"/>
      <c r="J1721" s="103"/>
      <c r="U1721" s="7"/>
    </row>
    <row r="1722" spans="2:21" s="2" customFormat="1">
      <c r="B1722" s="106"/>
      <c r="C1722" s="162"/>
      <c r="D1722" s="108"/>
      <c r="E1722" s="54"/>
      <c r="F1722" s="56"/>
      <c r="G1722" s="56"/>
      <c r="H1722" s="56"/>
      <c r="I1722" s="102"/>
      <c r="J1722" s="103"/>
      <c r="U1722" s="7"/>
    </row>
    <row r="1723" spans="2:21" s="2" customFormat="1">
      <c r="B1723" s="106"/>
      <c r="C1723" s="162"/>
      <c r="D1723" s="108"/>
      <c r="E1723" s="54"/>
      <c r="F1723" s="56"/>
      <c r="G1723" s="56"/>
      <c r="H1723" s="56"/>
      <c r="I1723" s="102"/>
      <c r="J1723" s="103"/>
      <c r="U1723" s="7"/>
    </row>
    <row r="1724" spans="2:21" s="2" customFormat="1">
      <c r="B1724" s="106"/>
      <c r="C1724" s="162"/>
      <c r="D1724" s="108"/>
      <c r="E1724" s="54"/>
      <c r="F1724" s="56"/>
      <c r="G1724" s="56"/>
      <c r="H1724" s="56"/>
      <c r="I1724" s="102"/>
      <c r="J1724" s="103"/>
      <c r="U1724" s="7"/>
    </row>
    <row r="1725" spans="2:21" s="2" customFormat="1">
      <c r="B1725" s="106"/>
      <c r="C1725" s="162"/>
      <c r="D1725" s="108"/>
      <c r="E1725" s="54"/>
      <c r="F1725" s="56"/>
      <c r="G1725" s="56"/>
      <c r="H1725" s="56"/>
      <c r="I1725" s="102"/>
      <c r="J1725" s="103"/>
      <c r="U1725" s="7"/>
    </row>
    <row r="1726" spans="2:21" s="2" customFormat="1">
      <c r="B1726" s="106"/>
      <c r="C1726" s="162"/>
      <c r="D1726" s="108"/>
      <c r="E1726" s="54"/>
      <c r="F1726" s="56"/>
      <c r="G1726" s="56"/>
      <c r="H1726" s="56"/>
      <c r="I1726" s="102"/>
      <c r="J1726" s="103"/>
      <c r="U1726" s="7"/>
    </row>
    <row r="1727" spans="2:21" s="2" customFormat="1">
      <c r="B1727" s="106"/>
      <c r="C1727" s="162"/>
      <c r="D1727" s="108"/>
      <c r="E1727" s="54"/>
      <c r="F1727" s="56"/>
      <c r="G1727" s="56"/>
      <c r="H1727" s="56"/>
      <c r="I1727" s="102"/>
      <c r="J1727" s="103"/>
      <c r="U1727" s="7"/>
    </row>
    <row r="1728" spans="2:21" s="2" customFormat="1">
      <c r="B1728" s="106"/>
      <c r="C1728" s="162"/>
      <c r="D1728" s="108"/>
      <c r="E1728" s="54"/>
      <c r="F1728" s="56"/>
      <c r="G1728" s="56"/>
      <c r="H1728" s="56"/>
      <c r="I1728" s="102"/>
      <c r="J1728" s="103"/>
      <c r="U1728" s="7"/>
    </row>
    <row r="1729" spans="2:21" s="2" customFormat="1">
      <c r="B1729" s="106"/>
      <c r="C1729" s="162"/>
      <c r="D1729" s="108"/>
      <c r="E1729" s="54"/>
      <c r="F1729" s="56"/>
      <c r="G1729" s="56"/>
      <c r="H1729" s="56"/>
      <c r="I1729" s="102"/>
      <c r="J1729" s="103"/>
      <c r="U1729" s="7"/>
    </row>
    <row r="1730" spans="2:21" s="2" customFormat="1">
      <c r="B1730" s="106"/>
      <c r="C1730" s="162"/>
      <c r="D1730" s="108"/>
      <c r="E1730" s="54"/>
      <c r="F1730" s="56"/>
      <c r="G1730" s="56"/>
      <c r="H1730" s="56"/>
      <c r="I1730" s="102"/>
      <c r="J1730" s="103"/>
      <c r="U1730" s="7"/>
    </row>
    <row r="1731" spans="2:21" s="2" customFormat="1">
      <c r="B1731" s="106"/>
      <c r="C1731" s="162"/>
      <c r="D1731" s="108"/>
      <c r="E1731" s="54"/>
      <c r="F1731" s="56"/>
      <c r="G1731" s="56"/>
      <c r="H1731" s="56"/>
      <c r="I1731" s="102"/>
      <c r="J1731" s="103"/>
      <c r="U1731" s="7"/>
    </row>
    <row r="1732" spans="2:21" s="2" customFormat="1">
      <c r="B1732" s="106"/>
      <c r="C1732" s="162"/>
      <c r="D1732" s="108"/>
      <c r="E1732" s="54"/>
      <c r="F1732" s="56"/>
      <c r="G1732" s="56"/>
      <c r="H1732" s="56"/>
      <c r="I1732" s="102"/>
      <c r="J1732" s="103"/>
      <c r="U1732" s="7"/>
    </row>
    <row r="1733" spans="2:21" s="2" customFormat="1">
      <c r="B1733" s="106"/>
      <c r="C1733" s="162"/>
      <c r="D1733" s="108"/>
      <c r="E1733" s="54"/>
      <c r="F1733" s="56"/>
      <c r="G1733" s="56"/>
      <c r="H1733" s="56"/>
      <c r="I1733" s="102"/>
      <c r="J1733" s="103"/>
      <c r="U1733" s="7"/>
    </row>
    <row r="1734" spans="2:21" s="2" customFormat="1">
      <c r="B1734" s="106"/>
      <c r="C1734" s="162"/>
      <c r="D1734" s="108"/>
      <c r="E1734" s="54"/>
      <c r="F1734" s="56"/>
      <c r="G1734" s="56"/>
      <c r="H1734" s="56"/>
      <c r="I1734" s="102"/>
      <c r="J1734" s="103"/>
      <c r="U1734" s="7"/>
    </row>
    <row r="1735" spans="2:21" s="2" customFormat="1">
      <c r="B1735" s="106"/>
      <c r="C1735" s="162"/>
      <c r="D1735" s="108"/>
      <c r="E1735" s="54"/>
      <c r="F1735" s="56"/>
      <c r="G1735" s="56"/>
      <c r="H1735" s="56"/>
      <c r="I1735" s="102"/>
      <c r="J1735" s="103"/>
      <c r="U1735" s="7"/>
    </row>
    <row r="1736" spans="2:21" s="2" customFormat="1">
      <c r="B1736" s="106"/>
      <c r="C1736" s="162"/>
      <c r="D1736" s="108"/>
      <c r="E1736" s="54"/>
      <c r="F1736" s="56"/>
      <c r="G1736" s="56"/>
      <c r="H1736" s="56"/>
      <c r="I1736" s="102"/>
      <c r="J1736" s="103"/>
      <c r="U1736" s="7"/>
    </row>
    <row r="1737" spans="2:21" s="2" customFormat="1">
      <c r="B1737" s="106"/>
      <c r="C1737" s="162"/>
      <c r="D1737" s="108"/>
      <c r="E1737" s="54"/>
      <c r="F1737" s="56"/>
      <c r="G1737" s="56"/>
      <c r="H1737" s="56"/>
      <c r="I1737" s="102"/>
      <c r="J1737" s="103"/>
      <c r="U1737" s="7"/>
    </row>
    <row r="1738" spans="2:21" s="2" customFormat="1">
      <c r="B1738" s="106"/>
      <c r="C1738" s="162"/>
      <c r="D1738" s="108"/>
      <c r="E1738" s="54"/>
      <c r="F1738" s="56"/>
      <c r="G1738" s="56"/>
      <c r="H1738" s="56"/>
      <c r="I1738" s="102"/>
      <c r="J1738" s="103"/>
      <c r="U1738" s="7"/>
    </row>
    <row r="1739" spans="2:21" s="2" customFormat="1">
      <c r="B1739" s="106"/>
      <c r="C1739" s="162"/>
      <c r="D1739" s="108"/>
      <c r="E1739" s="54"/>
      <c r="F1739" s="56"/>
      <c r="G1739" s="56"/>
      <c r="H1739" s="56"/>
      <c r="I1739" s="102"/>
      <c r="J1739" s="103"/>
      <c r="U1739" s="7"/>
    </row>
    <row r="1740" spans="2:21" s="2" customFormat="1">
      <c r="B1740" s="106"/>
      <c r="C1740" s="162"/>
      <c r="D1740" s="108"/>
      <c r="E1740" s="54"/>
      <c r="F1740" s="56"/>
      <c r="G1740" s="56"/>
      <c r="H1740" s="56"/>
      <c r="I1740" s="102"/>
      <c r="J1740" s="103"/>
      <c r="U1740" s="7"/>
    </row>
    <row r="1741" spans="2:21" s="2" customFormat="1">
      <c r="B1741" s="106"/>
      <c r="C1741" s="162"/>
      <c r="D1741" s="108"/>
      <c r="E1741" s="54"/>
      <c r="F1741" s="56"/>
      <c r="G1741" s="56"/>
      <c r="H1741" s="56"/>
      <c r="I1741" s="102"/>
      <c r="J1741" s="103"/>
      <c r="U1741" s="7"/>
    </row>
    <row r="1742" spans="2:21" s="2" customFormat="1">
      <c r="B1742" s="106"/>
      <c r="C1742" s="162"/>
      <c r="D1742" s="108"/>
      <c r="E1742" s="54"/>
      <c r="F1742" s="56"/>
      <c r="G1742" s="56"/>
      <c r="H1742" s="56"/>
      <c r="I1742" s="102"/>
      <c r="J1742" s="103"/>
      <c r="U1742" s="7"/>
    </row>
    <row r="1743" spans="2:21" s="2" customFormat="1">
      <c r="B1743" s="106"/>
      <c r="C1743" s="162"/>
      <c r="D1743" s="108"/>
      <c r="E1743" s="54"/>
      <c r="F1743" s="56"/>
      <c r="G1743" s="56"/>
      <c r="H1743" s="56"/>
      <c r="I1743" s="102"/>
      <c r="J1743" s="103"/>
      <c r="U1743" s="7"/>
    </row>
    <row r="1744" spans="2:21" s="2" customFormat="1">
      <c r="B1744" s="106"/>
      <c r="C1744" s="162"/>
      <c r="D1744" s="108"/>
      <c r="E1744" s="54"/>
      <c r="F1744" s="56"/>
      <c r="G1744" s="56"/>
      <c r="H1744" s="56"/>
      <c r="I1744" s="102"/>
      <c r="J1744" s="103"/>
      <c r="U1744" s="7"/>
    </row>
    <row r="1745" spans="2:21" s="2" customFormat="1">
      <c r="B1745" s="106"/>
      <c r="C1745" s="162"/>
      <c r="D1745" s="108"/>
      <c r="E1745" s="54"/>
      <c r="F1745" s="56"/>
      <c r="G1745" s="56"/>
      <c r="H1745" s="56"/>
      <c r="I1745" s="102"/>
      <c r="J1745" s="103"/>
      <c r="U1745" s="7"/>
    </row>
    <row r="1746" spans="2:21" s="2" customFormat="1">
      <c r="B1746" s="106"/>
      <c r="C1746" s="162"/>
      <c r="D1746" s="108"/>
      <c r="E1746" s="54"/>
      <c r="F1746" s="56"/>
      <c r="G1746" s="56"/>
      <c r="H1746" s="56"/>
      <c r="I1746" s="102"/>
      <c r="J1746" s="103"/>
      <c r="U1746" s="7"/>
    </row>
    <row r="1747" spans="2:21" s="2" customFormat="1">
      <c r="B1747" s="106"/>
      <c r="C1747" s="162"/>
      <c r="D1747" s="108"/>
      <c r="E1747" s="54"/>
      <c r="F1747" s="56"/>
      <c r="G1747" s="56"/>
      <c r="H1747" s="56"/>
      <c r="I1747" s="102"/>
      <c r="J1747" s="103"/>
      <c r="U1747" s="7"/>
    </row>
    <row r="1748" spans="2:21" s="2" customFormat="1">
      <c r="B1748" s="106"/>
      <c r="C1748" s="162"/>
      <c r="D1748" s="108"/>
      <c r="E1748" s="54"/>
      <c r="F1748" s="56"/>
      <c r="G1748" s="56"/>
      <c r="H1748" s="56"/>
      <c r="I1748" s="102"/>
      <c r="J1748" s="103"/>
      <c r="U1748" s="7"/>
    </row>
    <row r="1749" spans="2:21" s="2" customFormat="1">
      <c r="B1749" s="106"/>
      <c r="C1749" s="162"/>
      <c r="D1749" s="108"/>
      <c r="E1749" s="54"/>
      <c r="F1749" s="56"/>
      <c r="G1749" s="56"/>
      <c r="H1749" s="56"/>
      <c r="I1749" s="102"/>
      <c r="J1749" s="103"/>
      <c r="U1749" s="7"/>
    </row>
    <row r="1750" spans="2:21" s="2" customFormat="1">
      <c r="B1750" s="106"/>
      <c r="C1750" s="162"/>
      <c r="D1750" s="108"/>
      <c r="E1750" s="54"/>
      <c r="F1750" s="56"/>
      <c r="G1750" s="56"/>
      <c r="H1750" s="56"/>
      <c r="I1750" s="102"/>
      <c r="J1750" s="103"/>
      <c r="U1750" s="7"/>
    </row>
    <row r="1751" spans="2:21" s="2" customFormat="1">
      <c r="B1751" s="106"/>
      <c r="C1751" s="162"/>
      <c r="D1751" s="108"/>
      <c r="E1751" s="54"/>
      <c r="F1751" s="56"/>
      <c r="G1751" s="56"/>
      <c r="H1751" s="56"/>
      <c r="I1751" s="102"/>
      <c r="J1751" s="103"/>
      <c r="U1751" s="7"/>
    </row>
    <row r="1752" spans="2:21" s="2" customFormat="1">
      <c r="B1752" s="106"/>
      <c r="C1752" s="162"/>
      <c r="D1752" s="108"/>
      <c r="E1752" s="54"/>
      <c r="F1752" s="56"/>
      <c r="G1752" s="56"/>
      <c r="H1752" s="56"/>
      <c r="I1752" s="102"/>
      <c r="J1752" s="103"/>
      <c r="U1752" s="7"/>
    </row>
    <row r="1753" spans="2:21" s="2" customFormat="1">
      <c r="B1753" s="106"/>
      <c r="C1753" s="162"/>
      <c r="D1753" s="108"/>
      <c r="E1753" s="54"/>
      <c r="F1753" s="56"/>
      <c r="G1753" s="56"/>
      <c r="H1753" s="56"/>
      <c r="I1753" s="102"/>
      <c r="J1753" s="103"/>
      <c r="U1753" s="7"/>
    </row>
    <row r="1754" spans="2:21" s="2" customFormat="1">
      <c r="B1754" s="106"/>
      <c r="C1754" s="162"/>
      <c r="D1754" s="108"/>
      <c r="E1754" s="54"/>
      <c r="F1754" s="56"/>
      <c r="G1754" s="56"/>
      <c r="H1754" s="56"/>
      <c r="I1754" s="102"/>
      <c r="J1754" s="103"/>
      <c r="U1754" s="7"/>
    </row>
    <row r="1755" spans="2:21" s="2" customFormat="1">
      <c r="B1755" s="106"/>
      <c r="C1755" s="162"/>
      <c r="D1755" s="108"/>
      <c r="E1755" s="54"/>
      <c r="F1755" s="56"/>
      <c r="G1755" s="56"/>
      <c r="H1755" s="56"/>
      <c r="I1755" s="102"/>
      <c r="J1755" s="103"/>
      <c r="U1755" s="7"/>
    </row>
    <row r="1756" spans="2:21" s="2" customFormat="1">
      <c r="B1756" s="106"/>
      <c r="C1756" s="162"/>
      <c r="D1756" s="108"/>
      <c r="E1756" s="54"/>
      <c r="F1756" s="56"/>
      <c r="G1756" s="56"/>
      <c r="H1756" s="56"/>
      <c r="I1756" s="102"/>
      <c r="J1756" s="103"/>
      <c r="U1756" s="7"/>
    </row>
    <row r="1757" spans="2:21" s="2" customFormat="1">
      <c r="B1757" s="106"/>
      <c r="C1757" s="162"/>
      <c r="D1757" s="108"/>
      <c r="E1757" s="54"/>
      <c r="F1757" s="56"/>
      <c r="G1757" s="56"/>
      <c r="H1757" s="56"/>
      <c r="I1757" s="102"/>
      <c r="J1757" s="103"/>
      <c r="U1757" s="7"/>
    </row>
    <row r="1758" spans="2:21" s="2" customFormat="1">
      <c r="B1758" s="106"/>
      <c r="C1758" s="162"/>
      <c r="D1758" s="108"/>
      <c r="E1758" s="54"/>
      <c r="F1758" s="56"/>
      <c r="G1758" s="56"/>
      <c r="H1758" s="56"/>
      <c r="I1758" s="102"/>
      <c r="J1758" s="103"/>
      <c r="U1758" s="7"/>
    </row>
    <row r="1759" spans="2:21" s="2" customFormat="1">
      <c r="B1759" s="106"/>
      <c r="C1759" s="162"/>
      <c r="D1759" s="108"/>
      <c r="E1759" s="54"/>
      <c r="F1759" s="56"/>
      <c r="G1759" s="56"/>
      <c r="H1759" s="56"/>
      <c r="I1759" s="102"/>
      <c r="J1759" s="103"/>
      <c r="U1759" s="7"/>
    </row>
    <row r="1760" spans="2:21" s="2" customFormat="1">
      <c r="B1760" s="106"/>
      <c r="C1760" s="162"/>
      <c r="D1760" s="108"/>
      <c r="E1760" s="54"/>
      <c r="F1760" s="56"/>
      <c r="G1760" s="56"/>
      <c r="H1760" s="56"/>
      <c r="I1760" s="102"/>
      <c r="J1760" s="103"/>
      <c r="U1760" s="7"/>
    </row>
    <row r="1761" spans="2:21" s="2" customFormat="1">
      <c r="B1761" s="106"/>
      <c r="C1761" s="162"/>
      <c r="D1761" s="108"/>
      <c r="E1761" s="54"/>
      <c r="F1761" s="56"/>
      <c r="G1761" s="56"/>
      <c r="H1761" s="56"/>
      <c r="I1761" s="102"/>
      <c r="J1761" s="103"/>
      <c r="U1761" s="7"/>
    </row>
    <row r="1762" spans="2:21" s="2" customFormat="1">
      <c r="B1762" s="106"/>
      <c r="C1762" s="162"/>
      <c r="D1762" s="108"/>
      <c r="E1762" s="54"/>
      <c r="F1762" s="56"/>
      <c r="G1762" s="56"/>
      <c r="H1762" s="56"/>
      <c r="I1762" s="102"/>
      <c r="J1762" s="103"/>
      <c r="U1762" s="7"/>
    </row>
    <row r="1763" spans="2:21" s="2" customFormat="1">
      <c r="B1763" s="106"/>
      <c r="C1763" s="162"/>
      <c r="D1763" s="108"/>
      <c r="E1763" s="54"/>
      <c r="F1763" s="56"/>
      <c r="G1763" s="56"/>
      <c r="H1763" s="56"/>
      <c r="I1763" s="102"/>
      <c r="J1763" s="103"/>
      <c r="U1763" s="7"/>
    </row>
    <row r="1764" spans="2:21" s="2" customFormat="1">
      <c r="B1764" s="106"/>
      <c r="C1764" s="162"/>
      <c r="D1764" s="108"/>
      <c r="E1764" s="54"/>
      <c r="F1764" s="56"/>
      <c r="G1764" s="56"/>
      <c r="H1764" s="56"/>
      <c r="I1764" s="102"/>
      <c r="J1764" s="103"/>
      <c r="U1764" s="7"/>
    </row>
    <row r="1765" spans="2:21" s="2" customFormat="1">
      <c r="B1765" s="106"/>
      <c r="C1765" s="162"/>
      <c r="D1765" s="108"/>
      <c r="E1765" s="54"/>
      <c r="F1765" s="56"/>
      <c r="G1765" s="56"/>
      <c r="H1765" s="56"/>
      <c r="I1765" s="102"/>
      <c r="J1765" s="103"/>
      <c r="U1765" s="7"/>
    </row>
    <row r="1766" spans="2:21" s="2" customFormat="1">
      <c r="B1766" s="106"/>
      <c r="C1766" s="162"/>
      <c r="D1766" s="108"/>
      <c r="E1766" s="54"/>
      <c r="F1766" s="56"/>
      <c r="G1766" s="56"/>
      <c r="H1766" s="56"/>
      <c r="I1766" s="102"/>
      <c r="J1766" s="103"/>
      <c r="U1766" s="7"/>
    </row>
    <row r="1767" spans="2:21" s="2" customFormat="1">
      <c r="B1767" s="106"/>
      <c r="C1767" s="162"/>
      <c r="D1767" s="108"/>
      <c r="E1767" s="54"/>
      <c r="F1767" s="56"/>
      <c r="G1767" s="56"/>
      <c r="H1767" s="56"/>
      <c r="I1767" s="102"/>
      <c r="J1767" s="103"/>
      <c r="U1767" s="7"/>
    </row>
    <row r="1768" spans="2:21" s="2" customFormat="1">
      <c r="B1768" s="106"/>
      <c r="C1768" s="162"/>
      <c r="D1768" s="108"/>
      <c r="E1768" s="54"/>
      <c r="F1768" s="56"/>
      <c r="G1768" s="56"/>
      <c r="H1768" s="56"/>
      <c r="I1768" s="102"/>
      <c r="J1768" s="103"/>
      <c r="U1768" s="7"/>
    </row>
    <row r="1769" spans="2:21" s="2" customFormat="1">
      <c r="B1769" s="106"/>
      <c r="C1769" s="162"/>
      <c r="D1769" s="108"/>
      <c r="E1769" s="54"/>
      <c r="F1769" s="56"/>
      <c r="G1769" s="56"/>
      <c r="H1769" s="56"/>
      <c r="I1769" s="102"/>
      <c r="J1769" s="103"/>
      <c r="U1769" s="7"/>
    </row>
    <row r="1770" spans="2:21" s="2" customFormat="1">
      <c r="B1770" s="106"/>
      <c r="C1770" s="162"/>
      <c r="D1770" s="108"/>
      <c r="E1770" s="54"/>
      <c r="F1770" s="56"/>
      <c r="G1770" s="56"/>
      <c r="H1770" s="56"/>
      <c r="I1770" s="102"/>
      <c r="J1770" s="103"/>
      <c r="U1770" s="7"/>
    </row>
    <row r="1771" spans="2:21" s="2" customFormat="1">
      <c r="B1771" s="106"/>
      <c r="C1771" s="162"/>
      <c r="D1771" s="108"/>
      <c r="E1771" s="54"/>
      <c r="F1771" s="56"/>
      <c r="G1771" s="56"/>
      <c r="H1771" s="56"/>
      <c r="I1771" s="102"/>
      <c r="J1771" s="103"/>
      <c r="U1771" s="7"/>
    </row>
    <row r="1772" spans="2:21" s="2" customFormat="1">
      <c r="B1772" s="106"/>
      <c r="C1772" s="162"/>
      <c r="D1772" s="108"/>
      <c r="E1772" s="54"/>
      <c r="F1772" s="56"/>
      <c r="G1772" s="56"/>
      <c r="H1772" s="56"/>
      <c r="I1772" s="102"/>
      <c r="J1772" s="103"/>
      <c r="U1772" s="7"/>
    </row>
    <row r="1773" spans="2:21" s="2" customFormat="1">
      <c r="B1773" s="106"/>
      <c r="C1773" s="162"/>
      <c r="D1773" s="108"/>
      <c r="E1773" s="54"/>
      <c r="F1773" s="56"/>
      <c r="G1773" s="56"/>
      <c r="H1773" s="56"/>
      <c r="I1773" s="102"/>
      <c r="J1773" s="103"/>
      <c r="U1773" s="7"/>
    </row>
    <row r="1774" spans="2:21" s="2" customFormat="1">
      <c r="B1774" s="106"/>
      <c r="C1774" s="162"/>
      <c r="D1774" s="108"/>
      <c r="E1774" s="54"/>
      <c r="F1774" s="56"/>
      <c r="G1774" s="56"/>
      <c r="H1774" s="56"/>
      <c r="I1774" s="102"/>
      <c r="J1774" s="103"/>
      <c r="U1774" s="7"/>
    </row>
    <row r="1775" spans="2:21" s="2" customFormat="1">
      <c r="B1775" s="106"/>
      <c r="C1775" s="162"/>
      <c r="D1775" s="108"/>
      <c r="E1775" s="54"/>
      <c r="F1775" s="56"/>
      <c r="G1775" s="56"/>
      <c r="H1775" s="56"/>
      <c r="I1775" s="102"/>
      <c r="J1775" s="103"/>
      <c r="U1775" s="7"/>
    </row>
    <row r="1776" spans="2:21" s="2" customFormat="1">
      <c r="B1776" s="106"/>
      <c r="C1776" s="162"/>
      <c r="D1776" s="108"/>
      <c r="E1776" s="54"/>
      <c r="F1776" s="56"/>
      <c r="G1776" s="56"/>
      <c r="H1776" s="56"/>
      <c r="I1776" s="102"/>
      <c r="J1776" s="103"/>
      <c r="U1776" s="7"/>
    </row>
    <row r="1777" spans="2:21" s="2" customFormat="1">
      <c r="B1777" s="106"/>
      <c r="C1777" s="162"/>
      <c r="D1777" s="108"/>
      <c r="E1777" s="54"/>
      <c r="F1777" s="56"/>
      <c r="G1777" s="56"/>
      <c r="H1777" s="56"/>
      <c r="I1777" s="102"/>
      <c r="J1777" s="103"/>
      <c r="U1777" s="7"/>
    </row>
    <row r="1778" spans="2:21" s="2" customFormat="1">
      <c r="B1778" s="106"/>
      <c r="C1778" s="162"/>
      <c r="D1778" s="108"/>
      <c r="E1778" s="54"/>
      <c r="F1778" s="56"/>
      <c r="G1778" s="56"/>
      <c r="H1778" s="56"/>
      <c r="I1778" s="102"/>
      <c r="J1778" s="103"/>
      <c r="U1778" s="7"/>
    </row>
    <row r="1779" spans="2:21" s="2" customFormat="1">
      <c r="B1779" s="106"/>
      <c r="C1779" s="162"/>
      <c r="D1779" s="108"/>
      <c r="E1779" s="54"/>
      <c r="F1779" s="56"/>
      <c r="G1779" s="56"/>
      <c r="H1779" s="56"/>
      <c r="I1779" s="102"/>
      <c r="J1779" s="103"/>
      <c r="U1779" s="7"/>
    </row>
    <row r="1780" spans="2:21" s="2" customFormat="1">
      <c r="B1780" s="106"/>
      <c r="C1780" s="162"/>
      <c r="D1780" s="108"/>
      <c r="E1780" s="54"/>
      <c r="F1780" s="56"/>
      <c r="G1780" s="56"/>
      <c r="H1780" s="56"/>
      <c r="I1780" s="102"/>
      <c r="J1780" s="103"/>
      <c r="U1780" s="7"/>
    </row>
    <row r="1781" spans="2:21" s="2" customFormat="1">
      <c r="B1781" s="106"/>
      <c r="C1781" s="162"/>
      <c r="D1781" s="108"/>
      <c r="E1781" s="54"/>
      <c r="F1781" s="56"/>
      <c r="G1781" s="56"/>
      <c r="H1781" s="56"/>
      <c r="I1781" s="102"/>
      <c r="J1781" s="103"/>
      <c r="U1781" s="7"/>
    </row>
    <row r="1782" spans="2:21" s="2" customFormat="1">
      <c r="B1782" s="106"/>
      <c r="C1782" s="162"/>
      <c r="D1782" s="108"/>
      <c r="E1782" s="54"/>
      <c r="F1782" s="56"/>
      <c r="G1782" s="56"/>
      <c r="H1782" s="56"/>
      <c r="I1782" s="102"/>
      <c r="J1782" s="103"/>
      <c r="U1782" s="7"/>
    </row>
    <row r="1783" spans="2:21" s="2" customFormat="1">
      <c r="B1783" s="106"/>
      <c r="C1783" s="162"/>
      <c r="D1783" s="108"/>
      <c r="E1783" s="54"/>
      <c r="F1783" s="56"/>
      <c r="G1783" s="56"/>
      <c r="H1783" s="56"/>
      <c r="I1783" s="102"/>
      <c r="J1783" s="103"/>
      <c r="U1783" s="7"/>
    </row>
    <row r="1784" spans="2:21" s="2" customFormat="1">
      <c r="B1784" s="106"/>
      <c r="C1784" s="162"/>
      <c r="D1784" s="108"/>
      <c r="E1784" s="54"/>
      <c r="F1784" s="56"/>
      <c r="G1784" s="56"/>
      <c r="H1784" s="56"/>
      <c r="I1784" s="102"/>
      <c r="J1784" s="103"/>
      <c r="U1784" s="7"/>
    </row>
    <row r="1785" spans="2:21" s="2" customFormat="1">
      <c r="B1785" s="106"/>
      <c r="C1785" s="162"/>
      <c r="D1785" s="108"/>
      <c r="E1785" s="54"/>
      <c r="F1785" s="56"/>
      <c r="G1785" s="56"/>
      <c r="H1785" s="56"/>
      <c r="I1785" s="102"/>
      <c r="J1785" s="103"/>
      <c r="U1785" s="7"/>
    </row>
    <row r="1786" spans="2:21" s="2" customFormat="1">
      <c r="B1786" s="106"/>
      <c r="C1786" s="162"/>
      <c r="D1786" s="108"/>
      <c r="E1786" s="54"/>
      <c r="F1786" s="56"/>
      <c r="G1786" s="56"/>
      <c r="H1786" s="56"/>
      <c r="I1786" s="102"/>
      <c r="J1786" s="103"/>
      <c r="U1786" s="7"/>
    </row>
    <row r="1787" spans="2:21" s="2" customFormat="1">
      <c r="B1787" s="106"/>
      <c r="C1787" s="162"/>
      <c r="D1787" s="108"/>
      <c r="E1787" s="54"/>
      <c r="F1787" s="56"/>
      <c r="G1787" s="56"/>
      <c r="H1787" s="56"/>
      <c r="I1787" s="102"/>
      <c r="J1787" s="103"/>
      <c r="U1787" s="7"/>
    </row>
    <row r="1788" spans="2:21" s="2" customFormat="1">
      <c r="B1788" s="106"/>
      <c r="C1788" s="162"/>
      <c r="D1788" s="108"/>
      <c r="E1788" s="54"/>
      <c r="F1788" s="56"/>
      <c r="G1788" s="56"/>
      <c r="H1788" s="56"/>
      <c r="I1788" s="102"/>
      <c r="J1788" s="103"/>
      <c r="U1788" s="7"/>
    </row>
    <row r="1789" spans="2:21" s="2" customFormat="1">
      <c r="B1789" s="106"/>
      <c r="C1789" s="162"/>
      <c r="D1789" s="108"/>
      <c r="E1789" s="54"/>
      <c r="F1789" s="56"/>
      <c r="G1789" s="56"/>
      <c r="H1789" s="56"/>
      <c r="I1789" s="102"/>
      <c r="J1789" s="103"/>
      <c r="U1789" s="7"/>
    </row>
    <row r="1790" spans="2:21" s="2" customFormat="1">
      <c r="B1790" s="106"/>
      <c r="C1790" s="162"/>
      <c r="D1790" s="108"/>
      <c r="E1790" s="54"/>
      <c r="F1790" s="56"/>
      <c r="G1790" s="56"/>
      <c r="H1790" s="56"/>
      <c r="I1790" s="102"/>
      <c r="J1790" s="103"/>
      <c r="U1790" s="7"/>
    </row>
    <row r="1791" spans="2:21" s="2" customFormat="1">
      <c r="B1791" s="106"/>
      <c r="C1791" s="162"/>
      <c r="D1791" s="108"/>
      <c r="E1791" s="54"/>
      <c r="F1791" s="56"/>
      <c r="G1791" s="56"/>
      <c r="H1791" s="56"/>
      <c r="I1791" s="102"/>
      <c r="J1791" s="103"/>
      <c r="U1791" s="7"/>
    </row>
    <row r="1792" spans="2:21" s="2" customFormat="1">
      <c r="B1792" s="106"/>
      <c r="C1792" s="162"/>
      <c r="D1792" s="108"/>
      <c r="E1792" s="54"/>
      <c r="F1792" s="56"/>
      <c r="G1792" s="56"/>
      <c r="H1792" s="56"/>
      <c r="I1792" s="102"/>
      <c r="J1792" s="103"/>
      <c r="U1792" s="7"/>
    </row>
    <row r="1793" spans="2:21" s="2" customFormat="1">
      <c r="B1793" s="106"/>
      <c r="C1793" s="162"/>
      <c r="D1793" s="108"/>
      <c r="E1793" s="54"/>
      <c r="F1793" s="56"/>
      <c r="G1793" s="56"/>
      <c r="H1793" s="56"/>
      <c r="I1793" s="102"/>
      <c r="J1793" s="103"/>
      <c r="U1793" s="7"/>
    </row>
    <row r="1794" spans="2:21" s="2" customFormat="1">
      <c r="B1794" s="106"/>
      <c r="C1794" s="162"/>
      <c r="D1794" s="108"/>
      <c r="E1794" s="54"/>
      <c r="F1794" s="56"/>
      <c r="G1794" s="56"/>
      <c r="H1794" s="56"/>
      <c r="I1794" s="102"/>
      <c r="J1794" s="103"/>
      <c r="U1794" s="7"/>
    </row>
    <row r="1795" spans="2:21" s="2" customFormat="1">
      <c r="B1795" s="106"/>
      <c r="C1795" s="162"/>
      <c r="D1795" s="108"/>
      <c r="E1795" s="54"/>
      <c r="F1795" s="56"/>
      <c r="G1795" s="56"/>
      <c r="H1795" s="56"/>
      <c r="I1795" s="102"/>
      <c r="J1795" s="103"/>
      <c r="U1795" s="7"/>
    </row>
    <row r="1796" spans="2:21" s="2" customFormat="1">
      <c r="B1796" s="106"/>
      <c r="C1796" s="162"/>
      <c r="D1796" s="108"/>
      <c r="E1796" s="54"/>
      <c r="F1796" s="56"/>
      <c r="G1796" s="56"/>
      <c r="H1796" s="56"/>
      <c r="I1796" s="102"/>
      <c r="J1796" s="103"/>
      <c r="U1796" s="7"/>
    </row>
    <row r="1797" spans="2:21" s="2" customFormat="1">
      <c r="B1797" s="106"/>
      <c r="C1797" s="162"/>
      <c r="D1797" s="108"/>
      <c r="E1797" s="54"/>
      <c r="F1797" s="56"/>
      <c r="G1797" s="56"/>
      <c r="H1797" s="56"/>
      <c r="I1797" s="102"/>
      <c r="J1797" s="103"/>
      <c r="U1797" s="7"/>
    </row>
    <row r="1798" spans="2:21" s="2" customFormat="1">
      <c r="B1798" s="106"/>
      <c r="C1798" s="162"/>
      <c r="D1798" s="108"/>
      <c r="E1798" s="54"/>
      <c r="F1798" s="56"/>
      <c r="G1798" s="56"/>
      <c r="H1798" s="56"/>
      <c r="I1798" s="102"/>
      <c r="J1798" s="103"/>
      <c r="U1798" s="7"/>
    </row>
    <row r="1799" spans="2:21" s="2" customFormat="1">
      <c r="B1799" s="106"/>
      <c r="C1799" s="162"/>
      <c r="D1799" s="108"/>
      <c r="E1799" s="54"/>
      <c r="F1799" s="56"/>
      <c r="G1799" s="56"/>
      <c r="H1799" s="56"/>
      <c r="I1799" s="102"/>
      <c r="J1799" s="103"/>
      <c r="U1799" s="7"/>
    </row>
    <row r="1800" spans="2:21" s="2" customFormat="1">
      <c r="B1800" s="106"/>
      <c r="C1800" s="162"/>
      <c r="D1800" s="108"/>
      <c r="E1800" s="54"/>
      <c r="F1800" s="56"/>
      <c r="G1800" s="56"/>
      <c r="H1800" s="56"/>
      <c r="I1800" s="102"/>
      <c r="J1800" s="103"/>
      <c r="U1800" s="7"/>
    </row>
    <row r="1801" spans="2:21" s="2" customFormat="1">
      <c r="B1801" s="106"/>
      <c r="C1801" s="162"/>
      <c r="D1801" s="108"/>
      <c r="E1801" s="54"/>
      <c r="F1801" s="56"/>
      <c r="G1801" s="56"/>
      <c r="H1801" s="56"/>
      <c r="I1801" s="102"/>
      <c r="J1801" s="103"/>
      <c r="U1801" s="7"/>
    </row>
    <row r="1802" spans="2:21" s="2" customFormat="1">
      <c r="B1802" s="106"/>
      <c r="C1802" s="162"/>
      <c r="D1802" s="108"/>
      <c r="E1802" s="54"/>
      <c r="F1802" s="56"/>
      <c r="G1802" s="56"/>
      <c r="H1802" s="56"/>
      <c r="I1802" s="102"/>
      <c r="J1802" s="103"/>
      <c r="U1802" s="7"/>
    </row>
    <row r="1803" spans="2:21" s="2" customFormat="1">
      <c r="B1803" s="106"/>
      <c r="C1803" s="162"/>
      <c r="D1803" s="108"/>
      <c r="E1803" s="54"/>
      <c r="F1803" s="56"/>
      <c r="G1803" s="56"/>
      <c r="H1803" s="56"/>
      <c r="I1803" s="102"/>
      <c r="J1803" s="103"/>
      <c r="U1803" s="7"/>
    </row>
    <row r="1804" spans="2:21" s="2" customFormat="1">
      <c r="B1804" s="106"/>
      <c r="C1804" s="162"/>
      <c r="D1804" s="108"/>
      <c r="E1804" s="54"/>
      <c r="F1804" s="56"/>
      <c r="G1804" s="56"/>
      <c r="H1804" s="56"/>
      <c r="I1804" s="102"/>
      <c r="J1804" s="103"/>
      <c r="U1804" s="7"/>
    </row>
    <row r="1805" spans="2:21" s="2" customFormat="1">
      <c r="B1805" s="106"/>
      <c r="C1805" s="162"/>
      <c r="D1805" s="108"/>
      <c r="E1805" s="54"/>
      <c r="F1805" s="56"/>
      <c r="G1805" s="56"/>
      <c r="H1805" s="56"/>
      <c r="I1805" s="102"/>
      <c r="J1805" s="103"/>
      <c r="U1805" s="7"/>
    </row>
    <row r="1806" spans="2:21" s="2" customFormat="1">
      <c r="B1806" s="106"/>
      <c r="C1806" s="162"/>
      <c r="D1806" s="108"/>
      <c r="E1806" s="54"/>
      <c r="F1806" s="56"/>
      <c r="G1806" s="56"/>
      <c r="H1806" s="56"/>
      <c r="I1806" s="102"/>
      <c r="J1806" s="103"/>
      <c r="U1806" s="7"/>
    </row>
    <row r="1807" spans="2:21" s="2" customFormat="1">
      <c r="B1807" s="106"/>
      <c r="C1807" s="162"/>
      <c r="D1807" s="108"/>
      <c r="E1807" s="54"/>
      <c r="F1807" s="56"/>
      <c r="G1807" s="56"/>
      <c r="H1807" s="56"/>
      <c r="I1807" s="102"/>
      <c r="J1807" s="103"/>
      <c r="U1807" s="7"/>
    </row>
    <row r="1808" spans="2:21" s="2" customFormat="1">
      <c r="B1808" s="106"/>
      <c r="C1808" s="162"/>
      <c r="D1808" s="108"/>
      <c r="E1808" s="54"/>
      <c r="F1808" s="56"/>
      <c r="G1808" s="56"/>
      <c r="H1808" s="56"/>
      <c r="I1808" s="102"/>
      <c r="J1808" s="103"/>
      <c r="U1808" s="7"/>
    </row>
    <row r="1809" spans="2:21" s="2" customFormat="1">
      <c r="B1809" s="106"/>
      <c r="C1809" s="162"/>
      <c r="D1809" s="108"/>
      <c r="E1809" s="54"/>
      <c r="F1809" s="56"/>
      <c r="G1809" s="56"/>
      <c r="H1809" s="56"/>
      <c r="I1809" s="102"/>
      <c r="J1809" s="103"/>
      <c r="U1809" s="7"/>
    </row>
    <row r="1810" spans="2:21" s="2" customFormat="1">
      <c r="B1810" s="106"/>
      <c r="C1810" s="162"/>
      <c r="D1810" s="108"/>
      <c r="E1810" s="54"/>
      <c r="F1810" s="56"/>
      <c r="G1810" s="56"/>
      <c r="H1810" s="56"/>
      <c r="I1810" s="102"/>
      <c r="J1810" s="103"/>
      <c r="U1810" s="7"/>
    </row>
    <row r="1811" spans="2:21" s="2" customFormat="1">
      <c r="B1811" s="106"/>
      <c r="C1811" s="162"/>
      <c r="D1811" s="108"/>
      <c r="E1811" s="54"/>
      <c r="F1811" s="56"/>
      <c r="G1811" s="56"/>
      <c r="H1811" s="56"/>
      <c r="I1811" s="102"/>
      <c r="J1811" s="103"/>
      <c r="U1811" s="7"/>
    </row>
    <row r="1812" spans="2:21" s="2" customFormat="1">
      <c r="B1812" s="106"/>
      <c r="C1812" s="162"/>
      <c r="D1812" s="108"/>
      <c r="E1812" s="54"/>
      <c r="F1812" s="56"/>
      <c r="G1812" s="56"/>
      <c r="H1812" s="56"/>
      <c r="I1812" s="102"/>
      <c r="J1812" s="103"/>
      <c r="U1812" s="7"/>
    </row>
    <row r="1813" spans="2:21" s="2" customFormat="1">
      <c r="B1813" s="106"/>
      <c r="C1813" s="162"/>
      <c r="D1813" s="108"/>
      <c r="E1813" s="54"/>
      <c r="F1813" s="56"/>
      <c r="G1813" s="56"/>
      <c r="H1813" s="56"/>
      <c r="I1813" s="102"/>
      <c r="J1813" s="103"/>
      <c r="U1813" s="7"/>
    </row>
    <row r="1814" spans="2:21" s="2" customFormat="1">
      <c r="B1814" s="106"/>
      <c r="C1814" s="162"/>
      <c r="D1814" s="108"/>
      <c r="E1814" s="54"/>
      <c r="F1814" s="56"/>
      <c r="G1814" s="56"/>
      <c r="H1814" s="56"/>
      <c r="I1814" s="102"/>
      <c r="J1814" s="103"/>
      <c r="U1814" s="7"/>
    </row>
    <row r="1815" spans="2:21" s="2" customFormat="1">
      <c r="B1815" s="106"/>
      <c r="C1815" s="162"/>
      <c r="D1815" s="108"/>
      <c r="E1815" s="54"/>
      <c r="F1815" s="56"/>
      <c r="G1815" s="56"/>
      <c r="H1815" s="56"/>
      <c r="I1815" s="102"/>
      <c r="J1815" s="103"/>
      <c r="U1815" s="7"/>
    </row>
    <row r="1816" spans="2:21" s="2" customFormat="1">
      <c r="B1816" s="106"/>
      <c r="C1816" s="162"/>
      <c r="D1816" s="108"/>
      <c r="E1816" s="54"/>
      <c r="F1816" s="56"/>
      <c r="G1816" s="56"/>
      <c r="H1816" s="56"/>
      <c r="I1816" s="102"/>
      <c r="J1816" s="103"/>
      <c r="U1816" s="7"/>
    </row>
    <row r="1817" spans="2:21" s="2" customFormat="1">
      <c r="B1817" s="106"/>
      <c r="C1817" s="162"/>
      <c r="D1817" s="108"/>
      <c r="E1817" s="54"/>
      <c r="F1817" s="56"/>
      <c r="G1817" s="56"/>
      <c r="H1817" s="56"/>
      <c r="I1817" s="102"/>
      <c r="J1817" s="103"/>
      <c r="U1817" s="7"/>
    </row>
    <row r="1818" spans="2:21" s="2" customFormat="1">
      <c r="B1818" s="106"/>
      <c r="C1818" s="162"/>
      <c r="D1818" s="108"/>
      <c r="E1818" s="54"/>
      <c r="F1818" s="56"/>
      <c r="G1818" s="56"/>
      <c r="H1818" s="56"/>
      <c r="I1818" s="102"/>
      <c r="J1818" s="103"/>
      <c r="U1818" s="7"/>
    </row>
    <row r="1819" spans="2:21" s="2" customFormat="1">
      <c r="B1819" s="106"/>
      <c r="C1819" s="162"/>
      <c r="D1819" s="108"/>
      <c r="E1819" s="54"/>
      <c r="F1819" s="56"/>
      <c r="G1819" s="56"/>
      <c r="H1819" s="56"/>
      <c r="I1819" s="102"/>
      <c r="J1819" s="103"/>
      <c r="U1819" s="7"/>
    </row>
    <row r="1820" spans="2:21" s="2" customFormat="1">
      <c r="B1820" s="106"/>
      <c r="C1820" s="162"/>
      <c r="D1820" s="108"/>
      <c r="E1820" s="54"/>
      <c r="F1820" s="56"/>
      <c r="G1820" s="56"/>
      <c r="H1820" s="56"/>
      <c r="I1820" s="102"/>
      <c r="J1820" s="103"/>
      <c r="U1820" s="7"/>
    </row>
    <row r="1821" spans="2:21" s="2" customFormat="1">
      <c r="B1821" s="106"/>
      <c r="C1821" s="162"/>
      <c r="D1821" s="108"/>
      <c r="E1821" s="54"/>
      <c r="F1821" s="56"/>
      <c r="G1821" s="56"/>
      <c r="H1821" s="56"/>
      <c r="I1821" s="102"/>
      <c r="J1821" s="103"/>
      <c r="U1821" s="7"/>
    </row>
    <row r="1822" spans="2:21" s="2" customFormat="1">
      <c r="B1822" s="106"/>
      <c r="C1822" s="162"/>
      <c r="D1822" s="108"/>
      <c r="E1822" s="54"/>
      <c r="F1822" s="56"/>
      <c r="G1822" s="56"/>
      <c r="H1822" s="56"/>
      <c r="I1822" s="102"/>
      <c r="J1822" s="103"/>
      <c r="U1822" s="7"/>
    </row>
    <row r="1823" spans="2:21" s="2" customFormat="1">
      <c r="B1823" s="106"/>
      <c r="C1823" s="162"/>
      <c r="D1823" s="108"/>
      <c r="E1823" s="54"/>
      <c r="F1823" s="56"/>
      <c r="G1823" s="56"/>
      <c r="H1823" s="56"/>
      <c r="I1823" s="102"/>
      <c r="J1823" s="103"/>
      <c r="U1823" s="7"/>
    </row>
    <row r="1824" spans="2:21" s="2" customFormat="1">
      <c r="B1824" s="106"/>
      <c r="C1824" s="162"/>
      <c r="D1824" s="108"/>
      <c r="E1824" s="54"/>
      <c r="F1824" s="56"/>
      <c r="G1824" s="56"/>
      <c r="H1824" s="56"/>
      <c r="I1824" s="102"/>
      <c r="J1824" s="103"/>
      <c r="U1824" s="7"/>
    </row>
    <row r="1825" spans="2:21" s="2" customFormat="1">
      <c r="B1825" s="106"/>
      <c r="C1825" s="162"/>
      <c r="D1825" s="108"/>
      <c r="E1825" s="54"/>
      <c r="F1825" s="56"/>
      <c r="G1825" s="56"/>
      <c r="H1825" s="56"/>
      <c r="I1825" s="102"/>
      <c r="J1825" s="103"/>
      <c r="U1825" s="7"/>
    </row>
    <row r="1826" spans="2:21" s="2" customFormat="1">
      <c r="B1826" s="106"/>
      <c r="C1826" s="162"/>
      <c r="D1826" s="108"/>
      <c r="E1826" s="54"/>
      <c r="F1826" s="56"/>
      <c r="G1826" s="56"/>
      <c r="H1826" s="56"/>
      <c r="I1826" s="102"/>
      <c r="J1826" s="103"/>
      <c r="U1826" s="7"/>
    </row>
    <row r="1827" spans="2:21" s="2" customFormat="1">
      <c r="B1827" s="106"/>
      <c r="C1827" s="162"/>
      <c r="D1827" s="108"/>
      <c r="E1827" s="54"/>
      <c r="F1827" s="56"/>
      <c r="G1827" s="56"/>
      <c r="H1827" s="56"/>
      <c r="I1827" s="102"/>
      <c r="J1827" s="103"/>
      <c r="U1827" s="7"/>
    </row>
    <row r="1828" spans="2:21" s="2" customFormat="1">
      <c r="B1828" s="106"/>
      <c r="C1828" s="162"/>
      <c r="D1828" s="108"/>
      <c r="E1828" s="54"/>
      <c r="F1828" s="56"/>
      <c r="G1828" s="56"/>
      <c r="H1828" s="56"/>
      <c r="I1828" s="102"/>
      <c r="J1828" s="103"/>
      <c r="U1828" s="7"/>
    </row>
    <row r="1829" spans="2:21" s="2" customFormat="1">
      <c r="B1829" s="106"/>
      <c r="C1829" s="162"/>
      <c r="D1829" s="108"/>
      <c r="E1829" s="54"/>
      <c r="F1829" s="56"/>
      <c r="G1829" s="56"/>
      <c r="H1829" s="56"/>
      <c r="I1829" s="102"/>
      <c r="J1829" s="103"/>
      <c r="U1829" s="7"/>
    </row>
    <row r="1830" spans="2:21" s="2" customFormat="1">
      <c r="B1830" s="106"/>
      <c r="C1830" s="162"/>
      <c r="D1830" s="108"/>
      <c r="E1830" s="54"/>
      <c r="F1830" s="56"/>
      <c r="G1830" s="56"/>
      <c r="H1830" s="56"/>
      <c r="I1830" s="102"/>
      <c r="J1830" s="103"/>
      <c r="U1830" s="7"/>
    </row>
    <row r="1831" spans="2:21" s="2" customFormat="1">
      <c r="B1831" s="106"/>
      <c r="C1831" s="162"/>
      <c r="D1831" s="108"/>
      <c r="E1831" s="54"/>
      <c r="F1831" s="56"/>
      <c r="G1831" s="56"/>
      <c r="H1831" s="56"/>
      <c r="I1831" s="102"/>
      <c r="J1831" s="103"/>
      <c r="U1831" s="7"/>
    </row>
    <row r="1832" spans="2:21" s="2" customFormat="1">
      <c r="B1832" s="106"/>
      <c r="C1832" s="162"/>
      <c r="D1832" s="108"/>
      <c r="E1832" s="54"/>
      <c r="F1832" s="56"/>
      <c r="G1832" s="56"/>
      <c r="H1832" s="56"/>
      <c r="I1832" s="102"/>
      <c r="J1832" s="103"/>
      <c r="U1832" s="7"/>
    </row>
    <row r="1833" spans="2:21" s="2" customFormat="1">
      <c r="B1833" s="106"/>
      <c r="C1833" s="162"/>
      <c r="D1833" s="108"/>
      <c r="E1833" s="54"/>
      <c r="F1833" s="56"/>
      <c r="G1833" s="56"/>
      <c r="H1833" s="56"/>
      <c r="I1833" s="102"/>
      <c r="J1833" s="103"/>
      <c r="U1833" s="7"/>
    </row>
    <row r="1834" spans="2:21" s="2" customFormat="1">
      <c r="B1834" s="106"/>
      <c r="C1834" s="162"/>
      <c r="D1834" s="108"/>
      <c r="E1834" s="54"/>
      <c r="F1834" s="56"/>
      <c r="G1834" s="56"/>
      <c r="H1834" s="56"/>
      <c r="I1834" s="102"/>
      <c r="J1834" s="103"/>
      <c r="U1834" s="7"/>
    </row>
    <row r="1835" spans="2:21" s="2" customFormat="1">
      <c r="B1835" s="106"/>
      <c r="C1835" s="162"/>
      <c r="D1835" s="108"/>
      <c r="E1835" s="54"/>
      <c r="F1835" s="56"/>
      <c r="G1835" s="56"/>
      <c r="H1835" s="56"/>
      <c r="I1835" s="102"/>
      <c r="J1835" s="103"/>
      <c r="U1835" s="7"/>
    </row>
    <row r="1836" spans="2:21" s="2" customFormat="1">
      <c r="B1836" s="106"/>
      <c r="C1836" s="162"/>
      <c r="D1836" s="108"/>
      <c r="E1836" s="54"/>
      <c r="F1836" s="56"/>
      <c r="G1836" s="56"/>
      <c r="H1836" s="56"/>
      <c r="I1836" s="102"/>
      <c r="J1836" s="103"/>
      <c r="U1836" s="7"/>
    </row>
    <row r="1837" spans="2:21" s="2" customFormat="1">
      <c r="B1837" s="106"/>
      <c r="C1837" s="162"/>
      <c r="D1837" s="108"/>
      <c r="E1837" s="54"/>
      <c r="F1837" s="56"/>
      <c r="G1837" s="56"/>
      <c r="H1837" s="56"/>
      <c r="I1837" s="102"/>
      <c r="J1837" s="103"/>
      <c r="U1837" s="7"/>
    </row>
    <row r="1838" spans="2:21" s="2" customFormat="1">
      <c r="B1838" s="106"/>
      <c r="C1838" s="162"/>
      <c r="D1838" s="108"/>
      <c r="E1838" s="54"/>
      <c r="F1838" s="56"/>
      <c r="G1838" s="56"/>
      <c r="H1838" s="56"/>
      <c r="I1838" s="102"/>
      <c r="J1838" s="103"/>
      <c r="U1838" s="7"/>
    </row>
    <row r="1839" spans="2:21" s="2" customFormat="1">
      <c r="B1839" s="106"/>
      <c r="C1839" s="162"/>
      <c r="D1839" s="108"/>
      <c r="E1839" s="54"/>
      <c r="F1839" s="56"/>
      <c r="G1839" s="56"/>
      <c r="H1839" s="56"/>
      <c r="I1839" s="102"/>
      <c r="J1839" s="103"/>
      <c r="U1839" s="7"/>
    </row>
    <row r="1840" spans="2:21" s="2" customFormat="1">
      <c r="B1840" s="106"/>
      <c r="C1840" s="162"/>
      <c r="D1840" s="108"/>
      <c r="E1840" s="54"/>
      <c r="F1840" s="56"/>
      <c r="G1840" s="56"/>
      <c r="H1840" s="56"/>
      <c r="I1840" s="102"/>
      <c r="J1840" s="103"/>
      <c r="U1840" s="7"/>
    </row>
    <row r="1841" spans="2:21" s="2" customFormat="1">
      <c r="B1841" s="106"/>
      <c r="C1841" s="162"/>
      <c r="D1841" s="108"/>
      <c r="E1841" s="54"/>
      <c r="F1841" s="56"/>
      <c r="G1841" s="56"/>
      <c r="H1841" s="56"/>
      <c r="I1841" s="102"/>
      <c r="J1841" s="103"/>
      <c r="U1841" s="7"/>
    </row>
    <row r="1842" spans="2:21" s="2" customFormat="1">
      <c r="B1842" s="106"/>
      <c r="C1842" s="162"/>
      <c r="D1842" s="108"/>
      <c r="E1842" s="54"/>
      <c r="F1842" s="56"/>
      <c r="G1842" s="56"/>
      <c r="H1842" s="56"/>
      <c r="I1842" s="102"/>
      <c r="J1842" s="103"/>
      <c r="U1842" s="7"/>
    </row>
    <row r="1843" spans="2:21" s="2" customFormat="1">
      <c r="B1843" s="106"/>
      <c r="C1843" s="162"/>
      <c r="D1843" s="108"/>
      <c r="E1843" s="54"/>
      <c r="F1843" s="56"/>
      <c r="G1843" s="56"/>
      <c r="H1843" s="56"/>
      <c r="I1843" s="102"/>
      <c r="J1843" s="103"/>
      <c r="U1843" s="7"/>
    </row>
    <row r="1844" spans="2:21" s="2" customFormat="1">
      <c r="B1844" s="106"/>
      <c r="C1844" s="162"/>
      <c r="D1844" s="108"/>
      <c r="E1844" s="54"/>
      <c r="F1844" s="56"/>
      <c r="G1844" s="56"/>
      <c r="H1844" s="56"/>
      <c r="I1844" s="102"/>
      <c r="J1844" s="103"/>
      <c r="U1844" s="7"/>
    </row>
    <row r="1845" spans="2:21" s="2" customFormat="1">
      <c r="B1845" s="106"/>
      <c r="C1845" s="162"/>
      <c r="D1845" s="108"/>
      <c r="E1845" s="54"/>
      <c r="F1845" s="56"/>
      <c r="G1845" s="56"/>
      <c r="H1845" s="56"/>
      <c r="I1845" s="102"/>
      <c r="J1845" s="103"/>
      <c r="U1845" s="7"/>
    </row>
    <row r="1846" spans="2:21" s="2" customFormat="1">
      <c r="B1846" s="106"/>
      <c r="C1846" s="162"/>
      <c r="D1846" s="108"/>
      <c r="E1846" s="54"/>
      <c r="F1846" s="56"/>
      <c r="G1846" s="56"/>
      <c r="H1846" s="56"/>
      <c r="I1846" s="102"/>
      <c r="J1846" s="103"/>
      <c r="U1846" s="7"/>
    </row>
    <row r="1847" spans="2:21" s="2" customFormat="1">
      <c r="B1847" s="106"/>
      <c r="C1847" s="162"/>
      <c r="D1847" s="108"/>
      <c r="E1847" s="54"/>
      <c r="F1847" s="56"/>
      <c r="G1847" s="56"/>
      <c r="H1847" s="56"/>
      <c r="I1847" s="102"/>
      <c r="J1847" s="103"/>
      <c r="U1847" s="7"/>
    </row>
    <row r="1848" spans="2:21" s="2" customFormat="1">
      <c r="B1848" s="106"/>
      <c r="C1848" s="162"/>
      <c r="D1848" s="108"/>
      <c r="E1848" s="54"/>
      <c r="F1848" s="56"/>
      <c r="G1848" s="56"/>
      <c r="H1848" s="56"/>
      <c r="I1848" s="102"/>
      <c r="J1848" s="103"/>
      <c r="U1848" s="7"/>
    </row>
    <row r="1849" spans="2:21" s="2" customFormat="1">
      <c r="B1849" s="106"/>
      <c r="C1849" s="162"/>
      <c r="D1849" s="108"/>
      <c r="E1849" s="54"/>
      <c r="F1849" s="56"/>
      <c r="G1849" s="56"/>
      <c r="H1849" s="56"/>
      <c r="I1849" s="102"/>
      <c r="J1849" s="103"/>
      <c r="U1849" s="7"/>
    </row>
    <row r="1850" spans="2:21" s="2" customFormat="1">
      <c r="B1850" s="106"/>
      <c r="C1850" s="162"/>
      <c r="D1850" s="108"/>
      <c r="E1850" s="54"/>
      <c r="F1850" s="56"/>
      <c r="G1850" s="56"/>
      <c r="H1850" s="56"/>
      <c r="I1850" s="102"/>
      <c r="J1850" s="103"/>
      <c r="U1850" s="7"/>
    </row>
    <row r="1851" spans="2:21" s="2" customFormat="1">
      <c r="B1851" s="106"/>
      <c r="C1851" s="162"/>
      <c r="D1851" s="108"/>
      <c r="E1851" s="54"/>
      <c r="F1851" s="56"/>
      <c r="G1851" s="56"/>
      <c r="H1851" s="56"/>
      <c r="I1851" s="102"/>
      <c r="J1851" s="103"/>
      <c r="U1851" s="7"/>
    </row>
    <row r="1852" spans="2:21" s="2" customFormat="1">
      <c r="B1852" s="106"/>
      <c r="C1852" s="162"/>
      <c r="D1852" s="108"/>
      <c r="E1852" s="54"/>
      <c r="F1852" s="56"/>
      <c r="G1852" s="56"/>
      <c r="H1852" s="56"/>
      <c r="I1852" s="102"/>
      <c r="J1852" s="103"/>
      <c r="U1852" s="7"/>
    </row>
    <row r="1853" spans="2:21" s="2" customFormat="1">
      <c r="B1853" s="106"/>
      <c r="C1853" s="162"/>
      <c r="D1853" s="108"/>
      <c r="E1853" s="54"/>
      <c r="F1853" s="56"/>
      <c r="G1853" s="56"/>
      <c r="H1853" s="56"/>
      <c r="I1853" s="102"/>
      <c r="J1853" s="103"/>
      <c r="U1853" s="7"/>
    </row>
    <row r="1854" spans="2:21" s="2" customFormat="1">
      <c r="B1854" s="106"/>
      <c r="C1854" s="162"/>
      <c r="D1854" s="108"/>
      <c r="E1854" s="54"/>
      <c r="F1854" s="56"/>
      <c r="G1854" s="56"/>
      <c r="H1854" s="56"/>
      <c r="I1854" s="102"/>
      <c r="J1854" s="103"/>
      <c r="U1854" s="7"/>
    </row>
    <row r="1855" spans="2:21" s="2" customFormat="1">
      <c r="B1855" s="106"/>
      <c r="C1855" s="162"/>
      <c r="D1855" s="108"/>
      <c r="E1855" s="54"/>
      <c r="F1855" s="56"/>
      <c r="G1855" s="56"/>
      <c r="H1855" s="56"/>
      <c r="I1855" s="102"/>
      <c r="J1855" s="103"/>
      <c r="U1855" s="7"/>
    </row>
    <row r="1856" spans="2:21" s="2" customFormat="1">
      <c r="B1856" s="106"/>
      <c r="C1856" s="162"/>
      <c r="D1856" s="108"/>
      <c r="E1856" s="54"/>
      <c r="F1856" s="56"/>
      <c r="G1856" s="56"/>
      <c r="H1856" s="56"/>
      <c r="I1856" s="102"/>
      <c r="J1856" s="103"/>
      <c r="U1856" s="7"/>
    </row>
    <row r="1857" spans="2:21" s="2" customFormat="1">
      <c r="B1857" s="106"/>
      <c r="C1857" s="162"/>
      <c r="D1857" s="108"/>
      <c r="E1857" s="54"/>
      <c r="F1857" s="56"/>
      <c r="G1857" s="56"/>
      <c r="H1857" s="56"/>
      <c r="I1857" s="102"/>
      <c r="J1857" s="103"/>
      <c r="U1857" s="7"/>
    </row>
    <row r="1858" spans="2:21" s="2" customFormat="1">
      <c r="B1858" s="106"/>
      <c r="C1858" s="162"/>
      <c r="D1858" s="108"/>
      <c r="E1858" s="54"/>
      <c r="F1858" s="56"/>
      <c r="G1858" s="56"/>
      <c r="H1858" s="56"/>
      <c r="I1858" s="102"/>
      <c r="J1858" s="103"/>
      <c r="U1858" s="7"/>
    </row>
    <row r="1859" spans="2:21" s="2" customFormat="1">
      <c r="B1859" s="106"/>
      <c r="C1859" s="162"/>
      <c r="D1859" s="108"/>
      <c r="E1859" s="54"/>
      <c r="F1859" s="56"/>
      <c r="G1859" s="56"/>
      <c r="H1859" s="56"/>
      <c r="I1859" s="102"/>
      <c r="J1859" s="103"/>
      <c r="U1859" s="7"/>
    </row>
    <row r="1860" spans="2:21" s="2" customFormat="1">
      <c r="B1860" s="106"/>
      <c r="C1860" s="162"/>
      <c r="D1860" s="108"/>
      <c r="E1860" s="54"/>
      <c r="F1860" s="56"/>
      <c r="G1860" s="56"/>
      <c r="H1860" s="56"/>
      <c r="I1860" s="102"/>
      <c r="J1860" s="103"/>
      <c r="U1860" s="7"/>
    </row>
    <row r="1861" spans="2:21" s="2" customFormat="1">
      <c r="B1861" s="106"/>
      <c r="C1861" s="162"/>
      <c r="D1861" s="108"/>
      <c r="E1861" s="54"/>
      <c r="F1861" s="56"/>
      <c r="G1861" s="56"/>
      <c r="H1861" s="56"/>
      <c r="I1861" s="102"/>
      <c r="J1861" s="103"/>
      <c r="U1861" s="7"/>
    </row>
    <row r="1862" spans="2:21" s="2" customFormat="1">
      <c r="B1862" s="106"/>
      <c r="C1862" s="162"/>
      <c r="D1862" s="108"/>
      <c r="E1862" s="54"/>
      <c r="F1862" s="56"/>
      <c r="G1862" s="56"/>
      <c r="H1862" s="56"/>
      <c r="I1862" s="102"/>
      <c r="J1862" s="103"/>
      <c r="U1862" s="7"/>
    </row>
    <row r="1863" spans="2:21" s="2" customFormat="1">
      <c r="B1863" s="106"/>
      <c r="C1863" s="162"/>
      <c r="D1863" s="108"/>
      <c r="E1863" s="54"/>
      <c r="F1863" s="56"/>
      <c r="G1863" s="56"/>
      <c r="H1863" s="56"/>
      <c r="I1863" s="102"/>
      <c r="J1863" s="103"/>
      <c r="U1863" s="7"/>
    </row>
    <row r="1864" spans="2:21" s="2" customFormat="1">
      <c r="B1864" s="106"/>
      <c r="C1864" s="162"/>
      <c r="D1864" s="108"/>
      <c r="E1864" s="54"/>
      <c r="F1864" s="56"/>
      <c r="G1864" s="56"/>
      <c r="H1864" s="56"/>
      <c r="I1864" s="102"/>
      <c r="J1864" s="103"/>
      <c r="U1864" s="7"/>
    </row>
    <row r="1865" spans="2:21" s="2" customFormat="1">
      <c r="B1865" s="106"/>
      <c r="C1865" s="162"/>
      <c r="D1865" s="108"/>
      <c r="E1865" s="54"/>
      <c r="F1865" s="56"/>
      <c r="G1865" s="56"/>
      <c r="H1865" s="56"/>
      <c r="I1865" s="102"/>
      <c r="J1865" s="103"/>
      <c r="U1865" s="7"/>
    </row>
    <row r="1866" spans="2:21" s="2" customFormat="1">
      <c r="B1866" s="106"/>
      <c r="C1866" s="162"/>
      <c r="D1866" s="108"/>
      <c r="E1866" s="54"/>
      <c r="F1866" s="56"/>
      <c r="G1866" s="56"/>
      <c r="H1866" s="56"/>
      <c r="I1866" s="102"/>
      <c r="J1866" s="103"/>
      <c r="U1866" s="7"/>
    </row>
    <row r="1867" spans="2:21" s="2" customFormat="1">
      <c r="B1867" s="106"/>
      <c r="C1867" s="162"/>
      <c r="D1867" s="108"/>
      <c r="E1867" s="54"/>
      <c r="F1867" s="56"/>
      <c r="G1867" s="56"/>
      <c r="H1867" s="56"/>
      <c r="I1867" s="102"/>
      <c r="J1867" s="103"/>
      <c r="U1867" s="7"/>
    </row>
    <row r="1868" spans="2:21" s="2" customFormat="1">
      <c r="B1868" s="106"/>
      <c r="C1868" s="162"/>
      <c r="D1868" s="108"/>
      <c r="E1868" s="54"/>
      <c r="F1868" s="56"/>
      <c r="G1868" s="56"/>
      <c r="H1868" s="56"/>
      <c r="I1868" s="102"/>
      <c r="J1868" s="103"/>
      <c r="U1868" s="7"/>
    </row>
    <row r="1869" spans="2:21" s="2" customFormat="1">
      <c r="B1869" s="106"/>
      <c r="C1869" s="162"/>
      <c r="D1869" s="108"/>
      <c r="E1869" s="54"/>
      <c r="F1869" s="56"/>
      <c r="G1869" s="56"/>
      <c r="H1869" s="56"/>
      <c r="I1869" s="102"/>
      <c r="J1869" s="103"/>
      <c r="U1869" s="7"/>
    </row>
    <row r="1870" spans="2:21" s="2" customFormat="1">
      <c r="B1870" s="106"/>
      <c r="C1870" s="162"/>
      <c r="D1870" s="108"/>
      <c r="E1870" s="54"/>
      <c r="F1870" s="56"/>
      <c r="G1870" s="56"/>
      <c r="H1870" s="56"/>
      <c r="I1870" s="102"/>
      <c r="J1870" s="103"/>
      <c r="U1870" s="7"/>
    </row>
    <row r="1871" spans="2:21" s="2" customFormat="1">
      <c r="B1871" s="106"/>
      <c r="C1871" s="162"/>
      <c r="D1871" s="108"/>
      <c r="E1871" s="54"/>
      <c r="F1871" s="56"/>
      <c r="G1871" s="56"/>
      <c r="H1871" s="56"/>
      <c r="I1871" s="102"/>
      <c r="J1871" s="103"/>
      <c r="U1871" s="7"/>
    </row>
    <row r="1872" spans="2:21" s="2" customFormat="1">
      <c r="B1872" s="106"/>
      <c r="C1872" s="162"/>
      <c r="D1872" s="108"/>
      <c r="E1872" s="54"/>
      <c r="F1872" s="56"/>
      <c r="G1872" s="56"/>
      <c r="H1872" s="56"/>
      <c r="I1872" s="102"/>
      <c r="J1872" s="103"/>
      <c r="U1872" s="7"/>
    </row>
    <row r="1873" spans="2:21" s="2" customFormat="1">
      <c r="B1873" s="106"/>
      <c r="C1873" s="162"/>
      <c r="D1873" s="108"/>
      <c r="E1873" s="54"/>
      <c r="F1873" s="56"/>
      <c r="G1873" s="56"/>
      <c r="H1873" s="56"/>
      <c r="I1873" s="102"/>
      <c r="J1873" s="103"/>
      <c r="U1873" s="7"/>
    </row>
    <row r="1874" spans="2:21" s="2" customFormat="1">
      <c r="B1874" s="106"/>
      <c r="C1874" s="162"/>
      <c r="D1874" s="108"/>
      <c r="E1874" s="54"/>
      <c r="F1874" s="56"/>
      <c r="G1874" s="56"/>
      <c r="H1874" s="56"/>
      <c r="I1874" s="102"/>
      <c r="J1874" s="103"/>
      <c r="U1874" s="7"/>
    </row>
    <row r="1875" spans="2:21" s="2" customFormat="1">
      <c r="B1875" s="106"/>
      <c r="C1875" s="162"/>
      <c r="D1875" s="108"/>
      <c r="E1875" s="54"/>
      <c r="F1875" s="56"/>
      <c r="G1875" s="56"/>
      <c r="H1875" s="56"/>
      <c r="I1875" s="102"/>
      <c r="J1875" s="103"/>
      <c r="U1875" s="7"/>
    </row>
    <row r="1876" spans="2:21" s="2" customFormat="1">
      <c r="B1876" s="106"/>
      <c r="C1876" s="162"/>
      <c r="D1876" s="108"/>
      <c r="E1876" s="54"/>
      <c r="F1876" s="56"/>
      <c r="G1876" s="56"/>
      <c r="H1876" s="56"/>
      <c r="I1876" s="102"/>
      <c r="J1876" s="103"/>
      <c r="U1876" s="7"/>
    </row>
    <row r="1877" spans="2:21" s="2" customFormat="1">
      <c r="B1877" s="106"/>
      <c r="C1877" s="162"/>
      <c r="D1877" s="108"/>
      <c r="E1877" s="54"/>
      <c r="F1877" s="56"/>
      <c r="G1877" s="56"/>
      <c r="H1877" s="56"/>
      <c r="I1877" s="102"/>
      <c r="J1877" s="103"/>
      <c r="U1877" s="7"/>
    </row>
    <row r="1878" spans="2:21" s="2" customFormat="1">
      <c r="B1878" s="106"/>
      <c r="C1878" s="162"/>
      <c r="D1878" s="108"/>
      <c r="E1878" s="54"/>
      <c r="F1878" s="56"/>
      <c r="G1878" s="56"/>
      <c r="H1878" s="56"/>
      <c r="I1878" s="102"/>
      <c r="J1878" s="103"/>
      <c r="U1878" s="7"/>
    </row>
    <row r="1879" spans="2:21" s="2" customFormat="1">
      <c r="B1879" s="106"/>
      <c r="C1879" s="162"/>
      <c r="D1879" s="108"/>
      <c r="E1879" s="54"/>
      <c r="F1879" s="56"/>
      <c r="G1879" s="56"/>
      <c r="H1879" s="56"/>
      <c r="I1879" s="102"/>
      <c r="J1879" s="103"/>
      <c r="U1879" s="7"/>
    </row>
    <row r="1880" spans="2:21" s="2" customFormat="1">
      <c r="B1880" s="106"/>
      <c r="C1880" s="162"/>
      <c r="D1880" s="108"/>
      <c r="E1880" s="54"/>
      <c r="F1880" s="56"/>
      <c r="G1880" s="56"/>
      <c r="H1880" s="56"/>
      <c r="I1880" s="102"/>
      <c r="J1880" s="103"/>
      <c r="U1880" s="7"/>
    </row>
    <row r="1881" spans="2:21" s="2" customFormat="1">
      <c r="B1881" s="106"/>
      <c r="C1881" s="162"/>
      <c r="D1881" s="108"/>
      <c r="E1881" s="54"/>
      <c r="F1881" s="56"/>
      <c r="G1881" s="56"/>
      <c r="H1881" s="56"/>
      <c r="I1881" s="102"/>
      <c r="J1881" s="103"/>
      <c r="U1881" s="7"/>
    </row>
    <row r="1882" spans="2:21" s="2" customFormat="1">
      <c r="B1882" s="106"/>
      <c r="C1882" s="162"/>
      <c r="D1882" s="108"/>
      <c r="E1882" s="54"/>
      <c r="F1882" s="56"/>
      <c r="G1882" s="56"/>
      <c r="H1882" s="56"/>
      <c r="I1882" s="102"/>
      <c r="J1882" s="103"/>
      <c r="U1882" s="7"/>
    </row>
    <row r="1883" spans="2:21" s="2" customFormat="1">
      <c r="B1883" s="106"/>
      <c r="C1883" s="162"/>
      <c r="D1883" s="108"/>
      <c r="E1883" s="54"/>
      <c r="F1883" s="56"/>
      <c r="G1883" s="56"/>
      <c r="H1883" s="56"/>
      <c r="I1883" s="102"/>
      <c r="J1883" s="103"/>
      <c r="U1883" s="7"/>
    </row>
    <row r="1884" spans="2:21" s="2" customFormat="1">
      <c r="B1884" s="106"/>
      <c r="C1884" s="162"/>
      <c r="D1884" s="108"/>
      <c r="E1884" s="54"/>
      <c r="F1884" s="56"/>
      <c r="G1884" s="56"/>
      <c r="H1884" s="56"/>
      <c r="I1884" s="102"/>
      <c r="J1884" s="103"/>
      <c r="U1884" s="7"/>
    </row>
    <row r="1885" spans="2:21" s="2" customFormat="1">
      <c r="B1885" s="106"/>
      <c r="C1885" s="162"/>
      <c r="D1885" s="108"/>
      <c r="E1885" s="54"/>
      <c r="F1885" s="56"/>
      <c r="G1885" s="56"/>
      <c r="H1885" s="56"/>
      <c r="I1885" s="102"/>
      <c r="J1885" s="103"/>
      <c r="U1885" s="7"/>
    </row>
    <row r="1886" spans="2:21" s="2" customFormat="1">
      <c r="B1886" s="106"/>
      <c r="C1886" s="162"/>
      <c r="D1886" s="108"/>
      <c r="E1886" s="54"/>
      <c r="F1886" s="56"/>
      <c r="G1886" s="56"/>
      <c r="H1886" s="56"/>
      <c r="I1886" s="102"/>
      <c r="J1886" s="103"/>
      <c r="U1886" s="7"/>
    </row>
    <row r="1887" spans="2:21" s="2" customFormat="1">
      <c r="B1887" s="106"/>
      <c r="C1887" s="162"/>
      <c r="D1887" s="108"/>
      <c r="E1887" s="54"/>
      <c r="F1887" s="56"/>
      <c r="G1887" s="56"/>
      <c r="H1887" s="56"/>
      <c r="I1887" s="102"/>
      <c r="J1887" s="103"/>
      <c r="U1887" s="7"/>
    </row>
    <row r="1888" spans="2:21" s="2" customFormat="1">
      <c r="B1888" s="106"/>
      <c r="C1888" s="162"/>
      <c r="D1888" s="108"/>
      <c r="E1888" s="54"/>
      <c r="F1888" s="56"/>
      <c r="G1888" s="56"/>
      <c r="H1888" s="56"/>
      <c r="I1888" s="102"/>
      <c r="J1888" s="103"/>
      <c r="U1888" s="7"/>
    </row>
    <row r="1889" spans="2:21" s="2" customFormat="1">
      <c r="B1889" s="106"/>
      <c r="C1889" s="162"/>
      <c r="D1889" s="108"/>
      <c r="E1889" s="54"/>
      <c r="F1889" s="56"/>
      <c r="G1889" s="56"/>
      <c r="H1889" s="56"/>
      <c r="I1889" s="102"/>
      <c r="J1889" s="103"/>
      <c r="U1889" s="7"/>
    </row>
    <row r="1890" spans="2:21" s="2" customFormat="1">
      <c r="B1890" s="106"/>
      <c r="C1890" s="162"/>
      <c r="D1890" s="108"/>
      <c r="E1890" s="54"/>
      <c r="F1890" s="56"/>
      <c r="G1890" s="56"/>
      <c r="H1890" s="56"/>
      <c r="I1890" s="102"/>
      <c r="J1890" s="103"/>
      <c r="U1890" s="7"/>
    </row>
    <row r="1891" spans="2:21" s="2" customFormat="1">
      <c r="B1891" s="106"/>
      <c r="C1891" s="162"/>
      <c r="D1891" s="108"/>
      <c r="E1891" s="54"/>
      <c r="F1891" s="56"/>
      <c r="G1891" s="56"/>
      <c r="H1891" s="56"/>
      <c r="I1891" s="102"/>
      <c r="J1891" s="103"/>
      <c r="U1891" s="7"/>
    </row>
    <row r="1892" spans="2:21" s="2" customFormat="1">
      <c r="B1892" s="106"/>
      <c r="C1892" s="162"/>
      <c r="D1892" s="108"/>
      <c r="E1892" s="54"/>
      <c r="F1892" s="56"/>
      <c r="G1892" s="56"/>
      <c r="H1892" s="56"/>
      <c r="I1892" s="102"/>
      <c r="J1892" s="103"/>
      <c r="U1892" s="7"/>
    </row>
    <row r="1893" spans="2:21" s="2" customFormat="1">
      <c r="B1893" s="106"/>
      <c r="C1893" s="162"/>
      <c r="D1893" s="108"/>
      <c r="E1893" s="54"/>
      <c r="F1893" s="56"/>
      <c r="G1893" s="56"/>
      <c r="H1893" s="56"/>
      <c r="I1893" s="102"/>
      <c r="J1893" s="103"/>
      <c r="U1893" s="7"/>
    </row>
    <row r="1894" spans="2:21" s="2" customFormat="1">
      <c r="B1894" s="106"/>
      <c r="C1894" s="162"/>
      <c r="D1894" s="108"/>
      <c r="E1894" s="54"/>
      <c r="F1894" s="56"/>
      <c r="G1894" s="56"/>
      <c r="H1894" s="56"/>
      <c r="I1894" s="102"/>
      <c r="J1894" s="103"/>
      <c r="U1894" s="7"/>
    </row>
    <row r="1895" spans="2:21" s="2" customFormat="1">
      <c r="B1895" s="106"/>
      <c r="C1895" s="162"/>
      <c r="D1895" s="108"/>
      <c r="E1895" s="54"/>
      <c r="F1895" s="56"/>
      <c r="G1895" s="56"/>
      <c r="H1895" s="56"/>
      <c r="I1895" s="102"/>
      <c r="J1895" s="103"/>
      <c r="U1895" s="7"/>
    </row>
    <row r="1896" spans="2:21" s="2" customFormat="1">
      <c r="B1896" s="106"/>
      <c r="C1896" s="162"/>
      <c r="D1896" s="108"/>
      <c r="E1896" s="54"/>
      <c r="F1896" s="56"/>
      <c r="G1896" s="56"/>
      <c r="H1896" s="56"/>
      <c r="I1896" s="102"/>
      <c r="J1896" s="103"/>
      <c r="U1896" s="7"/>
    </row>
    <row r="1897" spans="2:21" s="2" customFormat="1">
      <c r="B1897" s="106"/>
      <c r="C1897" s="162"/>
      <c r="D1897" s="108"/>
      <c r="E1897" s="54"/>
      <c r="F1897" s="56"/>
      <c r="G1897" s="56"/>
      <c r="H1897" s="56"/>
      <c r="I1897" s="102"/>
      <c r="J1897" s="103"/>
      <c r="U1897" s="7"/>
    </row>
    <row r="1898" spans="2:21" s="2" customFormat="1">
      <c r="B1898" s="106"/>
      <c r="C1898" s="162"/>
      <c r="D1898" s="108"/>
      <c r="E1898" s="54"/>
      <c r="F1898" s="56"/>
      <c r="G1898" s="56"/>
      <c r="H1898" s="56"/>
      <c r="I1898" s="102"/>
      <c r="J1898" s="103"/>
      <c r="U1898" s="7"/>
    </row>
    <row r="1899" spans="2:21" s="2" customFormat="1">
      <c r="B1899" s="106"/>
      <c r="C1899" s="162"/>
      <c r="D1899" s="108"/>
      <c r="E1899" s="54"/>
      <c r="F1899" s="56"/>
      <c r="G1899" s="56"/>
      <c r="H1899" s="56"/>
      <c r="I1899" s="102"/>
      <c r="J1899" s="103"/>
      <c r="U1899" s="7"/>
    </row>
    <row r="1900" spans="2:21" s="2" customFormat="1">
      <c r="B1900" s="106"/>
      <c r="C1900" s="162"/>
      <c r="D1900" s="108"/>
      <c r="E1900" s="54"/>
      <c r="F1900" s="56"/>
      <c r="G1900" s="56"/>
      <c r="H1900" s="56"/>
      <c r="I1900" s="102"/>
      <c r="J1900" s="103"/>
      <c r="U1900" s="7"/>
    </row>
    <row r="1901" spans="2:21" s="2" customFormat="1">
      <c r="B1901" s="106"/>
      <c r="C1901" s="162"/>
      <c r="D1901" s="108"/>
      <c r="E1901" s="54"/>
      <c r="F1901" s="56"/>
      <c r="G1901" s="56"/>
      <c r="H1901" s="56"/>
      <c r="I1901" s="102"/>
      <c r="J1901" s="103"/>
      <c r="U1901" s="7"/>
    </row>
    <row r="1902" spans="2:21" s="2" customFormat="1">
      <c r="B1902" s="106"/>
      <c r="C1902" s="162"/>
      <c r="D1902" s="108"/>
      <c r="E1902" s="54"/>
      <c r="F1902" s="56"/>
      <c r="G1902" s="56"/>
      <c r="H1902" s="56"/>
      <c r="I1902" s="102"/>
      <c r="J1902" s="103"/>
      <c r="U1902" s="7"/>
    </row>
    <row r="1903" spans="2:21" s="2" customFormat="1">
      <c r="B1903" s="106"/>
      <c r="C1903" s="162"/>
      <c r="D1903" s="108"/>
      <c r="E1903" s="54"/>
      <c r="F1903" s="56"/>
      <c r="G1903" s="56"/>
      <c r="H1903" s="56"/>
      <c r="I1903" s="102"/>
      <c r="J1903" s="103"/>
      <c r="U1903" s="7"/>
    </row>
    <row r="1904" spans="2:21" s="2" customFormat="1">
      <c r="B1904" s="106"/>
      <c r="C1904" s="162"/>
      <c r="D1904" s="108"/>
      <c r="E1904" s="54"/>
      <c r="F1904" s="56"/>
      <c r="G1904" s="56"/>
      <c r="H1904" s="56"/>
      <c r="I1904" s="102"/>
      <c r="J1904" s="103"/>
      <c r="U1904" s="7"/>
    </row>
    <row r="1905" spans="2:21" s="2" customFormat="1">
      <c r="B1905" s="106"/>
      <c r="C1905" s="162"/>
      <c r="D1905" s="108"/>
      <c r="E1905" s="54"/>
      <c r="F1905" s="56"/>
      <c r="G1905" s="56"/>
      <c r="H1905" s="56"/>
      <c r="I1905" s="102"/>
      <c r="J1905" s="103"/>
      <c r="U1905" s="7"/>
    </row>
    <row r="1906" spans="2:21" s="2" customFormat="1">
      <c r="B1906" s="106"/>
      <c r="C1906" s="162"/>
      <c r="D1906" s="108"/>
      <c r="E1906" s="54"/>
      <c r="F1906" s="56"/>
      <c r="G1906" s="56"/>
      <c r="H1906" s="56"/>
      <c r="I1906" s="102"/>
      <c r="J1906" s="103"/>
      <c r="U1906" s="7"/>
    </row>
    <row r="1907" spans="2:21" s="2" customFormat="1">
      <c r="B1907" s="106"/>
      <c r="C1907" s="162"/>
      <c r="D1907" s="108"/>
      <c r="E1907" s="54"/>
      <c r="F1907" s="56"/>
      <c r="G1907" s="56"/>
      <c r="H1907" s="56"/>
      <c r="I1907" s="102"/>
      <c r="J1907" s="103"/>
      <c r="U1907" s="7"/>
    </row>
    <row r="1908" spans="2:21" s="2" customFormat="1">
      <c r="B1908" s="106"/>
      <c r="C1908" s="162"/>
      <c r="D1908" s="108"/>
      <c r="E1908" s="54"/>
      <c r="F1908" s="56"/>
      <c r="G1908" s="56"/>
      <c r="H1908" s="56"/>
      <c r="I1908" s="102"/>
      <c r="J1908" s="103"/>
      <c r="U1908" s="7"/>
    </row>
    <row r="1909" spans="2:21" s="2" customFormat="1">
      <c r="B1909" s="106"/>
      <c r="C1909" s="162"/>
      <c r="D1909" s="108"/>
      <c r="E1909" s="54"/>
      <c r="F1909" s="56"/>
      <c r="G1909" s="56"/>
      <c r="H1909" s="56"/>
      <c r="I1909" s="102"/>
      <c r="J1909" s="103"/>
      <c r="U1909" s="7"/>
    </row>
    <row r="1910" spans="2:21" s="2" customFormat="1">
      <c r="B1910" s="106"/>
      <c r="C1910" s="162"/>
      <c r="D1910" s="108"/>
      <c r="E1910" s="54"/>
      <c r="F1910" s="56"/>
      <c r="G1910" s="56"/>
      <c r="H1910" s="56"/>
      <c r="I1910" s="102"/>
      <c r="J1910" s="103"/>
      <c r="U1910" s="7"/>
    </row>
    <row r="1911" spans="2:21" s="2" customFormat="1">
      <c r="B1911" s="106"/>
      <c r="C1911" s="162"/>
      <c r="D1911" s="108"/>
      <c r="E1911" s="54"/>
      <c r="F1911" s="56"/>
      <c r="G1911" s="56"/>
      <c r="H1911" s="56"/>
      <c r="I1911" s="102"/>
      <c r="J1911" s="103"/>
      <c r="U1911" s="7"/>
    </row>
    <row r="1912" spans="2:21" s="2" customFormat="1">
      <c r="B1912" s="106"/>
      <c r="C1912" s="162"/>
      <c r="D1912" s="108"/>
      <c r="E1912" s="54"/>
      <c r="F1912" s="56"/>
      <c r="G1912" s="56"/>
      <c r="H1912" s="56"/>
      <c r="I1912" s="102"/>
      <c r="J1912" s="103"/>
      <c r="U1912" s="7"/>
    </row>
    <row r="1913" spans="2:21" s="2" customFormat="1">
      <c r="B1913" s="106"/>
      <c r="C1913" s="162"/>
      <c r="D1913" s="108"/>
      <c r="E1913" s="54"/>
      <c r="F1913" s="56"/>
      <c r="G1913" s="56"/>
      <c r="H1913" s="56"/>
      <c r="I1913" s="102"/>
      <c r="J1913" s="103"/>
      <c r="U1913" s="7"/>
    </row>
    <row r="1914" spans="2:21" s="2" customFormat="1">
      <c r="B1914" s="106"/>
      <c r="C1914" s="162"/>
      <c r="D1914" s="108"/>
      <c r="E1914" s="54"/>
      <c r="F1914" s="56"/>
      <c r="G1914" s="56"/>
      <c r="H1914" s="56"/>
      <c r="I1914" s="102"/>
      <c r="J1914" s="103"/>
      <c r="U1914" s="7"/>
    </row>
    <row r="1915" spans="2:21" s="2" customFormat="1">
      <c r="B1915" s="106"/>
      <c r="C1915" s="162"/>
      <c r="D1915" s="108"/>
      <c r="E1915" s="54"/>
      <c r="F1915" s="56"/>
      <c r="G1915" s="56"/>
      <c r="H1915" s="56"/>
      <c r="I1915" s="102"/>
      <c r="J1915" s="103"/>
      <c r="U1915" s="7"/>
    </row>
    <row r="1916" spans="2:21" s="2" customFormat="1">
      <c r="B1916" s="106"/>
      <c r="C1916" s="162"/>
      <c r="D1916" s="108"/>
      <c r="E1916" s="54"/>
      <c r="F1916" s="56"/>
      <c r="G1916" s="56"/>
      <c r="H1916" s="56"/>
      <c r="I1916" s="102"/>
      <c r="J1916" s="103"/>
      <c r="U1916" s="7"/>
    </row>
    <row r="1917" spans="2:21" s="2" customFormat="1">
      <c r="B1917" s="106"/>
      <c r="C1917" s="162"/>
      <c r="D1917" s="108"/>
      <c r="E1917" s="54"/>
      <c r="F1917" s="56"/>
      <c r="G1917" s="56"/>
      <c r="H1917" s="56"/>
      <c r="I1917" s="102"/>
      <c r="J1917" s="103"/>
      <c r="U1917" s="7"/>
    </row>
    <row r="1918" spans="2:21" s="2" customFormat="1">
      <c r="B1918" s="106"/>
      <c r="C1918" s="162"/>
      <c r="D1918" s="108"/>
      <c r="E1918" s="54"/>
      <c r="F1918" s="56"/>
      <c r="G1918" s="56"/>
      <c r="H1918" s="56"/>
      <c r="I1918" s="102"/>
      <c r="J1918" s="103"/>
      <c r="U1918" s="7"/>
    </row>
    <row r="1919" spans="2:21" s="2" customFormat="1">
      <c r="B1919" s="106"/>
      <c r="C1919" s="162"/>
      <c r="D1919" s="108"/>
      <c r="E1919" s="54"/>
      <c r="F1919" s="56"/>
      <c r="G1919" s="56"/>
      <c r="H1919" s="56"/>
      <c r="I1919" s="102"/>
      <c r="J1919" s="103"/>
      <c r="U1919" s="7"/>
    </row>
    <row r="1920" spans="2:21" s="2" customFormat="1">
      <c r="B1920" s="106"/>
      <c r="C1920" s="162"/>
      <c r="D1920" s="108"/>
      <c r="E1920" s="54"/>
      <c r="F1920" s="56"/>
      <c r="G1920" s="56"/>
      <c r="H1920" s="56"/>
      <c r="I1920" s="102"/>
      <c r="J1920" s="103"/>
      <c r="U1920" s="7"/>
    </row>
    <row r="1921" spans="2:21" s="2" customFormat="1">
      <c r="B1921" s="106"/>
      <c r="C1921" s="162"/>
      <c r="D1921" s="108"/>
      <c r="E1921" s="54"/>
      <c r="F1921" s="56"/>
      <c r="G1921" s="56"/>
      <c r="H1921" s="56"/>
      <c r="I1921" s="102"/>
      <c r="J1921" s="103"/>
      <c r="U1921" s="7"/>
    </row>
    <row r="1922" spans="2:21" s="2" customFormat="1">
      <c r="B1922" s="106"/>
      <c r="C1922" s="162"/>
      <c r="D1922" s="108"/>
      <c r="E1922" s="54"/>
      <c r="F1922" s="56"/>
      <c r="G1922" s="56"/>
      <c r="H1922" s="56"/>
      <c r="I1922" s="102"/>
      <c r="J1922" s="103"/>
      <c r="U1922" s="7"/>
    </row>
    <row r="1923" spans="2:21" s="2" customFormat="1">
      <c r="B1923" s="106"/>
      <c r="C1923" s="162"/>
      <c r="D1923" s="108"/>
      <c r="E1923" s="54"/>
      <c r="F1923" s="56"/>
      <c r="G1923" s="56"/>
      <c r="H1923" s="56"/>
      <c r="I1923" s="102"/>
      <c r="J1923" s="103"/>
      <c r="U1923" s="7"/>
    </row>
    <row r="1924" spans="2:21" s="2" customFormat="1">
      <c r="B1924" s="106"/>
      <c r="C1924" s="162"/>
      <c r="D1924" s="108"/>
      <c r="E1924" s="54"/>
      <c r="F1924" s="56"/>
      <c r="G1924" s="56"/>
      <c r="H1924" s="56"/>
      <c r="I1924" s="102"/>
      <c r="J1924" s="103"/>
      <c r="U1924" s="7"/>
    </row>
    <row r="1925" spans="2:21" s="2" customFormat="1">
      <c r="B1925" s="106"/>
      <c r="C1925" s="162"/>
      <c r="D1925" s="108"/>
      <c r="E1925" s="54"/>
      <c r="F1925" s="56"/>
      <c r="G1925" s="56"/>
      <c r="H1925" s="56"/>
      <c r="I1925" s="102"/>
      <c r="J1925" s="103"/>
      <c r="U1925" s="7"/>
    </row>
    <row r="1926" spans="2:21" s="2" customFormat="1">
      <c r="B1926" s="106"/>
      <c r="C1926" s="162"/>
      <c r="D1926" s="108"/>
      <c r="E1926" s="54"/>
      <c r="F1926" s="56"/>
      <c r="G1926" s="56"/>
      <c r="H1926" s="56"/>
      <c r="I1926" s="102"/>
      <c r="J1926" s="103"/>
      <c r="U1926" s="7"/>
    </row>
    <row r="1927" spans="2:21" s="2" customFormat="1">
      <c r="B1927" s="106"/>
      <c r="C1927" s="162"/>
      <c r="D1927" s="108"/>
      <c r="E1927" s="54"/>
      <c r="F1927" s="56"/>
      <c r="G1927" s="56"/>
      <c r="H1927" s="56"/>
      <c r="I1927" s="102"/>
      <c r="J1927" s="103"/>
      <c r="U1927" s="7"/>
    </row>
    <row r="1928" spans="2:21" s="2" customFormat="1">
      <c r="B1928" s="106"/>
      <c r="C1928" s="162"/>
      <c r="D1928" s="108"/>
      <c r="E1928" s="54"/>
      <c r="F1928" s="56"/>
      <c r="G1928" s="56"/>
      <c r="H1928" s="56"/>
      <c r="I1928" s="102"/>
      <c r="J1928" s="103"/>
      <c r="U1928" s="7"/>
    </row>
    <row r="1929" spans="2:21" s="2" customFormat="1">
      <c r="B1929" s="106"/>
      <c r="C1929" s="162"/>
      <c r="D1929" s="108"/>
      <c r="E1929" s="54"/>
      <c r="F1929" s="56"/>
      <c r="G1929" s="56"/>
      <c r="H1929" s="56"/>
      <c r="I1929" s="102"/>
      <c r="J1929" s="103"/>
      <c r="U1929" s="7"/>
    </row>
    <row r="1930" spans="2:21" s="2" customFormat="1">
      <c r="B1930" s="106"/>
      <c r="C1930" s="162"/>
      <c r="D1930" s="108"/>
      <c r="E1930" s="54"/>
      <c r="F1930" s="56"/>
      <c r="G1930" s="56"/>
      <c r="H1930" s="56"/>
      <c r="I1930" s="102"/>
      <c r="J1930" s="103"/>
      <c r="U1930" s="7"/>
    </row>
    <row r="1931" spans="2:21" s="2" customFormat="1">
      <c r="B1931" s="106"/>
      <c r="C1931" s="162"/>
      <c r="D1931" s="108"/>
      <c r="E1931" s="54"/>
      <c r="F1931" s="56"/>
      <c r="G1931" s="56"/>
      <c r="H1931" s="56"/>
      <c r="I1931" s="102"/>
      <c r="J1931" s="103"/>
      <c r="U1931" s="7"/>
    </row>
    <row r="1932" spans="2:21" s="2" customFormat="1">
      <c r="B1932" s="106"/>
      <c r="C1932" s="162"/>
      <c r="D1932" s="108"/>
      <c r="E1932" s="54"/>
      <c r="F1932" s="56"/>
      <c r="G1932" s="56"/>
      <c r="H1932" s="56"/>
      <c r="I1932" s="102"/>
      <c r="J1932" s="103"/>
      <c r="U1932" s="7"/>
    </row>
    <row r="1933" spans="2:21" s="2" customFormat="1">
      <c r="B1933" s="106"/>
      <c r="C1933" s="162"/>
      <c r="D1933" s="108"/>
      <c r="E1933" s="54"/>
      <c r="F1933" s="56"/>
      <c r="G1933" s="56"/>
      <c r="H1933" s="56"/>
      <c r="I1933" s="102"/>
      <c r="J1933" s="103"/>
      <c r="U1933" s="7"/>
    </row>
    <row r="1934" spans="2:21" s="2" customFormat="1">
      <c r="B1934" s="106"/>
      <c r="C1934" s="162"/>
      <c r="D1934" s="108"/>
      <c r="E1934" s="54"/>
      <c r="F1934" s="56"/>
      <c r="G1934" s="56"/>
      <c r="H1934" s="56"/>
      <c r="I1934" s="102"/>
      <c r="J1934" s="103"/>
      <c r="U1934" s="7"/>
    </row>
    <row r="1935" spans="2:21" s="2" customFormat="1">
      <c r="B1935" s="106"/>
      <c r="C1935" s="162"/>
      <c r="D1935" s="108"/>
      <c r="E1935" s="54"/>
      <c r="F1935" s="56"/>
      <c r="G1935" s="56"/>
      <c r="H1935" s="56"/>
      <c r="I1935" s="102"/>
      <c r="J1935" s="103"/>
      <c r="U1935" s="7"/>
    </row>
    <row r="1936" spans="2:21" s="2" customFormat="1">
      <c r="B1936" s="106"/>
      <c r="C1936" s="162"/>
      <c r="D1936" s="108"/>
      <c r="E1936" s="54"/>
      <c r="F1936" s="56"/>
      <c r="G1936" s="56"/>
      <c r="H1936" s="56"/>
      <c r="I1936" s="102"/>
      <c r="J1936" s="103"/>
      <c r="U1936" s="7"/>
    </row>
    <row r="1937" spans="2:21" s="2" customFormat="1">
      <c r="B1937" s="106"/>
      <c r="C1937" s="162"/>
      <c r="D1937" s="108"/>
      <c r="E1937" s="54"/>
      <c r="F1937" s="56"/>
      <c r="G1937" s="56"/>
      <c r="H1937" s="56"/>
      <c r="I1937" s="102"/>
      <c r="J1937" s="103"/>
      <c r="U1937" s="7"/>
    </row>
    <row r="1938" spans="2:21" s="2" customFormat="1">
      <c r="B1938" s="106"/>
      <c r="C1938" s="162"/>
      <c r="D1938" s="108"/>
      <c r="E1938" s="54"/>
      <c r="F1938" s="56"/>
      <c r="G1938" s="56"/>
      <c r="H1938" s="56"/>
      <c r="I1938" s="102"/>
      <c r="J1938" s="103"/>
      <c r="U1938" s="7"/>
    </row>
    <row r="1939" spans="2:21" s="2" customFormat="1">
      <c r="B1939" s="106"/>
      <c r="C1939" s="162"/>
      <c r="D1939" s="108"/>
      <c r="E1939" s="54"/>
      <c r="F1939" s="56"/>
      <c r="G1939" s="56"/>
      <c r="H1939" s="56"/>
      <c r="I1939" s="102"/>
      <c r="J1939" s="103"/>
      <c r="U1939" s="7"/>
    </row>
    <row r="1940" spans="2:21" s="2" customFormat="1">
      <c r="B1940" s="106"/>
      <c r="C1940" s="162"/>
      <c r="D1940" s="108"/>
      <c r="E1940" s="54"/>
      <c r="F1940" s="56"/>
      <c r="G1940" s="56"/>
      <c r="H1940" s="56"/>
      <c r="I1940" s="102"/>
      <c r="J1940" s="103"/>
      <c r="U1940" s="7"/>
    </row>
    <row r="1941" spans="2:21" s="2" customFormat="1">
      <c r="B1941" s="106"/>
      <c r="C1941" s="162"/>
      <c r="D1941" s="108"/>
      <c r="E1941" s="54"/>
      <c r="F1941" s="56"/>
      <c r="G1941" s="56"/>
      <c r="H1941" s="56"/>
      <c r="I1941" s="102"/>
      <c r="J1941" s="103"/>
      <c r="U1941" s="7"/>
    </row>
    <row r="1942" spans="2:21" s="2" customFormat="1">
      <c r="B1942" s="106"/>
      <c r="C1942" s="162"/>
      <c r="D1942" s="108"/>
      <c r="E1942" s="54"/>
      <c r="F1942" s="56"/>
      <c r="G1942" s="56"/>
      <c r="H1942" s="56"/>
      <c r="I1942" s="102"/>
      <c r="J1942" s="103"/>
      <c r="U1942" s="7"/>
    </row>
    <row r="1943" spans="2:21" s="2" customFormat="1">
      <c r="B1943" s="106"/>
      <c r="C1943" s="162"/>
      <c r="D1943" s="108"/>
      <c r="E1943" s="54"/>
      <c r="F1943" s="56"/>
      <c r="G1943" s="56"/>
      <c r="H1943" s="56"/>
      <c r="I1943" s="102"/>
      <c r="J1943" s="103"/>
      <c r="U1943" s="7"/>
    </row>
    <row r="1944" spans="2:21" s="2" customFormat="1">
      <c r="B1944" s="106"/>
      <c r="C1944" s="162"/>
      <c r="D1944" s="108"/>
      <c r="E1944" s="54"/>
      <c r="F1944" s="56"/>
      <c r="G1944" s="56"/>
      <c r="H1944" s="56"/>
      <c r="I1944" s="102"/>
      <c r="J1944" s="103"/>
      <c r="U1944" s="7"/>
    </row>
    <row r="1945" spans="2:21" s="2" customFormat="1">
      <c r="B1945" s="106"/>
      <c r="C1945" s="162"/>
      <c r="D1945" s="108"/>
      <c r="E1945" s="54"/>
      <c r="F1945" s="56"/>
      <c r="G1945" s="56"/>
      <c r="H1945" s="56"/>
      <c r="I1945" s="102"/>
      <c r="J1945" s="103"/>
      <c r="U1945" s="7"/>
    </row>
    <row r="1946" spans="2:21" s="2" customFormat="1">
      <c r="B1946" s="106"/>
      <c r="C1946" s="162"/>
      <c r="D1946" s="108"/>
      <c r="E1946" s="54"/>
      <c r="F1946" s="56"/>
      <c r="G1946" s="56"/>
      <c r="H1946" s="56"/>
      <c r="I1946" s="102"/>
      <c r="J1946" s="103"/>
      <c r="U1946" s="7"/>
    </row>
    <row r="1947" spans="2:21" s="2" customFormat="1">
      <c r="B1947" s="106"/>
      <c r="C1947" s="162"/>
      <c r="D1947" s="108"/>
      <c r="E1947" s="54"/>
      <c r="F1947" s="56"/>
      <c r="G1947" s="56"/>
      <c r="H1947" s="56"/>
      <c r="I1947" s="102"/>
      <c r="J1947" s="103"/>
      <c r="U1947" s="7"/>
    </row>
    <row r="1948" spans="2:21" s="2" customFormat="1">
      <c r="B1948" s="106"/>
      <c r="C1948" s="162"/>
      <c r="D1948" s="108"/>
      <c r="E1948" s="54"/>
      <c r="F1948" s="56"/>
      <c r="G1948" s="56"/>
      <c r="H1948" s="56"/>
      <c r="I1948" s="102"/>
      <c r="J1948" s="103"/>
      <c r="U1948" s="7"/>
    </row>
    <row r="1949" spans="2:21" s="2" customFormat="1">
      <c r="B1949" s="106"/>
      <c r="C1949" s="162"/>
      <c r="D1949" s="108"/>
      <c r="E1949" s="54"/>
      <c r="F1949" s="56"/>
      <c r="G1949" s="56"/>
      <c r="H1949" s="56"/>
      <c r="I1949" s="102"/>
      <c r="J1949" s="103"/>
      <c r="U1949" s="7"/>
    </row>
    <row r="1950" spans="2:21" s="2" customFormat="1">
      <c r="B1950" s="106"/>
      <c r="C1950" s="162"/>
      <c r="D1950" s="108"/>
      <c r="E1950" s="54"/>
      <c r="F1950" s="56"/>
      <c r="G1950" s="56"/>
      <c r="H1950" s="56"/>
      <c r="I1950" s="102"/>
      <c r="J1950" s="103"/>
      <c r="U1950" s="7"/>
    </row>
    <row r="1951" spans="2:21" s="2" customFormat="1">
      <c r="B1951" s="106"/>
      <c r="C1951" s="162"/>
      <c r="D1951" s="108"/>
      <c r="E1951" s="54"/>
      <c r="F1951" s="56"/>
      <c r="G1951" s="56"/>
      <c r="H1951" s="56"/>
      <c r="I1951" s="102"/>
      <c r="J1951" s="103"/>
      <c r="U1951" s="7"/>
    </row>
    <row r="1952" spans="2:21" s="2" customFormat="1">
      <c r="B1952" s="106"/>
      <c r="C1952" s="162"/>
      <c r="D1952" s="108"/>
      <c r="E1952" s="54"/>
      <c r="F1952" s="56"/>
      <c r="G1952" s="56"/>
      <c r="H1952" s="56"/>
      <c r="I1952" s="102"/>
      <c r="J1952" s="103"/>
      <c r="U1952" s="7"/>
    </row>
    <row r="1953" spans="2:21" s="2" customFormat="1">
      <c r="B1953" s="106"/>
      <c r="C1953" s="162"/>
      <c r="D1953" s="108"/>
      <c r="E1953" s="54"/>
      <c r="F1953" s="56"/>
      <c r="G1953" s="56"/>
      <c r="H1953" s="56"/>
      <c r="I1953" s="102"/>
      <c r="J1953" s="103"/>
      <c r="U1953" s="7"/>
    </row>
    <row r="1954" spans="2:21" s="2" customFormat="1">
      <c r="B1954" s="106"/>
      <c r="C1954" s="162"/>
      <c r="D1954" s="108"/>
      <c r="E1954" s="54"/>
      <c r="F1954" s="56"/>
      <c r="G1954" s="56"/>
      <c r="H1954" s="56"/>
      <c r="I1954" s="102"/>
      <c r="J1954" s="103"/>
      <c r="U1954" s="7"/>
    </row>
    <row r="1955" spans="2:21" s="2" customFormat="1">
      <c r="B1955" s="106"/>
      <c r="C1955" s="162"/>
      <c r="D1955" s="108"/>
      <c r="E1955" s="54"/>
      <c r="F1955" s="56"/>
      <c r="G1955" s="56"/>
      <c r="H1955" s="56"/>
      <c r="I1955" s="102"/>
      <c r="J1955" s="103"/>
      <c r="U1955" s="7"/>
    </row>
    <row r="1956" spans="2:21" s="2" customFormat="1">
      <c r="B1956" s="106"/>
      <c r="C1956" s="162"/>
      <c r="D1956" s="108"/>
      <c r="E1956" s="54"/>
      <c r="F1956" s="56"/>
      <c r="G1956" s="56"/>
      <c r="H1956" s="56"/>
      <c r="I1956" s="102"/>
      <c r="J1956" s="103"/>
      <c r="U1956" s="7"/>
    </row>
    <row r="1957" spans="2:21" s="2" customFormat="1">
      <c r="B1957" s="106"/>
      <c r="C1957" s="162"/>
      <c r="D1957" s="108"/>
      <c r="E1957" s="54"/>
      <c r="F1957" s="56"/>
      <c r="G1957" s="56"/>
      <c r="H1957" s="56"/>
      <c r="I1957" s="102"/>
      <c r="J1957" s="103"/>
      <c r="U1957" s="7"/>
    </row>
    <row r="1958" spans="2:21" s="2" customFormat="1">
      <c r="B1958" s="106"/>
      <c r="C1958" s="162"/>
      <c r="D1958" s="108"/>
      <c r="E1958" s="54"/>
      <c r="F1958" s="56"/>
      <c r="G1958" s="56"/>
      <c r="H1958" s="56"/>
      <c r="I1958" s="102"/>
      <c r="J1958" s="103"/>
      <c r="U1958" s="7"/>
    </row>
    <row r="1959" spans="2:21" s="2" customFormat="1">
      <c r="B1959" s="106"/>
      <c r="C1959" s="162"/>
      <c r="D1959" s="108"/>
      <c r="E1959" s="54"/>
      <c r="F1959" s="56"/>
      <c r="G1959" s="56"/>
      <c r="H1959" s="56"/>
      <c r="I1959" s="102"/>
      <c r="J1959" s="103"/>
      <c r="U1959" s="7"/>
    </row>
    <row r="1960" spans="2:21" s="2" customFormat="1">
      <c r="B1960" s="106"/>
      <c r="C1960" s="162"/>
      <c r="D1960" s="108"/>
      <c r="E1960" s="54"/>
      <c r="F1960" s="56"/>
      <c r="G1960" s="56"/>
      <c r="H1960" s="56"/>
      <c r="I1960" s="102"/>
      <c r="J1960" s="103"/>
      <c r="U1960" s="7"/>
    </row>
    <row r="1961" spans="2:21" s="2" customFormat="1">
      <c r="B1961" s="106"/>
      <c r="C1961" s="162"/>
      <c r="D1961" s="108"/>
      <c r="E1961" s="54"/>
      <c r="F1961" s="56"/>
      <c r="G1961" s="56"/>
      <c r="H1961" s="56"/>
      <c r="I1961" s="102"/>
      <c r="J1961" s="103"/>
      <c r="U1961" s="7"/>
    </row>
    <row r="1962" spans="2:21" s="2" customFormat="1">
      <c r="B1962" s="106"/>
      <c r="C1962" s="162"/>
      <c r="D1962" s="108"/>
      <c r="E1962" s="54"/>
      <c r="F1962" s="56"/>
      <c r="G1962" s="56"/>
      <c r="H1962" s="56"/>
      <c r="I1962" s="102"/>
      <c r="J1962" s="103"/>
      <c r="U1962" s="7"/>
    </row>
    <row r="1963" spans="2:21" s="2" customFormat="1">
      <c r="B1963" s="106"/>
      <c r="C1963" s="162"/>
      <c r="D1963" s="108"/>
      <c r="E1963" s="54"/>
      <c r="F1963" s="56"/>
      <c r="G1963" s="56"/>
      <c r="H1963" s="56"/>
      <c r="I1963" s="102"/>
      <c r="J1963" s="103"/>
      <c r="U1963" s="7"/>
    </row>
    <row r="1964" spans="2:21" s="2" customFormat="1">
      <c r="B1964" s="106"/>
      <c r="C1964" s="162"/>
      <c r="D1964" s="108"/>
      <c r="E1964" s="54"/>
      <c r="F1964" s="56"/>
      <c r="G1964" s="56"/>
      <c r="H1964" s="56"/>
      <c r="I1964" s="102"/>
      <c r="J1964" s="103"/>
      <c r="U1964" s="7"/>
    </row>
    <row r="1965" spans="2:21" s="2" customFormat="1">
      <c r="B1965" s="106"/>
      <c r="C1965" s="162"/>
      <c r="D1965" s="108"/>
      <c r="E1965" s="54"/>
      <c r="F1965" s="56"/>
      <c r="G1965" s="56"/>
      <c r="H1965" s="56"/>
      <c r="I1965" s="102"/>
      <c r="J1965" s="103"/>
      <c r="U1965" s="7"/>
    </row>
    <row r="1966" spans="2:21" s="2" customFormat="1">
      <c r="B1966" s="106"/>
      <c r="C1966" s="162"/>
      <c r="D1966" s="108"/>
      <c r="E1966" s="54"/>
      <c r="F1966" s="56"/>
      <c r="G1966" s="56"/>
      <c r="H1966" s="56"/>
      <c r="I1966" s="102"/>
      <c r="J1966" s="103"/>
      <c r="U1966" s="7"/>
    </row>
    <row r="1967" spans="2:21" s="2" customFormat="1">
      <c r="B1967" s="106"/>
      <c r="C1967" s="162"/>
      <c r="D1967" s="108"/>
      <c r="E1967" s="54"/>
      <c r="F1967" s="56"/>
      <c r="G1967" s="56"/>
      <c r="H1967" s="56"/>
      <c r="I1967" s="102"/>
      <c r="J1967" s="103"/>
      <c r="U1967" s="7"/>
    </row>
    <row r="1968" spans="2:21" s="2" customFormat="1">
      <c r="B1968" s="106"/>
      <c r="C1968" s="162"/>
      <c r="D1968" s="108"/>
      <c r="E1968" s="54"/>
      <c r="F1968" s="56"/>
      <c r="G1968" s="56"/>
      <c r="H1968" s="56"/>
      <c r="I1968" s="102"/>
      <c r="J1968" s="103"/>
      <c r="U1968" s="7"/>
    </row>
    <row r="1969" spans="2:21" s="2" customFormat="1">
      <c r="B1969" s="106"/>
      <c r="C1969" s="162"/>
      <c r="D1969" s="108"/>
      <c r="E1969" s="54"/>
      <c r="F1969" s="56"/>
      <c r="G1969" s="56"/>
      <c r="H1969" s="56"/>
      <c r="I1969" s="102"/>
      <c r="J1969" s="103"/>
      <c r="U1969" s="7"/>
    </row>
    <row r="1970" spans="2:21" s="2" customFormat="1">
      <c r="B1970" s="106"/>
      <c r="C1970" s="162"/>
      <c r="D1970" s="108"/>
      <c r="E1970" s="54"/>
      <c r="F1970" s="56"/>
      <c r="G1970" s="56"/>
      <c r="H1970" s="56"/>
      <c r="I1970" s="102"/>
      <c r="J1970" s="103"/>
      <c r="U1970" s="7"/>
    </row>
    <row r="1971" spans="2:21" s="2" customFormat="1">
      <c r="B1971" s="106"/>
      <c r="C1971" s="162"/>
      <c r="D1971" s="108"/>
      <c r="E1971" s="54"/>
      <c r="F1971" s="56"/>
      <c r="G1971" s="56"/>
      <c r="H1971" s="56"/>
      <c r="I1971" s="102"/>
      <c r="J1971" s="103"/>
      <c r="U1971" s="7"/>
    </row>
    <row r="1972" spans="2:21" s="2" customFormat="1">
      <c r="B1972" s="106"/>
      <c r="C1972" s="162"/>
      <c r="D1972" s="108"/>
      <c r="E1972" s="54"/>
      <c r="F1972" s="56"/>
      <c r="G1972" s="56"/>
      <c r="H1972" s="56"/>
      <c r="I1972" s="102"/>
      <c r="J1972" s="103"/>
      <c r="U1972" s="7"/>
    </row>
    <row r="1973" spans="2:21" s="2" customFormat="1">
      <c r="B1973" s="106"/>
      <c r="C1973" s="162"/>
      <c r="D1973" s="108"/>
      <c r="E1973" s="54"/>
      <c r="F1973" s="56"/>
      <c r="G1973" s="56"/>
      <c r="H1973" s="56"/>
      <c r="I1973" s="102"/>
      <c r="J1973" s="103"/>
      <c r="U1973" s="7"/>
    </row>
    <row r="1974" spans="2:21" s="2" customFormat="1">
      <c r="B1974" s="106"/>
      <c r="C1974" s="162"/>
      <c r="D1974" s="108"/>
      <c r="E1974" s="54"/>
      <c r="F1974" s="56"/>
      <c r="G1974" s="56"/>
      <c r="H1974" s="56"/>
      <c r="I1974" s="102"/>
      <c r="J1974" s="103"/>
      <c r="U1974" s="7"/>
    </row>
    <row r="1975" spans="2:21" s="2" customFormat="1">
      <c r="B1975" s="106"/>
      <c r="C1975" s="162"/>
      <c r="D1975" s="108"/>
      <c r="E1975" s="54"/>
      <c r="F1975" s="56"/>
      <c r="G1975" s="56"/>
      <c r="H1975" s="56"/>
      <c r="I1975" s="102"/>
      <c r="J1975" s="103"/>
      <c r="U1975" s="7"/>
    </row>
    <row r="1976" spans="2:21" s="2" customFormat="1">
      <c r="B1976" s="106"/>
      <c r="C1976" s="162"/>
      <c r="D1976" s="108"/>
      <c r="E1976" s="54"/>
      <c r="F1976" s="56"/>
      <c r="G1976" s="56"/>
      <c r="H1976" s="56"/>
      <c r="I1976" s="102"/>
      <c r="J1976" s="103"/>
      <c r="U1976" s="7"/>
    </row>
    <row r="1977" spans="2:21" s="2" customFormat="1">
      <c r="B1977" s="106"/>
      <c r="C1977" s="162"/>
      <c r="D1977" s="108"/>
      <c r="E1977" s="54"/>
      <c r="F1977" s="56"/>
      <c r="G1977" s="56"/>
      <c r="H1977" s="56"/>
      <c r="I1977" s="102"/>
      <c r="J1977" s="103"/>
      <c r="U1977" s="7"/>
    </row>
    <row r="1978" spans="2:21" s="2" customFormat="1">
      <c r="B1978" s="106"/>
      <c r="C1978" s="162"/>
      <c r="D1978" s="108"/>
      <c r="E1978" s="54"/>
      <c r="F1978" s="56"/>
      <c r="G1978" s="56"/>
      <c r="H1978" s="56"/>
      <c r="I1978" s="102"/>
      <c r="J1978" s="103"/>
      <c r="U1978" s="7"/>
    </row>
    <row r="1979" spans="2:21" s="2" customFormat="1">
      <c r="B1979" s="106"/>
      <c r="C1979" s="162"/>
      <c r="D1979" s="108"/>
      <c r="E1979" s="54"/>
      <c r="F1979" s="56"/>
      <c r="G1979" s="56"/>
      <c r="H1979" s="56"/>
      <c r="I1979" s="102"/>
      <c r="J1979" s="103"/>
      <c r="U1979" s="7"/>
    </row>
    <row r="1980" spans="2:21" s="2" customFormat="1">
      <c r="B1980" s="106"/>
      <c r="C1980" s="162"/>
      <c r="D1980" s="108"/>
      <c r="E1980" s="54"/>
      <c r="F1980" s="56"/>
      <c r="G1980" s="56"/>
      <c r="H1980" s="56"/>
      <c r="I1980" s="102"/>
      <c r="J1980" s="103"/>
      <c r="U1980" s="7"/>
    </row>
    <row r="1981" spans="2:21" s="2" customFormat="1">
      <c r="B1981" s="106"/>
      <c r="C1981" s="162"/>
      <c r="D1981" s="108"/>
      <c r="E1981" s="54"/>
      <c r="F1981" s="56"/>
      <c r="G1981" s="56"/>
      <c r="H1981" s="56"/>
      <c r="I1981" s="102"/>
      <c r="J1981" s="103"/>
      <c r="U1981" s="7"/>
    </row>
    <row r="1982" spans="2:21" s="2" customFormat="1">
      <c r="B1982" s="106"/>
      <c r="C1982" s="162"/>
      <c r="D1982" s="108"/>
      <c r="E1982" s="54"/>
      <c r="F1982" s="56"/>
      <c r="G1982" s="56"/>
      <c r="H1982" s="56"/>
      <c r="I1982" s="102"/>
      <c r="J1982" s="103"/>
      <c r="U1982" s="7"/>
    </row>
    <row r="1983" spans="2:21" s="2" customFormat="1">
      <c r="B1983" s="106"/>
      <c r="C1983" s="162"/>
      <c r="D1983" s="108"/>
      <c r="E1983" s="54"/>
      <c r="F1983" s="56"/>
      <c r="G1983" s="56"/>
      <c r="H1983" s="56"/>
      <c r="I1983" s="102"/>
      <c r="J1983" s="103"/>
      <c r="U1983" s="7"/>
    </row>
    <row r="1984" spans="2:21" s="2" customFormat="1">
      <c r="B1984" s="106"/>
      <c r="C1984" s="162"/>
      <c r="D1984" s="108"/>
      <c r="E1984" s="54"/>
      <c r="F1984" s="56"/>
      <c r="G1984" s="56"/>
      <c r="H1984" s="56"/>
      <c r="I1984" s="102"/>
      <c r="J1984" s="103"/>
      <c r="U1984" s="7"/>
    </row>
    <row r="1985" spans="2:21" s="2" customFormat="1">
      <c r="B1985" s="106"/>
      <c r="C1985" s="162"/>
      <c r="D1985" s="108"/>
      <c r="E1985" s="54"/>
      <c r="F1985" s="56"/>
      <c r="G1985" s="56"/>
      <c r="H1985" s="56"/>
      <c r="I1985" s="102"/>
      <c r="J1985" s="103"/>
      <c r="U1985" s="7"/>
    </row>
    <row r="1986" spans="2:21" s="2" customFormat="1">
      <c r="B1986" s="106"/>
      <c r="C1986" s="162"/>
      <c r="D1986" s="108"/>
      <c r="E1986" s="54"/>
      <c r="F1986" s="56"/>
      <c r="G1986" s="56"/>
      <c r="H1986" s="56"/>
      <c r="I1986" s="102"/>
      <c r="J1986" s="103"/>
      <c r="U1986" s="7"/>
    </row>
    <row r="1987" spans="2:21" s="2" customFormat="1">
      <c r="B1987" s="106"/>
      <c r="C1987" s="162"/>
      <c r="D1987" s="108"/>
      <c r="E1987" s="54"/>
      <c r="F1987" s="56"/>
      <c r="G1987" s="56"/>
      <c r="H1987" s="56"/>
      <c r="I1987" s="102"/>
      <c r="J1987" s="103"/>
      <c r="U1987" s="7"/>
    </row>
    <row r="1988" spans="2:21" s="2" customFormat="1">
      <c r="B1988" s="106"/>
      <c r="C1988" s="162"/>
      <c r="D1988" s="108"/>
      <c r="E1988" s="54"/>
      <c r="F1988" s="56"/>
      <c r="G1988" s="56"/>
      <c r="H1988" s="56"/>
      <c r="I1988" s="102"/>
      <c r="J1988" s="103"/>
      <c r="U1988" s="7"/>
    </row>
    <row r="1989" spans="2:21" s="2" customFormat="1">
      <c r="B1989" s="106"/>
      <c r="C1989" s="162"/>
      <c r="D1989" s="108"/>
      <c r="E1989" s="54"/>
      <c r="F1989" s="56"/>
      <c r="G1989" s="56"/>
      <c r="H1989" s="56"/>
      <c r="I1989" s="102"/>
      <c r="J1989" s="103"/>
      <c r="U1989" s="7"/>
    </row>
    <row r="1990" spans="2:21" s="2" customFormat="1">
      <c r="B1990" s="106"/>
      <c r="C1990" s="162"/>
      <c r="D1990" s="108"/>
      <c r="E1990" s="54"/>
      <c r="F1990" s="56"/>
      <c r="G1990" s="56"/>
      <c r="H1990" s="56"/>
      <c r="I1990" s="102"/>
      <c r="J1990" s="103"/>
      <c r="U1990" s="7"/>
    </row>
    <row r="1991" spans="2:21" s="2" customFormat="1">
      <c r="B1991" s="106"/>
      <c r="C1991" s="162"/>
      <c r="D1991" s="108"/>
      <c r="E1991" s="54"/>
      <c r="F1991" s="56"/>
      <c r="G1991" s="56"/>
      <c r="H1991" s="56"/>
      <c r="I1991" s="102"/>
      <c r="J1991" s="103"/>
      <c r="U1991" s="7"/>
    </row>
    <row r="1992" spans="2:21" s="2" customFormat="1">
      <c r="B1992" s="106"/>
      <c r="C1992" s="162"/>
      <c r="D1992" s="108"/>
      <c r="E1992" s="54"/>
      <c r="F1992" s="56"/>
      <c r="G1992" s="56"/>
      <c r="H1992" s="56"/>
      <c r="I1992" s="102"/>
      <c r="J1992" s="103"/>
      <c r="U1992" s="7"/>
    </row>
    <row r="1993" spans="2:21" s="2" customFormat="1">
      <c r="B1993" s="106"/>
      <c r="C1993" s="162"/>
      <c r="D1993" s="108"/>
      <c r="E1993" s="54"/>
      <c r="F1993" s="56"/>
      <c r="G1993" s="56"/>
      <c r="H1993" s="56"/>
      <c r="I1993" s="102"/>
      <c r="J1993" s="103"/>
      <c r="U1993" s="7"/>
    </row>
    <row r="1994" spans="2:21" s="2" customFormat="1">
      <c r="B1994" s="106"/>
      <c r="C1994" s="162"/>
      <c r="D1994" s="108"/>
      <c r="E1994" s="54"/>
      <c r="F1994" s="56"/>
      <c r="G1994" s="56"/>
      <c r="H1994" s="56"/>
      <c r="I1994" s="102"/>
      <c r="J1994" s="103"/>
      <c r="U1994" s="7"/>
    </row>
    <row r="1995" spans="2:21" s="2" customFormat="1">
      <c r="B1995" s="106"/>
      <c r="C1995" s="162"/>
      <c r="D1995" s="108"/>
      <c r="E1995" s="54"/>
      <c r="F1995" s="56"/>
      <c r="G1995" s="56"/>
      <c r="H1995" s="56"/>
      <c r="I1995" s="102"/>
      <c r="J1995" s="103"/>
      <c r="U1995" s="7"/>
    </row>
    <row r="1996" spans="2:21" s="2" customFormat="1">
      <c r="B1996" s="106"/>
      <c r="C1996" s="162"/>
      <c r="D1996" s="108"/>
      <c r="E1996" s="54"/>
      <c r="F1996" s="56"/>
      <c r="G1996" s="56"/>
      <c r="H1996" s="56"/>
      <c r="I1996" s="102"/>
      <c r="J1996" s="103"/>
      <c r="U1996" s="7"/>
    </row>
    <row r="1997" spans="2:21" s="2" customFormat="1">
      <c r="B1997" s="106"/>
      <c r="C1997" s="162"/>
      <c r="D1997" s="108"/>
      <c r="E1997" s="54"/>
      <c r="F1997" s="56"/>
      <c r="G1997" s="56"/>
      <c r="H1997" s="56"/>
      <c r="I1997" s="102"/>
      <c r="J1997" s="103"/>
      <c r="U1997" s="7"/>
    </row>
    <row r="1998" spans="2:21" s="2" customFormat="1">
      <c r="B1998" s="106"/>
      <c r="C1998" s="162"/>
      <c r="D1998" s="108"/>
      <c r="E1998" s="54"/>
      <c r="F1998" s="56"/>
      <c r="G1998" s="56"/>
      <c r="H1998" s="56"/>
      <c r="I1998" s="102"/>
      <c r="J1998" s="103"/>
      <c r="U1998" s="7"/>
    </row>
    <row r="1999" spans="2:21" s="2" customFormat="1">
      <c r="B1999" s="106"/>
      <c r="C1999" s="162"/>
      <c r="D1999" s="108"/>
      <c r="E1999" s="54"/>
      <c r="F1999" s="56"/>
      <c r="G1999" s="56"/>
      <c r="H1999" s="56"/>
      <c r="I1999" s="102"/>
      <c r="J1999" s="103"/>
      <c r="U1999" s="7"/>
    </row>
    <row r="2000" spans="2:21" s="2" customFormat="1">
      <c r="B2000" s="106"/>
      <c r="C2000" s="162"/>
      <c r="D2000" s="108"/>
      <c r="E2000" s="54"/>
      <c r="F2000" s="56"/>
      <c r="G2000" s="56"/>
      <c r="H2000" s="56"/>
      <c r="I2000" s="102"/>
      <c r="J2000" s="103"/>
      <c r="U2000" s="7"/>
    </row>
    <row r="2001" spans="2:21" s="2" customFormat="1">
      <c r="B2001" s="106"/>
      <c r="C2001" s="162"/>
      <c r="D2001" s="108"/>
      <c r="E2001" s="54"/>
      <c r="F2001" s="56"/>
      <c r="G2001" s="56"/>
      <c r="H2001" s="56"/>
      <c r="I2001" s="102"/>
      <c r="J2001" s="103"/>
      <c r="U2001" s="7"/>
    </row>
    <row r="2002" spans="2:21" s="2" customFormat="1">
      <c r="B2002" s="106"/>
      <c r="C2002" s="162"/>
      <c r="D2002" s="108"/>
      <c r="E2002" s="54"/>
      <c r="F2002" s="56"/>
      <c r="G2002" s="56"/>
      <c r="H2002" s="56"/>
      <c r="I2002" s="102"/>
      <c r="J2002" s="103"/>
      <c r="U2002" s="7"/>
    </row>
    <row r="2003" spans="2:21" s="2" customFormat="1">
      <c r="B2003" s="106"/>
      <c r="C2003" s="162"/>
      <c r="D2003" s="108"/>
      <c r="E2003" s="54"/>
      <c r="F2003" s="56"/>
      <c r="G2003" s="56"/>
      <c r="H2003" s="56"/>
      <c r="I2003" s="102"/>
      <c r="J2003" s="103"/>
      <c r="U2003" s="7"/>
    </row>
    <row r="2004" spans="2:21" s="2" customFormat="1">
      <c r="B2004" s="106"/>
      <c r="C2004" s="162"/>
      <c r="D2004" s="108"/>
      <c r="E2004" s="54"/>
      <c r="F2004" s="56"/>
      <c r="G2004" s="56"/>
      <c r="H2004" s="56"/>
      <c r="I2004" s="102"/>
      <c r="J2004" s="103"/>
      <c r="U2004" s="7"/>
    </row>
    <row r="2005" spans="2:21" s="2" customFormat="1">
      <c r="B2005" s="106"/>
      <c r="C2005" s="162"/>
      <c r="D2005" s="108"/>
      <c r="E2005" s="54"/>
      <c r="F2005" s="56"/>
      <c r="G2005" s="56"/>
      <c r="H2005" s="56"/>
      <c r="I2005" s="102"/>
      <c r="J2005" s="103"/>
      <c r="U2005" s="7"/>
    </row>
    <row r="2006" spans="2:21" s="2" customFormat="1">
      <c r="B2006" s="106"/>
      <c r="C2006" s="162"/>
      <c r="D2006" s="108"/>
      <c r="E2006" s="54"/>
      <c r="F2006" s="56"/>
      <c r="G2006" s="56"/>
      <c r="H2006" s="56"/>
      <c r="I2006" s="102"/>
      <c r="J2006" s="103"/>
      <c r="U2006" s="7"/>
    </row>
    <row r="2007" spans="2:21" s="2" customFormat="1">
      <c r="B2007" s="106"/>
      <c r="C2007" s="162"/>
      <c r="D2007" s="108"/>
      <c r="E2007" s="54"/>
      <c r="F2007" s="56"/>
      <c r="G2007" s="56"/>
      <c r="H2007" s="56"/>
      <c r="I2007" s="102"/>
      <c r="J2007" s="103"/>
      <c r="U2007" s="7"/>
    </row>
    <row r="2008" spans="2:21" s="2" customFormat="1">
      <c r="B2008" s="106"/>
      <c r="C2008" s="162"/>
      <c r="D2008" s="108"/>
      <c r="E2008" s="54"/>
      <c r="F2008" s="56"/>
      <c r="G2008" s="56"/>
      <c r="H2008" s="56"/>
      <c r="I2008" s="102"/>
      <c r="J2008" s="103"/>
      <c r="U2008" s="7"/>
    </row>
    <row r="2009" spans="2:21" s="2" customFormat="1">
      <c r="B2009" s="106"/>
      <c r="C2009" s="162"/>
      <c r="D2009" s="108"/>
      <c r="E2009" s="54"/>
      <c r="F2009" s="56"/>
      <c r="G2009" s="56"/>
      <c r="H2009" s="56"/>
      <c r="I2009" s="102"/>
      <c r="J2009" s="103"/>
      <c r="U2009" s="7"/>
    </row>
    <row r="2010" spans="2:21" s="2" customFormat="1">
      <c r="B2010" s="106"/>
      <c r="C2010" s="162"/>
      <c r="D2010" s="108"/>
      <c r="E2010" s="54"/>
      <c r="F2010" s="56"/>
      <c r="G2010" s="56"/>
      <c r="H2010" s="56"/>
      <c r="I2010" s="102"/>
      <c r="J2010" s="103"/>
      <c r="U2010" s="7"/>
    </row>
    <row r="2011" spans="2:21" s="2" customFormat="1">
      <c r="B2011" s="106"/>
      <c r="C2011" s="162"/>
      <c r="D2011" s="108"/>
      <c r="E2011" s="54"/>
      <c r="F2011" s="56"/>
      <c r="G2011" s="56"/>
      <c r="H2011" s="56"/>
      <c r="I2011" s="102"/>
      <c r="J2011" s="103"/>
      <c r="U2011" s="7"/>
    </row>
    <row r="2012" spans="2:21" s="2" customFormat="1">
      <c r="B2012" s="106"/>
      <c r="C2012" s="162"/>
      <c r="D2012" s="108"/>
      <c r="E2012" s="54"/>
      <c r="F2012" s="56"/>
      <c r="G2012" s="56"/>
      <c r="H2012" s="56"/>
      <c r="I2012" s="102"/>
      <c r="J2012" s="103"/>
      <c r="U2012" s="7"/>
    </row>
    <row r="2013" spans="2:21" s="2" customFormat="1">
      <c r="B2013" s="106"/>
      <c r="C2013" s="162"/>
      <c r="D2013" s="108"/>
      <c r="E2013" s="54"/>
      <c r="F2013" s="56"/>
      <c r="G2013" s="56"/>
      <c r="H2013" s="56"/>
      <c r="I2013" s="102"/>
      <c r="J2013" s="103"/>
      <c r="U2013" s="7"/>
    </row>
    <row r="2014" spans="2:21" s="2" customFormat="1">
      <c r="B2014" s="106"/>
      <c r="C2014" s="162"/>
      <c r="D2014" s="108"/>
      <c r="E2014" s="54"/>
      <c r="F2014" s="56"/>
      <c r="G2014" s="56"/>
      <c r="H2014" s="56"/>
      <c r="I2014" s="102"/>
      <c r="J2014" s="103"/>
      <c r="U2014" s="7"/>
    </row>
    <row r="2015" spans="2:21" s="2" customFormat="1">
      <c r="B2015" s="106"/>
      <c r="C2015" s="162"/>
      <c r="D2015" s="108"/>
      <c r="E2015" s="54"/>
      <c r="F2015" s="56"/>
      <c r="G2015" s="56"/>
      <c r="H2015" s="56"/>
      <c r="I2015" s="102"/>
      <c r="J2015" s="103"/>
      <c r="U2015" s="7"/>
    </row>
    <row r="2016" spans="2:21" s="2" customFormat="1">
      <c r="B2016" s="106"/>
      <c r="C2016" s="162"/>
      <c r="D2016" s="108"/>
      <c r="E2016" s="54"/>
      <c r="F2016" s="56"/>
      <c r="G2016" s="56"/>
      <c r="H2016" s="56"/>
      <c r="I2016" s="102"/>
      <c r="J2016" s="103"/>
      <c r="U2016" s="7"/>
    </row>
    <row r="2017" spans="2:21" s="2" customFormat="1">
      <c r="B2017" s="106"/>
      <c r="C2017" s="162"/>
      <c r="D2017" s="108"/>
      <c r="E2017" s="54"/>
      <c r="F2017" s="56"/>
      <c r="G2017" s="56"/>
      <c r="H2017" s="56"/>
      <c r="I2017" s="102"/>
      <c r="J2017" s="103"/>
      <c r="U2017" s="7"/>
    </row>
    <row r="2018" spans="2:21" s="2" customFormat="1">
      <c r="B2018" s="106"/>
      <c r="C2018" s="162"/>
      <c r="D2018" s="108"/>
      <c r="E2018" s="54"/>
      <c r="F2018" s="56"/>
      <c r="G2018" s="56"/>
      <c r="H2018" s="56"/>
      <c r="I2018" s="102"/>
      <c r="J2018" s="103"/>
      <c r="U2018" s="7"/>
    </row>
    <row r="2019" spans="2:21" s="2" customFormat="1">
      <c r="B2019" s="106"/>
      <c r="C2019" s="162"/>
      <c r="D2019" s="108"/>
      <c r="E2019" s="54"/>
      <c r="F2019" s="56"/>
      <c r="G2019" s="56"/>
      <c r="H2019" s="56"/>
      <c r="I2019" s="102"/>
      <c r="J2019" s="103"/>
      <c r="U2019" s="7"/>
    </row>
    <row r="2020" spans="2:21" s="2" customFormat="1">
      <c r="B2020" s="106"/>
      <c r="C2020" s="162"/>
      <c r="D2020" s="108"/>
      <c r="E2020" s="54"/>
      <c r="F2020" s="56"/>
      <c r="G2020" s="56"/>
      <c r="H2020" s="56"/>
      <c r="I2020" s="102"/>
      <c r="J2020" s="103"/>
      <c r="U2020" s="7"/>
    </row>
    <row r="2021" spans="2:21" s="2" customFormat="1">
      <c r="B2021" s="106"/>
      <c r="C2021" s="162"/>
      <c r="D2021" s="108"/>
      <c r="E2021" s="54"/>
      <c r="F2021" s="56"/>
      <c r="G2021" s="56"/>
      <c r="H2021" s="56"/>
      <c r="I2021" s="102"/>
      <c r="J2021" s="103"/>
      <c r="U2021" s="7"/>
    </row>
    <row r="2022" spans="2:21" s="2" customFormat="1">
      <c r="B2022" s="106"/>
      <c r="C2022" s="162"/>
      <c r="D2022" s="108"/>
      <c r="E2022" s="54"/>
      <c r="F2022" s="56"/>
      <c r="G2022" s="56"/>
      <c r="H2022" s="56"/>
      <c r="I2022" s="102"/>
      <c r="J2022" s="103"/>
      <c r="U2022" s="7"/>
    </row>
    <row r="2023" spans="2:21" s="2" customFormat="1">
      <c r="B2023" s="106"/>
      <c r="C2023" s="162"/>
      <c r="D2023" s="108"/>
      <c r="E2023" s="54"/>
      <c r="F2023" s="56"/>
      <c r="G2023" s="56"/>
      <c r="H2023" s="56"/>
      <c r="I2023" s="102"/>
      <c r="J2023" s="103"/>
      <c r="U2023" s="7"/>
    </row>
    <row r="2024" spans="2:21" s="2" customFormat="1">
      <c r="B2024" s="106"/>
      <c r="C2024" s="162"/>
      <c r="D2024" s="108"/>
      <c r="E2024" s="54"/>
      <c r="F2024" s="56"/>
      <c r="G2024" s="56"/>
      <c r="H2024" s="56"/>
      <c r="I2024" s="102"/>
      <c r="J2024" s="103"/>
      <c r="U2024" s="7"/>
    </row>
    <row r="2025" spans="2:21" s="2" customFormat="1">
      <c r="B2025" s="106"/>
      <c r="C2025" s="162"/>
      <c r="D2025" s="108"/>
      <c r="E2025" s="54"/>
      <c r="F2025" s="56"/>
      <c r="G2025" s="56"/>
      <c r="H2025" s="56"/>
      <c r="I2025" s="102"/>
      <c r="J2025" s="103"/>
      <c r="U2025" s="7"/>
    </row>
    <row r="2026" spans="2:21" s="2" customFormat="1">
      <c r="B2026" s="106"/>
      <c r="C2026" s="162"/>
      <c r="D2026" s="108"/>
      <c r="E2026" s="54"/>
      <c r="F2026" s="56"/>
      <c r="G2026" s="56"/>
      <c r="H2026" s="56"/>
      <c r="I2026" s="102"/>
      <c r="J2026" s="103"/>
      <c r="U2026" s="7"/>
    </row>
    <row r="2027" spans="2:21" s="2" customFormat="1">
      <c r="B2027" s="106"/>
      <c r="C2027" s="162"/>
      <c r="D2027" s="108"/>
      <c r="E2027" s="54"/>
      <c r="F2027" s="56"/>
      <c r="G2027" s="56"/>
      <c r="H2027" s="56"/>
      <c r="I2027" s="102"/>
      <c r="J2027" s="103"/>
      <c r="U2027" s="7"/>
    </row>
    <row r="2028" spans="2:21" s="2" customFormat="1">
      <c r="B2028" s="106"/>
      <c r="C2028" s="162"/>
      <c r="D2028" s="108"/>
      <c r="E2028" s="54"/>
      <c r="F2028" s="56"/>
      <c r="G2028" s="56"/>
      <c r="H2028" s="56"/>
      <c r="I2028" s="102"/>
      <c r="J2028" s="103"/>
      <c r="U2028" s="7"/>
    </row>
    <row r="2029" spans="2:21" s="2" customFormat="1">
      <c r="B2029" s="106"/>
      <c r="C2029" s="162"/>
      <c r="D2029" s="108"/>
      <c r="E2029" s="54"/>
      <c r="F2029" s="56"/>
      <c r="G2029" s="56"/>
      <c r="H2029" s="56"/>
      <c r="I2029" s="102"/>
      <c r="J2029" s="103"/>
      <c r="U2029" s="7"/>
    </row>
    <row r="2030" spans="2:21" s="2" customFormat="1">
      <c r="B2030" s="106"/>
      <c r="C2030" s="162"/>
      <c r="D2030" s="108"/>
      <c r="E2030" s="54"/>
      <c r="F2030" s="56"/>
      <c r="G2030" s="56"/>
      <c r="H2030" s="56"/>
      <c r="I2030" s="102"/>
      <c r="J2030" s="103"/>
      <c r="U2030" s="7"/>
    </row>
    <row r="2031" spans="2:21" s="2" customFormat="1">
      <c r="B2031" s="106"/>
      <c r="C2031" s="162"/>
      <c r="D2031" s="108"/>
      <c r="E2031" s="54"/>
      <c r="F2031" s="56"/>
      <c r="G2031" s="56"/>
      <c r="H2031" s="56"/>
      <c r="I2031" s="102"/>
      <c r="J2031" s="103"/>
      <c r="U2031" s="7"/>
    </row>
    <row r="2032" spans="2:21" s="2" customFormat="1">
      <c r="B2032" s="106"/>
      <c r="C2032" s="162"/>
      <c r="D2032" s="108"/>
      <c r="E2032" s="54"/>
      <c r="F2032" s="56"/>
      <c r="G2032" s="56"/>
      <c r="H2032" s="56"/>
      <c r="I2032" s="102"/>
      <c r="J2032" s="103"/>
      <c r="U2032" s="7"/>
    </row>
    <row r="2033" spans="2:21" s="2" customFormat="1">
      <c r="B2033" s="106"/>
      <c r="C2033" s="162"/>
      <c r="D2033" s="108"/>
      <c r="E2033" s="54"/>
      <c r="F2033" s="56"/>
      <c r="G2033" s="56"/>
      <c r="H2033" s="56"/>
      <c r="I2033" s="102"/>
      <c r="J2033" s="103"/>
      <c r="U2033" s="7"/>
    </row>
    <row r="2034" spans="2:21" s="2" customFormat="1">
      <c r="B2034" s="106"/>
      <c r="C2034" s="162"/>
      <c r="D2034" s="108"/>
      <c r="E2034" s="54"/>
      <c r="F2034" s="56"/>
      <c r="G2034" s="56"/>
      <c r="H2034" s="56"/>
      <c r="I2034" s="102"/>
      <c r="J2034" s="103"/>
      <c r="U2034" s="7"/>
    </row>
    <row r="2035" spans="2:21" s="2" customFormat="1">
      <c r="B2035" s="106"/>
      <c r="C2035" s="162"/>
      <c r="D2035" s="108"/>
      <c r="E2035" s="54"/>
      <c r="F2035" s="56"/>
      <c r="G2035" s="56"/>
      <c r="H2035" s="56"/>
      <c r="I2035" s="102"/>
      <c r="J2035" s="103"/>
      <c r="U2035" s="7"/>
    </row>
    <row r="2036" spans="2:21" s="2" customFormat="1">
      <c r="B2036" s="106"/>
      <c r="C2036" s="162"/>
      <c r="D2036" s="108"/>
      <c r="E2036" s="54"/>
      <c r="F2036" s="56"/>
      <c r="G2036" s="56"/>
      <c r="H2036" s="56"/>
      <c r="I2036" s="102"/>
      <c r="J2036" s="103"/>
      <c r="U2036" s="7"/>
    </row>
    <row r="2037" spans="2:21" s="2" customFormat="1">
      <c r="B2037" s="106"/>
      <c r="C2037" s="162"/>
      <c r="D2037" s="108"/>
      <c r="E2037" s="54"/>
      <c r="F2037" s="56"/>
      <c r="G2037" s="56"/>
      <c r="H2037" s="56"/>
      <c r="I2037" s="102"/>
      <c r="J2037" s="103"/>
      <c r="U2037" s="7"/>
    </row>
    <row r="2038" spans="2:21" s="2" customFormat="1">
      <c r="B2038" s="106"/>
      <c r="C2038" s="162"/>
      <c r="D2038" s="108"/>
      <c r="E2038" s="54"/>
      <c r="F2038" s="56"/>
      <c r="G2038" s="56"/>
      <c r="H2038" s="56"/>
      <c r="I2038" s="102"/>
      <c r="J2038" s="103"/>
      <c r="U2038" s="7"/>
    </row>
    <row r="2039" spans="2:21" s="2" customFormat="1">
      <c r="B2039" s="106"/>
      <c r="C2039" s="162"/>
      <c r="D2039" s="108"/>
      <c r="E2039" s="54"/>
      <c r="F2039" s="56"/>
      <c r="G2039" s="56"/>
      <c r="H2039" s="56"/>
      <c r="I2039" s="102"/>
      <c r="J2039" s="103"/>
      <c r="U2039" s="7"/>
    </row>
    <row r="2040" spans="2:21" s="2" customFormat="1">
      <c r="B2040" s="106"/>
      <c r="C2040" s="162"/>
      <c r="D2040" s="108"/>
      <c r="E2040" s="54"/>
      <c r="F2040" s="56"/>
      <c r="G2040" s="56"/>
      <c r="H2040" s="56"/>
      <c r="I2040" s="102"/>
      <c r="J2040" s="103"/>
      <c r="U2040" s="7"/>
    </row>
    <row r="2041" spans="2:21" s="2" customFormat="1">
      <c r="B2041" s="106"/>
      <c r="C2041" s="162"/>
      <c r="D2041" s="108"/>
      <c r="E2041" s="54"/>
      <c r="F2041" s="56"/>
      <c r="G2041" s="56"/>
      <c r="H2041" s="56"/>
      <c r="I2041" s="102"/>
      <c r="J2041" s="103"/>
      <c r="U2041" s="7"/>
    </row>
    <row r="2042" spans="2:21" s="2" customFormat="1">
      <c r="B2042" s="106"/>
      <c r="C2042" s="162"/>
      <c r="D2042" s="108"/>
      <c r="E2042" s="54"/>
      <c r="F2042" s="56"/>
      <c r="G2042" s="56"/>
      <c r="H2042" s="56"/>
      <c r="I2042" s="102"/>
      <c r="J2042" s="103"/>
      <c r="U2042" s="7"/>
    </row>
    <row r="2043" spans="2:21" s="2" customFormat="1">
      <c r="B2043" s="106"/>
      <c r="C2043" s="162"/>
      <c r="D2043" s="108"/>
      <c r="E2043" s="54"/>
      <c r="F2043" s="56"/>
      <c r="G2043" s="56"/>
      <c r="H2043" s="56"/>
      <c r="I2043" s="102"/>
      <c r="J2043" s="103"/>
      <c r="U2043" s="7"/>
    </row>
    <row r="2044" spans="2:21" s="2" customFormat="1">
      <c r="B2044" s="106"/>
      <c r="C2044" s="162"/>
      <c r="D2044" s="108"/>
      <c r="E2044" s="54"/>
      <c r="F2044" s="56"/>
      <c r="G2044" s="56"/>
      <c r="H2044" s="56"/>
      <c r="I2044" s="102"/>
      <c r="J2044" s="103"/>
      <c r="U2044" s="7"/>
    </row>
    <row r="2045" spans="2:21" s="2" customFormat="1">
      <c r="B2045" s="106"/>
      <c r="C2045" s="162"/>
      <c r="D2045" s="108"/>
      <c r="E2045" s="54"/>
      <c r="F2045" s="56"/>
      <c r="G2045" s="56"/>
      <c r="H2045" s="56"/>
      <c r="I2045" s="102"/>
      <c r="J2045" s="103"/>
      <c r="U2045" s="7"/>
    </row>
    <row r="2046" spans="2:21" s="2" customFormat="1">
      <c r="B2046" s="106"/>
      <c r="C2046" s="162"/>
      <c r="D2046" s="108"/>
      <c r="E2046" s="54"/>
      <c r="F2046" s="56"/>
      <c r="G2046" s="56"/>
      <c r="H2046" s="56"/>
      <c r="I2046" s="102"/>
      <c r="J2046" s="103"/>
      <c r="U2046" s="7"/>
    </row>
    <row r="2047" spans="2:21" s="2" customFormat="1">
      <c r="B2047" s="106"/>
      <c r="C2047" s="162"/>
      <c r="D2047" s="108"/>
      <c r="E2047" s="54"/>
      <c r="F2047" s="56"/>
      <c r="G2047" s="56"/>
      <c r="H2047" s="56"/>
      <c r="I2047" s="102"/>
      <c r="J2047" s="103"/>
      <c r="U2047" s="7"/>
    </row>
    <row r="2048" spans="2:21" s="2" customFormat="1">
      <c r="B2048" s="106"/>
      <c r="C2048" s="162"/>
      <c r="D2048" s="108"/>
      <c r="E2048" s="54"/>
      <c r="F2048" s="56"/>
      <c r="G2048" s="56"/>
      <c r="H2048" s="56"/>
      <c r="I2048" s="102"/>
      <c r="J2048" s="103"/>
      <c r="U2048" s="7"/>
    </row>
    <row r="2049" spans="2:21" s="2" customFormat="1">
      <c r="B2049" s="106"/>
      <c r="C2049" s="162"/>
      <c r="D2049" s="108"/>
      <c r="E2049" s="54"/>
      <c r="F2049" s="56"/>
      <c r="G2049" s="56"/>
      <c r="H2049" s="56"/>
      <c r="I2049" s="102"/>
      <c r="J2049" s="103"/>
      <c r="U2049" s="7"/>
    </row>
    <row r="2050" spans="2:21" s="2" customFormat="1">
      <c r="B2050" s="106"/>
      <c r="C2050" s="162"/>
      <c r="D2050" s="108"/>
      <c r="E2050" s="54"/>
      <c r="F2050" s="56"/>
      <c r="G2050" s="56"/>
      <c r="H2050" s="56"/>
      <c r="I2050" s="102"/>
      <c r="J2050" s="103"/>
      <c r="U2050" s="7"/>
    </row>
    <row r="2051" spans="2:21" s="2" customFormat="1">
      <c r="B2051" s="106"/>
      <c r="C2051" s="162"/>
      <c r="D2051" s="108"/>
      <c r="E2051" s="54"/>
      <c r="F2051" s="56"/>
      <c r="G2051" s="56"/>
      <c r="H2051" s="56"/>
      <c r="I2051" s="102"/>
      <c r="J2051" s="103"/>
      <c r="U2051" s="7"/>
    </row>
    <row r="2052" spans="2:21" s="2" customFormat="1">
      <c r="B2052" s="106"/>
      <c r="C2052" s="162"/>
      <c r="D2052" s="108"/>
      <c r="E2052" s="54"/>
      <c r="F2052" s="56"/>
      <c r="G2052" s="56"/>
      <c r="H2052" s="56"/>
      <c r="I2052" s="102"/>
      <c r="J2052" s="103"/>
      <c r="U2052" s="7"/>
    </row>
    <row r="2053" spans="2:21" s="2" customFormat="1">
      <c r="B2053" s="106"/>
      <c r="C2053" s="162"/>
      <c r="D2053" s="108"/>
      <c r="E2053" s="54"/>
      <c r="F2053" s="56"/>
      <c r="G2053" s="56"/>
      <c r="H2053" s="56"/>
      <c r="I2053" s="102"/>
      <c r="J2053" s="103"/>
      <c r="U2053" s="7"/>
    </row>
    <row r="2054" spans="2:21" s="2" customFormat="1">
      <c r="B2054" s="106"/>
      <c r="C2054" s="162"/>
      <c r="D2054" s="108"/>
      <c r="E2054" s="54"/>
      <c r="F2054" s="56"/>
      <c r="G2054" s="56"/>
      <c r="H2054" s="56"/>
      <c r="I2054" s="102"/>
      <c r="J2054" s="103"/>
      <c r="U2054" s="7"/>
    </row>
    <row r="2055" spans="2:21" s="2" customFormat="1">
      <c r="B2055" s="106"/>
      <c r="C2055" s="162"/>
      <c r="D2055" s="108"/>
      <c r="E2055" s="54"/>
      <c r="F2055" s="56"/>
      <c r="G2055" s="56"/>
      <c r="H2055" s="56"/>
      <c r="I2055" s="102"/>
      <c r="J2055" s="103"/>
      <c r="U2055" s="7"/>
    </row>
    <row r="2056" spans="2:21" s="2" customFormat="1">
      <c r="B2056" s="106"/>
      <c r="C2056" s="162"/>
      <c r="D2056" s="108"/>
      <c r="E2056" s="54"/>
      <c r="F2056" s="56"/>
      <c r="G2056" s="56"/>
      <c r="H2056" s="56"/>
      <c r="I2056" s="102"/>
      <c r="J2056" s="103"/>
      <c r="U2056" s="7"/>
    </row>
    <row r="2057" spans="2:21" s="2" customFormat="1">
      <c r="B2057" s="106"/>
      <c r="C2057" s="162"/>
      <c r="D2057" s="108"/>
      <c r="E2057" s="54"/>
      <c r="F2057" s="56"/>
      <c r="G2057" s="56"/>
      <c r="H2057" s="56"/>
      <c r="I2057" s="102"/>
      <c r="J2057" s="103"/>
      <c r="U2057" s="7"/>
    </row>
    <row r="2058" spans="2:21" s="2" customFormat="1">
      <c r="B2058" s="106"/>
      <c r="C2058" s="162"/>
      <c r="D2058" s="108"/>
      <c r="E2058" s="54"/>
      <c r="F2058" s="56"/>
      <c r="G2058" s="56"/>
      <c r="H2058" s="56"/>
      <c r="I2058" s="102"/>
      <c r="J2058" s="103"/>
      <c r="U2058" s="7"/>
    </row>
    <row r="2059" spans="2:21" s="2" customFormat="1">
      <c r="B2059" s="106"/>
      <c r="C2059" s="162"/>
      <c r="D2059" s="108"/>
      <c r="E2059" s="54"/>
      <c r="F2059" s="56"/>
      <c r="G2059" s="56"/>
      <c r="H2059" s="56"/>
      <c r="I2059" s="102"/>
      <c r="J2059" s="103"/>
      <c r="U2059" s="7"/>
    </row>
    <row r="2060" spans="2:21" s="2" customFormat="1">
      <c r="B2060" s="106"/>
      <c r="C2060" s="162"/>
      <c r="D2060" s="108"/>
      <c r="E2060" s="54"/>
      <c r="F2060" s="56"/>
      <c r="G2060" s="56"/>
      <c r="H2060" s="56"/>
      <c r="I2060" s="102"/>
      <c r="J2060" s="103"/>
      <c r="U2060" s="7"/>
    </row>
    <row r="2061" spans="2:21" s="2" customFormat="1">
      <c r="B2061" s="106"/>
      <c r="C2061" s="162"/>
      <c r="D2061" s="108"/>
      <c r="E2061" s="54"/>
      <c r="F2061" s="56"/>
      <c r="G2061" s="56"/>
      <c r="H2061" s="56"/>
      <c r="I2061" s="102"/>
      <c r="J2061" s="103"/>
      <c r="U2061" s="7"/>
    </row>
    <row r="2062" spans="2:21" s="2" customFormat="1">
      <c r="B2062" s="106"/>
      <c r="C2062" s="162"/>
      <c r="D2062" s="108"/>
      <c r="E2062" s="54"/>
      <c r="F2062" s="56"/>
      <c r="G2062" s="56"/>
      <c r="H2062" s="56"/>
      <c r="I2062" s="102"/>
      <c r="J2062" s="103"/>
      <c r="U2062" s="7"/>
    </row>
    <row r="2063" spans="2:21" s="2" customFormat="1">
      <c r="B2063" s="106"/>
      <c r="C2063" s="162"/>
      <c r="D2063" s="108"/>
      <c r="E2063" s="54"/>
      <c r="F2063" s="56"/>
      <c r="G2063" s="56"/>
      <c r="H2063" s="56"/>
      <c r="I2063" s="102"/>
      <c r="J2063" s="103"/>
      <c r="U2063" s="7"/>
    </row>
    <row r="2064" spans="2:21" s="2" customFormat="1">
      <c r="B2064" s="106"/>
      <c r="C2064" s="162"/>
      <c r="D2064" s="108"/>
      <c r="E2064" s="54"/>
      <c r="F2064" s="56"/>
      <c r="G2064" s="56"/>
      <c r="H2064" s="56"/>
      <c r="I2064" s="102"/>
      <c r="J2064" s="103"/>
      <c r="U2064" s="7"/>
    </row>
    <row r="2065" spans="2:21" s="2" customFormat="1">
      <c r="B2065" s="106"/>
      <c r="C2065" s="162"/>
      <c r="D2065" s="108"/>
      <c r="E2065" s="54"/>
      <c r="F2065" s="56"/>
      <c r="G2065" s="56"/>
      <c r="H2065" s="56"/>
      <c r="I2065" s="102"/>
      <c r="J2065" s="103"/>
      <c r="U2065" s="7"/>
    </row>
    <row r="2066" spans="2:21" s="2" customFormat="1">
      <c r="B2066" s="106"/>
      <c r="C2066" s="162"/>
      <c r="D2066" s="108"/>
      <c r="E2066" s="54"/>
      <c r="F2066" s="56"/>
      <c r="G2066" s="56"/>
      <c r="H2066" s="56"/>
      <c r="I2066" s="102"/>
      <c r="J2066" s="103"/>
      <c r="U2066" s="7"/>
    </row>
    <row r="2067" spans="2:21" s="2" customFormat="1">
      <c r="B2067" s="106"/>
      <c r="C2067" s="162"/>
      <c r="D2067" s="108"/>
      <c r="E2067" s="54"/>
      <c r="F2067" s="56"/>
      <c r="G2067" s="56"/>
      <c r="H2067" s="56"/>
      <c r="I2067" s="102"/>
      <c r="J2067" s="103"/>
      <c r="U2067" s="7"/>
    </row>
    <row r="2068" spans="2:21" s="2" customFormat="1">
      <c r="B2068" s="106"/>
      <c r="C2068" s="162"/>
      <c r="D2068" s="108"/>
      <c r="E2068" s="54"/>
      <c r="F2068" s="56"/>
      <c r="G2068" s="56"/>
      <c r="H2068" s="56"/>
      <c r="I2068" s="102"/>
      <c r="J2068" s="103"/>
      <c r="U2068" s="7"/>
    </row>
    <row r="2069" spans="2:21" s="2" customFormat="1">
      <c r="B2069" s="106"/>
      <c r="C2069" s="162"/>
      <c r="D2069" s="108"/>
      <c r="E2069" s="54"/>
      <c r="F2069" s="56"/>
      <c r="G2069" s="56"/>
      <c r="H2069" s="56"/>
      <c r="I2069" s="102"/>
      <c r="J2069" s="103"/>
      <c r="U2069" s="7"/>
    </row>
    <row r="2070" spans="2:21" s="2" customFormat="1">
      <c r="B2070" s="106"/>
      <c r="C2070" s="162"/>
      <c r="D2070" s="108"/>
      <c r="E2070" s="54"/>
      <c r="F2070" s="56"/>
      <c r="G2070" s="56"/>
      <c r="H2070" s="56"/>
      <c r="I2070" s="102"/>
      <c r="J2070" s="103"/>
      <c r="U2070" s="7"/>
    </row>
    <row r="2071" spans="2:21" s="2" customFormat="1">
      <c r="B2071" s="106"/>
      <c r="C2071" s="162"/>
      <c r="D2071" s="108"/>
      <c r="E2071" s="54"/>
      <c r="F2071" s="56"/>
      <c r="G2071" s="56"/>
      <c r="H2071" s="56"/>
      <c r="I2071" s="102"/>
      <c r="J2071" s="103"/>
      <c r="U2071" s="7"/>
    </row>
    <row r="2072" spans="2:21" s="2" customFormat="1">
      <c r="B2072" s="106"/>
      <c r="C2072" s="162"/>
      <c r="D2072" s="108"/>
      <c r="E2072" s="54"/>
      <c r="F2072" s="56"/>
      <c r="G2072" s="56"/>
      <c r="H2072" s="56"/>
      <c r="I2072" s="102"/>
      <c r="J2072" s="103"/>
      <c r="U2072" s="7"/>
    </row>
    <row r="2073" spans="2:21" s="2" customFormat="1">
      <c r="B2073" s="106"/>
      <c r="C2073" s="162"/>
      <c r="D2073" s="108"/>
      <c r="E2073" s="54"/>
      <c r="F2073" s="56"/>
      <c r="G2073" s="56"/>
      <c r="H2073" s="56"/>
      <c r="I2073" s="102"/>
      <c r="J2073" s="103"/>
      <c r="U2073" s="7"/>
    </row>
    <row r="2074" spans="2:21" s="2" customFormat="1">
      <c r="B2074" s="106"/>
      <c r="C2074" s="162"/>
      <c r="D2074" s="108"/>
      <c r="E2074" s="54"/>
      <c r="F2074" s="56"/>
      <c r="G2074" s="56"/>
      <c r="H2074" s="56"/>
      <c r="I2074" s="102"/>
      <c r="J2074" s="103"/>
      <c r="U2074" s="7"/>
    </row>
    <row r="2075" spans="2:21" s="2" customFormat="1">
      <c r="B2075" s="106"/>
      <c r="C2075" s="162"/>
      <c r="D2075" s="108"/>
      <c r="E2075" s="54"/>
      <c r="F2075" s="56"/>
      <c r="G2075" s="56"/>
      <c r="H2075" s="56"/>
      <c r="I2075" s="102"/>
      <c r="J2075" s="103"/>
      <c r="U2075" s="7"/>
    </row>
    <row r="2076" spans="2:21" s="2" customFormat="1">
      <c r="B2076" s="106"/>
      <c r="C2076" s="162"/>
      <c r="D2076" s="108"/>
      <c r="E2076" s="54"/>
      <c r="F2076" s="56"/>
      <c r="G2076" s="56"/>
      <c r="H2076" s="56"/>
      <c r="I2076" s="102"/>
      <c r="J2076" s="103"/>
      <c r="U2076" s="7"/>
    </row>
    <row r="2077" spans="2:21" s="2" customFormat="1">
      <c r="B2077" s="106"/>
      <c r="C2077" s="162"/>
      <c r="D2077" s="108"/>
      <c r="E2077" s="54"/>
      <c r="F2077" s="56"/>
      <c r="G2077" s="56"/>
      <c r="H2077" s="56"/>
      <c r="I2077" s="102"/>
      <c r="J2077" s="103"/>
      <c r="U2077" s="7"/>
    </row>
    <row r="2078" spans="2:21" s="2" customFormat="1">
      <c r="B2078" s="106"/>
      <c r="C2078" s="162"/>
      <c r="D2078" s="108"/>
      <c r="E2078" s="54"/>
      <c r="F2078" s="56"/>
      <c r="G2078" s="56"/>
      <c r="H2078" s="56"/>
      <c r="I2078" s="102"/>
      <c r="J2078" s="103"/>
      <c r="U2078" s="7"/>
    </row>
    <row r="2079" spans="2:21" s="2" customFormat="1">
      <c r="B2079" s="106"/>
      <c r="C2079" s="162"/>
      <c r="D2079" s="108"/>
      <c r="E2079" s="54"/>
      <c r="F2079" s="56"/>
      <c r="G2079" s="56"/>
      <c r="H2079" s="56"/>
      <c r="I2079" s="102"/>
      <c r="J2079" s="103"/>
      <c r="U2079" s="7"/>
    </row>
    <row r="2080" spans="2:21" s="2" customFormat="1">
      <c r="B2080" s="106"/>
      <c r="C2080" s="162"/>
      <c r="D2080" s="108"/>
      <c r="E2080" s="54"/>
      <c r="F2080" s="56"/>
      <c r="G2080" s="56"/>
      <c r="H2080" s="56"/>
      <c r="I2080" s="102"/>
      <c r="J2080" s="103"/>
      <c r="U2080" s="7"/>
    </row>
    <row r="2081" spans="2:21" s="2" customFormat="1">
      <c r="B2081" s="106"/>
      <c r="C2081" s="162"/>
      <c r="D2081" s="108"/>
      <c r="E2081" s="54"/>
      <c r="F2081" s="56"/>
      <c r="G2081" s="56"/>
      <c r="H2081" s="56"/>
      <c r="I2081" s="102"/>
      <c r="J2081" s="103"/>
      <c r="U2081" s="7"/>
    </row>
    <row r="2082" spans="2:21" s="2" customFormat="1">
      <c r="B2082" s="106"/>
      <c r="C2082" s="162"/>
      <c r="D2082" s="108"/>
      <c r="E2082" s="54"/>
      <c r="F2082" s="56"/>
      <c r="G2082" s="56"/>
      <c r="H2082" s="56"/>
      <c r="I2082" s="102"/>
      <c r="J2082" s="103"/>
      <c r="U2082" s="7"/>
    </row>
    <row r="2083" spans="2:21" s="2" customFormat="1">
      <c r="B2083" s="106"/>
      <c r="C2083" s="162"/>
      <c r="D2083" s="108"/>
      <c r="E2083" s="54"/>
      <c r="F2083" s="56"/>
      <c r="G2083" s="56"/>
      <c r="H2083" s="56"/>
      <c r="I2083" s="102"/>
      <c r="J2083" s="103"/>
      <c r="U2083" s="7"/>
    </row>
    <row r="2084" spans="2:21" s="2" customFormat="1">
      <c r="B2084" s="106"/>
      <c r="C2084" s="162"/>
      <c r="D2084" s="108"/>
      <c r="E2084" s="54"/>
      <c r="F2084" s="56"/>
      <c r="G2084" s="56"/>
      <c r="H2084" s="56"/>
      <c r="I2084" s="102"/>
      <c r="J2084" s="103"/>
      <c r="U2084" s="7"/>
    </row>
    <row r="2085" spans="2:21" s="2" customFormat="1">
      <c r="B2085" s="106"/>
      <c r="C2085" s="162"/>
      <c r="D2085" s="108"/>
      <c r="E2085" s="54"/>
      <c r="F2085" s="56"/>
      <c r="G2085" s="56"/>
      <c r="H2085" s="56"/>
      <c r="I2085" s="102"/>
      <c r="J2085" s="103"/>
      <c r="U2085" s="7"/>
    </row>
    <row r="2086" spans="2:21" s="2" customFormat="1">
      <c r="B2086" s="106"/>
      <c r="C2086" s="162"/>
      <c r="D2086" s="108"/>
      <c r="E2086" s="54"/>
      <c r="F2086" s="56"/>
      <c r="G2086" s="56"/>
      <c r="H2086" s="56"/>
      <c r="I2086" s="102"/>
      <c r="J2086" s="103"/>
      <c r="U2086" s="7"/>
    </row>
    <row r="2087" spans="2:21" s="2" customFormat="1">
      <c r="B2087" s="106"/>
      <c r="C2087" s="162"/>
      <c r="D2087" s="108"/>
      <c r="E2087" s="54"/>
      <c r="F2087" s="56"/>
      <c r="G2087" s="56"/>
      <c r="H2087" s="56"/>
      <c r="I2087" s="102"/>
      <c r="J2087" s="103"/>
      <c r="U2087" s="7"/>
    </row>
    <row r="2088" spans="2:21" s="2" customFormat="1">
      <c r="B2088" s="106"/>
      <c r="C2088" s="162"/>
      <c r="D2088" s="108"/>
      <c r="E2088" s="54"/>
      <c r="F2088" s="56"/>
      <c r="G2088" s="56"/>
      <c r="H2088" s="56"/>
      <c r="I2088" s="102"/>
      <c r="J2088" s="103"/>
      <c r="U2088" s="7"/>
    </row>
    <row r="2089" spans="2:21" s="2" customFormat="1">
      <c r="B2089" s="106"/>
      <c r="C2089" s="162"/>
      <c r="D2089" s="108"/>
      <c r="E2089" s="54"/>
      <c r="F2089" s="56"/>
      <c r="G2089" s="56"/>
      <c r="H2089" s="56"/>
      <c r="I2089" s="102"/>
      <c r="J2089" s="103"/>
      <c r="U2089" s="7"/>
    </row>
    <row r="2090" spans="2:21" s="2" customFormat="1">
      <c r="B2090" s="106"/>
      <c r="C2090" s="162"/>
      <c r="D2090" s="108"/>
      <c r="E2090" s="54"/>
      <c r="F2090" s="56"/>
      <c r="G2090" s="56"/>
      <c r="H2090" s="56"/>
      <c r="I2090" s="102"/>
      <c r="J2090" s="103"/>
      <c r="U2090" s="7"/>
    </row>
    <row r="2091" spans="2:21" s="2" customFormat="1">
      <c r="B2091" s="106"/>
      <c r="C2091" s="162"/>
      <c r="D2091" s="108"/>
      <c r="E2091" s="54"/>
      <c r="F2091" s="56"/>
      <c r="G2091" s="56"/>
      <c r="H2091" s="56"/>
      <c r="I2091" s="102"/>
      <c r="J2091" s="103"/>
      <c r="U2091" s="7"/>
    </row>
    <row r="2092" spans="2:21" s="2" customFormat="1">
      <c r="B2092" s="106"/>
      <c r="C2092" s="162"/>
      <c r="D2092" s="108"/>
      <c r="E2092" s="54"/>
      <c r="F2092" s="56"/>
      <c r="G2092" s="56"/>
      <c r="H2092" s="56"/>
      <c r="I2092" s="102"/>
      <c r="J2092" s="103"/>
      <c r="U2092" s="7"/>
    </row>
    <row r="2093" spans="2:21" s="2" customFormat="1">
      <c r="B2093" s="106"/>
      <c r="C2093" s="162"/>
      <c r="D2093" s="108"/>
      <c r="E2093" s="54"/>
      <c r="F2093" s="56"/>
      <c r="G2093" s="56"/>
      <c r="H2093" s="56"/>
      <c r="I2093" s="102"/>
      <c r="J2093" s="103"/>
      <c r="U2093" s="7"/>
    </row>
    <row r="2094" spans="2:21" s="2" customFormat="1">
      <c r="B2094" s="106"/>
      <c r="C2094" s="162"/>
      <c r="D2094" s="108"/>
      <c r="E2094" s="54"/>
      <c r="F2094" s="56"/>
      <c r="G2094" s="56"/>
      <c r="H2094" s="56"/>
      <c r="I2094" s="102"/>
      <c r="J2094" s="103"/>
      <c r="U2094" s="7"/>
    </row>
    <row r="2095" spans="2:21" s="2" customFormat="1">
      <c r="B2095" s="106"/>
      <c r="C2095" s="162"/>
      <c r="D2095" s="108"/>
      <c r="E2095" s="54"/>
      <c r="F2095" s="56"/>
      <c r="G2095" s="56"/>
      <c r="H2095" s="56"/>
      <c r="I2095" s="102"/>
      <c r="J2095" s="103"/>
      <c r="U2095" s="7"/>
    </row>
    <row r="2096" spans="2:21" s="2" customFormat="1">
      <c r="B2096" s="106"/>
      <c r="C2096" s="162"/>
      <c r="D2096" s="108"/>
      <c r="E2096" s="54"/>
      <c r="F2096" s="56"/>
      <c r="G2096" s="56"/>
      <c r="H2096" s="56"/>
      <c r="I2096" s="102"/>
      <c r="J2096" s="103"/>
      <c r="U2096" s="7"/>
    </row>
    <row r="2097" spans="2:21" s="2" customFormat="1">
      <c r="B2097" s="106"/>
      <c r="C2097" s="162"/>
      <c r="D2097" s="108"/>
      <c r="E2097" s="54"/>
      <c r="F2097" s="56"/>
      <c r="G2097" s="56"/>
      <c r="H2097" s="56"/>
      <c r="I2097" s="102"/>
      <c r="J2097" s="103"/>
      <c r="U2097" s="7"/>
    </row>
    <row r="2098" spans="2:21" s="2" customFormat="1">
      <c r="B2098" s="106"/>
      <c r="C2098" s="162"/>
      <c r="D2098" s="108"/>
      <c r="E2098" s="54"/>
      <c r="F2098" s="56"/>
      <c r="G2098" s="56"/>
      <c r="H2098" s="56"/>
      <c r="I2098" s="102"/>
      <c r="J2098" s="103"/>
      <c r="U2098" s="7"/>
    </row>
    <row r="2099" spans="2:21" s="2" customFormat="1">
      <c r="B2099" s="106"/>
      <c r="C2099" s="162"/>
      <c r="D2099" s="108"/>
      <c r="E2099" s="54"/>
      <c r="F2099" s="56"/>
      <c r="G2099" s="56"/>
      <c r="H2099" s="56"/>
      <c r="I2099" s="102"/>
      <c r="J2099" s="103"/>
      <c r="U2099" s="7"/>
    </row>
    <row r="2100" spans="2:21" s="2" customFormat="1">
      <c r="B2100" s="106"/>
      <c r="C2100" s="162"/>
      <c r="D2100" s="108"/>
      <c r="E2100" s="54"/>
      <c r="F2100" s="56"/>
      <c r="G2100" s="56"/>
      <c r="H2100" s="56"/>
      <c r="I2100" s="102"/>
      <c r="J2100" s="103"/>
      <c r="U2100" s="7"/>
    </row>
    <row r="2101" spans="2:21" s="2" customFormat="1">
      <c r="B2101" s="106"/>
      <c r="C2101" s="162"/>
      <c r="D2101" s="108"/>
      <c r="E2101" s="54"/>
      <c r="F2101" s="56"/>
      <c r="G2101" s="56"/>
      <c r="H2101" s="56"/>
      <c r="I2101" s="102"/>
      <c r="J2101" s="103"/>
      <c r="U2101" s="7"/>
    </row>
    <row r="2102" spans="2:21" s="2" customFormat="1">
      <c r="B2102" s="106"/>
      <c r="C2102" s="162"/>
      <c r="D2102" s="108"/>
      <c r="E2102" s="54"/>
      <c r="F2102" s="56"/>
      <c r="G2102" s="56"/>
      <c r="H2102" s="56"/>
      <c r="I2102" s="102"/>
      <c r="J2102" s="103"/>
      <c r="U2102" s="7"/>
    </row>
    <row r="2103" spans="2:21" s="2" customFormat="1">
      <c r="B2103" s="106"/>
      <c r="C2103" s="162"/>
      <c r="D2103" s="108"/>
      <c r="E2103" s="54"/>
      <c r="F2103" s="56"/>
      <c r="G2103" s="56"/>
      <c r="H2103" s="56"/>
      <c r="I2103" s="102"/>
      <c r="J2103" s="103"/>
      <c r="U2103" s="7"/>
    </row>
    <row r="2104" spans="2:21" s="2" customFormat="1">
      <c r="B2104" s="106"/>
      <c r="C2104" s="162"/>
      <c r="D2104" s="108"/>
      <c r="E2104" s="54"/>
      <c r="F2104" s="56"/>
      <c r="G2104" s="56"/>
      <c r="H2104" s="56"/>
      <c r="I2104" s="102"/>
      <c r="J2104" s="103"/>
      <c r="U2104" s="7"/>
    </row>
    <row r="2105" spans="2:21" s="2" customFormat="1">
      <c r="B2105" s="106"/>
      <c r="C2105" s="162"/>
      <c r="D2105" s="108"/>
      <c r="E2105" s="54"/>
      <c r="F2105" s="56"/>
      <c r="G2105" s="56"/>
      <c r="H2105" s="56"/>
      <c r="I2105" s="102"/>
      <c r="J2105" s="103"/>
      <c r="U2105" s="7"/>
    </row>
    <row r="2106" spans="2:21" s="2" customFormat="1">
      <c r="B2106" s="106"/>
      <c r="C2106" s="162"/>
      <c r="D2106" s="108"/>
      <c r="E2106" s="54"/>
      <c r="F2106" s="56"/>
      <c r="G2106" s="56"/>
      <c r="H2106" s="56"/>
      <c r="I2106" s="102"/>
      <c r="J2106" s="103"/>
      <c r="U2106" s="7"/>
    </row>
    <row r="2107" spans="2:21" s="2" customFormat="1">
      <c r="B2107" s="106"/>
      <c r="C2107" s="162"/>
      <c r="D2107" s="108"/>
      <c r="E2107" s="54"/>
      <c r="F2107" s="56"/>
      <c r="G2107" s="56"/>
      <c r="H2107" s="56"/>
      <c r="I2107" s="102"/>
      <c r="J2107" s="103"/>
      <c r="U2107" s="7"/>
    </row>
    <row r="2108" spans="2:21" s="2" customFormat="1">
      <c r="B2108" s="106"/>
      <c r="C2108" s="162"/>
      <c r="D2108" s="108"/>
      <c r="E2108" s="54"/>
      <c r="F2108" s="56"/>
      <c r="G2108" s="56"/>
      <c r="H2108" s="56"/>
      <c r="I2108" s="102"/>
      <c r="J2108" s="103"/>
      <c r="U2108" s="7"/>
    </row>
    <row r="2109" spans="2:21" s="2" customFormat="1">
      <c r="B2109" s="106"/>
      <c r="C2109" s="162"/>
      <c r="D2109" s="108"/>
      <c r="E2109" s="54"/>
      <c r="F2109" s="56"/>
      <c r="G2109" s="56"/>
      <c r="H2109" s="56"/>
      <c r="I2109" s="102"/>
      <c r="J2109" s="103"/>
      <c r="U2109" s="7"/>
    </row>
    <row r="2110" spans="2:21" s="2" customFormat="1">
      <c r="B2110" s="106"/>
      <c r="C2110" s="162"/>
      <c r="D2110" s="108"/>
      <c r="E2110" s="54"/>
      <c r="F2110" s="56"/>
      <c r="G2110" s="56"/>
      <c r="H2110" s="56"/>
      <c r="I2110" s="102"/>
      <c r="J2110" s="103"/>
      <c r="U2110" s="7"/>
    </row>
    <row r="2111" spans="2:21" s="2" customFormat="1">
      <c r="B2111" s="106"/>
      <c r="C2111" s="162"/>
      <c r="D2111" s="108"/>
      <c r="E2111" s="54"/>
      <c r="F2111" s="56"/>
      <c r="G2111" s="56"/>
      <c r="H2111" s="56"/>
      <c r="I2111" s="102"/>
      <c r="J2111" s="103"/>
      <c r="U2111" s="7"/>
    </row>
    <row r="2112" spans="2:21" s="2" customFormat="1">
      <c r="B2112" s="106"/>
      <c r="C2112" s="162"/>
      <c r="D2112" s="108"/>
      <c r="E2112" s="54"/>
      <c r="F2112" s="56"/>
      <c r="G2112" s="56"/>
      <c r="H2112" s="56"/>
      <c r="I2112" s="102"/>
      <c r="J2112" s="103"/>
      <c r="U2112" s="7"/>
    </row>
    <row r="2113" spans="2:21" s="2" customFormat="1">
      <c r="B2113" s="106"/>
      <c r="C2113" s="162"/>
      <c r="D2113" s="108"/>
      <c r="E2113" s="54"/>
      <c r="F2113" s="56"/>
      <c r="G2113" s="56"/>
      <c r="H2113" s="56"/>
      <c r="I2113" s="102"/>
      <c r="J2113" s="103"/>
      <c r="U2113" s="7"/>
    </row>
    <row r="2114" spans="2:21" s="2" customFormat="1">
      <c r="B2114" s="106"/>
      <c r="C2114" s="162"/>
      <c r="D2114" s="108"/>
      <c r="E2114" s="54"/>
      <c r="F2114" s="56"/>
      <c r="G2114" s="56"/>
      <c r="H2114" s="56"/>
      <c r="I2114" s="102"/>
      <c r="J2114" s="103"/>
      <c r="U2114" s="7"/>
    </row>
    <row r="2115" spans="2:21" s="2" customFormat="1">
      <c r="B2115" s="106"/>
      <c r="C2115" s="162"/>
      <c r="D2115" s="108"/>
      <c r="E2115" s="54"/>
      <c r="F2115" s="56"/>
      <c r="G2115" s="56"/>
      <c r="H2115" s="56"/>
      <c r="I2115" s="102"/>
      <c r="J2115" s="103"/>
      <c r="U2115" s="7"/>
    </row>
    <row r="2116" spans="2:21" s="2" customFormat="1">
      <c r="B2116" s="106"/>
      <c r="C2116" s="162"/>
      <c r="D2116" s="108"/>
      <c r="E2116" s="54"/>
      <c r="F2116" s="56"/>
      <c r="G2116" s="56"/>
      <c r="H2116" s="56"/>
      <c r="I2116" s="102"/>
      <c r="J2116" s="103"/>
      <c r="U2116" s="7"/>
    </row>
    <row r="2117" spans="2:21" s="2" customFormat="1">
      <c r="B2117" s="106"/>
      <c r="C2117" s="162"/>
      <c r="D2117" s="108"/>
      <c r="E2117" s="54"/>
      <c r="F2117" s="56"/>
      <c r="G2117" s="56"/>
      <c r="H2117" s="56"/>
      <c r="I2117" s="102"/>
      <c r="J2117" s="103"/>
      <c r="U2117" s="7"/>
    </row>
    <row r="2118" spans="2:21" s="2" customFormat="1">
      <c r="B2118" s="106"/>
      <c r="C2118" s="162"/>
      <c r="D2118" s="108"/>
      <c r="E2118" s="54"/>
      <c r="F2118" s="56"/>
      <c r="G2118" s="56"/>
      <c r="H2118" s="56"/>
      <c r="I2118" s="102"/>
      <c r="J2118" s="103"/>
      <c r="U2118" s="7"/>
    </row>
    <row r="2119" spans="2:21" s="2" customFormat="1">
      <c r="B2119" s="106"/>
      <c r="C2119" s="162"/>
      <c r="D2119" s="108"/>
      <c r="E2119" s="54"/>
      <c r="F2119" s="56"/>
      <c r="G2119" s="56"/>
      <c r="H2119" s="56"/>
      <c r="I2119" s="102"/>
      <c r="J2119" s="103"/>
      <c r="U2119" s="7"/>
    </row>
    <row r="2120" spans="2:21" s="2" customFormat="1">
      <c r="B2120" s="106"/>
      <c r="C2120" s="162"/>
      <c r="D2120" s="108"/>
      <c r="E2120" s="54"/>
      <c r="F2120" s="56"/>
      <c r="G2120" s="56"/>
      <c r="H2120" s="56"/>
      <c r="I2120" s="102"/>
      <c r="J2120" s="103"/>
      <c r="U2120" s="7"/>
    </row>
    <row r="2121" spans="2:21" s="2" customFormat="1">
      <c r="B2121" s="106"/>
      <c r="C2121" s="162"/>
      <c r="D2121" s="108"/>
      <c r="E2121" s="54"/>
      <c r="F2121" s="56"/>
      <c r="G2121" s="56"/>
      <c r="H2121" s="56"/>
      <c r="I2121" s="102"/>
      <c r="J2121" s="103"/>
      <c r="U2121" s="7"/>
    </row>
    <row r="2122" spans="2:21" s="2" customFormat="1">
      <c r="B2122" s="106"/>
      <c r="C2122" s="162"/>
      <c r="D2122" s="108"/>
      <c r="E2122" s="54"/>
      <c r="F2122" s="56"/>
      <c r="G2122" s="56"/>
      <c r="H2122" s="56"/>
      <c r="I2122" s="102"/>
      <c r="J2122" s="103"/>
      <c r="U2122" s="7"/>
    </row>
    <row r="2123" spans="2:21" s="2" customFormat="1">
      <c r="B2123" s="106"/>
      <c r="C2123" s="162"/>
      <c r="D2123" s="108"/>
      <c r="E2123" s="54"/>
      <c r="F2123" s="56"/>
      <c r="G2123" s="56"/>
      <c r="H2123" s="56"/>
      <c r="I2123" s="102"/>
      <c r="J2123" s="103"/>
      <c r="U2123" s="7"/>
    </row>
    <row r="2124" spans="2:21" s="2" customFormat="1">
      <c r="B2124" s="106"/>
      <c r="C2124" s="162"/>
      <c r="D2124" s="108"/>
      <c r="E2124" s="54"/>
      <c r="F2124" s="56"/>
      <c r="G2124" s="56"/>
      <c r="H2124" s="56"/>
      <c r="I2124" s="102"/>
      <c r="J2124" s="103"/>
      <c r="U2124" s="7"/>
    </row>
    <row r="2125" spans="2:21" s="2" customFormat="1">
      <c r="B2125" s="106"/>
      <c r="C2125" s="162"/>
      <c r="D2125" s="108"/>
      <c r="E2125" s="54"/>
      <c r="F2125" s="56"/>
      <c r="G2125" s="56"/>
      <c r="H2125" s="56"/>
      <c r="I2125" s="102"/>
      <c r="J2125" s="103"/>
      <c r="U2125" s="7"/>
    </row>
    <row r="2126" spans="2:21" s="2" customFormat="1">
      <c r="B2126" s="106"/>
      <c r="C2126" s="162"/>
      <c r="D2126" s="108"/>
      <c r="E2126" s="54"/>
      <c r="F2126" s="56"/>
      <c r="G2126" s="56"/>
      <c r="H2126" s="56"/>
      <c r="I2126" s="102"/>
      <c r="J2126" s="103"/>
      <c r="U2126" s="7"/>
    </row>
    <row r="2127" spans="2:21" s="2" customFormat="1">
      <c r="B2127" s="106"/>
      <c r="C2127" s="162"/>
      <c r="D2127" s="108"/>
      <c r="E2127" s="54"/>
      <c r="F2127" s="56"/>
      <c r="G2127" s="56"/>
      <c r="H2127" s="56"/>
      <c r="I2127" s="102"/>
      <c r="J2127" s="103"/>
      <c r="U2127" s="7"/>
    </row>
    <row r="2128" spans="2:21" s="2" customFormat="1">
      <c r="B2128" s="106"/>
      <c r="C2128" s="162"/>
      <c r="D2128" s="108"/>
      <c r="E2128" s="54"/>
      <c r="F2128" s="56"/>
      <c r="G2128" s="56"/>
      <c r="H2128" s="56"/>
      <c r="I2128" s="102"/>
      <c r="J2128" s="103"/>
      <c r="U2128" s="7"/>
    </row>
    <row r="2129" spans="2:21" s="2" customFormat="1">
      <c r="B2129" s="106"/>
      <c r="C2129" s="162"/>
      <c r="D2129" s="108"/>
      <c r="E2129" s="54"/>
      <c r="F2129" s="56"/>
      <c r="G2129" s="56"/>
      <c r="H2129" s="56"/>
      <c r="I2129" s="102"/>
      <c r="J2129" s="103"/>
      <c r="U2129" s="7"/>
    </row>
    <row r="2130" spans="2:21" s="2" customFormat="1">
      <c r="B2130" s="106"/>
      <c r="C2130" s="162"/>
      <c r="D2130" s="108"/>
      <c r="E2130" s="54"/>
      <c r="F2130" s="56"/>
      <c r="G2130" s="56"/>
      <c r="H2130" s="56"/>
      <c r="I2130" s="102"/>
      <c r="J2130" s="103"/>
      <c r="U2130" s="7"/>
    </row>
    <row r="2131" spans="2:21" s="2" customFormat="1">
      <c r="B2131" s="106"/>
      <c r="C2131" s="162"/>
      <c r="D2131" s="108"/>
      <c r="E2131" s="54"/>
      <c r="F2131" s="56"/>
      <c r="G2131" s="56"/>
      <c r="H2131" s="56"/>
      <c r="I2131" s="102"/>
      <c r="J2131" s="103"/>
      <c r="U2131" s="7"/>
    </row>
    <row r="2132" spans="2:21" s="2" customFormat="1">
      <c r="B2132" s="106"/>
      <c r="C2132" s="162"/>
      <c r="D2132" s="108"/>
      <c r="E2132" s="54"/>
      <c r="F2132" s="56"/>
      <c r="G2132" s="56"/>
      <c r="H2132" s="56"/>
      <c r="I2132" s="102"/>
      <c r="J2132" s="103"/>
      <c r="U2132" s="7"/>
    </row>
    <row r="2133" spans="2:21" s="2" customFormat="1">
      <c r="B2133" s="106"/>
      <c r="C2133" s="162"/>
      <c r="D2133" s="108"/>
      <c r="E2133" s="54"/>
      <c r="F2133" s="56"/>
      <c r="G2133" s="56"/>
      <c r="H2133" s="56"/>
      <c r="I2133" s="102"/>
      <c r="J2133" s="103"/>
      <c r="U2133" s="7"/>
    </row>
    <row r="2134" spans="2:21" s="2" customFormat="1">
      <c r="B2134" s="106"/>
      <c r="C2134" s="162"/>
      <c r="D2134" s="108"/>
      <c r="E2134" s="54"/>
      <c r="F2134" s="56"/>
      <c r="G2134" s="56"/>
      <c r="H2134" s="56"/>
      <c r="I2134" s="102"/>
      <c r="J2134" s="103"/>
      <c r="U2134" s="7"/>
    </row>
    <row r="2135" spans="2:21" s="2" customFormat="1">
      <c r="B2135" s="106"/>
      <c r="C2135" s="162"/>
      <c r="D2135" s="108"/>
      <c r="E2135" s="54"/>
      <c r="F2135" s="56"/>
      <c r="G2135" s="56"/>
      <c r="H2135" s="56"/>
      <c r="I2135" s="102"/>
      <c r="J2135" s="103"/>
      <c r="U2135" s="7"/>
    </row>
    <row r="2136" spans="2:21" s="2" customFormat="1">
      <c r="B2136" s="106"/>
      <c r="C2136" s="162"/>
      <c r="D2136" s="108"/>
      <c r="E2136" s="54"/>
      <c r="F2136" s="56"/>
      <c r="G2136" s="56"/>
      <c r="H2136" s="56"/>
      <c r="I2136" s="102"/>
      <c r="J2136" s="103"/>
      <c r="U2136" s="7"/>
    </row>
    <row r="2137" spans="2:21" s="2" customFormat="1">
      <c r="B2137" s="106"/>
      <c r="C2137" s="162"/>
      <c r="D2137" s="108"/>
      <c r="E2137" s="54"/>
      <c r="F2137" s="56"/>
      <c r="G2137" s="56"/>
      <c r="H2137" s="56"/>
      <c r="I2137" s="102"/>
      <c r="J2137" s="103"/>
      <c r="U2137" s="7"/>
    </row>
    <row r="2138" spans="2:21" s="2" customFormat="1">
      <c r="B2138" s="106"/>
      <c r="C2138" s="162"/>
      <c r="D2138" s="108"/>
      <c r="E2138" s="54"/>
      <c r="F2138" s="56"/>
      <c r="G2138" s="56"/>
      <c r="H2138" s="56"/>
      <c r="I2138" s="102"/>
      <c r="J2138" s="103"/>
      <c r="U2138" s="7"/>
    </row>
    <row r="2139" spans="2:21" s="2" customFormat="1">
      <c r="B2139" s="106"/>
      <c r="C2139" s="162"/>
      <c r="D2139" s="108"/>
      <c r="E2139" s="54"/>
      <c r="F2139" s="56"/>
      <c r="G2139" s="56"/>
      <c r="H2139" s="56"/>
      <c r="I2139" s="102"/>
      <c r="J2139" s="103"/>
      <c r="U2139" s="7"/>
    </row>
    <row r="2140" spans="2:21" s="2" customFormat="1">
      <c r="B2140" s="106"/>
      <c r="C2140" s="162"/>
      <c r="D2140" s="108"/>
      <c r="E2140" s="54"/>
      <c r="F2140" s="56"/>
      <c r="G2140" s="56"/>
      <c r="H2140" s="56"/>
      <c r="I2140" s="102"/>
      <c r="J2140" s="103"/>
      <c r="U2140" s="7"/>
    </row>
    <row r="2141" spans="2:21" s="2" customFormat="1">
      <c r="B2141" s="106"/>
      <c r="C2141" s="162"/>
      <c r="D2141" s="108"/>
      <c r="E2141" s="54"/>
      <c r="F2141" s="56"/>
      <c r="G2141" s="56"/>
      <c r="H2141" s="56"/>
      <c r="I2141" s="102"/>
      <c r="J2141" s="103"/>
      <c r="U2141" s="7"/>
    </row>
    <row r="2142" spans="2:21" s="2" customFormat="1">
      <c r="B2142" s="106"/>
      <c r="C2142" s="162"/>
      <c r="D2142" s="108"/>
      <c r="E2142" s="54"/>
      <c r="F2142" s="56"/>
      <c r="G2142" s="56"/>
      <c r="H2142" s="56"/>
      <c r="I2142" s="102"/>
      <c r="J2142" s="103"/>
      <c r="U2142" s="7"/>
    </row>
    <row r="2143" spans="2:21" s="2" customFormat="1">
      <c r="B2143" s="106"/>
      <c r="C2143" s="162"/>
      <c r="D2143" s="108"/>
      <c r="E2143" s="54"/>
      <c r="F2143" s="56"/>
      <c r="G2143" s="56"/>
      <c r="H2143" s="56"/>
      <c r="I2143" s="102"/>
      <c r="J2143" s="103"/>
      <c r="U2143" s="7"/>
    </row>
    <row r="2144" spans="2:21" s="2" customFormat="1">
      <c r="B2144" s="106"/>
      <c r="C2144" s="162"/>
      <c r="D2144" s="108"/>
      <c r="E2144" s="54"/>
      <c r="F2144" s="56"/>
      <c r="G2144" s="56"/>
      <c r="H2144" s="56"/>
      <c r="I2144" s="102"/>
      <c r="J2144" s="103"/>
      <c r="U2144" s="7"/>
    </row>
    <row r="2145" spans="2:21" s="2" customFormat="1">
      <c r="B2145" s="106"/>
      <c r="C2145" s="162"/>
      <c r="D2145" s="108"/>
      <c r="E2145" s="54"/>
      <c r="F2145" s="56"/>
      <c r="G2145" s="56"/>
      <c r="H2145" s="56"/>
      <c r="I2145" s="102"/>
      <c r="J2145" s="103"/>
      <c r="U2145" s="7"/>
    </row>
    <row r="2146" spans="2:21" s="2" customFormat="1">
      <c r="B2146" s="106"/>
      <c r="C2146" s="162"/>
      <c r="D2146" s="108"/>
      <c r="E2146" s="54"/>
      <c r="F2146" s="56"/>
      <c r="G2146" s="56"/>
      <c r="H2146" s="56"/>
      <c r="I2146" s="102"/>
      <c r="J2146" s="103"/>
      <c r="U2146" s="7"/>
    </row>
    <row r="2147" spans="2:21" s="2" customFormat="1">
      <c r="B2147" s="106"/>
      <c r="C2147" s="162"/>
      <c r="D2147" s="108"/>
      <c r="E2147" s="54"/>
      <c r="F2147" s="56"/>
      <c r="G2147" s="56"/>
      <c r="H2147" s="56"/>
      <c r="I2147" s="102"/>
      <c r="J2147" s="103"/>
      <c r="U2147" s="7"/>
    </row>
    <row r="2148" spans="2:21" s="2" customFormat="1">
      <c r="B2148" s="106"/>
      <c r="C2148" s="162"/>
      <c r="D2148" s="108"/>
      <c r="E2148" s="54"/>
      <c r="F2148" s="56"/>
      <c r="G2148" s="56"/>
      <c r="H2148" s="56"/>
      <c r="I2148" s="102"/>
      <c r="J2148" s="103"/>
      <c r="U2148" s="7"/>
    </row>
    <row r="2149" spans="2:21" s="2" customFormat="1">
      <c r="B2149" s="106"/>
      <c r="C2149" s="162"/>
      <c r="D2149" s="108"/>
      <c r="E2149" s="54"/>
      <c r="F2149" s="56"/>
      <c r="G2149" s="56"/>
      <c r="H2149" s="56"/>
      <c r="I2149" s="102"/>
      <c r="J2149" s="103"/>
      <c r="U2149" s="7"/>
    </row>
    <row r="2150" spans="2:21" s="2" customFormat="1">
      <c r="B2150" s="106"/>
      <c r="C2150" s="162"/>
      <c r="D2150" s="108"/>
      <c r="E2150" s="54"/>
      <c r="F2150" s="56"/>
      <c r="G2150" s="56"/>
      <c r="H2150" s="56"/>
      <c r="I2150" s="102"/>
      <c r="J2150" s="103"/>
      <c r="U2150" s="7"/>
    </row>
    <row r="2151" spans="2:21" s="2" customFormat="1">
      <c r="B2151" s="106"/>
      <c r="C2151" s="162"/>
      <c r="D2151" s="108"/>
      <c r="E2151" s="54"/>
      <c r="F2151" s="56"/>
      <c r="G2151" s="56"/>
      <c r="H2151" s="56"/>
      <c r="I2151" s="102"/>
      <c r="J2151" s="103"/>
      <c r="U2151" s="7"/>
    </row>
    <row r="2152" spans="2:21" s="2" customFormat="1">
      <c r="B2152" s="106"/>
      <c r="C2152" s="162"/>
      <c r="D2152" s="108"/>
      <c r="E2152" s="54"/>
      <c r="F2152" s="56"/>
      <c r="G2152" s="56"/>
      <c r="H2152" s="56"/>
      <c r="I2152" s="102"/>
      <c r="J2152" s="103"/>
      <c r="U2152" s="7"/>
    </row>
    <row r="2153" spans="2:21" s="2" customFormat="1">
      <c r="B2153" s="106"/>
      <c r="C2153" s="162"/>
      <c r="D2153" s="108"/>
      <c r="E2153" s="54"/>
      <c r="F2153" s="56"/>
      <c r="G2153" s="56"/>
      <c r="H2153" s="56"/>
      <c r="I2153" s="102"/>
      <c r="J2153" s="103"/>
      <c r="U2153" s="7"/>
    </row>
    <row r="2154" spans="2:21" s="2" customFormat="1">
      <c r="B2154" s="106"/>
      <c r="C2154" s="162"/>
      <c r="D2154" s="108"/>
      <c r="E2154" s="54"/>
      <c r="F2154" s="56"/>
      <c r="G2154" s="56"/>
      <c r="H2154" s="56"/>
      <c r="I2154" s="102"/>
      <c r="J2154" s="103"/>
      <c r="U2154" s="7"/>
    </row>
    <row r="2155" spans="2:21" s="2" customFormat="1">
      <c r="B2155" s="106"/>
      <c r="C2155" s="162"/>
      <c r="D2155" s="108"/>
      <c r="E2155" s="54"/>
      <c r="F2155" s="56"/>
      <c r="G2155" s="56"/>
      <c r="H2155" s="56"/>
      <c r="I2155" s="102"/>
      <c r="J2155" s="103"/>
      <c r="U2155" s="7"/>
    </row>
    <row r="2156" spans="2:21" s="2" customFormat="1">
      <c r="B2156" s="106"/>
      <c r="C2156" s="162"/>
      <c r="D2156" s="108"/>
      <c r="E2156" s="54"/>
      <c r="F2156" s="56"/>
      <c r="G2156" s="56"/>
      <c r="H2156" s="56"/>
      <c r="I2156" s="102"/>
      <c r="J2156" s="103"/>
      <c r="U2156" s="7"/>
    </row>
    <row r="2157" spans="2:21" s="2" customFormat="1">
      <c r="B2157" s="106"/>
      <c r="C2157" s="162"/>
      <c r="D2157" s="108"/>
      <c r="E2157" s="54"/>
      <c r="F2157" s="56"/>
      <c r="G2157" s="56"/>
      <c r="H2157" s="56"/>
      <c r="I2157" s="102"/>
      <c r="J2157" s="103"/>
      <c r="U2157" s="7"/>
    </row>
    <row r="2158" spans="2:21" s="2" customFormat="1">
      <c r="B2158" s="106"/>
      <c r="C2158" s="162"/>
      <c r="D2158" s="108"/>
      <c r="E2158" s="54"/>
      <c r="F2158" s="56"/>
      <c r="G2158" s="56"/>
      <c r="H2158" s="56"/>
      <c r="I2158" s="102"/>
      <c r="J2158" s="103"/>
      <c r="U2158" s="7"/>
    </row>
    <row r="2159" spans="2:21" s="2" customFormat="1">
      <c r="B2159" s="106"/>
      <c r="C2159" s="162"/>
      <c r="D2159" s="108"/>
      <c r="E2159" s="54"/>
      <c r="F2159" s="56"/>
      <c r="G2159" s="56"/>
      <c r="H2159" s="56"/>
      <c r="I2159" s="102"/>
      <c r="J2159" s="103"/>
      <c r="U2159" s="7"/>
    </row>
    <row r="2160" spans="2:21" s="2" customFormat="1">
      <c r="B2160" s="106"/>
      <c r="C2160" s="162"/>
      <c r="D2160" s="108"/>
      <c r="E2160" s="54"/>
      <c r="F2160" s="56"/>
      <c r="G2160" s="56"/>
      <c r="H2160" s="56"/>
      <c r="I2160" s="102"/>
      <c r="J2160" s="103"/>
      <c r="U2160" s="7"/>
    </row>
    <row r="2161" spans="2:21" s="2" customFormat="1">
      <c r="B2161" s="106"/>
      <c r="C2161" s="162"/>
      <c r="D2161" s="108"/>
      <c r="E2161" s="54"/>
      <c r="F2161" s="56"/>
      <c r="G2161" s="56"/>
      <c r="H2161" s="56"/>
      <c r="I2161" s="102"/>
      <c r="J2161" s="103"/>
      <c r="U2161" s="7"/>
    </row>
    <row r="2162" spans="2:21" s="2" customFormat="1">
      <c r="B2162" s="106"/>
      <c r="C2162" s="162"/>
      <c r="D2162" s="108"/>
      <c r="E2162" s="54"/>
      <c r="F2162" s="56"/>
      <c r="G2162" s="56"/>
      <c r="H2162" s="56"/>
      <c r="I2162" s="102"/>
      <c r="J2162" s="103"/>
      <c r="U2162" s="7"/>
    </row>
    <row r="2163" spans="2:21" s="2" customFormat="1">
      <c r="B2163" s="106"/>
      <c r="C2163" s="162"/>
      <c r="D2163" s="108"/>
      <c r="E2163" s="54"/>
      <c r="F2163" s="56"/>
      <c r="G2163" s="56"/>
      <c r="H2163" s="56"/>
      <c r="I2163" s="102"/>
      <c r="J2163" s="103"/>
      <c r="U2163" s="7"/>
    </row>
    <row r="2164" spans="2:21" s="2" customFormat="1">
      <c r="B2164" s="106"/>
      <c r="C2164" s="162"/>
      <c r="D2164" s="108"/>
      <c r="E2164" s="54"/>
      <c r="F2164" s="56"/>
      <c r="G2164" s="56"/>
      <c r="H2164" s="56"/>
      <c r="I2164" s="102"/>
      <c r="J2164" s="103"/>
      <c r="U2164" s="7"/>
    </row>
    <row r="2165" spans="2:21" s="2" customFormat="1">
      <c r="B2165" s="106"/>
      <c r="C2165" s="162"/>
      <c r="D2165" s="108"/>
      <c r="E2165" s="54"/>
      <c r="F2165" s="56"/>
      <c r="G2165" s="56"/>
      <c r="H2165" s="56"/>
      <c r="I2165" s="102"/>
      <c r="J2165" s="103"/>
      <c r="U2165" s="7"/>
    </row>
    <row r="2166" spans="2:21" s="2" customFormat="1">
      <c r="B2166" s="106"/>
      <c r="C2166" s="162"/>
      <c r="D2166" s="108"/>
      <c r="E2166" s="54"/>
      <c r="F2166" s="56"/>
      <c r="G2166" s="56"/>
      <c r="H2166" s="56"/>
      <c r="I2166" s="102"/>
      <c r="J2166" s="103"/>
      <c r="U2166" s="7"/>
    </row>
    <row r="2167" spans="2:21" s="2" customFormat="1">
      <c r="B2167" s="106"/>
      <c r="C2167" s="162"/>
      <c r="D2167" s="108"/>
      <c r="E2167" s="54"/>
      <c r="F2167" s="56"/>
      <c r="G2167" s="56"/>
      <c r="H2167" s="56"/>
      <c r="I2167" s="102"/>
      <c r="J2167" s="103"/>
      <c r="U2167" s="7"/>
    </row>
    <row r="2168" spans="2:21" s="2" customFormat="1">
      <c r="B2168" s="106"/>
      <c r="C2168" s="162"/>
      <c r="D2168" s="108"/>
      <c r="E2168" s="54"/>
      <c r="F2168" s="56"/>
      <c r="G2168" s="56"/>
      <c r="H2168" s="56"/>
      <c r="I2168" s="102"/>
      <c r="J2168" s="103"/>
      <c r="U2168" s="7"/>
    </row>
    <row r="2169" spans="2:21" s="2" customFormat="1">
      <c r="B2169" s="106"/>
      <c r="C2169" s="162"/>
      <c r="D2169" s="108"/>
      <c r="E2169" s="54"/>
      <c r="F2169" s="56"/>
      <c r="G2169" s="56"/>
      <c r="H2169" s="56"/>
      <c r="I2169" s="102"/>
      <c r="J2169" s="103"/>
      <c r="U2169" s="7"/>
    </row>
    <row r="2170" spans="2:21" s="2" customFormat="1">
      <c r="B2170" s="106"/>
      <c r="C2170" s="162"/>
      <c r="D2170" s="108"/>
      <c r="E2170" s="54"/>
      <c r="F2170" s="56"/>
      <c r="G2170" s="56"/>
      <c r="H2170" s="56"/>
      <c r="I2170" s="102"/>
      <c r="J2170" s="103"/>
      <c r="U2170" s="7"/>
    </row>
    <row r="2171" spans="2:21" s="2" customFormat="1">
      <c r="B2171" s="106"/>
      <c r="C2171" s="162"/>
      <c r="D2171" s="108"/>
      <c r="E2171" s="54"/>
      <c r="F2171" s="56"/>
      <c r="G2171" s="56"/>
      <c r="H2171" s="56"/>
      <c r="I2171" s="102"/>
      <c r="J2171" s="103"/>
      <c r="U2171" s="7"/>
    </row>
    <row r="2172" spans="2:21" s="2" customFormat="1">
      <c r="B2172" s="106"/>
      <c r="C2172" s="162"/>
      <c r="D2172" s="108"/>
      <c r="E2172" s="54"/>
      <c r="F2172" s="56"/>
      <c r="G2172" s="56"/>
      <c r="H2172" s="56"/>
      <c r="I2172" s="102"/>
      <c r="J2172" s="103"/>
      <c r="U2172" s="7"/>
    </row>
    <row r="2173" spans="2:21" s="2" customFormat="1">
      <c r="B2173" s="106"/>
      <c r="C2173" s="162"/>
      <c r="D2173" s="108"/>
      <c r="E2173" s="54"/>
      <c r="F2173" s="56"/>
      <c r="G2173" s="56"/>
      <c r="H2173" s="56"/>
      <c r="I2173" s="102"/>
      <c r="J2173" s="103"/>
      <c r="U2173" s="7"/>
    </row>
    <row r="2174" spans="2:21" s="2" customFormat="1">
      <c r="B2174" s="106"/>
      <c r="C2174" s="162"/>
      <c r="D2174" s="108"/>
      <c r="E2174" s="54"/>
      <c r="F2174" s="56"/>
      <c r="G2174" s="56"/>
      <c r="H2174" s="56"/>
      <c r="I2174" s="102"/>
      <c r="J2174" s="103"/>
      <c r="U2174" s="7"/>
    </row>
    <row r="2175" spans="2:21" s="2" customFormat="1">
      <c r="B2175" s="106"/>
      <c r="C2175" s="162"/>
      <c r="D2175" s="108"/>
      <c r="E2175" s="54"/>
      <c r="F2175" s="56"/>
      <c r="G2175" s="56"/>
      <c r="H2175" s="56"/>
      <c r="I2175" s="102"/>
      <c r="J2175" s="103"/>
      <c r="U2175" s="7"/>
    </row>
    <row r="2176" spans="2:21" s="2" customFormat="1">
      <c r="B2176" s="106"/>
      <c r="C2176" s="162"/>
      <c r="D2176" s="108"/>
      <c r="E2176" s="54"/>
      <c r="F2176" s="56"/>
      <c r="G2176" s="56"/>
      <c r="H2176" s="56"/>
      <c r="I2176" s="102"/>
      <c r="J2176" s="103"/>
      <c r="U2176" s="7"/>
    </row>
    <row r="2177" spans="2:21" s="2" customFormat="1">
      <c r="B2177" s="106"/>
      <c r="C2177" s="162"/>
      <c r="D2177" s="108"/>
      <c r="E2177" s="54"/>
      <c r="F2177" s="56"/>
      <c r="G2177" s="56"/>
      <c r="H2177" s="56"/>
      <c r="I2177" s="102"/>
      <c r="J2177" s="103"/>
      <c r="U2177" s="7"/>
    </row>
    <row r="2178" spans="2:21" s="2" customFormat="1">
      <c r="B2178" s="106"/>
      <c r="C2178" s="162"/>
      <c r="D2178" s="108"/>
      <c r="E2178" s="54"/>
      <c r="F2178" s="56"/>
      <c r="G2178" s="56"/>
      <c r="H2178" s="56"/>
      <c r="I2178" s="102"/>
      <c r="J2178" s="103"/>
      <c r="U2178" s="7"/>
    </row>
    <row r="2179" spans="2:21" s="2" customFormat="1">
      <c r="B2179" s="106"/>
      <c r="C2179" s="162"/>
      <c r="D2179" s="108"/>
      <c r="E2179" s="54"/>
      <c r="F2179" s="56"/>
      <c r="G2179" s="56"/>
      <c r="H2179" s="56"/>
      <c r="I2179" s="102"/>
      <c r="J2179" s="103"/>
      <c r="U2179" s="7"/>
    </row>
    <row r="2180" spans="2:21" s="2" customFormat="1">
      <c r="B2180" s="106"/>
      <c r="C2180" s="162"/>
      <c r="D2180" s="108"/>
      <c r="E2180" s="54"/>
      <c r="F2180" s="56"/>
      <c r="G2180" s="56"/>
      <c r="H2180" s="56"/>
      <c r="I2180" s="102"/>
      <c r="J2180" s="103"/>
      <c r="U2180" s="7"/>
    </row>
    <row r="2181" spans="2:21" s="2" customFormat="1">
      <c r="B2181" s="106"/>
      <c r="C2181" s="162"/>
      <c r="D2181" s="108"/>
      <c r="E2181" s="54"/>
      <c r="F2181" s="56"/>
      <c r="G2181" s="56"/>
      <c r="H2181" s="56"/>
      <c r="I2181" s="102"/>
      <c r="J2181" s="103"/>
      <c r="U2181" s="7"/>
    </row>
    <row r="2182" spans="2:21" s="2" customFormat="1">
      <c r="B2182" s="106"/>
      <c r="C2182" s="162"/>
      <c r="D2182" s="108"/>
      <c r="E2182" s="54"/>
      <c r="F2182" s="56"/>
      <c r="G2182" s="56"/>
      <c r="H2182" s="56"/>
      <c r="I2182" s="102"/>
      <c r="J2182" s="103"/>
      <c r="U2182" s="7"/>
    </row>
    <row r="2183" spans="2:21" s="2" customFormat="1">
      <c r="B2183" s="106"/>
      <c r="C2183" s="162"/>
      <c r="D2183" s="108"/>
      <c r="E2183" s="54"/>
      <c r="F2183" s="56"/>
      <c r="G2183" s="56"/>
      <c r="H2183" s="56"/>
      <c r="I2183" s="102"/>
      <c r="J2183" s="103"/>
      <c r="U2183" s="7"/>
    </row>
    <row r="2184" spans="2:21" s="2" customFormat="1">
      <c r="B2184" s="106"/>
      <c r="C2184" s="162"/>
      <c r="D2184" s="108"/>
      <c r="E2184" s="54"/>
      <c r="F2184" s="56"/>
      <c r="G2184" s="56"/>
      <c r="H2184" s="56"/>
      <c r="I2184" s="102"/>
      <c r="J2184" s="103"/>
      <c r="U2184" s="7"/>
    </row>
    <row r="2185" spans="2:21" s="2" customFormat="1">
      <c r="B2185" s="106"/>
      <c r="C2185" s="162"/>
      <c r="D2185" s="108"/>
      <c r="E2185" s="54"/>
      <c r="F2185" s="56"/>
      <c r="G2185" s="56"/>
      <c r="H2185" s="56"/>
      <c r="I2185" s="102"/>
      <c r="J2185" s="103"/>
      <c r="U2185" s="7"/>
    </row>
    <row r="2186" spans="2:21" s="2" customFormat="1">
      <c r="B2186" s="106"/>
      <c r="C2186" s="162"/>
      <c r="D2186" s="108"/>
      <c r="E2186" s="54"/>
      <c r="F2186" s="56"/>
      <c r="G2186" s="56"/>
      <c r="H2186" s="56"/>
      <c r="I2186" s="102"/>
      <c r="J2186" s="103"/>
      <c r="U2186" s="7"/>
    </row>
    <row r="2187" spans="2:21" s="2" customFormat="1">
      <c r="B2187" s="106"/>
      <c r="C2187" s="162"/>
      <c r="D2187" s="108"/>
      <c r="E2187" s="54"/>
      <c r="F2187" s="56"/>
      <c r="G2187" s="56"/>
      <c r="H2187" s="56"/>
      <c r="I2187" s="102"/>
      <c r="J2187" s="103"/>
      <c r="U2187" s="7"/>
    </row>
    <row r="2188" spans="2:21" s="2" customFormat="1">
      <c r="B2188" s="106"/>
      <c r="C2188" s="162"/>
      <c r="D2188" s="108"/>
      <c r="E2188" s="54"/>
      <c r="F2188" s="56"/>
      <c r="G2188" s="56"/>
      <c r="H2188" s="56"/>
      <c r="I2188" s="102"/>
      <c r="J2188" s="103"/>
      <c r="U2188" s="7"/>
    </row>
    <row r="2189" spans="2:21" s="2" customFormat="1">
      <c r="B2189" s="106"/>
      <c r="C2189" s="162"/>
      <c r="D2189" s="108"/>
      <c r="E2189" s="54"/>
      <c r="F2189" s="56"/>
      <c r="G2189" s="56"/>
      <c r="H2189" s="56"/>
      <c r="I2189" s="102"/>
      <c r="J2189" s="103"/>
      <c r="U2189" s="7"/>
    </row>
    <row r="2190" spans="2:21" s="2" customFormat="1">
      <c r="B2190" s="106"/>
      <c r="C2190" s="162"/>
      <c r="D2190" s="108"/>
      <c r="E2190" s="54"/>
      <c r="F2190" s="56"/>
      <c r="G2190" s="56"/>
      <c r="H2190" s="56"/>
      <c r="I2190" s="102"/>
      <c r="J2190" s="103"/>
      <c r="U2190" s="7"/>
    </row>
    <row r="2191" spans="2:21" s="2" customFormat="1">
      <c r="B2191" s="106"/>
      <c r="C2191" s="162"/>
      <c r="D2191" s="108"/>
      <c r="E2191" s="54"/>
      <c r="F2191" s="56"/>
      <c r="G2191" s="56"/>
      <c r="H2191" s="56"/>
      <c r="I2191" s="102"/>
      <c r="J2191" s="103"/>
      <c r="U2191" s="7"/>
    </row>
    <row r="2192" spans="2:21" s="2" customFormat="1">
      <c r="B2192" s="106"/>
      <c r="C2192" s="162"/>
      <c r="D2192" s="108"/>
      <c r="E2192" s="54"/>
      <c r="F2192" s="56"/>
      <c r="G2192" s="56"/>
      <c r="H2192" s="56"/>
      <c r="I2192" s="102"/>
      <c r="J2192" s="103"/>
      <c r="U2192" s="7"/>
    </row>
    <row r="2193" spans="2:21" s="2" customFormat="1">
      <c r="B2193" s="106"/>
      <c r="C2193" s="162"/>
      <c r="D2193" s="108"/>
      <c r="E2193" s="54"/>
      <c r="F2193" s="56"/>
      <c r="G2193" s="56"/>
      <c r="H2193" s="56"/>
      <c r="I2193" s="102"/>
      <c r="J2193" s="103"/>
      <c r="U2193" s="7"/>
    </row>
    <row r="2194" spans="2:21" s="2" customFormat="1">
      <c r="B2194" s="106"/>
      <c r="C2194" s="162"/>
      <c r="D2194" s="108"/>
      <c r="E2194" s="54"/>
      <c r="F2194" s="56"/>
      <c r="G2194" s="56"/>
      <c r="H2194" s="56"/>
      <c r="I2194" s="102"/>
      <c r="J2194" s="103"/>
      <c r="U2194" s="7"/>
    </row>
    <row r="2195" spans="2:21" s="2" customFormat="1">
      <c r="B2195" s="106"/>
      <c r="C2195" s="162"/>
      <c r="D2195" s="108"/>
      <c r="E2195" s="54"/>
      <c r="F2195" s="56"/>
      <c r="G2195" s="56"/>
      <c r="H2195" s="56"/>
      <c r="I2195" s="102"/>
      <c r="J2195" s="103"/>
      <c r="U2195" s="7"/>
    </row>
    <row r="2196" spans="2:21" s="2" customFormat="1">
      <c r="B2196" s="106"/>
      <c r="C2196" s="162"/>
      <c r="D2196" s="108"/>
      <c r="E2196" s="54"/>
      <c r="F2196" s="56"/>
      <c r="G2196" s="56"/>
      <c r="H2196" s="56"/>
      <c r="I2196" s="102"/>
      <c r="J2196" s="103"/>
      <c r="U2196" s="7"/>
    </row>
    <row r="2197" spans="2:21" s="2" customFormat="1">
      <c r="B2197" s="106"/>
      <c r="C2197" s="162"/>
      <c r="D2197" s="108"/>
      <c r="E2197" s="54"/>
      <c r="F2197" s="56"/>
      <c r="G2197" s="56"/>
      <c r="H2197" s="56"/>
      <c r="I2197" s="102"/>
      <c r="J2197" s="103"/>
      <c r="U2197" s="7"/>
    </row>
    <row r="2198" spans="2:21" s="2" customFormat="1">
      <c r="B2198" s="106"/>
      <c r="C2198" s="162"/>
      <c r="D2198" s="108"/>
      <c r="E2198" s="54"/>
      <c r="F2198" s="56"/>
      <c r="G2198" s="56"/>
      <c r="H2198" s="56"/>
      <c r="I2198" s="102"/>
      <c r="J2198" s="103"/>
      <c r="U2198" s="7"/>
    </row>
    <row r="2199" spans="2:21" s="2" customFormat="1">
      <c r="B2199" s="106"/>
      <c r="C2199" s="162"/>
      <c r="D2199" s="108"/>
      <c r="E2199" s="54"/>
      <c r="F2199" s="56"/>
      <c r="G2199" s="56"/>
      <c r="H2199" s="56"/>
      <c r="I2199" s="102"/>
      <c r="J2199" s="103"/>
      <c r="U2199" s="7"/>
    </row>
    <row r="2200" spans="2:21" s="2" customFormat="1">
      <c r="B2200" s="106"/>
      <c r="C2200" s="162"/>
      <c r="D2200" s="108"/>
      <c r="E2200" s="54"/>
      <c r="F2200" s="56"/>
      <c r="G2200" s="56"/>
      <c r="H2200" s="56"/>
      <c r="I2200" s="102"/>
      <c r="J2200" s="103"/>
      <c r="U2200" s="7"/>
    </row>
    <row r="2201" spans="2:21" s="2" customFormat="1">
      <c r="B2201" s="106"/>
      <c r="C2201" s="162"/>
      <c r="D2201" s="108"/>
      <c r="E2201" s="54"/>
      <c r="F2201" s="56"/>
      <c r="G2201" s="56"/>
      <c r="H2201" s="56"/>
      <c r="I2201" s="102"/>
      <c r="J2201" s="103"/>
      <c r="U2201" s="7"/>
    </row>
    <row r="2202" spans="2:21" s="2" customFormat="1">
      <c r="B2202" s="106"/>
      <c r="C2202" s="162"/>
      <c r="D2202" s="108"/>
      <c r="E2202" s="54"/>
      <c r="F2202" s="56"/>
      <c r="G2202" s="56"/>
      <c r="H2202" s="56"/>
      <c r="I2202" s="102"/>
      <c r="J2202" s="103"/>
      <c r="U2202" s="7"/>
    </row>
    <row r="2203" spans="2:21" s="2" customFormat="1">
      <c r="B2203" s="106"/>
      <c r="C2203" s="162"/>
      <c r="D2203" s="108"/>
      <c r="E2203" s="54"/>
      <c r="F2203" s="56"/>
      <c r="G2203" s="56"/>
      <c r="H2203" s="56"/>
      <c r="I2203" s="102"/>
      <c r="J2203" s="103"/>
      <c r="U2203" s="7"/>
    </row>
    <row r="2204" spans="2:21" s="2" customFormat="1">
      <c r="B2204" s="106"/>
      <c r="C2204" s="162"/>
      <c r="D2204" s="108"/>
      <c r="E2204" s="54"/>
      <c r="F2204" s="56"/>
      <c r="G2204" s="56"/>
      <c r="H2204" s="56"/>
      <c r="I2204" s="102"/>
      <c r="J2204" s="103"/>
      <c r="U2204" s="7"/>
    </row>
    <row r="2205" spans="2:21" s="2" customFormat="1">
      <c r="B2205" s="106"/>
      <c r="C2205" s="162"/>
      <c r="D2205" s="108"/>
      <c r="E2205" s="54"/>
      <c r="F2205" s="56"/>
      <c r="G2205" s="56"/>
      <c r="H2205" s="56"/>
      <c r="I2205" s="102"/>
      <c r="J2205" s="103"/>
      <c r="U2205" s="7"/>
    </row>
    <row r="2206" spans="2:21" s="2" customFormat="1">
      <c r="B2206" s="106"/>
      <c r="C2206" s="162"/>
      <c r="D2206" s="108"/>
      <c r="E2206" s="54"/>
      <c r="F2206" s="56"/>
      <c r="G2206" s="56"/>
      <c r="H2206" s="56"/>
      <c r="I2206" s="102"/>
      <c r="J2206" s="103"/>
      <c r="U2206" s="7"/>
    </row>
    <row r="2207" spans="2:21" s="2" customFormat="1">
      <c r="B2207" s="106"/>
      <c r="C2207" s="162"/>
      <c r="D2207" s="108"/>
      <c r="E2207" s="54"/>
      <c r="F2207" s="56"/>
      <c r="G2207" s="56"/>
      <c r="H2207" s="56"/>
      <c r="I2207" s="102"/>
      <c r="J2207" s="103"/>
      <c r="U2207" s="7"/>
    </row>
    <row r="2208" spans="2:21" s="2" customFormat="1">
      <c r="B2208" s="106"/>
      <c r="C2208" s="162"/>
      <c r="D2208" s="108"/>
      <c r="E2208" s="54"/>
      <c r="F2208" s="56"/>
      <c r="G2208" s="56"/>
      <c r="H2208" s="56"/>
      <c r="I2208" s="102"/>
      <c r="J2208" s="103"/>
      <c r="U2208" s="7"/>
    </row>
    <row r="2209" spans="2:21" s="2" customFormat="1">
      <c r="B2209" s="106"/>
      <c r="C2209" s="162"/>
      <c r="D2209" s="108"/>
      <c r="E2209" s="54"/>
      <c r="F2209" s="56"/>
      <c r="G2209" s="56"/>
      <c r="H2209" s="56"/>
      <c r="I2209" s="102"/>
      <c r="J2209" s="103"/>
      <c r="U2209" s="7"/>
    </row>
    <row r="2210" spans="2:21" s="2" customFormat="1">
      <c r="B2210" s="106"/>
      <c r="C2210" s="162"/>
      <c r="D2210" s="108"/>
      <c r="E2210" s="54"/>
      <c r="F2210" s="56"/>
      <c r="G2210" s="56"/>
      <c r="H2210" s="56"/>
      <c r="I2210" s="102"/>
      <c r="J2210" s="103"/>
      <c r="U2210" s="7"/>
    </row>
    <row r="2211" spans="2:21" s="2" customFormat="1">
      <c r="B2211" s="106"/>
      <c r="C2211" s="162"/>
      <c r="D2211" s="108"/>
      <c r="E2211" s="54"/>
      <c r="F2211" s="56"/>
      <c r="G2211" s="56"/>
      <c r="H2211" s="56"/>
      <c r="I2211" s="102"/>
      <c r="J2211" s="103"/>
      <c r="U2211" s="7"/>
    </row>
    <row r="2212" spans="2:21" s="2" customFormat="1">
      <c r="B2212" s="106"/>
      <c r="C2212" s="162"/>
      <c r="D2212" s="108"/>
      <c r="E2212" s="54"/>
      <c r="F2212" s="56"/>
      <c r="G2212" s="56"/>
      <c r="H2212" s="56"/>
      <c r="I2212" s="102"/>
      <c r="J2212" s="103"/>
      <c r="U2212" s="7"/>
    </row>
    <row r="2213" spans="2:21" s="2" customFormat="1">
      <c r="B2213" s="106"/>
      <c r="C2213" s="162"/>
      <c r="D2213" s="108"/>
      <c r="E2213" s="54"/>
      <c r="F2213" s="56"/>
      <c r="G2213" s="56"/>
      <c r="H2213" s="56"/>
      <c r="I2213" s="102"/>
      <c r="J2213" s="103"/>
      <c r="U2213" s="7"/>
    </row>
    <row r="2214" spans="2:21" s="2" customFormat="1">
      <c r="B2214" s="106"/>
      <c r="C2214" s="162"/>
      <c r="D2214" s="108"/>
      <c r="E2214" s="54"/>
      <c r="F2214" s="56"/>
      <c r="G2214" s="56"/>
      <c r="H2214" s="56"/>
      <c r="I2214" s="102"/>
      <c r="J2214" s="103"/>
      <c r="U2214" s="7"/>
    </row>
    <row r="2215" spans="2:21" s="2" customFormat="1">
      <c r="B2215" s="106"/>
      <c r="C2215" s="162"/>
      <c r="D2215" s="108"/>
      <c r="E2215" s="54"/>
      <c r="F2215" s="56"/>
      <c r="G2215" s="56"/>
      <c r="H2215" s="56"/>
      <c r="I2215" s="102"/>
      <c r="J2215" s="103"/>
      <c r="U2215" s="7"/>
    </row>
    <row r="2216" spans="2:21" s="2" customFormat="1">
      <c r="B2216" s="106"/>
      <c r="C2216" s="162"/>
      <c r="D2216" s="108"/>
      <c r="E2216" s="54"/>
      <c r="F2216" s="56"/>
      <c r="G2216" s="56"/>
      <c r="H2216" s="56"/>
      <c r="I2216" s="102"/>
      <c r="J2216" s="103"/>
      <c r="U2216" s="7"/>
    </row>
    <row r="2217" spans="2:21" s="2" customFormat="1">
      <c r="B2217" s="106"/>
      <c r="C2217" s="162"/>
      <c r="D2217" s="108"/>
      <c r="E2217" s="54"/>
      <c r="F2217" s="56"/>
      <c r="G2217" s="56"/>
      <c r="H2217" s="56"/>
      <c r="I2217" s="102"/>
      <c r="J2217" s="103"/>
      <c r="U2217" s="7"/>
    </row>
    <row r="2218" spans="2:21" s="2" customFormat="1">
      <c r="B2218" s="106"/>
      <c r="C2218" s="162"/>
      <c r="D2218" s="108"/>
      <c r="E2218" s="54"/>
      <c r="F2218" s="56"/>
      <c r="G2218" s="56"/>
      <c r="H2218" s="56"/>
      <c r="I2218" s="102"/>
      <c r="J2218" s="103"/>
      <c r="U2218" s="7"/>
    </row>
    <row r="2219" spans="2:21" s="2" customFormat="1">
      <c r="B2219" s="106"/>
      <c r="C2219" s="162"/>
      <c r="D2219" s="108"/>
      <c r="E2219" s="54"/>
      <c r="F2219" s="56"/>
      <c r="G2219" s="56"/>
      <c r="H2219" s="56"/>
      <c r="I2219" s="102"/>
      <c r="J2219" s="103"/>
      <c r="U2219" s="7"/>
    </row>
    <row r="2220" spans="2:21" s="2" customFormat="1">
      <c r="B2220" s="106"/>
      <c r="C2220" s="162"/>
      <c r="D2220" s="108"/>
      <c r="E2220" s="54"/>
      <c r="F2220" s="56"/>
      <c r="G2220" s="56"/>
      <c r="H2220" s="56"/>
      <c r="I2220" s="102"/>
      <c r="J2220" s="103"/>
      <c r="U2220" s="7"/>
    </row>
    <row r="2221" spans="2:21" s="2" customFormat="1">
      <c r="B2221" s="106"/>
      <c r="C2221" s="162"/>
      <c r="D2221" s="108"/>
      <c r="E2221" s="54"/>
      <c r="F2221" s="56"/>
      <c r="G2221" s="56"/>
      <c r="H2221" s="56"/>
      <c r="I2221" s="102"/>
      <c r="J2221" s="103"/>
      <c r="U2221" s="7"/>
    </row>
    <row r="2222" spans="2:21" s="2" customFormat="1">
      <c r="B2222" s="106"/>
      <c r="C2222" s="162"/>
      <c r="D2222" s="108"/>
      <c r="E2222" s="54"/>
      <c r="F2222" s="56"/>
      <c r="G2222" s="56"/>
      <c r="H2222" s="56"/>
      <c r="I2222" s="102"/>
      <c r="J2222" s="103"/>
      <c r="U2222" s="7"/>
    </row>
    <row r="2223" spans="2:21" s="2" customFormat="1">
      <c r="B2223" s="106"/>
      <c r="C2223" s="162"/>
      <c r="D2223" s="108"/>
      <c r="E2223" s="54"/>
      <c r="F2223" s="56"/>
      <c r="G2223" s="56"/>
      <c r="H2223" s="56"/>
      <c r="I2223" s="102"/>
      <c r="J2223" s="103"/>
      <c r="U2223" s="7"/>
    </row>
    <row r="2224" spans="2:21" s="2" customFormat="1">
      <c r="B2224" s="106"/>
      <c r="C2224" s="162"/>
      <c r="D2224" s="108"/>
      <c r="E2224" s="54"/>
      <c r="F2224" s="56"/>
      <c r="G2224" s="56"/>
      <c r="H2224" s="56"/>
      <c r="I2224" s="102"/>
      <c r="J2224" s="103"/>
      <c r="U2224" s="7"/>
    </row>
    <row r="2225" spans="2:21" s="2" customFormat="1">
      <c r="B2225" s="106"/>
      <c r="C2225" s="162"/>
      <c r="D2225" s="108"/>
      <c r="E2225" s="54"/>
      <c r="F2225" s="56"/>
      <c r="G2225" s="56"/>
      <c r="H2225" s="56"/>
      <c r="I2225" s="102"/>
      <c r="J2225" s="103"/>
      <c r="U2225" s="7"/>
    </row>
    <row r="2226" spans="2:21" s="2" customFormat="1">
      <c r="B2226" s="106"/>
      <c r="C2226" s="162"/>
      <c r="D2226" s="108"/>
      <c r="E2226" s="54"/>
      <c r="F2226" s="56"/>
      <c r="G2226" s="56"/>
      <c r="H2226" s="56"/>
      <c r="I2226" s="102"/>
      <c r="J2226" s="103"/>
      <c r="U2226" s="7"/>
    </row>
    <row r="2227" spans="2:21" s="2" customFormat="1">
      <c r="B2227" s="106"/>
      <c r="C2227" s="162"/>
      <c r="D2227" s="108"/>
      <c r="E2227" s="54"/>
      <c r="F2227" s="56"/>
      <c r="G2227" s="56"/>
      <c r="H2227" s="56"/>
      <c r="I2227" s="102"/>
      <c r="J2227" s="103"/>
      <c r="U2227" s="7"/>
    </row>
    <row r="2228" spans="2:21" s="2" customFormat="1">
      <c r="B2228" s="106"/>
      <c r="C2228" s="162"/>
      <c r="D2228" s="108"/>
      <c r="E2228" s="54"/>
      <c r="F2228" s="56"/>
      <c r="G2228" s="56"/>
      <c r="H2228" s="56"/>
      <c r="I2228" s="102"/>
      <c r="J2228" s="103"/>
      <c r="U2228" s="7"/>
    </row>
    <row r="2229" spans="2:21" s="2" customFormat="1">
      <c r="B2229" s="106"/>
      <c r="C2229" s="162"/>
      <c r="D2229" s="108"/>
      <c r="E2229" s="54"/>
      <c r="F2229" s="56"/>
      <c r="G2229" s="56"/>
      <c r="H2229" s="56"/>
      <c r="I2229" s="102"/>
      <c r="J2229" s="103"/>
      <c r="U2229" s="7"/>
    </row>
    <row r="2230" spans="2:21" s="2" customFormat="1">
      <c r="B2230" s="106"/>
      <c r="C2230" s="162"/>
      <c r="D2230" s="108"/>
      <c r="E2230" s="54"/>
      <c r="F2230" s="56"/>
      <c r="G2230" s="56"/>
      <c r="H2230" s="56"/>
      <c r="I2230" s="102"/>
      <c r="J2230" s="103"/>
      <c r="U2230" s="7"/>
    </row>
    <row r="2231" spans="2:21" s="2" customFormat="1">
      <c r="B2231" s="106"/>
      <c r="C2231" s="162"/>
      <c r="D2231" s="108"/>
      <c r="E2231" s="54"/>
      <c r="F2231" s="56"/>
      <c r="G2231" s="56"/>
      <c r="H2231" s="56"/>
      <c r="I2231" s="102"/>
      <c r="J2231" s="103"/>
      <c r="U2231" s="7"/>
    </row>
    <row r="2232" spans="2:21" s="2" customFormat="1">
      <c r="B2232" s="106"/>
      <c r="C2232" s="162"/>
      <c r="D2232" s="108"/>
      <c r="E2232" s="54"/>
      <c r="F2232" s="56"/>
      <c r="G2232" s="56"/>
      <c r="H2232" s="56"/>
      <c r="I2232" s="102"/>
      <c r="J2232" s="103"/>
      <c r="U2232" s="7"/>
    </row>
    <row r="2233" spans="2:21" s="2" customFormat="1">
      <c r="B2233" s="106"/>
      <c r="C2233" s="162"/>
      <c r="D2233" s="108"/>
      <c r="E2233" s="54"/>
      <c r="F2233" s="56"/>
      <c r="G2233" s="56"/>
      <c r="H2233" s="56"/>
      <c r="I2233" s="102"/>
      <c r="J2233" s="103"/>
      <c r="U2233" s="7"/>
    </row>
    <row r="2234" spans="2:21" s="2" customFormat="1">
      <c r="B2234" s="106"/>
      <c r="C2234" s="162"/>
      <c r="D2234" s="108"/>
      <c r="E2234" s="54"/>
      <c r="F2234" s="56"/>
      <c r="G2234" s="56"/>
      <c r="H2234" s="56"/>
      <c r="I2234" s="102"/>
      <c r="J2234" s="103"/>
      <c r="U2234" s="7"/>
    </row>
    <row r="2235" spans="2:21" s="2" customFormat="1">
      <c r="B2235" s="106"/>
      <c r="C2235" s="162"/>
      <c r="D2235" s="108"/>
      <c r="E2235" s="54"/>
      <c r="F2235" s="56"/>
      <c r="G2235" s="56"/>
      <c r="H2235" s="56"/>
      <c r="I2235" s="102"/>
      <c r="J2235" s="103"/>
      <c r="U2235" s="7"/>
    </row>
    <row r="2236" spans="2:21" s="2" customFormat="1">
      <c r="B2236" s="106"/>
      <c r="C2236" s="162"/>
      <c r="D2236" s="108"/>
      <c r="E2236" s="54"/>
      <c r="F2236" s="56"/>
      <c r="G2236" s="56"/>
      <c r="H2236" s="56"/>
      <c r="I2236" s="102"/>
      <c r="J2236" s="103"/>
      <c r="U2236" s="7"/>
    </row>
    <row r="2237" spans="2:21" s="2" customFormat="1">
      <c r="B2237" s="106"/>
      <c r="C2237" s="162"/>
      <c r="D2237" s="108"/>
      <c r="E2237" s="54"/>
      <c r="F2237" s="56"/>
      <c r="G2237" s="56"/>
      <c r="H2237" s="56"/>
      <c r="I2237" s="102"/>
      <c r="J2237" s="103"/>
      <c r="U2237" s="7"/>
    </row>
    <row r="2238" spans="2:21" s="2" customFormat="1">
      <c r="B2238" s="106"/>
      <c r="C2238" s="162"/>
      <c r="D2238" s="108"/>
      <c r="E2238" s="54"/>
      <c r="F2238" s="56"/>
      <c r="G2238" s="56"/>
      <c r="H2238" s="56"/>
      <c r="I2238" s="102"/>
      <c r="J2238" s="103"/>
      <c r="U2238" s="7"/>
    </row>
    <row r="2239" spans="2:21" s="2" customFormat="1">
      <c r="B2239" s="106"/>
      <c r="C2239" s="162"/>
      <c r="D2239" s="108"/>
      <c r="E2239" s="54"/>
      <c r="F2239" s="56"/>
      <c r="G2239" s="56"/>
      <c r="H2239" s="56"/>
      <c r="I2239" s="102"/>
      <c r="J2239" s="103"/>
      <c r="U2239" s="7"/>
    </row>
    <row r="2240" spans="2:21" s="2" customFormat="1">
      <c r="B2240" s="106"/>
      <c r="C2240" s="162"/>
      <c r="D2240" s="108"/>
      <c r="E2240" s="54"/>
      <c r="F2240" s="56"/>
      <c r="G2240" s="56"/>
      <c r="H2240" s="56"/>
      <c r="I2240" s="102"/>
      <c r="J2240" s="103"/>
      <c r="U2240" s="7"/>
    </row>
    <row r="2241" spans="2:21" s="2" customFormat="1">
      <c r="B2241" s="106"/>
      <c r="C2241" s="162"/>
      <c r="D2241" s="108"/>
      <c r="E2241" s="54"/>
      <c r="F2241" s="56"/>
      <c r="G2241" s="56"/>
      <c r="H2241" s="56"/>
      <c r="I2241" s="102"/>
      <c r="J2241" s="103"/>
      <c r="U2241" s="7"/>
    </row>
    <row r="2242" spans="2:21" s="2" customFormat="1">
      <c r="B2242" s="106"/>
      <c r="C2242" s="162"/>
      <c r="D2242" s="108"/>
      <c r="E2242" s="54"/>
      <c r="F2242" s="56"/>
      <c r="G2242" s="56"/>
      <c r="H2242" s="56"/>
      <c r="I2242" s="102"/>
      <c r="J2242" s="103"/>
      <c r="U2242" s="7"/>
    </row>
    <row r="2243" spans="2:21" s="2" customFormat="1">
      <c r="B2243" s="106"/>
      <c r="C2243" s="162"/>
      <c r="D2243" s="108"/>
      <c r="E2243" s="54"/>
      <c r="F2243" s="56"/>
      <c r="G2243" s="56"/>
      <c r="H2243" s="56"/>
      <c r="I2243" s="102"/>
      <c r="J2243" s="103"/>
      <c r="U2243" s="7"/>
    </row>
    <row r="2244" spans="2:21" s="2" customFormat="1">
      <c r="B2244" s="106"/>
      <c r="C2244" s="162"/>
      <c r="D2244" s="108"/>
      <c r="E2244" s="54"/>
      <c r="F2244" s="56"/>
      <c r="G2244" s="56"/>
      <c r="H2244" s="56"/>
      <c r="I2244" s="102"/>
      <c r="J2244" s="103"/>
      <c r="U2244" s="7"/>
    </row>
    <row r="2245" spans="2:21" s="2" customFormat="1">
      <c r="B2245" s="106"/>
      <c r="C2245" s="162"/>
      <c r="D2245" s="108"/>
      <c r="E2245" s="54"/>
      <c r="F2245" s="56"/>
      <c r="G2245" s="56"/>
      <c r="H2245" s="56"/>
      <c r="I2245" s="102"/>
      <c r="J2245" s="103"/>
      <c r="U2245" s="7"/>
    </row>
    <row r="2246" spans="2:21" s="2" customFormat="1">
      <c r="B2246" s="106"/>
      <c r="C2246" s="162"/>
      <c r="D2246" s="108"/>
      <c r="E2246" s="54"/>
      <c r="F2246" s="56"/>
      <c r="G2246" s="56"/>
      <c r="H2246" s="56"/>
      <c r="I2246" s="102"/>
      <c r="J2246" s="103"/>
      <c r="U2246" s="7"/>
    </row>
    <row r="2247" spans="2:21" s="2" customFormat="1">
      <c r="B2247" s="106"/>
      <c r="C2247" s="162"/>
      <c r="D2247" s="108"/>
      <c r="E2247" s="54"/>
      <c r="F2247" s="56"/>
      <c r="G2247" s="56"/>
      <c r="H2247" s="56"/>
      <c r="I2247" s="102"/>
      <c r="J2247" s="103"/>
      <c r="U2247" s="7"/>
    </row>
    <row r="2248" spans="2:21" s="2" customFormat="1">
      <c r="B2248" s="106"/>
      <c r="C2248" s="162"/>
      <c r="D2248" s="108"/>
      <c r="E2248" s="54"/>
      <c r="F2248" s="56"/>
      <c r="G2248" s="56"/>
      <c r="H2248" s="56"/>
      <c r="I2248" s="102"/>
      <c r="J2248" s="103"/>
      <c r="U2248" s="7"/>
    </row>
    <row r="2249" spans="2:21" s="2" customFormat="1">
      <c r="B2249" s="106"/>
      <c r="C2249" s="162"/>
      <c r="D2249" s="108"/>
      <c r="E2249" s="54"/>
      <c r="F2249" s="56"/>
      <c r="G2249" s="56"/>
      <c r="H2249" s="56"/>
      <c r="I2249" s="102"/>
      <c r="J2249" s="103"/>
      <c r="U2249" s="7"/>
    </row>
    <row r="2250" spans="2:21" s="2" customFormat="1">
      <c r="B2250" s="106"/>
      <c r="C2250" s="162"/>
      <c r="D2250" s="108"/>
      <c r="E2250" s="54"/>
      <c r="F2250" s="56"/>
      <c r="G2250" s="56"/>
      <c r="H2250" s="56"/>
      <c r="I2250" s="102"/>
      <c r="J2250" s="103"/>
      <c r="U2250" s="7"/>
    </row>
    <row r="2251" spans="2:21" s="2" customFormat="1">
      <c r="B2251" s="106"/>
      <c r="C2251" s="162"/>
      <c r="D2251" s="108"/>
      <c r="E2251" s="54"/>
      <c r="F2251" s="56"/>
      <c r="G2251" s="56"/>
      <c r="H2251" s="56"/>
      <c r="I2251" s="102"/>
      <c r="J2251" s="103"/>
      <c r="U2251" s="7"/>
    </row>
    <row r="2252" spans="2:21" s="2" customFormat="1">
      <c r="B2252" s="106"/>
      <c r="C2252" s="162"/>
      <c r="D2252" s="108"/>
      <c r="E2252" s="54"/>
      <c r="F2252" s="56"/>
      <c r="G2252" s="56"/>
      <c r="H2252" s="56"/>
      <c r="I2252" s="102"/>
      <c r="J2252" s="103"/>
      <c r="U2252" s="7"/>
    </row>
    <row r="2253" spans="2:21" s="2" customFormat="1">
      <c r="B2253" s="106"/>
      <c r="C2253" s="162"/>
      <c r="D2253" s="108"/>
      <c r="E2253" s="54"/>
      <c r="F2253" s="56"/>
      <c r="G2253" s="56"/>
      <c r="H2253" s="56"/>
      <c r="I2253" s="102"/>
      <c r="J2253" s="103"/>
      <c r="U2253" s="7"/>
    </row>
    <row r="2254" spans="2:21" s="2" customFormat="1">
      <c r="B2254" s="106"/>
      <c r="C2254" s="162"/>
      <c r="D2254" s="108"/>
      <c r="E2254" s="54"/>
      <c r="F2254" s="56"/>
      <c r="G2254" s="56"/>
      <c r="H2254" s="56"/>
      <c r="I2254" s="102"/>
      <c r="J2254" s="103"/>
      <c r="U2254" s="7"/>
    </row>
    <row r="2255" spans="2:21" s="2" customFormat="1">
      <c r="B2255" s="106"/>
      <c r="C2255" s="162"/>
      <c r="D2255" s="108"/>
      <c r="E2255" s="54"/>
      <c r="F2255" s="56"/>
      <c r="G2255" s="56"/>
      <c r="H2255" s="56"/>
      <c r="I2255" s="102"/>
      <c r="J2255" s="103"/>
      <c r="U2255" s="7"/>
    </row>
    <row r="2256" spans="2:21" s="2" customFormat="1">
      <c r="B2256" s="106"/>
      <c r="C2256" s="162"/>
      <c r="D2256" s="108"/>
      <c r="E2256" s="54"/>
      <c r="F2256" s="56"/>
      <c r="G2256" s="56"/>
      <c r="H2256" s="56"/>
      <c r="I2256" s="102"/>
      <c r="J2256" s="103"/>
      <c r="U2256" s="7"/>
    </row>
    <row r="2257" spans="2:21" s="2" customFormat="1">
      <c r="B2257" s="106"/>
      <c r="C2257" s="162"/>
      <c r="D2257" s="108"/>
      <c r="E2257" s="54"/>
      <c r="F2257" s="56"/>
      <c r="G2257" s="56"/>
      <c r="H2257" s="56"/>
      <c r="I2257" s="102"/>
      <c r="J2257" s="103"/>
      <c r="U2257" s="7"/>
    </row>
    <row r="2258" spans="2:21" s="2" customFormat="1">
      <c r="B2258" s="106"/>
      <c r="C2258" s="162"/>
      <c r="D2258" s="108"/>
      <c r="E2258" s="54"/>
      <c r="F2258" s="56"/>
      <c r="G2258" s="56"/>
      <c r="H2258" s="56"/>
      <c r="I2258" s="102"/>
      <c r="J2258" s="103"/>
      <c r="U2258" s="7"/>
    </row>
    <row r="2259" spans="2:21" s="2" customFormat="1">
      <c r="B2259" s="106"/>
      <c r="C2259" s="162"/>
      <c r="D2259" s="108"/>
      <c r="E2259" s="54"/>
      <c r="F2259" s="56"/>
      <c r="G2259" s="56"/>
      <c r="H2259" s="56"/>
      <c r="I2259" s="102"/>
      <c r="J2259" s="103"/>
      <c r="U2259" s="7"/>
    </row>
    <row r="2260" spans="2:21" s="2" customFormat="1">
      <c r="B2260" s="106"/>
      <c r="C2260" s="162"/>
      <c r="D2260" s="108"/>
      <c r="E2260" s="54"/>
      <c r="F2260" s="56"/>
      <c r="G2260" s="56"/>
      <c r="H2260" s="56"/>
      <c r="I2260" s="102"/>
      <c r="J2260" s="103"/>
      <c r="U2260" s="7"/>
    </row>
    <row r="2261" spans="2:21" s="2" customFormat="1">
      <c r="B2261" s="106"/>
      <c r="C2261" s="162"/>
      <c r="D2261" s="108"/>
      <c r="E2261" s="54"/>
      <c r="F2261" s="56"/>
      <c r="G2261" s="56"/>
      <c r="H2261" s="56"/>
      <c r="I2261" s="102"/>
      <c r="J2261" s="103"/>
      <c r="U2261" s="7"/>
    </row>
    <row r="2262" spans="2:21" s="2" customFormat="1">
      <c r="B2262" s="106"/>
      <c r="C2262" s="162"/>
      <c r="D2262" s="108"/>
      <c r="E2262" s="54"/>
      <c r="F2262" s="56"/>
      <c r="G2262" s="56"/>
      <c r="H2262" s="56"/>
      <c r="I2262" s="102"/>
      <c r="J2262" s="103"/>
      <c r="U2262" s="7"/>
    </row>
    <row r="2263" spans="2:21" s="2" customFormat="1">
      <c r="B2263" s="106"/>
      <c r="C2263" s="162"/>
      <c r="D2263" s="108"/>
      <c r="E2263" s="54"/>
      <c r="F2263" s="56"/>
      <c r="G2263" s="56"/>
      <c r="H2263" s="56"/>
      <c r="I2263" s="102"/>
      <c r="J2263" s="103"/>
      <c r="U2263" s="7"/>
    </row>
    <row r="2264" spans="2:21" s="2" customFormat="1">
      <c r="B2264" s="106"/>
      <c r="C2264" s="162"/>
      <c r="D2264" s="108"/>
      <c r="E2264" s="54"/>
      <c r="F2264" s="56"/>
      <c r="G2264" s="56"/>
      <c r="H2264" s="56"/>
      <c r="I2264" s="102"/>
      <c r="J2264" s="103"/>
      <c r="U2264" s="7"/>
    </row>
    <row r="2265" spans="2:21" s="2" customFormat="1">
      <c r="B2265" s="106"/>
      <c r="C2265" s="162"/>
      <c r="D2265" s="108"/>
      <c r="E2265" s="54"/>
      <c r="F2265" s="56"/>
      <c r="G2265" s="56"/>
      <c r="H2265" s="56"/>
      <c r="I2265" s="102"/>
      <c r="J2265" s="103"/>
      <c r="U2265" s="7"/>
    </row>
    <row r="2266" spans="2:21" s="2" customFormat="1">
      <c r="B2266" s="106"/>
      <c r="C2266" s="162"/>
      <c r="D2266" s="108"/>
      <c r="E2266" s="54"/>
      <c r="F2266" s="56"/>
      <c r="G2266" s="56"/>
      <c r="H2266" s="56"/>
      <c r="I2266" s="102"/>
      <c r="J2266" s="103"/>
      <c r="U2266" s="7"/>
    </row>
    <row r="2267" spans="2:21" s="2" customFormat="1">
      <c r="B2267" s="106"/>
      <c r="C2267" s="162"/>
      <c r="D2267" s="108"/>
      <c r="E2267" s="54"/>
      <c r="F2267" s="56"/>
      <c r="G2267" s="56"/>
      <c r="H2267" s="56"/>
      <c r="I2267" s="102"/>
      <c r="J2267" s="103"/>
      <c r="U2267" s="7"/>
    </row>
    <row r="2268" spans="2:21" s="2" customFormat="1">
      <c r="B2268" s="106"/>
      <c r="C2268" s="162"/>
      <c r="D2268" s="108"/>
      <c r="E2268" s="54"/>
      <c r="F2268" s="56"/>
      <c r="G2268" s="56"/>
      <c r="H2268" s="56"/>
      <c r="I2268" s="102"/>
      <c r="J2268" s="103"/>
      <c r="U2268" s="7"/>
    </row>
    <row r="2269" spans="2:21" s="2" customFormat="1">
      <c r="B2269" s="106"/>
      <c r="C2269" s="162"/>
      <c r="D2269" s="108"/>
      <c r="E2269" s="54"/>
      <c r="F2269" s="56"/>
      <c r="G2269" s="56"/>
      <c r="H2269" s="56"/>
      <c r="I2269" s="102"/>
      <c r="J2269" s="103"/>
      <c r="U2269" s="7"/>
    </row>
    <row r="2270" spans="2:21" s="2" customFormat="1">
      <c r="B2270" s="106"/>
      <c r="C2270" s="162"/>
      <c r="D2270" s="108"/>
      <c r="E2270" s="54"/>
      <c r="F2270" s="56"/>
      <c r="G2270" s="56"/>
      <c r="H2270" s="56"/>
      <c r="I2270" s="102"/>
      <c r="J2270" s="103"/>
      <c r="U2270" s="7"/>
    </row>
    <row r="2271" spans="2:21" s="2" customFormat="1">
      <c r="B2271" s="106"/>
      <c r="C2271" s="162"/>
      <c r="D2271" s="108"/>
      <c r="E2271" s="54"/>
      <c r="F2271" s="56"/>
      <c r="G2271" s="56"/>
      <c r="H2271" s="56"/>
      <c r="I2271" s="102"/>
      <c r="J2271" s="103"/>
      <c r="U2271" s="7"/>
    </row>
    <row r="2272" spans="2:21" s="2" customFormat="1">
      <c r="B2272" s="106"/>
      <c r="C2272" s="162"/>
      <c r="D2272" s="108"/>
      <c r="E2272" s="54"/>
      <c r="F2272" s="56"/>
      <c r="G2272" s="56"/>
      <c r="H2272" s="56"/>
      <c r="I2272" s="102"/>
      <c r="J2272" s="103"/>
      <c r="U2272" s="7"/>
    </row>
    <row r="2273" spans="2:21" s="2" customFormat="1">
      <c r="B2273" s="106"/>
      <c r="C2273" s="162"/>
      <c r="D2273" s="108"/>
      <c r="E2273" s="54"/>
      <c r="F2273" s="56"/>
      <c r="G2273" s="56"/>
      <c r="H2273" s="56"/>
      <c r="I2273" s="102"/>
      <c r="J2273" s="103"/>
      <c r="U2273" s="7"/>
    </row>
    <row r="2274" spans="2:21" s="2" customFormat="1">
      <c r="B2274" s="106"/>
      <c r="C2274" s="162"/>
      <c r="D2274" s="108"/>
      <c r="E2274" s="54"/>
      <c r="F2274" s="56"/>
      <c r="G2274" s="56"/>
      <c r="H2274" s="56"/>
      <c r="I2274" s="102"/>
      <c r="J2274" s="103"/>
      <c r="U2274" s="7"/>
    </row>
    <row r="2275" spans="2:21" s="2" customFormat="1">
      <c r="B2275" s="106"/>
      <c r="C2275" s="162"/>
      <c r="D2275" s="108"/>
      <c r="E2275" s="54"/>
      <c r="F2275" s="56"/>
      <c r="G2275" s="56"/>
      <c r="H2275" s="56"/>
      <c r="I2275" s="102"/>
      <c r="J2275" s="103"/>
      <c r="U2275" s="7"/>
    </row>
    <row r="2276" spans="2:21" s="2" customFormat="1">
      <c r="B2276" s="106"/>
      <c r="C2276" s="162"/>
      <c r="D2276" s="108"/>
      <c r="E2276" s="54"/>
      <c r="F2276" s="56"/>
      <c r="G2276" s="56"/>
      <c r="H2276" s="56"/>
      <c r="I2276" s="102"/>
      <c r="J2276" s="103"/>
      <c r="U2276" s="7"/>
    </row>
    <row r="2277" spans="2:21" s="2" customFormat="1">
      <c r="B2277" s="106"/>
      <c r="C2277" s="162"/>
      <c r="D2277" s="108"/>
      <c r="E2277" s="54"/>
      <c r="F2277" s="56"/>
      <c r="G2277" s="56"/>
      <c r="H2277" s="56"/>
      <c r="I2277" s="102"/>
      <c r="J2277" s="103"/>
      <c r="U2277" s="7"/>
    </row>
    <row r="2278" spans="2:21" s="2" customFormat="1">
      <c r="B2278" s="106"/>
      <c r="C2278" s="162"/>
      <c r="D2278" s="108"/>
      <c r="E2278" s="54"/>
      <c r="F2278" s="56"/>
      <c r="G2278" s="56"/>
      <c r="H2278" s="56"/>
      <c r="I2278" s="102"/>
      <c r="J2278" s="103"/>
      <c r="U2278" s="7"/>
    </row>
    <row r="2279" spans="2:21" s="2" customFormat="1">
      <c r="B2279" s="106"/>
      <c r="C2279" s="162"/>
      <c r="D2279" s="108"/>
      <c r="E2279" s="54"/>
      <c r="F2279" s="56"/>
      <c r="G2279" s="56"/>
      <c r="H2279" s="56"/>
      <c r="I2279" s="102"/>
      <c r="J2279" s="103"/>
      <c r="U2279" s="7"/>
    </row>
    <row r="2280" spans="2:21" s="2" customFormat="1">
      <c r="B2280" s="106"/>
      <c r="C2280" s="162"/>
      <c r="D2280" s="108"/>
      <c r="E2280" s="54"/>
      <c r="F2280" s="56"/>
      <c r="G2280" s="56"/>
      <c r="H2280" s="56"/>
      <c r="I2280" s="102"/>
      <c r="J2280" s="103"/>
      <c r="U2280" s="7"/>
    </row>
    <row r="2281" spans="2:21" s="2" customFormat="1">
      <c r="B2281" s="106"/>
      <c r="C2281" s="162"/>
      <c r="D2281" s="108"/>
      <c r="E2281" s="54"/>
      <c r="F2281" s="56"/>
      <c r="G2281" s="56"/>
      <c r="H2281" s="56"/>
      <c r="I2281" s="102"/>
      <c r="J2281" s="103"/>
      <c r="U2281" s="7"/>
    </row>
    <row r="2282" spans="2:21" s="2" customFormat="1">
      <c r="B2282" s="106"/>
      <c r="C2282" s="162"/>
      <c r="D2282" s="108"/>
      <c r="E2282" s="54"/>
      <c r="F2282" s="56"/>
      <c r="G2282" s="56"/>
      <c r="H2282" s="56"/>
      <c r="I2282" s="102"/>
      <c r="J2282" s="103"/>
      <c r="U2282" s="7"/>
    </row>
    <row r="2283" spans="2:21" s="2" customFormat="1">
      <c r="B2283" s="106"/>
      <c r="C2283" s="162"/>
      <c r="D2283" s="108"/>
      <c r="E2283" s="54"/>
      <c r="F2283" s="56"/>
      <c r="G2283" s="56"/>
      <c r="H2283" s="56"/>
      <c r="I2283" s="102"/>
      <c r="J2283" s="103"/>
      <c r="U2283" s="7"/>
    </row>
    <row r="2284" spans="2:21" s="2" customFormat="1">
      <c r="B2284" s="106"/>
      <c r="C2284" s="162"/>
      <c r="D2284" s="108"/>
      <c r="E2284" s="54"/>
      <c r="F2284" s="56"/>
      <c r="G2284" s="56"/>
      <c r="H2284" s="56"/>
      <c r="I2284" s="102"/>
      <c r="J2284" s="103"/>
      <c r="U2284" s="7"/>
    </row>
    <row r="2285" spans="2:21" s="2" customFormat="1">
      <c r="B2285" s="106"/>
      <c r="C2285" s="162"/>
      <c r="D2285" s="108"/>
      <c r="E2285" s="54"/>
      <c r="F2285" s="56"/>
      <c r="G2285" s="56"/>
      <c r="H2285" s="56"/>
      <c r="I2285" s="102"/>
      <c r="J2285" s="103"/>
      <c r="U2285" s="7"/>
    </row>
    <row r="2286" spans="2:21" s="2" customFormat="1">
      <c r="B2286" s="106"/>
      <c r="C2286" s="162"/>
      <c r="D2286" s="108"/>
      <c r="E2286" s="54"/>
      <c r="F2286" s="56"/>
      <c r="G2286" s="56"/>
      <c r="H2286" s="56"/>
      <c r="I2286" s="102"/>
      <c r="J2286" s="103"/>
      <c r="U2286" s="7"/>
    </row>
    <row r="2287" spans="2:21" s="2" customFormat="1">
      <c r="B2287" s="106"/>
      <c r="C2287" s="162"/>
      <c r="D2287" s="108"/>
      <c r="E2287" s="54"/>
      <c r="F2287" s="56"/>
      <c r="G2287" s="56"/>
      <c r="H2287" s="56"/>
      <c r="I2287" s="102"/>
      <c r="J2287" s="103"/>
      <c r="U2287" s="7"/>
    </row>
    <row r="2288" spans="2:21" s="2" customFormat="1">
      <c r="B2288" s="106"/>
      <c r="C2288" s="162"/>
      <c r="D2288" s="108"/>
      <c r="E2288" s="54"/>
      <c r="F2288" s="56"/>
      <c r="G2288" s="56"/>
      <c r="H2288" s="56"/>
      <c r="I2288" s="102"/>
      <c r="J2288" s="103"/>
      <c r="U2288" s="7"/>
    </row>
    <row r="2289" spans="2:21" s="2" customFormat="1">
      <c r="B2289" s="106"/>
      <c r="C2289" s="162"/>
      <c r="D2289" s="108"/>
      <c r="E2289" s="54"/>
      <c r="F2289" s="56"/>
      <c r="G2289" s="56"/>
      <c r="H2289" s="56"/>
      <c r="I2289" s="102"/>
      <c r="J2289" s="103"/>
      <c r="U2289" s="7"/>
    </row>
    <row r="2290" spans="2:21" s="2" customFormat="1">
      <c r="B2290" s="106"/>
      <c r="C2290" s="162"/>
      <c r="D2290" s="108"/>
      <c r="E2290" s="54"/>
      <c r="F2290" s="56"/>
      <c r="G2290" s="56"/>
      <c r="H2290" s="56"/>
      <c r="I2290" s="102"/>
      <c r="J2290" s="103"/>
      <c r="U2290" s="7"/>
    </row>
    <row r="2291" spans="2:21" s="2" customFormat="1">
      <c r="B2291" s="106"/>
      <c r="C2291" s="162"/>
      <c r="D2291" s="108"/>
      <c r="E2291" s="54"/>
      <c r="F2291" s="56"/>
      <c r="G2291" s="56"/>
      <c r="H2291" s="56"/>
      <c r="I2291" s="102"/>
      <c r="J2291" s="103"/>
      <c r="U2291" s="7"/>
    </row>
    <row r="2292" spans="2:21" s="2" customFormat="1">
      <c r="B2292" s="106"/>
      <c r="C2292" s="162"/>
      <c r="D2292" s="108"/>
      <c r="E2292" s="54"/>
      <c r="F2292" s="56"/>
      <c r="G2292" s="56"/>
      <c r="H2292" s="56"/>
      <c r="I2292" s="102"/>
      <c r="J2292" s="103"/>
      <c r="U2292" s="7"/>
    </row>
    <row r="2293" spans="2:21" s="2" customFormat="1">
      <c r="B2293" s="106"/>
      <c r="C2293" s="162"/>
      <c r="D2293" s="108"/>
      <c r="E2293" s="54"/>
      <c r="F2293" s="56"/>
      <c r="G2293" s="56"/>
      <c r="H2293" s="56"/>
      <c r="I2293" s="102"/>
      <c r="J2293" s="103"/>
      <c r="U2293" s="7"/>
    </row>
    <row r="2294" spans="2:21" s="2" customFormat="1">
      <c r="B2294" s="106"/>
      <c r="C2294" s="162"/>
      <c r="D2294" s="108"/>
      <c r="E2294" s="54"/>
      <c r="F2294" s="56"/>
      <c r="G2294" s="56"/>
      <c r="H2294" s="56"/>
      <c r="I2294" s="102"/>
      <c r="J2294" s="103"/>
      <c r="U2294" s="7"/>
    </row>
    <row r="2295" spans="2:21" s="2" customFormat="1">
      <c r="B2295" s="106"/>
      <c r="C2295" s="162"/>
      <c r="D2295" s="108"/>
      <c r="E2295" s="54"/>
      <c r="F2295" s="56"/>
      <c r="G2295" s="56"/>
      <c r="H2295" s="56"/>
      <c r="I2295" s="102"/>
      <c r="J2295" s="103"/>
      <c r="U2295" s="7"/>
    </row>
    <row r="2296" spans="2:21" s="2" customFormat="1">
      <c r="B2296" s="106"/>
      <c r="C2296" s="162"/>
      <c r="D2296" s="108"/>
      <c r="E2296" s="54"/>
      <c r="F2296" s="56"/>
      <c r="G2296" s="56"/>
      <c r="H2296" s="56"/>
      <c r="I2296" s="102"/>
      <c r="J2296" s="103"/>
      <c r="U2296" s="7"/>
    </row>
    <row r="2297" spans="2:21" s="2" customFormat="1">
      <c r="B2297" s="106"/>
      <c r="C2297" s="162"/>
      <c r="D2297" s="108"/>
      <c r="E2297" s="54"/>
      <c r="F2297" s="56"/>
      <c r="G2297" s="56"/>
      <c r="H2297" s="56"/>
      <c r="I2297" s="102"/>
      <c r="J2297" s="103"/>
      <c r="U2297" s="7"/>
    </row>
    <row r="2298" spans="2:21" s="2" customFormat="1">
      <c r="B2298" s="106"/>
      <c r="C2298" s="162"/>
      <c r="D2298" s="108"/>
      <c r="E2298" s="54"/>
      <c r="F2298" s="56"/>
      <c r="G2298" s="56"/>
      <c r="H2298" s="56"/>
      <c r="I2298" s="102"/>
      <c r="J2298" s="103"/>
      <c r="U2298" s="7"/>
    </row>
    <row r="2299" spans="2:21" s="2" customFormat="1">
      <c r="B2299" s="106"/>
      <c r="C2299" s="162"/>
      <c r="D2299" s="108"/>
      <c r="E2299" s="54"/>
      <c r="F2299" s="56"/>
      <c r="G2299" s="56"/>
      <c r="H2299" s="56"/>
      <c r="I2299" s="102"/>
      <c r="J2299" s="103"/>
      <c r="U2299" s="7"/>
    </row>
    <row r="2300" spans="2:21" s="2" customFormat="1">
      <c r="B2300" s="106"/>
      <c r="C2300" s="162"/>
      <c r="D2300" s="108"/>
      <c r="E2300" s="54"/>
      <c r="F2300" s="56"/>
      <c r="G2300" s="56"/>
      <c r="H2300" s="56"/>
      <c r="I2300" s="102"/>
      <c r="J2300" s="103"/>
      <c r="U2300" s="7"/>
    </row>
    <row r="2301" spans="2:21" s="2" customFormat="1">
      <c r="B2301" s="106"/>
      <c r="C2301" s="162"/>
      <c r="D2301" s="108"/>
      <c r="E2301" s="54"/>
      <c r="F2301" s="56"/>
      <c r="G2301" s="56"/>
      <c r="H2301" s="56"/>
      <c r="I2301" s="102"/>
      <c r="J2301" s="103"/>
      <c r="U2301" s="7"/>
    </row>
    <row r="2302" spans="2:21" s="2" customFormat="1">
      <c r="B2302" s="106"/>
      <c r="C2302" s="162"/>
      <c r="D2302" s="108"/>
      <c r="E2302" s="54"/>
      <c r="F2302" s="56"/>
      <c r="G2302" s="56"/>
      <c r="H2302" s="56"/>
      <c r="I2302" s="102"/>
      <c r="J2302" s="103"/>
      <c r="U2302" s="7"/>
    </row>
    <row r="2303" spans="2:21" s="2" customFormat="1">
      <c r="B2303" s="106"/>
      <c r="C2303" s="162"/>
      <c r="D2303" s="108"/>
      <c r="E2303" s="54"/>
      <c r="F2303" s="56"/>
      <c r="G2303" s="56"/>
      <c r="H2303" s="56"/>
      <c r="I2303" s="102"/>
      <c r="J2303" s="103"/>
      <c r="U2303" s="7"/>
    </row>
    <row r="2304" spans="2:21" s="2" customFormat="1">
      <c r="B2304" s="106"/>
      <c r="C2304" s="162"/>
      <c r="D2304" s="108"/>
      <c r="E2304" s="54"/>
      <c r="F2304" s="56"/>
      <c r="G2304" s="56"/>
      <c r="H2304" s="56"/>
      <c r="I2304" s="102"/>
      <c r="J2304" s="103"/>
      <c r="U2304" s="7"/>
    </row>
    <row r="2305" spans="2:21" s="2" customFormat="1">
      <c r="B2305" s="106"/>
      <c r="C2305" s="162"/>
      <c r="D2305" s="108"/>
      <c r="E2305" s="54"/>
      <c r="F2305" s="56"/>
      <c r="G2305" s="56"/>
      <c r="H2305" s="56"/>
      <c r="I2305" s="102"/>
      <c r="J2305" s="103"/>
      <c r="U2305" s="7"/>
    </row>
    <row r="2306" spans="2:21" s="2" customFormat="1">
      <c r="B2306" s="106"/>
      <c r="C2306" s="162"/>
      <c r="D2306" s="108"/>
      <c r="E2306" s="54"/>
      <c r="F2306" s="56"/>
      <c r="G2306" s="56"/>
      <c r="H2306" s="56"/>
      <c r="I2306" s="102"/>
      <c r="J2306" s="103"/>
      <c r="U2306" s="7"/>
    </row>
    <row r="2307" spans="2:21" s="2" customFormat="1">
      <c r="B2307" s="106"/>
      <c r="C2307" s="162"/>
      <c r="D2307" s="108"/>
      <c r="E2307" s="54"/>
      <c r="F2307" s="56"/>
      <c r="G2307" s="56"/>
      <c r="H2307" s="56"/>
      <c r="I2307" s="102"/>
      <c r="J2307" s="103"/>
      <c r="U2307" s="7"/>
    </row>
    <row r="2308" spans="2:21" s="2" customFormat="1">
      <c r="B2308" s="106"/>
      <c r="C2308" s="162"/>
      <c r="D2308" s="108"/>
      <c r="E2308" s="54"/>
      <c r="F2308" s="56"/>
      <c r="G2308" s="56"/>
      <c r="H2308" s="56"/>
      <c r="I2308" s="102"/>
      <c r="J2308" s="103"/>
      <c r="U2308" s="7"/>
    </row>
    <row r="2309" spans="2:21" s="2" customFormat="1">
      <c r="B2309" s="106"/>
      <c r="C2309" s="162"/>
      <c r="D2309" s="108"/>
      <c r="E2309" s="54"/>
      <c r="F2309" s="56"/>
      <c r="G2309" s="56"/>
      <c r="H2309" s="56"/>
      <c r="I2309" s="102"/>
      <c r="J2309" s="103"/>
      <c r="U2309" s="7"/>
    </row>
    <row r="2310" spans="2:21" s="2" customFormat="1">
      <c r="B2310" s="106"/>
      <c r="C2310" s="162"/>
      <c r="D2310" s="108"/>
      <c r="E2310" s="54"/>
      <c r="F2310" s="56"/>
      <c r="G2310" s="56"/>
      <c r="H2310" s="56"/>
      <c r="I2310" s="102"/>
      <c r="J2310" s="103"/>
      <c r="U2310" s="7"/>
    </row>
    <row r="2311" spans="2:21" s="2" customFormat="1">
      <c r="B2311" s="106"/>
      <c r="C2311" s="162"/>
      <c r="D2311" s="108"/>
      <c r="E2311" s="54"/>
      <c r="F2311" s="56"/>
      <c r="G2311" s="56"/>
      <c r="H2311" s="56"/>
      <c r="I2311" s="102"/>
      <c r="J2311" s="103"/>
      <c r="U2311" s="7"/>
    </row>
    <row r="2312" spans="2:21" s="2" customFormat="1">
      <c r="B2312" s="106"/>
      <c r="C2312" s="162"/>
      <c r="D2312" s="108"/>
      <c r="E2312" s="54"/>
      <c r="F2312" s="56"/>
      <c r="G2312" s="56"/>
      <c r="H2312" s="56"/>
      <c r="I2312" s="102"/>
      <c r="J2312" s="103"/>
      <c r="U2312" s="7"/>
    </row>
    <row r="2313" spans="2:21" s="2" customFormat="1">
      <c r="B2313" s="106"/>
      <c r="C2313" s="162"/>
      <c r="D2313" s="108"/>
      <c r="E2313" s="54"/>
      <c r="F2313" s="56"/>
      <c r="G2313" s="56"/>
      <c r="H2313" s="56"/>
      <c r="I2313" s="102"/>
      <c r="J2313" s="103"/>
      <c r="U2313" s="7"/>
    </row>
    <row r="2314" spans="2:21" s="2" customFormat="1">
      <c r="B2314" s="106"/>
      <c r="C2314" s="162"/>
      <c r="D2314" s="108"/>
      <c r="E2314" s="54"/>
      <c r="F2314" s="56"/>
      <c r="G2314" s="56"/>
      <c r="H2314" s="56"/>
      <c r="I2314" s="102"/>
      <c r="J2314" s="103"/>
      <c r="U2314" s="7"/>
    </row>
    <row r="2315" spans="2:21" s="2" customFormat="1">
      <c r="B2315" s="106"/>
      <c r="C2315" s="162"/>
      <c r="D2315" s="108"/>
      <c r="E2315" s="54"/>
      <c r="F2315" s="56"/>
      <c r="G2315" s="56"/>
      <c r="H2315" s="56"/>
      <c r="I2315" s="102"/>
      <c r="J2315" s="103"/>
      <c r="U2315" s="7"/>
    </row>
    <row r="2316" spans="2:21" s="2" customFormat="1">
      <c r="B2316" s="106"/>
      <c r="C2316" s="162"/>
      <c r="D2316" s="108"/>
      <c r="E2316" s="54"/>
      <c r="F2316" s="56"/>
      <c r="G2316" s="56"/>
      <c r="H2316" s="56"/>
      <c r="I2316" s="102"/>
      <c r="J2316" s="103"/>
      <c r="U2316" s="7"/>
    </row>
    <row r="2317" spans="2:21" s="2" customFormat="1">
      <c r="B2317" s="106"/>
      <c r="C2317" s="162"/>
      <c r="D2317" s="108"/>
      <c r="E2317" s="54"/>
      <c r="F2317" s="56"/>
      <c r="G2317" s="56"/>
      <c r="H2317" s="56"/>
      <c r="I2317" s="102"/>
      <c r="J2317" s="103"/>
      <c r="U2317" s="7"/>
    </row>
    <row r="2318" spans="2:21" s="2" customFormat="1">
      <c r="B2318" s="106"/>
      <c r="C2318" s="162"/>
      <c r="D2318" s="108"/>
      <c r="E2318" s="54"/>
      <c r="F2318" s="56"/>
      <c r="G2318" s="56"/>
      <c r="H2318" s="56"/>
      <c r="I2318" s="102"/>
      <c r="J2318" s="103"/>
      <c r="U2318" s="7"/>
    </row>
    <row r="2319" spans="2:21" s="2" customFormat="1">
      <c r="B2319" s="106"/>
      <c r="C2319" s="162"/>
      <c r="D2319" s="108"/>
      <c r="E2319" s="54"/>
      <c r="F2319" s="56"/>
      <c r="G2319" s="56"/>
      <c r="H2319" s="56"/>
      <c r="I2319" s="102"/>
      <c r="J2319" s="103"/>
      <c r="U2319" s="7"/>
    </row>
    <row r="2320" spans="2:21" s="2" customFormat="1">
      <c r="B2320" s="106"/>
      <c r="C2320" s="162"/>
      <c r="D2320" s="108"/>
      <c r="E2320" s="54"/>
      <c r="F2320" s="56"/>
      <c r="G2320" s="56"/>
      <c r="H2320" s="56"/>
      <c r="I2320" s="102"/>
      <c r="J2320" s="103"/>
      <c r="U2320" s="7"/>
    </row>
    <row r="2321" spans="2:21" s="2" customFormat="1">
      <c r="B2321" s="106"/>
      <c r="C2321" s="162"/>
      <c r="D2321" s="108"/>
      <c r="E2321" s="54"/>
      <c r="F2321" s="56"/>
      <c r="G2321" s="56"/>
      <c r="H2321" s="56"/>
      <c r="I2321" s="102"/>
      <c r="J2321" s="103"/>
      <c r="U2321" s="7"/>
    </row>
    <row r="2322" spans="2:21" s="2" customFormat="1">
      <c r="B2322" s="106"/>
      <c r="C2322" s="162"/>
      <c r="D2322" s="108"/>
      <c r="E2322" s="54"/>
      <c r="F2322" s="56"/>
      <c r="G2322" s="56"/>
      <c r="H2322" s="56"/>
      <c r="I2322" s="102"/>
      <c r="J2322" s="103"/>
      <c r="U2322" s="7"/>
    </row>
    <row r="2323" spans="2:21" s="2" customFormat="1">
      <c r="B2323" s="106"/>
      <c r="C2323" s="162"/>
      <c r="D2323" s="108"/>
      <c r="E2323" s="54"/>
      <c r="F2323" s="56"/>
      <c r="G2323" s="56"/>
      <c r="H2323" s="56"/>
      <c r="I2323" s="102"/>
      <c r="J2323" s="103"/>
      <c r="U2323" s="7"/>
    </row>
    <row r="2324" spans="2:21" s="2" customFormat="1">
      <c r="B2324" s="106"/>
      <c r="C2324" s="162"/>
      <c r="D2324" s="108"/>
      <c r="E2324" s="54"/>
      <c r="F2324" s="56"/>
      <c r="G2324" s="56"/>
      <c r="H2324" s="56"/>
      <c r="I2324" s="102"/>
      <c r="J2324" s="103"/>
      <c r="U2324" s="7"/>
    </row>
    <row r="2325" spans="2:21" s="2" customFormat="1">
      <c r="B2325" s="106"/>
      <c r="C2325" s="162"/>
      <c r="D2325" s="108"/>
      <c r="E2325" s="54"/>
      <c r="F2325" s="56"/>
      <c r="G2325" s="56"/>
      <c r="H2325" s="56"/>
      <c r="I2325" s="102"/>
      <c r="J2325" s="103"/>
      <c r="U2325" s="7"/>
    </row>
    <row r="2326" spans="2:21" s="2" customFormat="1">
      <c r="B2326" s="106"/>
      <c r="C2326" s="162"/>
      <c r="D2326" s="108"/>
      <c r="E2326" s="54"/>
      <c r="F2326" s="56"/>
      <c r="G2326" s="56"/>
      <c r="H2326" s="56"/>
      <c r="I2326" s="102"/>
      <c r="J2326" s="103"/>
      <c r="U2326" s="7"/>
    </row>
    <row r="2327" spans="2:21" s="2" customFormat="1">
      <c r="B2327" s="106"/>
      <c r="C2327" s="162"/>
      <c r="D2327" s="108"/>
      <c r="E2327" s="54"/>
      <c r="F2327" s="56"/>
      <c r="G2327" s="56"/>
      <c r="H2327" s="56"/>
      <c r="I2327" s="102"/>
      <c r="J2327" s="103"/>
      <c r="U2327" s="7"/>
    </row>
    <row r="2328" spans="2:21" s="2" customFormat="1">
      <c r="B2328" s="106"/>
      <c r="C2328" s="162"/>
      <c r="D2328" s="108"/>
      <c r="E2328" s="54"/>
      <c r="F2328" s="56"/>
      <c r="G2328" s="56"/>
      <c r="H2328" s="56"/>
      <c r="I2328" s="102"/>
      <c r="J2328" s="103"/>
      <c r="U2328" s="7"/>
    </row>
    <row r="2329" spans="2:21" s="2" customFormat="1">
      <c r="B2329" s="106"/>
      <c r="C2329" s="162"/>
      <c r="D2329" s="108"/>
      <c r="E2329" s="54"/>
      <c r="F2329" s="56"/>
      <c r="G2329" s="56"/>
      <c r="H2329" s="56"/>
      <c r="I2329" s="102"/>
      <c r="J2329" s="103"/>
      <c r="U2329" s="7"/>
    </row>
    <row r="2330" spans="2:21" s="2" customFormat="1">
      <c r="B2330" s="106"/>
      <c r="C2330" s="162"/>
      <c r="D2330" s="108"/>
      <c r="E2330" s="54"/>
      <c r="F2330" s="56"/>
      <c r="G2330" s="56"/>
      <c r="H2330" s="56"/>
      <c r="I2330" s="102"/>
      <c r="J2330" s="103"/>
      <c r="U2330" s="7"/>
    </row>
    <row r="2331" spans="2:21" s="2" customFormat="1">
      <c r="B2331" s="106"/>
      <c r="C2331" s="162"/>
      <c r="D2331" s="108"/>
      <c r="E2331" s="54"/>
      <c r="F2331" s="56"/>
      <c r="G2331" s="56"/>
      <c r="H2331" s="56"/>
      <c r="I2331" s="102"/>
      <c r="J2331" s="103"/>
      <c r="U2331" s="7"/>
    </row>
    <row r="2332" spans="2:21" s="2" customFormat="1">
      <c r="B2332" s="106"/>
      <c r="C2332" s="162"/>
      <c r="D2332" s="108"/>
      <c r="E2332" s="54"/>
      <c r="F2332" s="56"/>
      <c r="G2332" s="56"/>
      <c r="H2332" s="56"/>
      <c r="I2332" s="102"/>
      <c r="J2332" s="103"/>
      <c r="U2332" s="7"/>
    </row>
    <row r="2333" spans="2:21" s="2" customFormat="1">
      <c r="B2333" s="106"/>
      <c r="C2333" s="162"/>
      <c r="D2333" s="108"/>
      <c r="E2333" s="54"/>
      <c r="F2333" s="56"/>
      <c r="G2333" s="56"/>
      <c r="H2333" s="56"/>
      <c r="I2333" s="102"/>
      <c r="J2333" s="103"/>
      <c r="U2333" s="7"/>
    </row>
    <row r="2334" spans="2:21" s="2" customFormat="1">
      <c r="B2334" s="106"/>
      <c r="C2334" s="162"/>
      <c r="D2334" s="108"/>
      <c r="E2334" s="54"/>
      <c r="F2334" s="56"/>
      <c r="G2334" s="56"/>
      <c r="H2334" s="56"/>
      <c r="I2334" s="102"/>
      <c r="J2334" s="103"/>
      <c r="U2334" s="7"/>
    </row>
    <row r="2335" spans="2:21" s="2" customFormat="1">
      <c r="B2335" s="106"/>
      <c r="C2335" s="162"/>
      <c r="D2335" s="108"/>
      <c r="E2335" s="54"/>
      <c r="F2335" s="56"/>
      <c r="G2335" s="56"/>
      <c r="H2335" s="56"/>
      <c r="I2335" s="102"/>
      <c r="J2335" s="103"/>
      <c r="U2335" s="7"/>
    </row>
    <row r="2336" spans="2:21" s="2" customFormat="1">
      <c r="B2336" s="106"/>
      <c r="C2336" s="162"/>
      <c r="D2336" s="108"/>
      <c r="E2336" s="54"/>
      <c r="F2336" s="56"/>
      <c r="G2336" s="56"/>
      <c r="H2336" s="56"/>
      <c r="I2336" s="102"/>
      <c r="J2336" s="103"/>
      <c r="U2336" s="7"/>
    </row>
    <row r="2337" spans="2:21" s="2" customFormat="1">
      <c r="B2337" s="106"/>
      <c r="C2337" s="162"/>
      <c r="D2337" s="108"/>
      <c r="E2337" s="54"/>
      <c r="F2337" s="56"/>
      <c r="G2337" s="56"/>
      <c r="H2337" s="56"/>
      <c r="I2337" s="102"/>
      <c r="J2337" s="103"/>
      <c r="U2337" s="7"/>
    </row>
    <row r="2338" spans="2:21" s="2" customFormat="1">
      <c r="B2338" s="106"/>
      <c r="C2338" s="162"/>
      <c r="D2338" s="108"/>
      <c r="E2338" s="54"/>
      <c r="F2338" s="56"/>
      <c r="G2338" s="56"/>
      <c r="H2338" s="56"/>
      <c r="I2338" s="102"/>
      <c r="J2338" s="103"/>
      <c r="U2338" s="7"/>
    </row>
    <row r="2339" spans="2:21" s="2" customFormat="1">
      <c r="B2339" s="106"/>
      <c r="C2339" s="162"/>
      <c r="D2339" s="108"/>
      <c r="E2339" s="54"/>
      <c r="F2339" s="56"/>
      <c r="G2339" s="56"/>
      <c r="H2339" s="56"/>
      <c r="I2339" s="102"/>
      <c r="J2339" s="103"/>
      <c r="U2339" s="7"/>
    </row>
    <row r="2340" spans="2:21" s="2" customFormat="1">
      <c r="B2340" s="106"/>
      <c r="C2340" s="162"/>
      <c r="D2340" s="108"/>
      <c r="E2340" s="54"/>
      <c r="F2340" s="56"/>
      <c r="G2340" s="56"/>
      <c r="H2340" s="56"/>
      <c r="I2340" s="102"/>
      <c r="J2340" s="103"/>
      <c r="U2340" s="7"/>
    </row>
    <row r="2341" spans="2:21" s="2" customFormat="1">
      <c r="B2341" s="106"/>
      <c r="C2341" s="162"/>
      <c r="D2341" s="108"/>
      <c r="E2341" s="54"/>
      <c r="F2341" s="56"/>
      <c r="G2341" s="56"/>
      <c r="H2341" s="56"/>
      <c r="I2341" s="102"/>
      <c r="J2341" s="103"/>
      <c r="U2341" s="7"/>
    </row>
    <row r="2342" spans="2:21" s="2" customFormat="1">
      <c r="B2342" s="106"/>
      <c r="C2342" s="162"/>
      <c r="D2342" s="108"/>
      <c r="E2342" s="54"/>
      <c r="F2342" s="56"/>
      <c r="G2342" s="56"/>
      <c r="H2342" s="56"/>
      <c r="I2342" s="102"/>
      <c r="J2342" s="103"/>
      <c r="U2342" s="7"/>
    </row>
    <row r="2343" spans="2:21" s="2" customFormat="1">
      <c r="B2343" s="106"/>
      <c r="C2343" s="162"/>
      <c r="D2343" s="108"/>
      <c r="E2343" s="54"/>
      <c r="F2343" s="56"/>
      <c r="G2343" s="56"/>
      <c r="H2343" s="56"/>
      <c r="I2343" s="102"/>
      <c r="J2343" s="103"/>
      <c r="U2343" s="7"/>
    </row>
    <row r="2344" spans="2:21" s="2" customFormat="1">
      <c r="B2344" s="106"/>
      <c r="C2344" s="162"/>
      <c r="D2344" s="108"/>
      <c r="E2344" s="54"/>
      <c r="F2344" s="56"/>
      <c r="G2344" s="56"/>
      <c r="H2344" s="56"/>
      <c r="I2344" s="102"/>
      <c r="J2344" s="103"/>
      <c r="U2344" s="7"/>
    </row>
    <row r="2345" spans="2:21" s="2" customFormat="1">
      <c r="B2345" s="106"/>
      <c r="C2345" s="162"/>
      <c r="D2345" s="108"/>
      <c r="E2345" s="54"/>
      <c r="F2345" s="56"/>
      <c r="G2345" s="56"/>
      <c r="H2345" s="56"/>
      <c r="I2345" s="102"/>
      <c r="J2345" s="103"/>
      <c r="U2345" s="7"/>
    </row>
    <row r="2346" spans="2:21" s="2" customFormat="1">
      <c r="B2346" s="106"/>
      <c r="C2346" s="162"/>
      <c r="D2346" s="108"/>
      <c r="E2346" s="54"/>
      <c r="F2346" s="56"/>
      <c r="G2346" s="56"/>
      <c r="H2346" s="56"/>
      <c r="I2346" s="102"/>
      <c r="J2346" s="103"/>
      <c r="U2346" s="7"/>
    </row>
    <row r="2347" spans="2:21" s="2" customFormat="1">
      <c r="B2347" s="106"/>
      <c r="C2347" s="162"/>
      <c r="D2347" s="108"/>
      <c r="E2347" s="54"/>
      <c r="F2347" s="56"/>
      <c r="G2347" s="56"/>
      <c r="H2347" s="56"/>
      <c r="I2347" s="102"/>
      <c r="J2347" s="103"/>
      <c r="U2347" s="7"/>
    </row>
    <row r="2348" spans="2:21" s="2" customFormat="1">
      <c r="B2348" s="106"/>
      <c r="C2348" s="162"/>
      <c r="D2348" s="108"/>
      <c r="E2348" s="54"/>
      <c r="F2348" s="56"/>
      <c r="G2348" s="56"/>
      <c r="H2348" s="56"/>
      <c r="I2348" s="102"/>
      <c r="J2348" s="103"/>
      <c r="U2348" s="7"/>
    </row>
    <row r="2349" spans="2:21" s="2" customFormat="1">
      <c r="B2349" s="106"/>
      <c r="C2349" s="162"/>
      <c r="D2349" s="108"/>
      <c r="E2349" s="54"/>
      <c r="F2349" s="56"/>
      <c r="G2349" s="56"/>
      <c r="H2349" s="56"/>
      <c r="I2349" s="102"/>
      <c r="J2349" s="103"/>
      <c r="U2349" s="7"/>
    </row>
    <row r="2350" spans="2:21" s="2" customFormat="1">
      <c r="B2350" s="106"/>
      <c r="C2350" s="162"/>
      <c r="D2350" s="108"/>
      <c r="E2350" s="54"/>
      <c r="F2350" s="56"/>
      <c r="G2350" s="56"/>
      <c r="H2350" s="56"/>
      <c r="I2350" s="102"/>
      <c r="J2350" s="103"/>
      <c r="U2350" s="7"/>
    </row>
    <row r="2351" spans="2:21" s="2" customFormat="1">
      <c r="B2351" s="106"/>
      <c r="C2351" s="162"/>
      <c r="D2351" s="108"/>
      <c r="E2351" s="54"/>
      <c r="F2351" s="56"/>
      <c r="G2351" s="56"/>
      <c r="H2351" s="56"/>
      <c r="I2351" s="102"/>
      <c r="J2351" s="103"/>
      <c r="U2351" s="7"/>
    </row>
    <row r="2352" spans="2:21" s="2" customFormat="1">
      <c r="B2352" s="106"/>
      <c r="C2352" s="162"/>
      <c r="D2352" s="108"/>
      <c r="E2352" s="54"/>
      <c r="F2352" s="56"/>
      <c r="G2352" s="56"/>
      <c r="H2352" s="56"/>
      <c r="I2352" s="102"/>
      <c r="J2352" s="103"/>
      <c r="U2352" s="7"/>
    </row>
    <row r="2353" spans="2:21" s="2" customFormat="1">
      <c r="B2353" s="106"/>
      <c r="C2353" s="162"/>
      <c r="D2353" s="108"/>
      <c r="E2353" s="54"/>
      <c r="F2353" s="56"/>
      <c r="G2353" s="56"/>
      <c r="H2353" s="56"/>
      <c r="I2353" s="102"/>
      <c r="J2353" s="103"/>
      <c r="U2353" s="7"/>
    </row>
    <row r="2354" spans="2:21" s="2" customFormat="1">
      <c r="B2354" s="106"/>
      <c r="C2354" s="162"/>
      <c r="D2354" s="108"/>
      <c r="E2354" s="54"/>
      <c r="F2354" s="56"/>
      <c r="G2354" s="56"/>
      <c r="H2354" s="56"/>
      <c r="I2354" s="102"/>
      <c r="J2354" s="103"/>
      <c r="U2354" s="7"/>
    </row>
    <row r="2355" spans="2:21" s="2" customFormat="1">
      <c r="B2355" s="106"/>
      <c r="C2355" s="162"/>
      <c r="D2355" s="108"/>
      <c r="E2355" s="54"/>
      <c r="F2355" s="56"/>
      <c r="G2355" s="56"/>
      <c r="H2355" s="56"/>
      <c r="I2355" s="102"/>
      <c r="J2355" s="103"/>
      <c r="U2355" s="7"/>
    </row>
    <row r="2356" spans="2:21" s="2" customFormat="1">
      <c r="B2356" s="106"/>
      <c r="C2356" s="162"/>
      <c r="D2356" s="108"/>
      <c r="E2356" s="54"/>
      <c r="F2356" s="56"/>
      <c r="G2356" s="56"/>
      <c r="H2356" s="56"/>
      <c r="I2356" s="102"/>
      <c r="J2356" s="103"/>
      <c r="U2356" s="7"/>
    </row>
    <row r="2357" spans="2:21" s="2" customFormat="1">
      <c r="B2357" s="106"/>
      <c r="C2357" s="162"/>
      <c r="D2357" s="108"/>
      <c r="E2357" s="54"/>
      <c r="F2357" s="56"/>
      <c r="G2357" s="56"/>
      <c r="H2357" s="56"/>
      <c r="I2357" s="102"/>
      <c r="J2357" s="103"/>
      <c r="U2357" s="7"/>
    </row>
    <row r="2358" spans="2:21" s="2" customFormat="1">
      <c r="B2358" s="106"/>
      <c r="C2358" s="162"/>
      <c r="D2358" s="108"/>
      <c r="E2358" s="54"/>
      <c r="F2358" s="56"/>
      <c r="G2358" s="56"/>
      <c r="H2358" s="56"/>
      <c r="I2358" s="102"/>
      <c r="J2358" s="103"/>
      <c r="U2358" s="7"/>
    </row>
    <row r="2359" spans="2:21" s="2" customFormat="1">
      <c r="B2359" s="106"/>
      <c r="C2359" s="162"/>
      <c r="D2359" s="108"/>
      <c r="E2359" s="54"/>
      <c r="F2359" s="56"/>
      <c r="G2359" s="56"/>
      <c r="H2359" s="56"/>
      <c r="I2359" s="102"/>
      <c r="J2359" s="103"/>
      <c r="U2359" s="7"/>
    </row>
    <row r="2360" spans="2:21" s="2" customFormat="1">
      <c r="B2360" s="106"/>
      <c r="C2360" s="162"/>
      <c r="D2360" s="108"/>
      <c r="E2360" s="54"/>
      <c r="F2360" s="56"/>
      <c r="G2360" s="56"/>
      <c r="H2360" s="56"/>
      <c r="I2360" s="102"/>
      <c r="J2360" s="103"/>
      <c r="U2360" s="7"/>
    </row>
    <row r="2361" spans="2:21" s="2" customFormat="1">
      <c r="B2361" s="106"/>
      <c r="C2361" s="162"/>
      <c r="D2361" s="108"/>
      <c r="E2361" s="54"/>
      <c r="F2361" s="56"/>
      <c r="G2361" s="56"/>
      <c r="H2361" s="56"/>
      <c r="I2361" s="102"/>
      <c r="J2361" s="103"/>
      <c r="U2361" s="7"/>
    </row>
    <row r="2362" spans="2:21" s="2" customFormat="1">
      <c r="B2362" s="106"/>
      <c r="C2362" s="162"/>
      <c r="D2362" s="108"/>
      <c r="E2362" s="54"/>
      <c r="F2362" s="56"/>
      <c r="G2362" s="56"/>
      <c r="H2362" s="56"/>
      <c r="I2362" s="102"/>
      <c r="J2362" s="103"/>
      <c r="U2362" s="7"/>
    </row>
    <row r="2363" spans="2:21" s="2" customFormat="1">
      <c r="B2363" s="106"/>
      <c r="C2363" s="162"/>
      <c r="D2363" s="108"/>
      <c r="E2363" s="54"/>
      <c r="F2363" s="56"/>
      <c r="G2363" s="56"/>
      <c r="H2363" s="56"/>
      <c r="I2363" s="102"/>
      <c r="J2363" s="103"/>
      <c r="U2363" s="7"/>
    </row>
    <row r="2364" spans="2:21" s="2" customFormat="1">
      <c r="B2364" s="106"/>
      <c r="C2364" s="162"/>
      <c r="D2364" s="108"/>
      <c r="E2364" s="54"/>
      <c r="F2364" s="56"/>
      <c r="G2364" s="56"/>
      <c r="H2364" s="56"/>
      <c r="I2364" s="102"/>
      <c r="J2364" s="103"/>
      <c r="U2364" s="7"/>
    </row>
    <row r="2365" spans="2:21" s="2" customFormat="1">
      <c r="B2365" s="106"/>
      <c r="C2365" s="162"/>
      <c r="D2365" s="108"/>
      <c r="E2365" s="54"/>
      <c r="F2365" s="56"/>
      <c r="G2365" s="56"/>
      <c r="H2365" s="56"/>
      <c r="I2365" s="102"/>
      <c r="J2365" s="103"/>
      <c r="U2365" s="7"/>
    </row>
    <row r="2366" spans="2:21" s="2" customFormat="1">
      <c r="B2366" s="106"/>
      <c r="C2366" s="162"/>
      <c r="D2366" s="108"/>
      <c r="E2366" s="54"/>
      <c r="F2366" s="56"/>
      <c r="G2366" s="56"/>
      <c r="H2366" s="56"/>
      <c r="I2366" s="102"/>
      <c r="J2366" s="103"/>
      <c r="U2366" s="7"/>
    </row>
    <row r="2367" spans="2:21" s="2" customFormat="1">
      <c r="B2367" s="106"/>
      <c r="C2367" s="162"/>
      <c r="D2367" s="108"/>
      <c r="E2367" s="54"/>
      <c r="F2367" s="56"/>
      <c r="G2367" s="56"/>
      <c r="H2367" s="56"/>
      <c r="I2367" s="102"/>
      <c r="J2367" s="103"/>
      <c r="U2367" s="7"/>
    </row>
    <row r="2368" spans="2:21" s="2" customFormat="1">
      <c r="B2368" s="106"/>
      <c r="C2368" s="162"/>
      <c r="D2368" s="108"/>
      <c r="E2368" s="54"/>
      <c r="F2368" s="56"/>
      <c r="G2368" s="56"/>
      <c r="H2368" s="56"/>
      <c r="I2368" s="102"/>
      <c r="J2368" s="103"/>
      <c r="U2368" s="7"/>
    </row>
    <row r="2369" spans="2:21" s="2" customFormat="1">
      <c r="B2369" s="106"/>
      <c r="C2369" s="162"/>
      <c r="D2369" s="108"/>
      <c r="E2369" s="54"/>
      <c r="F2369" s="56"/>
      <c r="G2369" s="56"/>
      <c r="H2369" s="56"/>
      <c r="I2369" s="102"/>
      <c r="J2369" s="103"/>
      <c r="U2369" s="7"/>
    </row>
    <row r="2370" spans="2:21" s="2" customFormat="1">
      <c r="B2370" s="106"/>
      <c r="C2370" s="162"/>
      <c r="D2370" s="108"/>
      <c r="E2370" s="54"/>
      <c r="F2370" s="56"/>
      <c r="G2370" s="56"/>
      <c r="H2370" s="56"/>
      <c r="I2370" s="102"/>
      <c r="J2370" s="103"/>
      <c r="U2370" s="7"/>
    </row>
    <row r="2371" spans="2:21" s="2" customFormat="1">
      <c r="B2371" s="106"/>
      <c r="C2371" s="162"/>
      <c r="D2371" s="108"/>
      <c r="E2371" s="54"/>
      <c r="F2371" s="56"/>
      <c r="G2371" s="56"/>
      <c r="H2371" s="56"/>
      <c r="I2371" s="102"/>
      <c r="J2371" s="103"/>
      <c r="U2371" s="7"/>
    </row>
    <row r="2372" spans="2:21" s="2" customFormat="1">
      <c r="B2372" s="106"/>
      <c r="C2372" s="162"/>
      <c r="D2372" s="108"/>
      <c r="E2372" s="54"/>
      <c r="F2372" s="56"/>
      <c r="G2372" s="56"/>
      <c r="H2372" s="56"/>
      <c r="I2372" s="102"/>
      <c r="J2372" s="103"/>
      <c r="U2372" s="7"/>
    </row>
    <row r="2373" spans="2:21" s="2" customFormat="1">
      <c r="B2373" s="106"/>
      <c r="C2373" s="162"/>
      <c r="D2373" s="108"/>
      <c r="E2373" s="54"/>
      <c r="F2373" s="56"/>
      <c r="G2373" s="56"/>
      <c r="H2373" s="56"/>
      <c r="I2373" s="102"/>
      <c r="J2373" s="103"/>
      <c r="U2373" s="7"/>
    </row>
    <row r="2374" spans="2:21" s="2" customFormat="1">
      <c r="B2374" s="106"/>
      <c r="C2374" s="162"/>
      <c r="D2374" s="108"/>
      <c r="E2374" s="54"/>
      <c r="F2374" s="56"/>
      <c r="G2374" s="56"/>
      <c r="H2374" s="56"/>
      <c r="I2374" s="102"/>
      <c r="J2374" s="103"/>
      <c r="U2374" s="7"/>
    </row>
    <row r="2375" spans="2:21" s="2" customFormat="1">
      <c r="B2375" s="106"/>
      <c r="C2375" s="162"/>
      <c r="D2375" s="108"/>
      <c r="E2375" s="54"/>
      <c r="F2375" s="56"/>
      <c r="G2375" s="56"/>
      <c r="H2375" s="56"/>
      <c r="I2375" s="102"/>
      <c r="J2375" s="103"/>
      <c r="U2375" s="7"/>
    </row>
    <row r="2376" spans="2:21" s="2" customFormat="1">
      <c r="B2376" s="106"/>
      <c r="C2376" s="162"/>
      <c r="D2376" s="108"/>
      <c r="E2376" s="54"/>
      <c r="F2376" s="56"/>
      <c r="G2376" s="56"/>
      <c r="H2376" s="56"/>
      <c r="I2376" s="102"/>
      <c r="J2376" s="103"/>
      <c r="U2376" s="7"/>
    </row>
    <row r="2377" spans="2:21" s="2" customFormat="1">
      <c r="B2377" s="106"/>
      <c r="C2377" s="162"/>
      <c r="D2377" s="108"/>
      <c r="E2377" s="54"/>
      <c r="F2377" s="56"/>
      <c r="G2377" s="56"/>
      <c r="H2377" s="56"/>
      <c r="I2377" s="102"/>
      <c r="J2377" s="103"/>
      <c r="U2377" s="7"/>
    </row>
    <row r="2378" spans="2:21" s="2" customFormat="1">
      <c r="B2378" s="106"/>
      <c r="C2378" s="162"/>
      <c r="D2378" s="108"/>
      <c r="E2378" s="54"/>
      <c r="F2378" s="56"/>
      <c r="G2378" s="56"/>
      <c r="H2378" s="56"/>
      <c r="I2378" s="102"/>
      <c r="J2378" s="103"/>
      <c r="U2378" s="7"/>
    </row>
    <row r="2379" spans="2:21" s="2" customFormat="1">
      <c r="B2379" s="106"/>
      <c r="C2379" s="162"/>
      <c r="D2379" s="108"/>
      <c r="E2379" s="54"/>
      <c r="F2379" s="56"/>
      <c r="G2379" s="56"/>
      <c r="H2379" s="56"/>
      <c r="I2379" s="102"/>
      <c r="J2379" s="103"/>
      <c r="U2379" s="7"/>
    </row>
    <row r="2380" spans="2:21" s="2" customFormat="1">
      <c r="B2380" s="106"/>
      <c r="C2380" s="162"/>
      <c r="D2380" s="108"/>
      <c r="E2380" s="54"/>
      <c r="F2380" s="56"/>
      <c r="G2380" s="56"/>
      <c r="H2380" s="56"/>
      <c r="I2380" s="102"/>
      <c r="J2380" s="103"/>
      <c r="U2380" s="7"/>
    </row>
    <row r="2381" spans="2:21" s="2" customFormat="1">
      <c r="B2381" s="106"/>
      <c r="C2381" s="162"/>
      <c r="D2381" s="108"/>
      <c r="E2381" s="54"/>
      <c r="F2381" s="56"/>
      <c r="G2381" s="56"/>
      <c r="H2381" s="56"/>
      <c r="I2381" s="102"/>
      <c r="J2381" s="103"/>
      <c r="U2381" s="7"/>
    </row>
    <row r="2382" spans="2:21" s="2" customFormat="1">
      <c r="B2382" s="106"/>
      <c r="C2382" s="162"/>
      <c r="D2382" s="108"/>
      <c r="E2382" s="54"/>
      <c r="F2382" s="56"/>
      <c r="G2382" s="56"/>
      <c r="H2382" s="56"/>
      <c r="I2382" s="102"/>
      <c r="J2382" s="103"/>
      <c r="U2382" s="7"/>
    </row>
    <row r="2383" spans="2:21" s="2" customFormat="1">
      <c r="B2383" s="106"/>
      <c r="C2383" s="162"/>
      <c r="D2383" s="108"/>
      <c r="E2383" s="54"/>
      <c r="F2383" s="56"/>
      <c r="G2383" s="56"/>
      <c r="H2383" s="56"/>
      <c r="I2383" s="102"/>
      <c r="J2383" s="103"/>
      <c r="U2383" s="7"/>
    </row>
    <row r="2384" spans="2:21" s="2" customFormat="1">
      <c r="B2384" s="106"/>
      <c r="C2384" s="162"/>
      <c r="D2384" s="108"/>
      <c r="E2384" s="54"/>
      <c r="F2384" s="56"/>
      <c r="G2384" s="56"/>
      <c r="H2384" s="56"/>
      <c r="I2384" s="102"/>
      <c r="J2384" s="103"/>
      <c r="U2384" s="7"/>
    </row>
    <row r="2385" spans="2:21" s="2" customFormat="1">
      <c r="B2385" s="106"/>
      <c r="C2385" s="162"/>
      <c r="D2385" s="108"/>
      <c r="E2385" s="54"/>
      <c r="F2385" s="56"/>
      <c r="G2385" s="56"/>
      <c r="H2385" s="56"/>
      <c r="I2385" s="102"/>
      <c r="J2385" s="103"/>
      <c r="U2385" s="7"/>
    </row>
    <row r="2386" spans="2:21" s="2" customFormat="1">
      <c r="B2386" s="106"/>
      <c r="C2386" s="162"/>
      <c r="D2386" s="108"/>
      <c r="E2386" s="54"/>
      <c r="F2386" s="56"/>
      <c r="G2386" s="56"/>
      <c r="H2386" s="56"/>
      <c r="I2386" s="102"/>
      <c r="J2386" s="103"/>
      <c r="U2386" s="7"/>
    </row>
    <row r="2387" spans="2:21" s="2" customFormat="1">
      <c r="B2387" s="106"/>
      <c r="C2387" s="162"/>
      <c r="D2387" s="108"/>
      <c r="E2387" s="54"/>
      <c r="F2387" s="56"/>
      <c r="G2387" s="56"/>
      <c r="H2387" s="56"/>
      <c r="I2387" s="102"/>
      <c r="J2387" s="103"/>
      <c r="U2387" s="7"/>
    </row>
    <row r="2388" spans="2:21" s="2" customFormat="1">
      <c r="B2388" s="106"/>
      <c r="C2388" s="162"/>
      <c r="D2388" s="108"/>
      <c r="E2388" s="54"/>
      <c r="F2388" s="56"/>
      <c r="G2388" s="56"/>
      <c r="H2388" s="56"/>
      <c r="I2388" s="102"/>
      <c r="J2388" s="103"/>
      <c r="U2388" s="7"/>
    </row>
    <row r="2389" spans="2:21" s="2" customFormat="1">
      <c r="B2389" s="106"/>
      <c r="C2389" s="162"/>
      <c r="D2389" s="108"/>
      <c r="E2389" s="54"/>
      <c r="F2389" s="56"/>
      <c r="G2389" s="56"/>
      <c r="H2389" s="56"/>
      <c r="I2389" s="102"/>
      <c r="J2389" s="103"/>
      <c r="U2389" s="7"/>
    </row>
    <row r="2390" spans="2:21" s="2" customFormat="1">
      <c r="B2390" s="106"/>
      <c r="C2390" s="162"/>
      <c r="D2390" s="108"/>
      <c r="E2390" s="54"/>
      <c r="F2390" s="56"/>
      <c r="G2390" s="56"/>
      <c r="H2390" s="56"/>
      <c r="I2390" s="102"/>
      <c r="J2390" s="103"/>
      <c r="U2390" s="7"/>
    </row>
    <row r="2391" spans="2:21" s="2" customFormat="1">
      <c r="B2391" s="106"/>
      <c r="C2391" s="162"/>
      <c r="D2391" s="108"/>
      <c r="E2391" s="54"/>
      <c r="F2391" s="56"/>
      <c r="G2391" s="56"/>
      <c r="H2391" s="56"/>
      <c r="I2391" s="102"/>
      <c r="J2391" s="103"/>
      <c r="U2391" s="7"/>
    </row>
    <row r="2392" spans="2:21" s="2" customFormat="1">
      <c r="B2392" s="106"/>
      <c r="C2392" s="162"/>
      <c r="D2392" s="108"/>
      <c r="E2392" s="54"/>
      <c r="F2392" s="56"/>
      <c r="G2392" s="56"/>
      <c r="H2392" s="56"/>
      <c r="I2392" s="102"/>
      <c r="J2392" s="103"/>
      <c r="U2392" s="7"/>
    </row>
    <row r="2393" spans="2:21" s="2" customFormat="1">
      <c r="B2393" s="106"/>
      <c r="C2393" s="162"/>
      <c r="D2393" s="108"/>
      <c r="E2393" s="54"/>
      <c r="F2393" s="56"/>
      <c r="G2393" s="56"/>
      <c r="H2393" s="56"/>
      <c r="I2393" s="102"/>
      <c r="J2393" s="103"/>
      <c r="U2393" s="7"/>
    </row>
    <row r="2394" spans="2:21" s="2" customFormat="1">
      <c r="B2394" s="106"/>
      <c r="C2394" s="162"/>
      <c r="D2394" s="108"/>
      <c r="E2394" s="54"/>
      <c r="F2394" s="56"/>
      <c r="G2394" s="56"/>
      <c r="H2394" s="56"/>
      <c r="I2394" s="102"/>
      <c r="J2394" s="103"/>
      <c r="U2394" s="7"/>
    </row>
    <row r="2395" spans="2:21" s="2" customFormat="1">
      <c r="B2395" s="106"/>
      <c r="C2395" s="162"/>
      <c r="D2395" s="108"/>
      <c r="E2395" s="54"/>
      <c r="F2395" s="56"/>
      <c r="G2395" s="56"/>
      <c r="H2395" s="56"/>
      <c r="I2395" s="102"/>
      <c r="J2395" s="103"/>
      <c r="U2395" s="7"/>
    </row>
    <row r="2396" spans="2:21" s="2" customFormat="1">
      <c r="B2396" s="106"/>
      <c r="C2396" s="162"/>
      <c r="D2396" s="108"/>
      <c r="E2396" s="54"/>
      <c r="F2396" s="56"/>
      <c r="G2396" s="56"/>
      <c r="H2396" s="56"/>
      <c r="I2396" s="102"/>
      <c r="J2396" s="103"/>
      <c r="U2396" s="7"/>
    </row>
    <row r="2397" spans="2:21" s="2" customFormat="1">
      <c r="B2397" s="106"/>
      <c r="C2397" s="162"/>
      <c r="D2397" s="108"/>
      <c r="E2397" s="54"/>
      <c r="F2397" s="56"/>
      <c r="G2397" s="56"/>
      <c r="H2397" s="56"/>
      <c r="I2397" s="102"/>
      <c r="J2397" s="103"/>
      <c r="U2397" s="7"/>
    </row>
    <row r="2398" spans="2:21" s="2" customFormat="1">
      <c r="B2398" s="106"/>
      <c r="C2398" s="162"/>
      <c r="D2398" s="108"/>
      <c r="E2398" s="54"/>
      <c r="F2398" s="56"/>
      <c r="G2398" s="56"/>
      <c r="H2398" s="56"/>
      <c r="I2398" s="102"/>
      <c r="J2398" s="103"/>
      <c r="U2398" s="7"/>
    </row>
    <row r="2399" spans="2:21" s="2" customFormat="1">
      <c r="B2399" s="106"/>
      <c r="C2399" s="162"/>
      <c r="D2399" s="108"/>
      <c r="E2399" s="54"/>
      <c r="F2399" s="56"/>
      <c r="G2399" s="56"/>
      <c r="H2399" s="56"/>
      <c r="I2399" s="102"/>
      <c r="J2399" s="103"/>
      <c r="U2399" s="7"/>
    </row>
    <row r="2400" spans="2:21" s="2" customFormat="1">
      <c r="B2400" s="106"/>
      <c r="C2400" s="162"/>
      <c r="D2400" s="108"/>
      <c r="E2400" s="54"/>
      <c r="F2400" s="56"/>
      <c r="G2400" s="56"/>
      <c r="H2400" s="56"/>
      <c r="I2400" s="102"/>
      <c r="J2400" s="103"/>
      <c r="U2400" s="7"/>
    </row>
    <row r="2401" spans="2:21" s="2" customFormat="1">
      <c r="B2401" s="106"/>
      <c r="C2401" s="162"/>
      <c r="D2401" s="108"/>
      <c r="E2401" s="54"/>
      <c r="F2401" s="56"/>
      <c r="G2401" s="56"/>
      <c r="H2401" s="56"/>
      <c r="I2401" s="102"/>
      <c r="J2401" s="103"/>
      <c r="U2401" s="7"/>
    </row>
    <row r="2402" spans="2:21" s="2" customFormat="1">
      <c r="B2402" s="106"/>
      <c r="C2402" s="162"/>
      <c r="D2402" s="108"/>
      <c r="E2402" s="54"/>
      <c r="F2402" s="56"/>
      <c r="G2402" s="56"/>
      <c r="H2402" s="56"/>
      <c r="I2402" s="102"/>
      <c r="J2402" s="103"/>
      <c r="U2402" s="7"/>
    </row>
    <row r="2403" spans="2:21" s="2" customFormat="1">
      <c r="B2403" s="106"/>
      <c r="C2403" s="162"/>
      <c r="D2403" s="108"/>
      <c r="E2403" s="54"/>
      <c r="F2403" s="56"/>
      <c r="G2403" s="56"/>
      <c r="H2403" s="56"/>
      <c r="I2403" s="102"/>
      <c r="J2403" s="103"/>
      <c r="U2403" s="7"/>
    </row>
    <row r="2404" spans="2:21" s="2" customFormat="1">
      <c r="B2404" s="106"/>
      <c r="C2404" s="162"/>
      <c r="D2404" s="108"/>
      <c r="E2404" s="54"/>
      <c r="F2404" s="56"/>
      <c r="G2404" s="56"/>
      <c r="H2404" s="56"/>
      <c r="I2404" s="102"/>
      <c r="J2404" s="103"/>
      <c r="U2404" s="7"/>
    </row>
    <row r="2405" spans="2:21" s="2" customFormat="1">
      <c r="B2405" s="106"/>
      <c r="C2405" s="162"/>
      <c r="D2405" s="108"/>
      <c r="E2405" s="54"/>
      <c r="F2405" s="56"/>
      <c r="G2405" s="56"/>
      <c r="H2405" s="56"/>
      <c r="I2405" s="102"/>
      <c r="J2405" s="103"/>
      <c r="U2405" s="7"/>
    </row>
    <row r="2406" spans="2:21" s="2" customFormat="1">
      <c r="B2406" s="106"/>
      <c r="C2406" s="162"/>
      <c r="D2406" s="108"/>
      <c r="E2406" s="54"/>
      <c r="F2406" s="56"/>
      <c r="G2406" s="56"/>
      <c r="H2406" s="56"/>
      <c r="I2406" s="102"/>
      <c r="J2406" s="103"/>
      <c r="U2406" s="7"/>
    </row>
    <row r="2407" spans="2:21" s="2" customFormat="1">
      <c r="B2407" s="106"/>
      <c r="C2407" s="162"/>
      <c r="D2407" s="108"/>
      <c r="E2407" s="54"/>
      <c r="F2407" s="56"/>
      <c r="G2407" s="56"/>
      <c r="H2407" s="56"/>
      <c r="I2407" s="102"/>
      <c r="J2407" s="103"/>
      <c r="U2407" s="7"/>
    </row>
    <row r="2408" spans="2:21" s="2" customFormat="1">
      <c r="B2408" s="106"/>
      <c r="C2408" s="162"/>
      <c r="D2408" s="108"/>
      <c r="E2408" s="54"/>
      <c r="F2408" s="56"/>
      <c r="G2408" s="56"/>
      <c r="H2408" s="56"/>
      <c r="I2408" s="102"/>
      <c r="J2408" s="103"/>
      <c r="U2408" s="7"/>
    </row>
    <row r="2409" spans="2:21" s="2" customFormat="1">
      <c r="B2409" s="106"/>
      <c r="C2409" s="162"/>
      <c r="D2409" s="108"/>
      <c r="E2409" s="54"/>
      <c r="F2409" s="56"/>
      <c r="G2409" s="56"/>
      <c r="H2409" s="56"/>
      <c r="I2409" s="102"/>
      <c r="J2409" s="103"/>
      <c r="U2409" s="7"/>
    </row>
    <row r="2410" spans="2:21" s="2" customFormat="1">
      <c r="B2410" s="106"/>
      <c r="C2410" s="162"/>
      <c r="D2410" s="108"/>
      <c r="E2410" s="54"/>
      <c r="F2410" s="56"/>
      <c r="G2410" s="56"/>
      <c r="H2410" s="56"/>
      <c r="I2410" s="102"/>
      <c r="J2410" s="103"/>
      <c r="U2410" s="7"/>
    </row>
    <row r="2411" spans="2:21" s="2" customFormat="1">
      <c r="B2411" s="106"/>
      <c r="C2411" s="162"/>
      <c r="D2411" s="108"/>
      <c r="E2411" s="54"/>
      <c r="F2411" s="56"/>
      <c r="G2411" s="56"/>
      <c r="H2411" s="56"/>
      <c r="I2411" s="102"/>
      <c r="J2411" s="103"/>
      <c r="U2411" s="7"/>
    </row>
    <row r="2412" spans="2:21" s="2" customFormat="1">
      <c r="B2412" s="106"/>
      <c r="C2412" s="162"/>
      <c r="D2412" s="108"/>
      <c r="E2412" s="54"/>
      <c r="F2412" s="56"/>
      <c r="G2412" s="56"/>
      <c r="H2412" s="56"/>
      <c r="I2412" s="102"/>
      <c r="J2412" s="103"/>
      <c r="U2412" s="7"/>
    </row>
    <row r="2413" spans="2:21" s="2" customFormat="1">
      <c r="B2413" s="106"/>
      <c r="C2413" s="162"/>
      <c r="D2413" s="108"/>
      <c r="E2413" s="54"/>
      <c r="F2413" s="56"/>
      <c r="G2413" s="56"/>
      <c r="H2413" s="56"/>
      <c r="I2413" s="102"/>
      <c r="J2413" s="103"/>
      <c r="U2413" s="7"/>
    </row>
    <row r="2414" spans="2:21" s="2" customFormat="1">
      <c r="B2414" s="106"/>
      <c r="C2414" s="162"/>
      <c r="D2414" s="108"/>
      <c r="E2414" s="54"/>
      <c r="F2414" s="56"/>
      <c r="G2414" s="56"/>
      <c r="H2414" s="56"/>
      <c r="I2414" s="102"/>
      <c r="J2414" s="103"/>
      <c r="U2414" s="7"/>
    </row>
    <row r="2415" spans="2:21" s="2" customFormat="1">
      <c r="B2415" s="106"/>
      <c r="C2415" s="162"/>
      <c r="D2415" s="108"/>
      <c r="E2415" s="54"/>
      <c r="F2415" s="56"/>
      <c r="G2415" s="56"/>
      <c r="H2415" s="56"/>
      <c r="I2415" s="102"/>
      <c r="J2415" s="103"/>
      <c r="U2415" s="7"/>
    </row>
    <row r="2416" spans="2:21" s="2" customFormat="1">
      <c r="B2416" s="106"/>
      <c r="C2416" s="162"/>
      <c r="D2416" s="108"/>
      <c r="E2416" s="54"/>
      <c r="F2416" s="56"/>
      <c r="G2416" s="56"/>
      <c r="H2416" s="56"/>
      <c r="I2416" s="102"/>
      <c r="J2416" s="103"/>
      <c r="U2416" s="7"/>
    </row>
    <row r="2417" spans="2:21" s="2" customFormat="1">
      <c r="B2417" s="106"/>
      <c r="C2417" s="162"/>
      <c r="D2417" s="108"/>
      <c r="E2417" s="54"/>
      <c r="F2417" s="56"/>
      <c r="G2417" s="56"/>
      <c r="H2417" s="56"/>
      <c r="I2417" s="102"/>
      <c r="J2417" s="103"/>
      <c r="U2417" s="7"/>
    </row>
    <row r="2418" spans="2:21" s="2" customFormat="1">
      <c r="B2418" s="106"/>
      <c r="C2418" s="162"/>
      <c r="D2418" s="108"/>
      <c r="E2418" s="54"/>
      <c r="F2418" s="56"/>
      <c r="G2418" s="56"/>
      <c r="H2418" s="56"/>
      <c r="I2418" s="102"/>
      <c r="J2418" s="103"/>
      <c r="U2418" s="7"/>
    </row>
    <row r="2419" spans="2:21" s="2" customFormat="1">
      <c r="B2419" s="106"/>
      <c r="C2419" s="162"/>
      <c r="D2419" s="108"/>
      <c r="E2419" s="54"/>
      <c r="F2419" s="56"/>
      <c r="G2419" s="56"/>
      <c r="H2419" s="56"/>
      <c r="I2419" s="102"/>
      <c r="J2419" s="103"/>
      <c r="U2419" s="7"/>
    </row>
    <row r="2420" spans="2:21" s="2" customFormat="1">
      <c r="B2420" s="106"/>
      <c r="C2420" s="162"/>
      <c r="D2420" s="108"/>
      <c r="E2420" s="54"/>
      <c r="F2420" s="56"/>
      <c r="G2420" s="56"/>
      <c r="H2420" s="56"/>
      <c r="I2420" s="102"/>
      <c r="J2420" s="103"/>
      <c r="U2420" s="7"/>
    </row>
    <row r="2421" spans="2:21" s="2" customFormat="1">
      <c r="B2421" s="106"/>
      <c r="C2421" s="162"/>
      <c r="D2421" s="108"/>
      <c r="E2421" s="54"/>
      <c r="F2421" s="56"/>
      <c r="G2421" s="56"/>
      <c r="H2421" s="56"/>
      <c r="I2421" s="102"/>
      <c r="J2421" s="103"/>
      <c r="U2421" s="7"/>
    </row>
    <row r="2422" spans="2:21" s="2" customFormat="1">
      <c r="B2422" s="106"/>
      <c r="C2422" s="162"/>
      <c r="D2422" s="108"/>
      <c r="E2422" s="54"/>
      <c r="F2422" s="56"/>
      <c r="G2422" s="56"/>
      <c r="H2422" s="56"/>
      <c r="I2422" s="102"/>
      <c r="J2422" s="103"/>
      <c r="U2422" s="7"/>
    </row>
    <row r="2423" spans="2:21" s="2" customFormat="1">
      <c r="B2423" s="106"/>
      <c r="C2423" s="162"/>
      <c r="D2423" s="108"/>
      <c r="E2423" s="54"/>
      <c r="F2423" s="56"/>
      <c r="G2423" s="56"/>
      <c r="H2423" s="56"/>
      <c r="I2423" s="102"/>
      <c r="J2423" s="103"/>
      <c r="U2423" s="7"/>
    </row>
    <row r="2424" spans="2:21" s="2" customFormat="1">
      <c r="B2424" s="106"/>
      <c r="C2424" s="162"/>
      <c r="D2424" s="108"/>
      <c r="E2424" s="54"/>
      <c r="F2424" s="56"/>
      <c r="G2424" s="56"/>
      <c r="H2424" s="56"/>
      <c r="I2424" s="102"/>
      <c r="J2424" s="103"/>
      <c r="U2424" s="7"/>
    </row>
    <row r="2425" spans="2:21" s="2" customFormat="1">
      <c r="B2425" s="106"/>
      <c r="C2425" s="162"/>
      <c r="D2425" s="108"/>
      <c r="E2425" s="54"/>
      <c r="F2425" s="56"/>
      <c r="G2425" s="56"/>
      <c r="H2425" s="56"/>
      <c r="I2425" s="102"/>
      <c r="J2425" s="103"/>
      <c r="U2425" s="7"/>
    </row>
    <row r="2426" spans="2:21" s="2" customFormat="1">
      <c r="B2426" s="106"/>
      <c r="C2426" s="162"/>
      <c r="D2426" s="108"/>
      <c r="E2426" s="54"/>
      <c r="F2426" s="56"/>
      <c r="G2426" s="56"/>
      <c r="H2426" s="56"/>
      <c r="I2426" s="102"/>
      <c r="J2426" s="103"/>
      <c r="U2426" s="7"/>
    </row>
    <row r="2427" spans="2:21" s="2" customFormat="1">
      <c r="B2427" s="106"/>
      <c r="C2427" s="162"/>
      <c r="D2427" s="108"/>
      <c r="E2427" s="54"/>
      <c r="F2427" s="56"/>
      <c r="G2427" s="56"/>
      <c r="H2427" s="56"/>
      <c r="I2427" s="102"/>
      <c r="J2427" s="103"/>
      <c r="U2427" s="7"/>
    </row>
    <row r="2428" spans="2:21" s="2" customFormat="1">
      <c r="B2428" s="106"/>
      <c r="C2428" s="162"/>
      <c r="D2428" s="108"/>
      <c r="E2428" s="54"/>
      <c r="F2428" s="56"/>
      <c r="G2428" s="56"/>
      <c r="H2428" s="56"/>
      <c r="I2428" s="102"/>
      <c r="J2428" s="103"/>
      <c r="U2428" s="7"/>
    </row>
    <row r="2429" spans="2:21" s="2" customFormat="1">
      <c r="B2429" s="106"/>
      <c r="C2429" s="162"/>
      <c r="D2429" s="108"/>
      <c r="E2429" s="54"/>
      <c r="F2429" s="56"/>
      <c r="G2429" s="56"/>
      <c r="H2429" s="56"/>
      <c r="I2429" s="102"/>
      <c r="J2429" s="103"/>
      <c r="U2429" s="7"/>
    </row>
    <row r="2430" spans="2:21" s="2" customFormat="1">
      <c r="B2430" s="106"/>
      <c r="C2430" s="162"/>
      <c r="D2430" s="108"/>
      <c r="E2430" s="54"/>
      <c r="F2430" s="56"/>
      <c r="G2430" s="56"/>
      <c r="H2430" s="56"/>
      <c r="I2430" s="102"/>
      <c r="J2430" s="103"/>
      <c r="U2430" s="7"/>
    </row>
    <row r="2431" spans="2:21" s="2" customFormat="1">
      <c r="B2431" s="106"/>
      <c r="C2431" s="162"/>
      <c r="D2431" s="108"/>
      <c r="E2431" s="54"/>
      <c r="F2431" s="56"/>
      <c r="G2431" s="56"/>
      <c r="H2431" s="56"/>
      <c r="I2431" s="102"/>
      <c r="J2431" s="103"/>
      <c r="U2431" s="7"/>
    </row>
    <row r="2432" spans="2:21" s="2" customFormat="1">
      <c r="B2432" s="106"/>
      <c r="C2432" s="162"/>
      <c r="D2432" s="108"/>
      <c r="E2432" s="54"/>
      <c r="F2432" s="56"/>
      <c r="G2432" s="56"/>
      <c r="H2432" s="56"/>
      <c r="I2432" s="102"/>
      <c r="J2432" s="103"/>
      <c r="U2432" s="7"/>
    </row>
    <row r="2433" spans="2:21" s="2" customFormat="1">
      <c r="B2433" s="106"/>
      <c r="C2433" s="162"/>
      <c r="D2433" s="108"/>
      <c r="E2433" s="54"/>
      <c r="F2433" s="56"/>
      <c r="G2433" s="56"/>
      <c r="H2433" s="56"/>
      <c r="I2433" s="102"/>
      <c r="J2433" s="103"/>
      <c r="U2433" s="7"/>
    </row>
    <row r="2434" spans="2:21" s="2" customFormat="1">
      <c r="B2434" s="106"/>
      <c r="C2434" s="162"/>
      <c r="D2434" s="108"/>
      <c r="E2434" s="54"/>
      <c r="F2434" s="56"/>
      <c r="G2434" s="56"/>
      <c r="H2434" s="56"/>
      <c r="I2434" s="102"/>
      <c r="J2434" s="103"/>
      <c r="U2434" s="7"/>
    </row>
    <row r="2435" spans="2:21" s="2" customFormat="1">
      <c r="B2435" s="106"/>
      <c r="C2435" s="162"/>
      <c r="D2435" s="108"/>
      <c r="E2435" s="54"/>
      <c r="F2435" s="56"/>
      <c r="G2435" s="56"/>
      <c r="H2435" s="56"/>
      <c r="I2435" s="102"/>
      <c r="J2435" s="103"/>
      <c r="U2435" s="7"/>
    </row>
    <row r="2436" spans="2:21" s="2" customFormat="1">
      <c r="B2436" s="106"/>
      <c r="C2436" s="162"/>
      <c r="D2436" s="108"/>
      <c r="E2436" s="54"/>
      <c r="F2436" s="56"/>
      <c r="G2436" s="56"/>
      <c r="H2436" s="56"/>
      <c r="I2436" s="102"/>
      <c r="J2436" s="103"/>
      <c r="U2436" s="7"/>
    </row>
    <row r="2437" spans="2:21" s="2" customFormat="1">
      <c r="B2437" s="106"/>
      <c r="C2437" s="162"/>
      <c r="D2437" s="108"/>
      <c r="E2437" s="54"/>
      <c r="F2437" s="56"/>
      <c r="G2437" s="56"/>
      <c r="H2437" s="56"/>
      <c r="I2437" s="102"/>
      <c r="J2437" s="103"/>
      <c r="U2437" s="7"/>
    </row>
    <row r="2438" spans="2:21" s="2" customFormat="1">
      <c r="B2438" s="106"/>
      <c r="C2438" s="162"/>
      <c r="D2438" s="108"/>
      <c r="E2438" s="54"/>
      <c r="F2438" s="56"/>
      <c r="G2438" s="56"/>
      <c r="H2438" s="56"/>
      <c r="I2438" s="102"/>
      <c r="J2438" s="103"/>
      <c r="U2438" s="7"/>
    </row>
    <row r="2439" spans="2:21" s="2" customFormat="1">
      <c r="B2439" s="106"/>
      <c r="C2439" s="162"/>
      <c r="D2439" s="108"/>
      <c r="E2439" s="54"/>
      <c r="F2439" s="56"/>
      <c r="G2439" s="56"/>
      <c r="H2439" s="56"/>
      <c r="I2439" s="102"/>
      <c r="J2439" s="103"/>
      <c r="U2439" s="7"/>
    </row>
    <row r="2440" spans="2:21" s="2" customFormat="1">
      <c r="B2440" s="106"/>
      <c r="C2440" s="162"/>
      <c r="D2440" s="108"/>
      <c r="E2440" s="54"/>
      <c r="F2440" s="56"/>
      <c r="G2440" s="56"/>
      <c r="H2440" s="56"/>
      <c r="I2440" s="102"/>
      <c r="J2440" s="103"/>
      <c r="U2440" s="7"/>
    </row>
    <row r="2441" spans="2:21" s="2" customFormat="1">
      <c r="B2441" s="106"/>
      <c r="C2441" s="162"/>
      <c r="D2441" s="108"/>
      <c r="E2441" s="54"/>
      <c r="F2441" s="56"/>
      <c r="G2441" s="56"/>
      <c r="H2441" s="56"/>
      <c r="I2441" s="102"/>
      <c r="J2441" s="103"/>
      <c r="U2441" s="7"/>
    </row>
    <row r="2442" spans="2:21" s="2" customFormat="1">
      <c r="B2442" s="106"/>
      <c r="C2442" s="162"/>
      <c r="D2442" s="108"/>
      <c r="E2442" s="54"/>
      <c r="F2442" s="56"/>
      <c r="G2442" s="56"/>
      <c r="H2442" s="56"/>
      <c r="I2442" s="102"/>
      <c r="J2442" s="103"/>
      <c r="U2442" s="7"/>
    </row>
    <row r="2443" spans="2:21" s="2" customFormat="1">
      <c r="B2443" s="106"/>
      <c r="C2443" s="162"/>
      <c r="D2443" s="108"/>
      <c r="E2443" s="54"/>
      <c r="F2443" s="56"/>
      <c r="G2443" s="56"/>
      <c r="H2443" s="56"/>
      <c r="I2443" s="102"/>
      <c r="J2443" s="103"/>
      <c r="U2443" s="7"/>
    </row>
    <row r="2444" spans="2:21" s="2" customFormat="1">
      <c r="B2444" s="106"/>
      <c r="C2444" s="162"/>
      <c r="D2444" s="108"/>
      <c r="E2444" s="54"/>
      <c r="F2444" s="56"/>
      <c r="G2444" s="56"/>
      <c r="H2444" s="56"/>
      <c r="I2444" s="102"/>
      <c r="J2444" s="103"/>
      <c r="U2444" s="7"/>
    </row>
    <row r="2445" spans="2:21" s="2" customFormat="1">
      <c r="B2445" s="106"/>
      <c r="C2445" s="162"/>
      <c r="D2445" s="108"/>
      <c r="E2445" s="54"/>
      <c r="F2445" s="56"/>
      <c r="G2445" s="56"/>
      <c r="H2445" s="56"/>
      <c r="I2445" s="102"/>
      <c r="J2445" s="103"/>
      <c r="U2445" s="7"/>
    </row>
    <row r="2446" spans="2:21" s="2" customFormat="1">
      <c r="B2446" s="106"/>
      <c r="C2446" s="162"/>
      <c r="D2446" s="108"/>
      <c r="E2446" s="54"/>
      <c r="F2446" s="56"/>
      <c r="G2446" s="56"/>
      <c r="H2446" s="56"/>
      <c r="I2446" s="102"/>
      <c r="J2446" s="103"/>
      <c r="U2446" s="7"/>
    </row>
    <row r="2447" spans="2:21" s="2" customFormat="1">
      <c r="B2447" s="106"/>
      <c r="C2447" s="162"/>
      <c r="D2447" s="108"/>
      <c r="E2447" s="54"/>
      <c r="F2447" s="56"/>
      <c r="G2447" s="56"/>
      <c r="H2447" s="56"/>
      <c r="I2447" s="102"/>
      <c r="J2447" s="103"/>
      <c r="U2447" s="7"/>
    </row>
    <row r="2448" spans="2:21" s="2" customFormat="1">
      <c r="B2448" s="106"/>
      <c r="C2448" s="162"/>
      <c r="D2448" s="108"/>
      <c r="E2448" s="54"/>
      <c r="F2448" s="56"/>
      <c r="G2448" s="56"/>
      <c r="H2448" s="56"/>
      <c r="I2448" s="102"/>
      <c r="J2448" s="103"/>
      <c r="U2448" s="7"/>
    </row>
    <row r="2449" spans="2:21" s="2" customFormat="1">
      <c r="B2449" s="106"/>
      <c r="C2449" s="162"/>
      <c r="D2449" s="108"/>
      <c r="E2449" s="54"/>
      <c r="F2449" s="56"/>
      <c r="G2449" s="56"/>
      <c r="H2449" s="56"/>
      <c r="I2449" s="102"/>
      <c r="J2449" s="103"/>
      <c r="U2449" s="7"/>
    </row>
    <row r="2450" spans="2:21" s="2" customFormat="1">
      <c r="B2450" s="106"/>
      <c r="C2450" s="162"/>
      <c r="D2450" s="108"/>
      <c r="E2450" s="54"/>
      <c r="F2450" s="56"/>
      <c r="G2450" s="56"/>
      <c r="H2450" s="56"/>
      <c r="I2450" s="102"/>
      <c r="J2450" s="103"/>
      <c r="U2450" s="7"/>
    </row>
    <row r="2451" spans="2:21" s="2" customFormat="1">
      <c r="B2451" s="106"/>
      <c r="C2451" s="162"/>
      <c r="D2451" s="108"/>
      <c r="E2451" s="54"/>
      <c r="F2451" s="56"/>
      <c r="G2451" s="56"/>
      <c r="H2451" s="56"/>
      <c r="I2451" s="102"/>
      <c r="J2451" s="103"/>
      <c r="U2451" s="7"/>
    </row>
    <row r="2452" spans="2:21" s="2" customFormat="1">
      <c r="B2452" s="106"/>
      <c r="C2452" s="162"/>
      <c r="D2452" s="108"/>
      <c r="E2452" s="54"/>
      <c r="F2452" s="56"/>
      <c r="G2452" s="56"/>
      <c r="H2452" s="56"/>
      <c r="I2452" s="102"/>
      <c r="J2452" s="103"/>
      <c r="U2452" s="7"/>
    </row>
    <row r="2453" spans="2:21" s="2" customFormat="1">
      <c r="B2453" s="106"/>
      <c r="C2453" s="162"/>
      <c r="D2453" s="108"/>
      <c r="E2453" s="54"/>
      <c r="F2453" s="56"/>
      <c r="G2453" s="56"/>
      <c r="H2453" s="56"/>
      <c r="I2453" s="102"/>
      <c r="J2453" s="103"/>
      <c r="U2453" s="7"/>
    </row>
    <row r="2454" spans="2:21" s="2" customFormat="1">
      <c r="B2454" s="106"/>
      <c r="C2454" s="162"/>
      <c r="D2454" s="108"/>
      <c r="E2454" s="54"/>
      <c r="F2454" s="56"/>
      <c r="G2454" s="56"/>
      <c r="H2454" s="56"/>
      <c r="I2454" s="102"/>
      <c r="J2454" s="103"/>
      <c r="U2454" s="7"/>
    </row>
    <row r="2455" spans="2:21" s="2" customFormat="1">
      <c r="B2455" s="106"/>
      <c r="C2455" s="162"/>
      <c r="D2455" s="108"/>
      <c r="E2455" s="54"/>
      <c r="F2455" s="56"/>
      <c r="G2455" s="56"/>
      <c r="H2455" s="56"/>
      <c r="I2455" s="102"/>
      <c r="J2455" s="103"/>
      <c r="U2455" s="7"/>
    </row>
    <row r="2456" spans="2:21" s="2" customFormat="1">
      <c r="B2456" s="106"/>
      <c r="C2456" s="162"/>
      <c r="D2456" s="108"/>
      <c r="E2456" s="54"/>
      <c r="F2456" s="56"/>
      <c r="G2456" s="56"/>
      <c r="H2456" s="56"/>
      <c r="I2456" s="102"/>
      <c r="J2456" s="103"/>
      <c r="U2456" s="7"/>
    </row>
    <row r="2457" spans="2:21" s="2" customFormat="1">
      <c r="B2457" s="106"/>
      <c r="C2457" s="162"/>
      <c r="D2457" s="108"/>
      <c r="E2457" s="54"/>
      <c r="F2457" s="56"/>
      <c r="G2457" s="56"/>
      <c r="H2457" s="56"/>
      <c r="I2457" s="102"/>
      <c r="J2457" s="103"/>
      <c r="U2457" s="7"/>
    </row>
    <row r="2458" spans="2:21" s="2" customFormat="1">
      <c r="B2458" s="106"/>
      <c r="C2458" s="162"/>
      <c r="D2458" s="108"/>
      <c r="E2458" s="54"/>
      <c r="F2458" s="56"/>
      <c r="G2458" s="56"/>
      <c r="H2458" s="56"/>
      <c r="I2458" s="102"/>
      <c r="J2458" s="103"/>
      <c r="U2458" s="7"/>
    </row>
    <row r="2459" spans="2:21" s="2" customFormat="1">
      <c r="B2459" s="106"/>
      <c r="C2459" s="162"/>
      <c r="D2459" s="108"/>
      <c r="E2459" s="54"/>
      <c r="F2459" s="56"/>
      <c r="G2459" s="56"/>
      <c r="H2459" s="56"/>
      <c r="I2459" s="102"/>
      <c r="J2459" s="103"/>
      <c r="U2459" s="7"/>
    </row>
    <row r="2460" spans="2:21" s="2" customFormat="1">
      <c r="B2460" s="106"/>
      <c r="C2460" s="162"/>
      <c r="D2460" s="108"/>
      <c r="E2460" s="54"/>
      <c r="F2460" s="56"/>
      <c r="G2460" s="56"/>
      <c r="H2460" s="56"/>
      <c r="I2460" s="102"/>
      <c r="J2460" s="103"/>
      <c r="U2460" s="7"/>
    </row>
    <row r="2461" spans="2:21" s="2" customFormat="1">
      <c r="B2461" s="106"/>
      <c r="C2461" s="162"/>
      <c r="D2461" s="108"/>
      <c r="E2461" s="54"/>
      <c r="F2461" s="56"/>
      <c r="G2461" s="56"/>
      <c r="H2461" s="56"/>
      <c r="I2461" s="102"/>
      <c r="J2461" s="103"/>
      <c r="U2461" s="7"/>
    </row>
    <row r="2462" spans="2:21" s="2" customFormat="1">
      <c r="B2462" s="106"/>
      <c r="C2462" s="162"/>
      <c r="D2462" s="108"/>
      <c r="E2462" s="54"/>
      <c r="F2462" s="56"/>
      <c r="G2462" s="56"/>
      <c r="H2462" s="56"/>
      <c r="I2462" s="102"/>
      <c r="J2462" s="103"/>
      <c r="U2462" s="7"/>
    </row>
    <row r="2463" spans="2:21" s="2" customFormat="1">
      <c r="B2463" s="106"/>
      <c r="C2463" s="162"/>
      <c r="D2463" s="108"/>
      <c r="E2463" s="54"/>
      <c r="F2463" s="56"/>
      <c r="G2463" s="56"/>
      <c r="H2463" s="56"/>
      <c r="I2463" s="102"/>
      <c r="J2463" s="103"/>
      <c r="U2463" s="7"/>
    </row>
    <row r="2464" spans="2:21" s="2" customFormat="1">
      <c r="B2464" s="106"/>
      <c r="C2464" s="162"/>
      <c r="D2464" s="108"/>
      <c r="E2464" s="54"/>
      <c r="F2464" s="56"/>
      <c r="G2464" s="56"/>
      <c r="H2464" s="56"/>
      <c r="I2464" s="102"/>
      <c r="J2464" s="103"/>
      <c r="U2464" s="7"/>
    </row>
    <row r="2465" spans="2:21" s="2" customFormat="1">
      <c r="B2465" s="106"/>
      <c r="C2465" s="162"/>
      <c r="D2465" s="108"/>
      <c r="E2465" s="54"/>
      <c r="F2465" s="56"/>
      <c r="G2465" s="56"/>
      <c r="H2465" s="56"/>
      <c r="I2465" s="102"/>
      <c r="J2465" s="103"/>
      <c r="U2465" s="7"/>
    </row>
    <row r="2466" spans="2:21" s="2" customFormat="1">
      <c r="B2466" s="106"/>
      <c r="C2466" s="162"/>
      <c r="D2466" s="108"/>
      <c r="E2466" s="54"/>
      <c r="F2466" s="56"/>
      <c r="G2466" s="56"/>
      <c r="H2466" s="56"/>
      <c r="I2466" s="102"/>
      <c r="J2466" s="103"/>
      <c r="U2466" s="7"/>
    </row>
    <row r="2467" spans="2:21" s="2" customFormat="1">
      <c r="B2467" s="106"/>
      <c r="C2467" s="162"/>
      <c r="D2467" s="108"/>
      <c r="E2467" s="54"/>
      <c r="F2467" s="56"/>
      <c r="G2467" s="56"/>
      <c r="H2467" s="56"/>
      <c r="I2467" s="102"/>
      <c r="J2467" s="103"/>
      <c r="U2467" s="7"/>
    </row>
    <row r="2468" spans="2:21" s="2" customFormat="1">
      <c r="B2468" s="106"/>
      <c r="C2468" s="162"/>
      <c r="D2468" s="108"/>
      <c r="E2468" s="54"/>
      <c r="F2468" s="56"/>
      <c r="G2468" s="56"/>
      <c r="H2468" s="56"/>
      <c r="I2468" s="102"/>
      <c r="J2468" s="103"/>
      <c r="U2468" s="7"/>
    </row>
    <row r="2469" spans="2:21" s="2" customFormat="1">
      <c r="B2469" s="106"/>
      <c r="C2469" s="162"/>
      <c r="D2469" s="108"/>
      <c r="E2469" s="54"/>
      <c r="F2469" s="56"/>
      <c r="G2469" s="56"/>
      <c r="H2469" s="56"/>
      <c r="I2469" s="102"/>
      <c r="J2469" s="103"/>
      <c r="U2469" s="7"/>
    </row>
    <row r="2470" spans="2:21" s="2" customFormat="1">
      <c r="B2470" s="106"/>
      <c r="C2470" s="162"/>
      <c r="D2470" s="108"/>
      <c r="E2470" s="54"/>
      <c r="F2470" s="56"/>
      <c r="G2470" s="56"/>
      <c r="H2470" s="56"/>
      <c r="I2470" s="102"/>
      <c r="J2470" s="103"/>
      <c r="U2470" s="7"/>
    </row>
    <row r="2471" spans="2:21" s="2" customFormat="1">
      <c r="B2471" s="106"/>
      <c r="C2471" s="162"/>
      <c r="D2471" s="108"/>
      <c r="E2471" s="54"/>
      <c r="F2471" s="56"/>
      <c r="G2471" s="56"/>
      <c r="H2471" s="56"/>
      <c r="I2471" s="102"/>
      <c r="J2471" s="103"/>
      <c r="U2471" s="7"/>
    </row>
    <row r="2472" spans="2:21" s="2" customFormat="1">
      <c r="B2472" s="106"/>
      <c r="C2472" s="162"/>
      <c r="D2472" s="108"/>
      <c r="E2472" s="54"/>
      <c r="F2472" s="56"/>
      <c r="G2472" s="56"/>
      <c r="H2472" s="56"/>
      <c r="I2472" s="102"/>
      <c r="J2472" s="103"/>
      <c r="U2472" s="7"/>
    </row>
    <row r="2473" spans="2:21" s="2" customFormat="1">
      <c r="B2473" s="106"/>
      <c r="C2473" s="162"/>
      <c r="D2473" s="108"/>
      <c r="E2473" s="54"/>
      <c r="F2473" s="56"/>
      <c r="G2473" s="56"/>
      <c r="H2473" s="56"/>
      <c r="I2473" s="102"/>
      <c r="J2473" s="103"/>
      <c r="U2473" s="7"/>
    </row>
    <row r="2474" spans="2:21" s="2" customFormat="1">
      <c r="B2474" s="106"/>
      <c r="C2474" s="162"/>
      <c r="D2474" s="108"/>
      <c r="E2474" s="54"/>
      <c r="F2474" s="56"/>
      <c r="G2474" s="56"/>
      <c r="H2474" s="56"/>
      <c r="I2474" s="102"/>
      <c r="J2474" s="103"/>
      <c r="U2474" s="7"/>
    </row>
    <row r="2475" spans="2:21" s="2" customFormat="1">
      <c r="B2475" s="106"/>
      <c r="C2475" s="162"/>
      <c r="D2475" s="108"/>
      <c r="E2475" s="54"/>
      <c r="F2475" s="56"/>
      <c r="G2475" s="56"/>
      <c r="H2475" s="56"/>
      <c r="I2475" s="102"/>
      <c r="J2475" s="103"/>
      <c r="U2475" s="7"/>
    </row>
    <row r="2476" spans="2:21" s="2" customFormat="1">
      <c r="B2476" s="106"/>
      <c r="C2476" s="162"/>
      <c r="D2476" s="108"/>
      <c r="E2476" s="54"/>
      <c r="F2476" s="56"/>
      <c r="G2476" s="56"/>
      <c r="H2476" s="56"/>
      <c r="I2476" s="102"/>
      <c r="J2476" s="103"/>
      <c r="U2476" s="7"/>
    </row>
    <row r="2477" spans="2:21" s="2" customFormat="1">
      <c r="B2477" s="106"/>
      <c r="C2477" s="162"/>
      <c r="D2477" s="108"/>
      <c r="E2477" s="54"/>
      <c r="F2477" s="56"/>
      <c r="G2477" s="56"/>
      <c r="H2477" s="56"/>
      <c r="I2477" s="102"/>
      <c r="J2477" s="103"/>
      <c r="U2477" s="7"/>
    </row>
    <row r="2478" spans="2:21" s="2" customFormat="1">
      <c r="B2478" s="106"/>
      <c r="C2478" s="162"/>
      <c r="D2478" s="108"/>
      <c r="E2478" s="54"/>
      <c r="F2478" s="56"/>
      <c r="G2478" s="56"/>
      <c r="H2478" s="56"/>
      <c r="I2478" s="102"/>
      <c r="J2478" s="103"/>
      <c r="U2478" s="7"/>
    </row>
    <row r="2479" spans="2:21" s="2" customFormat="1">
      <c r="B2479" s="106"/>
      <c r="C2479" s="162"/>
      <c r="D2479" s="108"/>
      <c r="E2479" s="54"/>
      <c r="F2479" s="56"/>
      <c r="G2479" s="56"/>
      <c r="H2479" s="56"/>
      <c r="I2479" s="102"/>
      <c r="J2479" s="103"/>
      <c r="U2479" s="7"/>
    </row>
    <row r="2480" spans="2:21" s="2" customFormat="1">
      <c r="B2480" s="106"/>
      <c r="C2480" s="162"/>
      <c r="D2480" s="108"/>
      <c r="E2480" s="54"/>
      <c r="F2480" s="56"/>
      <c r="G2480" s="56"/>
      <c r="H2480" s="56"/>
      <c r="I2480" s="102"/>
      <c r="J2480" s="103"/>
      <c r="U2480" s="7"/>
    </row>
    <row r="2481" spans="2:21" s="2" customFormat="1">
      <c r="B2481" s="106"/>
      <c r="C2481" s="162"/>
      <c r="D2481" s="108"/>
      <c r="E2481" s="54"/>
      <c r="F2481" s="56"/>
      <c r="G2481" s="56"/>
      <c r="H2481" s="56"/>
      <c r="I2481" s="102"/>
      <c r="J2481" s="103"/>
      <c r="U2481" s="7"/>
    </row>
    <row r="2482" spans="2:21" s="2" customFormat="1">
      <c r="B2482" s="106"/>
      <c r="C2482" s="162"/>
      <c r="D2482" s="108"/>
      <c r="E2482" s="54"/>
      <c r="F2482" s="56"/>
      <c r="G2482" s="56"/>
      <c r="H2482" s="56"/>
      <c r="I2482" s="102"/>
      <c r="J2482" s="103"/>
      <c r="U2482" s="7"/>
    </row>
    <row r="2483" spans="2:21" s="2" customFormat="1">
      <c r="B2483" s="106"/>
      <c r="C2483" s="162"/>
      <c r="D2483" s="108"/>
      <c r="E2483" s="54"/>
      <c r="F2483" s="56"/>
      <c r="G2483" s="56"/>
      <c r="H2483" s="56"/>
      <c r="I2483" s="102"/>
      <c r="J2483" s="103"/>
      <c r="U2483" s="7"/>
    </row>
    <row r="2484" spans="2:21" s="2" customFormat="1">
      <c r="B2484" s="106"/>
      <c r="C2484" s="162"/>
      <c r="D2484" s="108"/>
      <c r="E2484" s="54"/>
      <c r="F2484" s="56"/>
      <c r="G2484" s="56"/>
      <c r="H2484" s="56"/>
      <c r="I2484" s="102"/>
      <c r="J2484" s="103"/>
      <c r="U2484" s="7"/>
    </row>
    <row r="2485" spans="2:21" s="2" customFormat="1">
      <c r="B2485" s="106"/>
      <c r="C2485" s="162"/>
      <c r="D2485" s="108"/>
      <c r="E2485" s="54"/>
      <c r="F2485" s="56"/>
      <c r="G2485" s="56"/>
      <c r="H2485" s="56"/>
      <c r="I2485" s="102"/>
      <c r="J2485" s="103"/>
      <c r="U2485" s="7"/>
    </row>
    <row r="2486" spans="2:21" s="2" customFormat="1">
      <c r="B2486" s="106"/>
      <c r="C2486" s="162"/>
      <c r="D2486" s="108"/>
      <c r="E2486" s="54"/>
      <c r="F2486" s="56"/>
      <c r="G2486" s="56"/>
      <c r="H2486" s="56"/>
      <c r="I2486" s="102"/>
      <c r="J2486" s="103"/>
      <c r="U2486" s="7"/>
    </row>
    <row r="2487" spans="2:21" s="2" customFormat="1">
      <c r="B2487" s="106"/>
      <c r="C2487" s="162"/>
      <c r="D2487" s="108"/>
      <c r="E2487" s="54"/>
      <c r="F2487" s="56"/>
      <c r="G2487" s="56"/>
      <c r="H2487" s="56"/>
      <c r="I2487" s="102"/>
      <c r="J2487" s="103"/>
      <c r="U2487" s="7"/>
    </row>
    <row r="2488" spans="2:21" s="2" customFormat="1">
      <c r="B2488" s="106"/>
      <c r="C2488" s="162"/>
      <c r="D2488" s="108"/>
      <c r="E2488" s="54"/>
      <c r="F2488" s="56"/>
      <c r="G2488" s="56"/>
      <c r="H2488" s="56"/>
      <c r="I2488" s="102"/>
      <c r="J2488" s="103"/>
      <c r="U2488" s="7"/>
    </row>
    <row r="2489" spans="2:21" s="2" customFormat="1">
      <c r="B2489" s="106"/>
      <c r="C2489" s="162"/>
      <c r="D2489" s="108"/>
      <c r="E2489" s="54"/>
      <c r="F2489" s="56"/>
      <c r="G2489" s="56"/>
      <c r="H2489" s="56"/>
      <c r="I2489" s="102"/>
      <c r="J2489" s="103"/>
      <c r="U2489" s="7"/>
    </row>
    <row r="2490" spans="2:21" s="2" customFormat="1">
      <c r="B2490" s="106"/>
      <c r="C2490" s="162"/>
      <c r="D2490" s="108"/>
      <c r="E2490" s="54"/>
      <c r="F2490" s="56"/>
      <c r="G2490" s="56"/>
      <c r="H2490" s="56"/>
      <c r="I2490" s="102"/>
      <c r="J2490" s="103"/>
      <c r="U2490" s="7"/>
    </row>
    <row r="2491" spans="2:21" s="2" customFormat="1">
      <c r="B2491" s="106"/>
      <c r="C2491" s="162"/>
      <c r="D2491" s="108"/>
      <c r="E2491" s="54"/>
      <c r="F2491" s="56"/>
      <c r="G2491" s="56"/>
      <c r="H2491" s="56"/>
      <c r="I2491" s="102"/>
      <c r="J2491" s="103"/>
      <c r="U2491" s="7"/>
    </row>
    <row r="2492" spans="2:21" s="2" customFormat="1">
      <c r="B2492" s="106"/>
      <c r="C2492" s="162"/>
      <c r="D2492" s="108"/>
      <c r="E2492" s="54"/>
      <c r="F2492" s="56"/>
      <c r="G2492" s="56"/>
      <c r="H2492" s="56"/>
      <c r="I2492" s="102"/>
      <c r="J2492" s="103"/>
      <c r="U2492" s="7"/>
    </row>
    <row r="2493" spans="2:21" s="2" customFormat="1">
      <c r="B2493" s="106"/>
      <c r="C2493" s="162"/>
      <c r="D2493" s="108"/>
      <c r="E2493" s="54"/>
      <c r="F2493" s="56"/>
      <c r="G2493" s="56"/>
      <c r="H2493" s="56"/>
      <c r="I2493" s="102"/>
      <c r="J2493" s="103"/>
      <c r="U2493" s="7"/>
    </row>
    <row r="2494" spans="2:21" s="2" customFormat="1">
      <c r="B2494" s="106"/>
      <c r="C2494" s="162"/>
      <c r="D2494" s="108"/>
      <c r="E2494" s="54"/>
      <c r="F2494" s="56"/>
      <c r="G2494" s="56"/>
      <c r="H2494" s="56"/>
      <c r="I2494" s="102"/>
      <c r="J2494" s="103"/>
      <c r="U2494" s="7"/>
    </row>
    <row r="2495" spans="2:21" s="2" customFormat="1">
      <c r="B2495" s="106"/>
      <c r="C2495" s="162"/>
      <c r="D2495" s="108"/>
      <c r="E2495" s="54"/>
      <c r="F2495" s="56"/>
      <c r="G2495" s="56"/>
      <c r="H2495" s="56"/>
      <c r="I2495" s="102"/>
      <c r="J2495" s="103"/>
      <c r="U2495" s="7"/>
    </row>
    <row r="2496" spans="2:21" s="2" customFormat="1">
      <c r="B2496" s="106"/>
      <c r="C2496" s="162"/>
      <c r="D2496" s="108"/>
      <c r="E2496" s="54"/>
      <c r="F2496" s="56"/>
      <c r="G2496" s="56"/>
      <c r="H2496" s="56"/>
      <c r="I2496" s="102"/>
      <c r="J2496" s="103"/>
      <c r="U2496" s="7"/>
    </row>
    <row r="2497" spans="2:21" s="2" customFormat="1">
      <c r="B2497" s="106"/>
      <c r="C2497" s="162"/>
      <c r="D2497" s="108"/>
      <c r="E2497" s="54"/>
      <c r="F2497" s="56"/>
      <c r="G2497" s="56"/>
      <c r="H2497" s="56"/>
      <c r="I2497" s="102"/>
      <c r="J2497" s="103"/>
      <c r="U2497" s="7"/>
    </row>
    <row r="2498" spans="2:21" s="2" customFormat="1">
      <c r="B2498" s="106"/>
      <c r="C2498" s="162"/>
      <c r="D2498" s="108"/>
      <c r="E2498" s="54"/>
      <c r="F2498" s="56"/>
      <c r="G2498" s="56"/>
      <c r="H2498" s="56"/>
      <c r="I2498" s="102"/>
      <c r="J2498" s="103"/>
      <c r="U2498" s="7"/>
    </row>
    <row r="2499" spans="2:21" s="2" customFormat="1">
      <c r="B2499" s="106"/>
      <c r="C2499" s="162"/>
      <c r="D2499" s="108"/>
      <c r="E2499" s="54"/>
      <c r="F2499" s="56"/>
      <c r="G2499" s="56"/>
      <c r="H2499" s="56"/>
      <c r="I2499" s="102"/>
      <c r="J2499" s="103"/>
      <c r="U2499" s="7"/>
    </row>
    <row r="2500" spans="2:21" s="2" customFormat="1">
      <c r="B2500" s="106"/>
      <c r="C2500" s="162"/>
      <c r="D2500" s="108"/>
      <c r="E2500" s="54"/>
      <c r="F2500" s="56"/>
      <c r="G2500" s="56"/>
      <c r="H2500" s="56"/>
      <c r="I2500" s="102"/>
      <c r="J2500" s="103"/>
      <c r="U2500" s="7"/>
    </row>
    <row r="2501" spans="2:21" s="2" customFormat="1">
      <c r="B2501" s="106"/>
      <c r="C2501" s="162"/>
      <c r="D2501" s="108"/>
      <c r="E2501" s="54"/>
      <c r="F2501" s="56"/>
      <c r="G2501" s="56"/>
      <c r="H2501" s="56"/>
      <c r="I2501" s="102"/>
      <c r="J2501" s="103"/>
      <c r="U2501" s="7"/>
    </row>
    <row r="2502" spans="2:21" s="2" customFormat="1">
      <c r="B2502" s="106"/>
      <c r="C2502" s="162"/>
      <c r="D2502" s="108"/>
      <c r="E2502" s="54"/>
      <c r="F2502" s="56"/>
      <c r="G2502" s="56"/>
      <c r="H2502" s="56"/>
      <c r="I2502" s="102"/>
      <c r="J2502" s="103"/>
      <c r="U2502" s="7"/>
    </row>
    <row r="2503" spans="2:21" s="2" customFormat="1">
      <c r="B2503" s="106"/>
      <c r="C2503" s="162"/>
      <c r="D2503" s="108"/>
      <c r="E2503" s="54"/>
      <c r="F2503" s="56"/>
      <c r="G2503" s="56"/>
      <c r="H2503" s="56"/>
      <c r="I2503" s="102"/>
      <c r="J2503" s="103"/>
      <c r="U2503" s="7"/>
    </row>
    <row r="2504" spans="2:21" s="2" customFormat="1">
      <c r="B2504" s="106"/>
      <c r="C2504" s="162"/>
      <c r="D2504" s="108"/>
      <c r="E2504" s="54"/>
      <c r="F2504" s="56"/>
      <c r="G2504" s="56"/>
      <c r="H2504" s="56"/>
      <c r="I2504" s="102"/>
      <c r="J2504" s="103"/>
      <c r="U2504" s="7"/>
    </row>
    <row r="2505" spans="2:21" s="2" customFormat="1">
      <c r="B2505" s="106"/>
      <c r="C2505" s="162"/>
      <c r="D2505" s="108"/>
      <c r="E2505" s="54"/>
      <c r="F2505" s="56"/>
      <c r="G2505" s="56"/>
      <c r="H2505" s="56"/>
      <c r="I2505" s="102"/>
      <c r="J2505" s="103"/>
      <c r="U2505" s="7"/>
    </row>
    <row r="2506" spans="2:21" s="2" customFormat="1">
      <c r="B2506" s="106"/>
      <c r="C2506" s="162"/>
      <c r="D2506" s="108"/>
      <c r="E2506" s="54"/>
      <c r="F2506" s="56"/>
      <c r="G2506" s="56"/>
      <c r="H2506" s="56"/>
      <c r="I2506" s="102"/>
      <c r="J2506" s="103"/>
      <c r="U2506" s="7"/>
    </row>
    <row r="2507" spans="2:21" s="2" customFormat="1">
      <c r="B2507" s="106"/>
      <c r="C2507" s="162"/>
      <c r="D2507" s="108"/>
      <c r="E2507" s="54"/>
      <c r="F2507" s="56"/>
      <c r="G2507" s="56"/>
      <c r="H2507" s="56"/>
      <c r="I2507" s="102"/>
      <c r="J2507" s="103"/>
      <c r="U2507" s="7"/>
    </row>
    <row r="2508" spans="2:21" s="2" customFormat="1">
      <c r="B2508" s="106"/>
      <c r="C2508" s="162"/>
      <c r="D2508" s="108"/>
      <c r="E2508" s="54"/>
      <c r="F2508" s="56"/>
      <c r="G2508" s="56"/>
      <c r="H2508" s="56"/>
      <c r="I2508" s="102"/>
      <c r="J2508" s="103"/>
      <c r="U2508" s="7"/>
    </row>
    <row r="2509" spans="2:21" s="2" customFormat="1">
      <c r="B2509" s="106"/>
      <c r="C2509" s="162"/>
      <c r="D2509" s="108"/>
      <c r="E2509" s="54"/>
      <c r="F2509" s="56"/>
      <c r="G2509" s="56"/>
      <c r="H2509" s="56"/>
      <c r="I2509" s="102"/>
      <c r="J2509" s="103"/>
      <c r="U2509" s="7"/>
    </row>
    <row r="2510" spans="2:21" s="2" customFormat="1">
      <c r="B2510" s="106"/>
      <c r="C2510" s="162"/>
      <c r="D2510" s="108"/>
      <c r="E2510" s="54"/>
      <c r="F2510" s="56"/>
      <c r="G2510" s="56"/>
      <c r="H2510" s="56"/>
      <c r="I2510" s="102"/>
      <c r="J2510" s="103"/>
      <c r="U2510" s="7"/>
    </row>
    <row r="2511" spans="2:21" s="2" customFormat="1">
      <c r="B2511" s="106"/>
      <c r="C2511" s="162"/>
      <c r="D2511" s="108"/>
      <c r="E2511" s="54"/>
      <c r="F2511" s="56"/>
      <c r="G2511" s="56"/>
      <c r="H2511" s="56"/>
      <c r="I2511" s="102"/>
      <c r="J2511" s="103"/>
      <c r="U2511" s="7"/>
    </row>
    <row r="2512" spans="2:21" s="2" customFormat="1">
      <c r="B2512" s="106"/>
      <c r="C2512" s="162"/>
      <c r="D2512" s="108"/>
      <c r="E2512" s="54"/>
      <c r="F2512" s="56"/>
      <c r="G2512" s="56"/>
      <c r="H2512" s="56"/>
      <c r="I2512" s="102"/>
      <c r="J2512" s="103"/>
      <c r="U2512" s="7"/>
    </row>
    <row r="2513" spans="2:21" s="2" customFormat="1">
      <c r="B2513" s="106"/>
      <c r="C2513" s="162"/>
      <c r="D2513" s="108"/>
      <c r="E2513" s="54"/>
      <c r="F2513" s="56"/>
      <c r="G2513" s="56"/>
      <c r="H2513" s="56"/>
      <c r="I2513" s="102"/>
      <c r="J2513" s="103"/>
      <c r="U2513" s="7"/>
    </row>
    <row r="2514" spans="2:21" s="2" customFormat="1">
      <c r="B2514" s="106"/>
      <c r="C2514" s="162"/>
      <c r="D2514" s="108"/>
      <c r="E2514" s="54"/>
      <c r="F2514" s="56"/>
      <c r="G2514" s="56"/>
      <c r="H2514" s="56"/>
      <c r="I2514" s="102"/>
      <c r="J2514" s="103"/>
      <c r="U2514" s="7"/>
    </row>
    <row r="2515" spans="2:21" s="2" customFormat="1">
      <c r="B2515" s="106"/>
      <c r="C2515" s="162"/>
      <c r="D2515" s="108"/>
      <c r="E2515" s="54"/>
      <c r="F2515" s="56"/>
      <c r="G2515" s="56"/>
      <c r="H2515" s="56"/>
      <c r="I2515" s="102"/>
      <c r="J2515" s="103"/>
      <c r="U2515" s="7"/>
    </row>
    <row r="2516" spans="2:21" s="2" customFormat="1">
      <c r="B2516" s="106"/>
      <c r="C2516" s="162"/>
      <c r="D2516" s="108"/>
      <c r="E2516" s="54"/>
      <c r="F2516" s="56"/>
      <c r="G2516" s="56"/>
      <c r="H2516" s="56"/>
      <c r="I2516" s="102"/>
      <c r="J2516" s="103"/>
      <c r="U2516" s="7"/>
    </row>
    <row r="2517" spans="2:21" s="2" customFormat="1">
      <c r="B2517" s="106"/>
      <c r="C2517" s="162"/>
      <c r="D2517" s="108"/>
      <c r="E2517" s="54"/>
      <c r="F2517" s="56"/>
      <c r="G2517" s="56"/>
      <c r="H2517" s="56"/>
      <c r="I2517" s="102"/>
      <c r="J2517" s="103"/>
      <c r="U2517" s="7"/>
    </row>
    <row r="2518" spans="2:21" s="2" customFormat="1">
      <c r="B2518" s="106"/>
      <c r="C2518" s="162"/>
      <c r="D2518" s="108"/>
      <c r="E2518" s="54"/>
      <c r="F2518" s="56"/>
      <c r="G2518" s="56"/>
      <c r="H2518" s="56"/>
      <c r="I2518" s="102"/>
      <c r="J2518" s="103"/>
      <c r="U2518" s="7"/>
    </row>
    <row r="2519" spans="2:21" s="2" customFormat="1">
      <c r="B2519" s="106"/>
      <c r="C2519" s="162"/>
      <c r="D2519" s="108"/>
      <c r="E2519" s="54"/>
      <c r="F2519" s="56"/>
      <c r="G2519" s="56"/>
      <c r="H2519" s="56"/>
      <c r="I2519" s="102"/>
      <c r="J2519" s="103"/>
      <c r="U2519" s="7"/>
    </row>
    <row r="2520" spans="2:21" s="2" customFormat="1">
      <c r="B2520" s="106"/>
      <c r="C2520" s="162"/>
      <c r="D2520" s="108"/>
      <c r="E2520" s="54"/>
      <c r="F2520" s="56"/>
      <c r="G2520" s="56"/>
      <c r="H2520" s="56"/>
      <c r="I2520" s="102"/>
      <c r="J2520" s="103"/>
      <c r="U2520" s="7"/>
    </row>
    <row r="2521" spans="2:21" s="2" customFormat="1">
      <c r="B2521" s="106"/>
      <c r="C2521" s="162"/>
      <c r="D2521" s="108"/>
      <c r="E2521" s="54"/>
      <c r="F2521" s="56"/>
      <c r="G2521" s="56"/>
      <c r="H2521" s="56"/>
      <c r="I2521" s="102"/>
      <c r="J2521" s="103"/>
      <c r="U2521" s="7"/>
    </row>
    <row r="2522" spans="2:21" s="2" customFormat="1">
      <c r="B2522" s="106"/>
      <c r="C2522" s="162"/>
      <c r="D2522" s="108"/>
      <c r="E2522" s="54"/>
      <c r="F2522" s="56"/>
      <c r="G2522" s="56"/>
      <c r="H2522" s="56"/>
      <c r="I2522" s="102"/>
      <c r="J2522" s="103"/>
      <c r="U2522" s="7"/>
    </row>
    <row r="2523" spans="2:21" s="2" customFormat="1">
      <c r="B2523" s="106"/>
      <c r="C2523" s="162"/>
      <c r="D2523" s="108"/>
      <c r="E2523" s="54"/>
      <c r="F2523" s="56"/>
      <c r="G2523" s="56"/>
      <c r="H2523" s="56"/>
      <c r="I2523" s="102"/>
      <c r="J2523" s="103"/>
      <c r="U2523" s="7"/>
    </row>
    <row r="2524" spans="2:21" s="2" customFormat="1">
      <c r="B2524" s="106"/>
      <c r="C2524" s="162"/>
      <c r="D2524" s="108"/>
      <c r="E2524" s="54"/>
      <c r="F2524" s="56"/>
      <c r="G2524" s="56"/>
      <c r="H2524" s="56"/>
      <c r="I2524" s="102"/>
      <c r="J2524" s="103"/>
      <c r="U2524" s="7"/>
    </row>
    <row r="2525" spans="2:21" s="2" customFormat="1">
      <c r="B2525" s="106"/>
      <c r="C2525" s="162"/>
      <c r="D2525" s="108"/>
      <c r="E2525" s="54"/>
      <c r="F2525" s="56"/>
      <c r="G2525" s="56"/>
      <c r="H2525" s="56"/>
      <c r="I2525" s="102"/>
      <c r="J2525" s="103"/>
      <c r="U2525" s="7"/>
    </row>
    <row r="2526" spans="2:21" s="2" customFormat="1">
      <c r="B2526" s="106"/>
      <c r="C2526" s="162"/>
      <c r="D2526" s="108"/>
      <c r="E2526" s="54"/>
      <c r="F2526" s="56"/>
      <c r="G2526" s="56"/>
      <c r="H2526" s="56"/>
      <c r="I2526" s="102"/>
      <c r="J2526" s="103"/>
      <c r="U2526" s="7"/>
    </row>
    <row r="2527" spans="2:21" s="2" customFormat="1">
      <c r="B2527" s="106"/>
      <c r="C2527" s="162"/>
      <c r="D2527" s="108"/>
      <c r="E2527" s="54"/>
      <c r="F2527" s="56"/>
      <c r="G2527" s="56"/>
      <c r="H2527" s="56"/>
      <c r="I2527" s="102"/>
      <c r="J2527" s="103"/>
      <c r="U2527" s="7"/>
    </row>
    <row r="2528" spans="2:21" s="2" customFormat="1">
      <c r="B2528" s="106"/>
      <c r="C2528" s="162"/>
      <c r="D2528" s="108"/>
      <c r="E2528" s="54"/>
      <c r="F2528" s="56"/>
      <c r="G2528" s="56"/>
      <c r="H2528" s="56"/>
      <c r="I2528" s="102"/>
      <c r="J2528" s="103"/>
      <c r="U2528" s="7"/>
    </row>
    <row r="2529" spans="2:21" s="2" customFormat="1">
      <c r="B2529" s="106"/>
      <c r="C2529" s="162"/>
      <c r="D2529" s="108"/>
      <c r="E2529" s="54"/>
      <c r="F2529" s="56"/>
      <c r="G2529" s="56"/>
      <c r="H2529" s="56"/>
      <c r="I2529" s="102"/>
      <c r="J2529" s="103"/>
      <c r="U2529" s="7"/>
    </row>
    <row r="2530" spans="2:21" s="2" customFormat="1">
      <c r="B2530" s="106"/>
      <c r="C2530" s="162"/>
      <c r="D2530" s="108"/>
      <c r="E2530" s="54"/>
      <c r="F2530" s="56"/>
      <c r="G2530" s="56"/>
      <c r="H2530" s="56"/>
      <c r="I2530" s="102"/>
      <c r="J2530" s="103"/>
      <c r="U2530" s="7"/>
    </row>
    <row r="2531" spans="2:21" s="2" customFormat="1">
      <c r="B2531" s="106"/>
      <c r="C2531" s="162"/>
      <c r="D2531" s="108"/>
      <c r="E2531" s="54"/>
      <c r="F2531" s="56"/>
      <c r="G2531" s="56"/>
      <c r="H2531" s="56"/>
      <c r="I2531" s="102"/>
      <c r="J2531" s="103"/>
      <c r="U2531" s="7"/>
    </row>
    <row r="2532" spans="2:21" s="2" customFormat="1">
      <c r="B2532" s="106"/>
      <c r="C2532" s="162"/>
      <c r="D2532" s="108"/>
      <c r="E2532" s="54"/>
      <c r="F2532" s="56"/>
      <c r="G2532" s="56"/>
      <c r="H2532" s="56"/>
      <c r="I2532" s="102"/>
      <c r="J2532" s="103"/>
      <c r="U2532" s="7"/>
    </row>
    <row r="2533" spans="2:21" s="2" customFormat="1">
      <c r="B2533" s="106"/>
      <c r="C2533" s="162"/>
      <c r="D2533" s="108"/>
      <c r="E2533" s="54"/>
      <c r="F2533" s="56"/>
      <c r="G2533" s="56"/>
      <c r="H2533" s="56"/>
      <c r="I2533" s="102"/>
      <c r="J2533" s="103"/>
      <c r="U2533" s="7"/>
    </row>
    <row r="2534" spans="2:21" s="2" customFormat="1">
      <c r="B2534" s="106"/>
      <c r="C2534" s="162"/>
      <c r="D2534" s="108"/>
      <c r="E2534" s="54"/>
      <c r="F2534" s="56"/>
      <c r="G2534" s="56"/>
      <c r="H2534" s="56"/>
      <c r="I2534" s="102"/>
      <c r="J2534" s="103"/>
      <c r="U2534" s="7"/>
    </row>
    <row r="2535" spans="2:21" s="2" customFormat="1">
      <c r="B2535" s="106"/>
      <c r="C2535" s="162"/>
      <c r="D2535" s="108"/>
      <c r="E2535" s="54"/>
      <c r="F2535" s="56"/>
      <c r="G2535" s="56"/>
      <c r="H2535" s="56"/>
      <c r="I2535" s="102"/>
      <c r="J2535" s="103"/>
      <c r="U2535" s="7"/>
    </row>
    <row r="2536" spans="2:21" s="2" customFormat="1">
      <c r="B2536" s="106"/>
      <c r="C2536" s="162"/>
      <c r="D2536" s="108"/>
      <c r="E2536" s="54"/>
      <c r="F2536" s="56"/>
      <c r="G2536" s="56"/>
      <c r="H2536" s="56"/>
      <c r="I2536" s="102"/>
      <c r="J2536" s="103"/>
      <c r="U2536" s="7"/>
    </row>
    <row r="2537" spans="2:21" s="2" customFormat="1">
      <c r="B2537" s="106"/>
      <c r="C2537" s="162"/>
      <c r="D2537" s="108"/>
      <c r="E2537" s="54"/>
      <c r="F2537" s="56"/>
      <c r="G2537" s="56"/>
      <c r="H2537" s="56"/>
      <c r="I2537" s="102"/>
      <c r="J2537" s="103"/>
      <c r="U2537" s="7"/>
    </row>
    <row r="2538" spans="2:21" s="2" customFormat="1">
      <c r="B2538" s="106"/>
      <c r="C2538" s="162"/>
      <c r="D2538" s="108"/>
      <c r="E2538" s="54"/>
      <c r="F2538" s="56"/>
      <c r="G2538" s="56"/>
      <c r="H2538" s="56"/>
      <c r="I2538" s="102"/>
      <c r="J2538" s="103"/>
      <c r="U2538" s="7"/>
    </row>
    <row r="2539" spans="2:21" s="2" customFormat="1">
      <c r="B2539" s="106"/>
      <c r="C2539" s="162"/>
      <c r="D2539" s="108"/>
      <c r="E2539" s="54"/>
      <c r="F2539" s="56"/>
      <c r="G2539" s="56"/>
      <c r="H2539" s="56"/>
      <c r="I2539" s="102"/>
      <c r="J2539" s="103"/>
      <c r="U2539" s="7"/>
    </row>
    <row r="2540" spans="2:21" s="2" customFormat="1">
      <c r="B2540" s="106"/>
      <c r="C2540" s="162"/>
      <c r="D2540" s="108"/>
      <c r="E2540" s="54"/>
      <c r="F2540" s="56"/>
      <c r="G2540" s="56"/>
      <c r="H2540" s="56"/>
      <c r="I2540" s="102"/>
      <c r="J2540" s="103"/>
      <c r="U2540" s="7"/>
    </row>
    <row r="2541" spans="2:21" s="2" customFormat="1">
      <c r="B2541" s="106"/>
      <c r="C2541" s="162"/>
      <c r="D2541" s="108"/>
      <c r="E2541" s="54"/>
      <c r="F2541" s="56"/>
      <c r="G2541" s="56"/>
      <c r="H2541" s="56"/>
      <c r="I2541" s="102"/>
      <c r="J2541" s="103"/>
      <c r="U2541" s="7"/>
    </row>
    <row r="2542" spans="2:21" s="2" customFormat="1">
      <c r="B2542" s="106"/>
      <c r="C2542" s="162"/>
      <c r="D2542" s="108"/>
      <c r="E2542" s="54"/>
      <c r="F2542" s="56"/>
      <c r="G2542" s="56"/>
      <c r="H2542" s="56"/>
      <c r="I2542" s="102"/>
      <c r="J2542" s="103"/>
      <c r="U2542" s="7"/>
    </row>
    <row r="2543" spans="2:21" s="2" customFormat="1">
      <c r="B2543" s="106"/>
      <c r="C2543" s="162"/>
      <c r="D2543" s="108"/>
      <c r="E2543" s="54"/>
      <c r="F2543" s="56"/>
      <c r="G2543" s="56"/>
      <c r="H2543" s="56"/>
      <c r="I2543" s="102"/>
      <c r="J2543" s="103"/>
      <c r="U2543" s="7"/>
    </row>
    <row r="2544" spans="2:21" s="2" customFormat="1">
      <c r="B2544" s="106"/>
      <c r="C2544" s="162"/>
      <c r="D2544" s="108"/>
      <c r="E2544" s="54"/>
      <c r="F2544" s="56"/>
      <c r="G2544" s="56"/>
      <c r="H2544" s="56"/>
      <c r="I2544" s="102"/>
      <c r="J2544" s="103"/>
      <c r="U2544" s="7"/>
    </row>
    <row r="2545" spans="2:21" s="2" customFormat="1">
      <c r="B2545" s="106"/>
      <c r="C2545" s="162"/>
      <c r="D2545" s="108"/>
      <c r="E2545" s="54"/>
      <c r="F2545" s="56"/>
      <c r="G2545" s="56"/>
      <c r="H2545" s="56"/>
      <c r="I2545" s="102"/>
      <c r="J2545" s="103"/>
      <c r="U2545" s="7"/>
    </row>
    <row r="2546" spans="2:21" s="2" customFormat="1">
      <c r="B2546" s="106"/>
      <c r="C2546" s="162"/>
      <c r="D2546" s="108"/>
      <c r="E2546" s="54"/>
      <c r="F2546" s="56"/>
      <c r="G2546" s="56"/>
      <c r="H2546" s="56"/>
      <c r="I2546" s="102"/>
      <c r="J2546" s="103"/>
      <c r="U2546" s="7"/>
    </row>
    <row r="2547" spans="2:21" s="2" customFormat="1">
      <c r="B2547" s="106"/>
      <c r="C2547" s="162"/>
      <c r="D2547" s="108"/>
      <c r="E2547" s="54"/>
      <c r="F2547" s="56"/>
      <c r="G2547" s="56"/>
      <c r="H2547" s="56"/>
      <c r="I2547" s="102"/>
      <c r="J2547" s="103"/>
      <c r="U2547" s="7"/>
    </row>
    <row r="2548" spans="2:21" s="2" customFormat="1">
      <c r="B2548" s="106"/>
      <c r="C2548" s="162"/>
      <c r="D2548" s="108"/>
      <c r="E2548" s="54"/>
      <c r="F2548" s="56"/>
      <c r="G2548" s="56"/>
      <c r="H2548" s="56"/>
      <c r="I2548" s="102"/>
      <c r="J2548" s="103"/>
      <c r="U2548" s="7"/>
    </row>
    <row r="2549" spans="2:21" s="2" customFormat="1">
      <c r="B2549" s="106"/>
      <c r="C2549" s="162"/>
      <c r="D2549" s="108"/>
      <c r="E2549" s="54"/>
      <c r="F2549" s="56"/>
      <c r="G2549" s="56"/>
      <c r="H2549" s="56"/>
      <c r="I2549" s="102"/>
      <c r="J2549" s="103"/>
      <c r="U2549" s="7"/>
    </row>
    <row r="2550" spans="2:21" s="2" customFormat="1">
      <c r="B2550" s="106"/>
      <c r="C2550" s="162"/>
      <c r="D2550" s="108"/>
      <c r="E2550" s="54"/>
      <c r="F2550" s="56"/>
      <c r="G2550" s="56"/>
      <c r="H2550" s="56"/>
      <c r="I2550" s="102"/>
      <c r="J2550" s="103"/>
      <c r="U2550" s="7"/>
    </row>
    <row r="2551" spans="2:21" s="2" customFormat="1">
      <c r="B2551" s="106"/>
      <c r="C2551" s="162"/>
      <c r="D2551" s="108"/>
      <c r="E2551" s="54"/>
      <c r="F2551" s="56"/>
      <c r="G2551" s="56"/>
      <c r="H2551" s="56"/>
      <c r="I2551" s="102"/>
      <c r="J2551" s="103"/>
      <c r="U2551" s="7"/>
    </row>
    <row r="2552" spans="2:21" s="2" customFormat="1">
      <c r="B2552" s="106"/>
      <c r="C2552" s="162"/>
      <c r="D2552" s="108"/>
      <c r="E2552" s="54"/>
      <c r="F2552" s="56"/>
      <c r="G2552" s="56"/>
      <c r="H2552" s="56"/>
      <c r="I2552" s="102"/>
      <c r="J2552" s="103"/>
      <c r="U2552" s="7"/>
    </row>
    <row r="2553" spans="2:21" s="2" customFormat="1">
      <c r="B2553" s="106"/>
      <c r="C2553" s="162"/>
      <c r="D2553" s="108"/>
      <c r="E2553" s="54"/>
      <c r="F2553" s="56"/>
      <c r="G2553" s="56"/>
      <c r="H2553" s="56"/>
      <c r="I2553" s="102"/>
      <c r="J2553" s="103"/>
      <c r="U2553" s="7"/>
    </row>
    <row r="2554" spans="2:21" s="2" customFormat="1">
      <c r="B2554" s="106"/>
      <c r="C2554" s="162"/>
      <c r="D2554" s="108"/>
      <c r="E2554" s="54"/>
      <c r="F2554" s="56"/>
      <c r="G2554" s="56"/>
      <c r="H2554" s="56"/>
      <c r="I2554" s="102"/>
      <c r="J2554" s="103"/>
      <c r="U2554" s="7"/>
    </row>
    <row r="2555" spans="2:21" s="2" customFormat="1">
      <c r="B2555" s="106"/>
      <c r="C2555" s="162"/>
      <c r="D2555" s="108"/>
      <c r="E2555" s="54"/>
      <c r="F2555" s="56"/>
      <c r="G2555" s="56"/>
      <c r="H2555" s="56"/>
      <c r="I2555" s="102"/>
      <c r="J2555" s="103"/>
      <c r="U2555" s="7"/>
    </row>
    <row r="2556" spans="2:21" s="2" customFormat="1">
      <c r="B2556" s="106"/>
      <c r="C2556" s="162"/>
      <c r="D2556" s="108"/>
      <c r="E2556" s="54"/>
      <c r="F2556" s="56"/>
      <c r="G2556" s="56"/>
      <c r="H2556" s="56"/>
      <c r="I2556" s="102"/>
      <c r="J2556" s="103"/>
      <c r="U2556" s="7"/>
    </row>
    <row r="2557" spans="2:21" s="2" customFormat="1">
      <c r="B2557" s="106"/>
      <c r="C2557" s="162"/>
      <c r="D2557" s="108"/>
      <c r="E2557" s="54"/>
      <c r="F2557" s="56"/>
      <c r="G2557" s="56"/>
      <c r="H2557" s="56"/>
      <c r="I2557" s="102"/>
      <c r="J2557" s="103"/>
      <c r="U2557" s="7"/>
    </row>
    <row r="2558" spans="2:21" s="2" customFormat="1">
      <c r="B2558" s="106"/>
      <c r="C2558" s="162"/>
      <c r="D2558" s="108"/>
      <c r="E2558" s="54"/>
      <c r="F2558" s="56"/>
      <c r="G2558" s="56"/>
      <c r="H2558" s="56"/>
      <c r="I2558" s="102"/>
      <c r="J2558" s="103"/>
      <c r="U2558" s="7"/>
    </row>
    <row r="2559" spans="2:21" s="2" customFormat="1">
      <c r="B2559" s="106"/>
      <c r="C2559" s="162"/>
      <c r="D2559" s="108"/>
      <c r="E2559" s="54"/>
      <c r="F2559" s="56"/>
      <c r="G2559" s="56"/>
      <c r="H2559" s="56"/>
      <c r="I2559" s="102"/>
      <c r="J2559" s="103"/>
      <c r="U2559" s="7"/>
    </row>
    <row r="2560" spans="2:21" s="2" customFormat="1">
      <c r="B2560" s="106"/>
      <c r="C2560" s="162"/>
      <c r="D2560" s="108"/>
      <c r="E2560" s="54"/>
      <c r="F2560" s="56"/>
      <c r="G2560" s="56"/>
      <c r="H2560" s="56"/>
      <c r="I2560" s="102"/>
      <c r="J2560" s="103"/>
      <c r="U2560" s="7"/>
    </row>
    <row r="2561" spans="2:21" s="2" customFormat="1">
      <c r="B2561" s="106"/>
      <c r="C2561" s="162"/>
      <c r="D2561" s="108"/>
      <c r="E2561" s="54"/>
      <c r="F2561" s="56"/>
      <c r="G2561" s="56"/>
      <c r="H2561" s="56"/>
      <c r="I2561" s="102"/>
      <c r="J2561" s="103"/>
      <c r="U2561" s="7"/>
    </row>
    <row r="2562" spans="2:21" s="2" customFormat="1">
      <c r="B2562" s="106"/>
      <c r="C2562" s="162"/>
      <c r="D2562" s="108"/>
      <c r="E2562" s="54"/>
      <c r="F2562" s="56"/>
      <c r="G2562" s="56"/>
      <c r="H2562" s="56"/>
      <c r="I2562" s="102"/>
      <c r="J2562" s="103"/>
      <c r="U2562" s="7"/>
    </row>
    <row r="2563" spans="2:21" s="2" customFormat="1">
      <c r="B2563" s="106"/>
      <c r="C2563" s="162"/>
      <c r="D2563" s="108"/>
      <c r="E2563" s="54"/>
      <c r="F2563" s="56"/>
      <c r="G2563" s="56"/>
      <c r="H2563" s="56"/>
      <c r="I2563" s="102"/>
      <c r="J2563" s="103"/>
      <c r="U2563" s="7"/>
    </row>
    <row r="2564" spans="2:21" s="2" customFormat="1">
      <c r="B2564" s="106"/>
      <c r="C2564" s="162"/>
      <c r="D2564" s="108"/>
      <c r="E2564" s="54"/>
      <c r="F2564" s="56"/>
      <c r="G2564" s="56"/>
      <c r="H2564" s="56"/>
      <c r="I2564" s="102"/>
      <c r="J2564" s="103"/>
      <c r="U2564" s="7"/>
    </row>
    <row r="2565" spans="2:21" s="2" customFormat="1">
      <c r="B2565" s="106"/>
      <c r="C2565" s="162"/>
      <c r="D2565" s="108"/>
      <c r="E2565" s="54"/>
      <c r="F2565" s="56"/>
      <c r="G2565" s="56"/>
      <c r="H2565" s="56"/>
      <c r="I2565" s="102"/>
      <c r="J2565" s="103"/>
      <c r="U2565" s="7"/>
    </row>
    <row r="2566" spans="2:21" s="2" customFormat="1">
      <c r="B2566" s="106"/>
      <c r="C2566" s="162"/>
      <c r="D2566" s="108"/>
      <c r="E2566" s="54"/>
      <c r="F2566" s="56"/>
      <c r="G2566" s="56"/>
      <c r="H2566" s="56"/>
      <c r="I2566" s="102"/>
      <c r="J2566" s="103"/>
      <c r="U2566" s="7"/>
    </row>
    <row r="2567" spans="2:21" s="2" customFormat="1">
      <c r="B2567" s="106"/>
      <c r="C2567" s="162"/>
      <c r="D2567" s="108"/>
      <c r="E2567" s="54"/>
      <c r="F2567" s="56"/>
      <c r="G2567" s="56"/>
      <c r="H2567" s="56"/>
      <c r="I2567" s="102"/>
      <c r="J2567" s="103"/>
      <c r="U2567" s="7"/>
    </row>
    <row r="2568" spans="2:21" s="2" customFormat="1">
      <c r="B2568" s="106"/>
      <c r="C2568" s="162"/>
      <c r="D2568" s="108"/>
      <c r="E2568" s="54"/>
      <c r="F2568" s="56"/>
      <c r="G2568" s="56"/>
      <c r="H2568" s="56"/>
      <c r="I2568" s="102"/>
      <c r="J2568" s="103"/>
      <c r="U2568" s="7"/>
    </row>
    <row r="2569" spans="2:21" s="2" customFormat="1">
      <c r="B2569" s="106"/>
      <c r="C2569" s="162"/>
      <c r="D2569" s="108"/>
      <c r="E2569" s="54"/>
      <c r="F2569" s="56"/>
      <c r="G2569" s="56"/>
      <c r="H2569" s="56"/>
      <c r="I2569" s="102"/>
      <c r="J2569" s="103"/>
      <c r="U2569" s="7"/>
    </row>
    <row r="2570" spans="2:21" s="2" customFormat="1">
      <c r="B2570" s="106"/>
      <c r="C2570" s="162"/>
      <c r="D2570" s="108"/>
      <c r="E2570" s="54"/>
      <c r="F2570" s="56"/>
      <c r="G2570" s="56"/>
      <c r="H2570" s="56"/>
      <c r="I2570" s="102"/>
      <c r="J2570" s="103"/>
      <c r="U2570" s="7"/>
    </row>
    <row r="2571" spans="2:21" s="2" customFormat="1">
      <c r="B2571" s="106"/>
      <c r="C2571" s="162"/>
      <c r="D2571" s="108"/>
      <c r="E2571" s="54"/>
      <c r="F2571" s="56"/>
      <c r="G2571" s="56"/>
      <c r="H2571" s="56"/>
      <c r="I2571" s="102"/>
      <c r="J2571" s="103"/>
      <c r="U2571" s="7"/>
    </row>
    <row r="2572" spans="2:21" s="2" customFormat="1">
      <c r="B2572" s="106"/>
      <c r="C2572" s="162"/>
      <c r="D2572" s="108"/>
      <c r="E2572" s="54"/>
      <c r="F2572" s="56"/>
      <c r="G2572" s="56"/>
      <c r="H2572" s="56"/>
      <c r="I2572" s="102"/>
      <c r="J2572" s="103"/>
      <c r="U2572" s="7"/>
    </row>
    <row r="2573" spans="2:21" s="2" customFormat="1">
      <c r="B2573" s="106"/>
      <c r="C2573" s="162"/>
      <c r="D2573" s="108"/>
      <c r="E2573" s="54"/>
      <c r="F2573" s="56"/>
      <c r="G2573" s="56"/>
      <c r="H2573" s="56"/>
      <c r="I2573" s="102"/>
      <c r="J2573" s="103"/>
      <c r="U2573" s="7"/>
    </row>
    <row r="2574" spans="2:21" s="2" customFormat="1">
      <c r="B2574" s="106"/>
      <c r="C2574" s="162"/>
      <c r="D2574" s="108"/>
      <c r="E2574" s="54"/>
      <c r="F2574" s="56"/>
      <c r="G2574" s="56"/>
      <c r="H2574" s="56"/>
      <c r="I2574" s="102"/>
      <c r="J2574" s="103"/>
      <c r="U2574" s="7"/>
    </row>
    <row r="2575" spans="2:21" s="2" customFormat="1">
      <c r="B2575" s="106"/>
      <c r="C2575" s="162"/>
      <c r="D2575" s="108"/>
      <c r="E2575" s="54"/>
      <c r="F2575" s="56"/>
      <c r="G2575" s="56"/>
      <c r="H2575" s="56"/>
      <c r="I2575" s="102"/>
      <c r="J2575" s="103"/>
      <c r="U2575" s="7"/>
    </row>
    <row r="2576" spans="2:21" s="2" customFormat="1">
      <c r="B2576" s="106"/>
      <c r="C2576" s="162"/>
      <c r="D2576" s="108"/>
      <c r="E2576" s="54"/>
      <c r="F2576" s="56"/>
      <c r="G2576" s="56"/>
      <c r="H2576" s="56"/>
      <c r="I2576" s="102"/>
      <c r="J2576" s="103"/>
      <c r="U2576" s="7"/>
    </row>
    <row r="2577" spans="2:21" s="2" customFormat="1">
      <c r="B2577" s="106"/>
      <c r="C2577" s="162"/>
      <c r="D2577" s="108"/>
      <c r="E2577" s="54"/>
      <c r="F2577" s="56"/>
      <c r="G2577" s="56"/>
      <c r="H2577" s="56"/>
      <c r="I2577" s="102"/>
      <c r="J2577" s="103"/>
      <c r="U2577" s="7"/>
    </row>
    <row r="2578" spans="2:21" s="2" customFormat="1">
      <c r="B2578" s="106"/>
      <c r="C2578" s="162"/>
      <c r="D2578" s="108"/>
      <c r="E2578" s="54"/>
      <c r="F2578" s="56"/>
      <c r="G2578" s="56"/>
      <c r="H2578" s="56"/>
      <c r="I2578" s="102"/>
      <c r="J2578" s="103"/>
      <c r="U2578" s="7"/>
    </row>
    <row r="2579" spans="2:21" s="2" customFormat="1">
      <c r="B2579" s="106"/>
      <c r="C2579" s="162"/>
      <c r="D2579" s="108"/>
      <c r="E2579" s="54"/>
      <c r="F2579" s="56"/>
      <c r="G2579" s="56"/>
      <c r="H2579" s="56"/>
      <c r="I2579" s="102"/>
      <c r="J2579" s="103"/>
      <c r="U2579" s="7"/>
    </row>
    <row r="2580" spans="2:21" s="2" customFormat="1">
      <c r="B2580" s="106"/>
      <c r="C2580" s="162"/>
      <c r="D2580" s="108"/>
      <c r="E2580" s="54"/>
      <c r="F2580" s="56"/>
      <c r="G2580" s="56"/>
      <c r="H2580" s="56"/>
      <c r="I2580" s="102"/>
      <c r="J2580" s="103"/>
      <c r="U2580" s="7"/>
    </row>
    <row r="2581" spans="2:21" s="2" customFormat="1">
      <c r="B2581" s="106"/>
      <c r="C2581" s="162"/>
      <c r="D2581" s="108"/>
      <c r="E2581" s="54"/>
      <c r="F2581" s="56"/>
      <c r="G2581" s="56"/>
      <c r="H2581" s="56"/>
      <c r="I2581" s="102"/>
      <c r="J2581" s="103"/>
      <c r="U2581" s="7"/>
    </row>
    <row r="2582" spans="2:21" s="2" customFormat="1">
      <c r="B2582" s="106"/>
      <c r="C2582" s="162"/>
      <c r="D2582" s="108"/>
      <c r="E2582" s="54"/>
      <c r="F2582" s="56"/>
      <c r="G2582" s="56"/>
      <c r="H2582" s="56"/>
      <c r="I2582" s="102"/>
      <c r="J2582" s="103"/>
      <c r="U2582" s="7"/>
    </row>
    <row r="2583" spans="2:21" s="2" customFormat="1">
      <c r="B2583" s="106"/>
      <c r="C2583" s="162"/>
      <c r="D2583" s="108"/>
      <c r="E2583" s="54"/>
      <c r="F2583" s="56"/>
      <c r="G2583" s="56"/>
      <c r="H2583" s="56"/>
      <c r="I2583" s="102"/>
      <c r="J2583" s="103"/>
      <c r="U2583" s="7"/>
    </row>
    <row r="2584" spans="2:21" s="2" customFormat="1">
      <c r="B2584" s="106"/>
      <c r="C2584" s="162"/>
      <c r="D2584" s="108"/>
      <c r="E2584" s="54"/>
      <c r="F2584" s="56"/>
      <c r="G2584" s="56"/>
      <c r="H2584" s="56"/>
      <c r="I2584" s="102"/>
      <c r="J2584" s="103"/>
      <c r="U2584" s="7"/>
    </row>
    <row r="2585" spans="2:21" s="2" customFormat="1">
      <c r="B2585" s="106"/>
      <c r="C2585" s="162"/>
      <c r="D2585" s="108"/>
      <c r="E2585" s="54"/>
      <c r="F2585" s="56"/>
      <c r="G2585" s="56"/>
      <c r="H2585" s="56"/>
      <c r="I2585" s="102"/>
      <c r="J2585" s="103"/>
      <c r="U2585" s="7"/>
    </row>
    <row r="2586" spans="2:21" s="2" customFormat="1">
      <c r="B2586" s="106"/>
      <c r="C2586" s="162"/>
      <c r="D2586" s="108"/>
      <c r="E2586" s="54"/>
      <c r="F2586" s="56"/>
      <c r="G2586" s="56"/>
      <c r="H2586" s="56"/>
      <c r="I2586" s="102"/>
      <c r="J2586" s="103"/>
      <c r="U2586" s="7"/>
    </row>
    <row r="2587" spans="2:21" s="2" customFormat="1">
      <c r="B2587" s="106"/>
      <c r="C2587" s="162"/>
      <c r="D2587" s="108"/>
      <c r="E2587" s="54"/>
      <c r="F2587" s="56"/>
      <c r="G2587" s="56"/>
      <c r="H2587" s="56"/>
      <c r="I2587" s="102"/>
      <c r="J2587" s="103"/>
      <c r="U2587" s="7"/>
    </row>
    <row r="2588" spans="2:21" s="2" customFormat="1">
      <c r="B2588" s="106"/>
      <c r="C2588" s="162"/>
      <c r="D2588" s="108"/>
      <c r="E2588" s="54"/>
      <c r="F2588" s="56"/>
      <c r="G2588" s="56"/>
      <c r="H2588" s="56"/>
      <c r="I2588" s="102"/>
      <c r="J2588" s="103"/>
      <c r="U2588" s="7"/>
    </row>
    <row r="2589" spans="2:21" s="2" customFormat="1">
      <c r="B2589" s="106"/>
      <c r="C2589" s="162"/>
      <c r="D2589" s="108"/>
      <c r="E2589" s="54"/>
      <c r="F2589" s="56"/>
      <c r="G2589" s="56"/>
      <c r="H2589" s="56"/>
      <c r="I2589" s="102"/>
      <c r="J2589" s="103"/>
      <c r="U2589" s="7"/>
    </row>
    <row r="2590" spans="2:21" s="2" customFormat="1">
      <c r="B2590" s="106"/>
      <c r="C2590" s="162"/>
      <c r="D2590" s="108"/>
      <c r="E2590" s="54"/>
      <c r="F2590" s="56"/>
      <c r="G2590" s="56"/>
      <c r="H2590" s="56"/>
      <c r="I2590" s="102"/>
      <c r="J2590" s="103"/>
      <c r="U2590" s="7"/>
    </row>
    <row r="2591" spans="2:21" s="2" customFormat="1">
      <c r="B2591" s="106"/>
      <c r="C2591" s="162"/>
      <c r="D2591" s="108"/>
      <c r="E2591" s="54"/>
      <c r="F2591" s="56"/>
      <c r="G2591" s="56"/>
      <c r="H2591" s="56"/>
      <c r="I2591" s="102"/>
      <c r="J2591" s="103"/>
      <c r="U2591" s="7"/>
    </row>
    <row r="2592" spans="2:21" s="2" customFormat="1">
      <c r="B2592" s="106"/>
      <c r="C2592" s="162"/>
      <c r="D2592" s="108"/>
      <c r="E2592" s="54"/>
      <c r="F2592" s="56"/>
      <c r="G2592" s="56"/>
      <c r="H2592" s="56"/>
      <c r="I2592" s="102"/>
      <c r="J2592" s="103"/>
      <c r="U2592" s="7"/>
    </row>
    <row r="2593" spans="2:21" s="2" customFormat="1">
      <c r="B2593" s="106"/>
      <c r="C2593" s="162"/>
      <c r="D2593" s="108"/>
      <c r="E2593" s="54"/>
      <c r="F2593" s="56"/>
      <c r="G2593" s="56"/>
      <c r="H2593" s="56"/>
      <c r="I2593" s="102"/>
      <c r="J2593" s="103"/>
      <c r="U2593" s="7"/>
    </row>
    <row r="2594" spans="2:21" s="2" customFormat="1">
      <c r="B2594" s="106"/>
      <c r="C2594" s="162"/>
      <c r="D2594" s="108"/>
      <c r="E2594" s="54"/>
      <c r="F2594" s="56"/>
      <c r="G2594" s="56"/>
      <c r="H2594" s="56"/>
      <c r="I2594" s="102"/>
      <c r="J2594" s="103"/>
      <c r="U2594" s="7"/>
    </row>
    <row r="2595" spans="2:21" s="2" customFormat="1">
      <c r="B2595" s="106"/>
      <c r="C2595" s="162"/>
      <c r="D2595" s="108"/>
      <c r="E2595" s="54"/>
      <c r="F2595" s="56"/>
      <c r="G2595" s="56"/>
      <c r="H2595" s="56"/>
      <c r="I2595" s="102"/>
      <c r="J2595" s="103"/>
      <c r="U2595" s="7"/>
    </row>
    <row r="2596" spans="2:21" s="2" customFormat="1">
      <c r="B2596" s="106"/>
      <c r="C2596" s="162"/>
      <c r="D2596" s="108"/>
      <c r="E2596" s="54"/>
      <c r="F2596" s="56"/>
      <c r="G2596" s="56"/>
      <c r="H2596" s="56"/>
      <c r="I2596" s="102"/>
      <c r="J2596" s="103"/>
      <c r="U2596" s="7"/>
    </row>
    <row r="2597" spans="2:21" s="2" customFormat="1">
      <c r="B2597" s="106"/>
      <c r="C2597" s="162"/>
      <c r="D2597" s="108"/>
      <c r="E2597" s="54"/>
      <c r="F2597" s="56"/>
      <c r="G2597" s="56"/>
      <c r="H2597" s="56"/>
      <c r="I2597" s="102"/>
      <c r="J2597" s="103"/>
      <c r="U2597" s="7"/>
    </row>
    <row r="2598" spans="2:21" s="2" customFormat="1">
      <c r="B2598" s="106"/>
      <c r="C2598" s="162"/>
      <c r="D2598" s="108"/>
      <c r="E2598" s="54"/>
      <c r="F2598" s="56"/>
      <c r="G2598" s="56"/>
      <c r="H2598" s="56"/>
      <c r="I2598" s="102"/>
      <c r="J2598" s="103"/>
      <c r="U2598" s="7"/>
    </row>
    <row r="2599" spans="2:21" s="2" customFormat="1">
      <c r="B2599" s="106"/>
      <c r="C2599" s="162"/>
      <c r="D2599" s="108"/>
      <c r="E2599" s="54"/>
      <c r="F2599" s="56"/>
      <c r="G2599" s="56"/>
      <c r="H2599" s="56"/>
      <c r="I2599" s="102"/>
      <c r="J2599" s="103"/>
      <c r="U2599" s="7"/>
    </row>
    <row r="2600" spans="2:21" s="2" customFormat="1">
      <c r="B2600" s="106"/>
      <c r="C2600" s="162"/>
      <c r="D2600" s="108"/>
      <c r="E2600" s="54"/>
      <c r="F2600" s="56"/>
      <c r="G2600" s="56"/>
      <c r="H2600" s="56"/>
      <c r="I2600" s="102"/>
      <c r="J2600" s="103"/>
      <c r="U2600" s="7"/>
    </row>
    <row r="2601" spans="2:21" s="2" customFormat="1">
      <c r="B2601" s="106"/>
      <c r="C2601" s="162"/>
      <c r="D2601" s="108"/>
      <c r="E2601" s="54"/>
      <c r="F2601" s="56"/>
      <c r="G2601" s="56"/>
      <c r="H2601" s="56"/>
      <c r="I2601" s="102"/>
      <c r="J2601" s="103"/>
      <c r="U2601" s="7"/>
    </row>
    <row r="2602" spans="2:21" s="2" customFormat="1">
      <c r="B2602" s="106"/>
      <c r="C2602" s="162"/>
      <c r="D2602" s="108"/>
      <c r="E2602" s="54"/>
      <c r="F2602" s="56"/>
      <c r="G2602" s="56"/>
      <c r="H2602" s="56"/>
      <c r="I2602" s="102"/>
      <c r="J2602" s="103"/>
      <c r="U2602" s="7"/>
    </row>
    <row r="2603" spans="2:21" s="2" customFormat="1">
      <c r="B2603" s="106"/>
      <c r="C2603" s="162"/>
      <c r="D2603" s="108"/>
      <c r="E2603" s="54"/>
      <c r="F2603" s="56"/>
      <c r="G2603" s="56"/>
      <c r="H2603" s="56"/>
      <c r="I2603" s="102"/>
      <c r="J2603" s="103"/>
      <c r="U2603" s="7"/>
    </row>
    <row r="2604" spans="2:21" s="2" customFormat="1">
      <c r="B2604" s="106"/>
      <c r="C2604" s="162"/>
      <c r="D2604" s="108"/>
      <c r="E2604" s="54"/>
      <c r="F2604" s="56"/>
      <c r="G2604" s="56"/>
      <c r="H2604" s="56"/>
      <c r="I2604" s="102"/>
      <c r="J2604" s="103"/>
      <c r="U2604" s="7"/>
    </row>
    <row r="2605" spans="2:21" s="2" customFormat="1">
      <c r="B2605" s="106"/>
      <c r="C2605" s="162"/>
      <c r="D2605" s="108"/>
      <c r="E2605" s="54"/>
      <c r="F2605" s="56"/>
      <c r="G2605" s="56"/>
      <c r="H2605" s="56"/>
      <c r="I2605" s="102"/>
      <c r="J2605" s="103"/>
      <c r="U2605" s="7"/>
    </row>
    <row r="2606" spans="2:21" s="2" customFormat="1">
      <c r="B2606" s="106"/>
      <c r="C2606" s="162"/>
      <c r="D2606" s="108"/>
      <c r="E2606" s="54"/>
      <c r="F2606" s="56"/>
      <c r="G2606" s="56"/>
      <c r="H2606" s="56"/>
      <c r="I2606" s="102"/>
      <c r="J2606" s="103"/>
      <c r="U2606" s="7"/>
    </row>
    <row r="2607" spans="2:21" s="2" customFormat="1">
      <c r="B2607" s="106"/>
      <c r="C2607" s="162"/>
      <c r="D2607" s="108"/>
      <c r="E2607" s="54"/>
      <c r="F2607" s="56"/>
      <c r="G2607" s="56"/>
      <c r="H2607" s="56"/>
      <c r="I2607" s="102"/>
      <c r="J2607" s="103"/>
      <c r="U2607" s="7"/>
    </row>
    <row r="2608" spans="2:21" s="2" customFormat="1">
      <c r="B2608" s="106"/>
      <c r="C2608" s="162"/>
      <c r="D2608" s="108"/>
      <c r="E2608" s="54"/>
      <c r="F2608" s="56"/>
      <c r="G2608" s="56"/>
      <c r="H2608" s="56"/>
      <c r="I2608" s="102"/>
      <c r="J2608" s="103"/>
      <c r="U2608" s="7"/>
    </row>
    <row r="2609" spans="2:21" s="2" customFormat="1">
      <c r="B2609" s="106"/>
      <c r="C2609" s="162"/>
      <c r="D2609" s="108"/>
      <c r="E2609" s="54"/>
      <c r="F2609" s="56"/>
      <c r="G2609" s="56"/>
      <c r="H2609" s="56"/>
      <c r="I2609" s="102"/>
      <c r="J2609" s="103"/>
      <c r="U2609" s="7"/>
    </row>
    <row r="2610" spans="2:21" s="2" customFormat="1">
      <c r="B2610" s="106"/>
      <c r="C2610" s="162"/>
      <c r="D2610" s="108"/>
      <c r="E2610" s="54"/>
      <c r="F2610" s="56"/>
      <c r="G2610" s="56"/>
      <c r="H2610" s="56"/>
      <c r="I2610" s="102"/>
      <c r="J2610" s="103"/>
      <c r="U2610" s="7"/>
    </row>
    <row r="2611" spans="2:21" s="2" customFormat="1">
      <c r="B2611" s="106"/>
      <c r="C2611" s="162"/>
      <c r="D2611" s="108"/>
      <c r="E2611" s="54"/>
      <c r="F2611" s="56"/>
      <c r="G2611" s="56"/>
      <c r="H2611" s="56"/>
      <c r="I2611" s="102"/>
      <c r="J2611" s="103"/>
      <c r="U2611" s="7"/>
    </row>
    <row r="2612" spans="2:21" s="2" customFormat="1">
      <c r="B2612" s="106"/>
      <c r="C2612" s="162"/>
      <c r="D2612" s="108"/>
      <c r="E2612" s="54"/>
      <c r="F2612" s="56"/>
      <c r="G2612" s="56"/>
      <c r="H2612" s="56"/>
      <c r="I2612" s="102"/>
      <c r="J2612" s="103"/>
      <c r="U2612" s="7"/>
    </row>
    <row r="2613" spans="2:21" s="2" customFormat="1">
      <c r="B2613" s="106"/>
      <c r="C2613" s="162"/>
      <c r="D2613" s="108"/>
      <c r="E2613" s="54"/>
      <c r="F2613" s="56"/>
      <c r="G2613" s="56"/>
      <c r="H2613" s="56"/>
      <c r="I2613" s="102"/>
      <c r="J2613" s="103"/>
      <c r="U2613" s="7"/>
    </row>
    <row r="2614" spans="2:21" s="2" customFormat="1">
      <c r="B2614" s="106"/>
      <c r="C2614" s="162"/>
      <c r="D2614" s="108"/>
      <c r="E2614" s="54"/>
      <c r="F2614" s="56"/>
      <c r="G2614" s="56"/>
      <c r="H2614" s="56"/>
      <c r="I2614" s="102"/>
      <c r="J2614" s="103"/>
      <c r="U2614" s="7"/>
    </row>
    <row r="2615" spans="2:21" s="2" customFormat="1">
      <c r="B2615" s="106"/>
      <c r="C2615" s="162"/>
      <c r="D2615" s="108"/>
      <c r="E2615" s="54"/>
      <c r="F2615" s="56"/>
      <c r="G2615" s="56"/>
      <c r="H2615" s="56"/>
      <c r="I2615" s="102"/>
      <c r="J2615" s="103"/>
      <c r="U2615" s="7"/>
    </row>
    <row r="2616" spans="2:21" s="2" customFormat="1">
      <c r="B2616" s="106"/>
      <c r="C2616" s="162"/>
      <c r="D2616" s="108"/>
      <c r="E2616" s="54"/>
      <c r="F2616" s="56"/>
      <c r="G2616" s="56"/>
      <c r="H2616" s="56"/>
      <c r="I2616" s="102"/>
      <c r="J2616" s="103"/>
      <c r="U2616" s="7"/>
    </row>
    <row r="2617" spans="2:21" s="2" customFormat="1">
      <c r="B2617" s="106"/>
      <c r="C2617" s="162"/>
      <c r="D2617" s="108"/>
      <c r="E2617" s="54"/>
      <c r="F2617" s="56"/>
      <c r="G2617" s="56"/>
      <c r="H2617" s="56"/>
      <c r="I2617" s="102"/>
      <c r="J2617" s="103"/>
      <c r="U2617" s="7"/>
    </row>
    <row r="2618" spans="2:21" s="2" customFormat="1">
      <c r="B2618" s="106"/>
      <c r="C2618" s="162"/>
      <c r="D2618" s="108"/>
      <c r="E2618" s="54"/>
      <c r="F2618" s="56"/>
      <c r="G2618" s="56"/>
      <c r="H2618" s="56"/>
      <c r="I2618" s="102"/>
      <c r="J2618" s="103"/>
      <c r="U2618" s="7"/>
    </row>
    <row r="2619" spans="2:21" s="2" customFormat="1">
      <c r="B2619" s="106"/>
      <c r="C2619" s="162"/>
      <c r="D2619" s="108"/>
      <c r="E2619" s="54"/>
      <c r="F2619" s="56"/>
      <c r="G2619" s="56"/>
      <c r="H2619" s="56"/>
      <c r="I2619" s="102"/>
      <c r="J2619" s="103"/>
      <c r="U2619" s="7"/>
    </row>
    <row r="2620" spans="2:21" s="2" customFormat="1">
      <c r="B2620" s="106"/>
      <c r="C2620" s="162"/>
      <c r="D2620" s="108"/>
      <c r="E2620" s="54"/>
      <c r="F2620" s="56"/>
      <c r="G2620" s="56"/>
      <c r="H2620" s="56"/>
      <c r="I2620" s="102"/>
      <c r="J2620" s="103"/>
      <c r="U2620" s="7"/>
    </row>
    <row r="2621" spans="2:21" s="2" customFormat="1">
      <c r="B2621" s="106"/>
      <c r="C2621" s="162"/>
      <c r="D2621" s="108"/>
      <c r="E2621" s="54"/>
      <c r="F2621" s="56"/>
      <c r="G2621" s="56"/>
      <c r="H2621" s="56"/>
      <c r="I2621" s="102"/>
      <c r="J2621" s="103"/>
      <c r="U2621" s="7"/>
    </row>
    <row r="2622" spans="2:21" s="2" customFormat="1">
      <c r="B2622" s="106"/>
      <c r="C2622" s="162"/>
      <c r="D2622" s="108"/>
      <c r="E2622" s="54"/>
      <c r="F2622" s="56"/>
      <c r="G2622" s="56"/>
      <c r="H2622" s="56"/>
      <c r="I2622" s="102"/>
      <c r="J2622" s="103"/>
      <c r="U2622" s="7"/>
    </row>
    <row r="2623" spans="2:21" s="2" customFormat="1">
      <c r="B2623" s="106"/>
      <c r="C2623" s="162"/>
      <c r="D2623" s="108"/>
      <c r="E2623" s="54"/>
      <c r="F2623" s="56"/>
      <c r="G2623" s="56"/>
      <c r="H2623" s="56"/>
      <c r="I2623" s="102"/>
      <c r="J2623" s="103"/>
      <c r="U2623" s="7"/>
    </row>
    <row r="2624" spans="2:21" s="2" customFormat="1">
      <c r="B2624" s="106"/>
      <c r="C2624" s="162"/>
      <c r="D2624" s="108"/>
      <c r="E2624" s="54"/>
      <c r="F2624" s="56"/>
      <c r="G2624" s="56"/>
      <c r="H2624" s="56"/>
      <c r="I2624" s="102"/>
      <c r="J2624" s="103"/>
      <c r="U2624" s="7"/>
    </row>
    <row r="2625" spans="2:21" s="2" customFormat="1">
      <c r="B2625" s="106"/>
      <c r="C2625" s="162"/>
      <c r="D2625" s="108"/>
      <c r="E2625" s="54"/>
      <c r="F2625" s="56"/>
      <c r="G2625" s="56"/>
      <c r="H2625" s="56"/>
      <c r="I2625" s="102"/>
      <c r="J2625" s="103"/>
      <c r="U2625" s="7"/>
    </row>
    <row r="2626" spans="2:21" s="2" customFormat="1">
      <c r="B2626" s="106"/>
      <c r="C2626" s="162"/>
      <c r="D2626" s="108"/>
      <c r="E2626" s="54"/>
      <c r="F2626" s="56"/>
      <c r="G2626" s="56"/>
      <c r="H2626" s="56"/>
      <c r="I2626" s="102"/>
      <c r="J2626" s="103"/>
      <c r="U2626" s="7"/>
    </row>
    <row r="2627" spans="2:21" s="2" customFormat="1">
      <c r="B2627" s="106"/>
      <c r="C2627" s="162"/>
      <c r="D2627" s="108"/>
      <c r="E2627" s="54"/>
      <c r="F2627" s="56"/>
      <c r="G2627" s="56"/>
      <c r="H2627" s="56"/>
      <c r="I2627" s="102"/>
      <c r="J2627" s="103"/>
      <c r="U2627" s="7"/>
    </row>
    <row r="2628" spans="2:21" s="2" customFormat="1">
      <c r="B2628" s="106"/>
      <c r="C2628" s="162"/>
      <c r="D2628" s="108"/>
      <c r="E2628" s="54"/>
      <c r="F2628" s="56"/>
      <c r="G2628" s="56"/>
      <c r="H2628" s="56"/>
      <c r="I2628" s="102"/>
      <c r="J2628" s="103"/>
      <c r="U2628" s="7"/>
    </row>
    <row r="2629" spans="2:21" s="2" customFormat="1">
      <c r="B2629" s="106"/>
      <c r="C2629" s="162"/>
      <c r="D2629" s="108"/>
      <c r="E2629" s="54"/>
      <c r="F2629" s="56"/>
      <c r="G2629" s="56"/>
      <c r="H2629" s="56"/>
      <c r="I2629" s="102"/>
      <c r="J2629" s="103"/>
      <c r="U2629" s="7"/>
    </row>
    <row r="2630" spans="2:21" s="2" customFormat="1">
      <c r="B2630" s="106"/>
      <c r="C2630" s="162"/>
      <c r="D2630" s="108"/>
      <c r="E2630" s="54"/>
      <c r="F2630" s="56"/>
      <c r="G2630" s="56"/>
      <c r="H2630" s="56"/>
      <c r="I2630" s="102"/>
      <c r="J2630" s="103"/>
      <c r="U2630" s="7"/>
    </row>
    <row r="2631" spans="2:21" s="2" customFormat="1">
      <c r="B2631" s="106"/>
      <c r="C2631" s="162"/>
      <c r="D2631" s="108"/>
      <c r="E2631" s="54"/>
      <c r="F2631" s="56"/>
      <c r="G2631" s="56"/>
      <c r="H2631" s="56"/>
      <c r="I2631" s="102"/>
      <c r="J2631" s="103"/>
      <c r="U2631" s="7"/>
    </row>
    <row r="2632" spans="2:21" s="2" customFormat="1">
      <c r="B2632" s="106"/>
      <c r="C2632" s="162"/>
      <c r="D2632" s="108"/>
      <c r="E2632" s="54"/>
      <c r="F2632" s="56"/>
      <c r="G2632" s="56"/>
      <c r="H2632" s="56"/>
      <c r="I2632" s="102"/>
      <c r="J2632" s="103"/>
      <c r="U2632" s="7"/>
    </row>
    <row r="2633" spans="2:21" s="2" customFormat="1">
      <c r="B2633" s="106"/>
      <c r="C2633" s="162"/>
      <c r="D2633" s="108"/>
      <c r="E2633" s="54"/>
      <c r="F2633" s="56"/>
      <c r="G2633" s="56"/>
      <c r="H2633" s="56"/>
      <c r="I2633" s="102"/>
      <c r="J2633" s="103"/>
      <c r="U2633" s="7"/>
    </row>
    <row r="2634" spans="2:21" s="2" customFormat="1">
      <c r="B2634" s="106"/>
      <c r="C2634" s="162"/>
      <c r="D2634" s="108"/>
      <c r="E2634" s="54"/>
      <c r="F2634" s="56"/>
      <c r="G2634" s="56"/>
      <c r="H2634" s="56"/>
      <c r="I2634" s="102"/>
      <c r="J2634" s="103"/>
      <c r="U2634" s="7"/>
    </row>
    <row r="2635" spans="2:21" s="2" customFormat="1">
      <c r="B2635" s="106"/>
      <c r="C2635" s="162"/>
      <c r="D2635" s="108"/>
      <c r="E2635" s="54"/>
      <c r="F2635" s="56"/>
      <c r="G2635" s="56"/>
      <c r="H2635" s="56"/>
      <c r="I2635" s="102"/>
      <c r="J2635" s="103"/>
      <c r="U2635" s="7"/>
    </row>
    <row r="2636" spans="2:21" s="2" customFormat="1">
      <c r="B2636" s="106"/>
      <c r="C2636" s="162"/>
      <c r="D2636" s="108"/>
      <c r="E2636" s="54"/>
      <c r="F2636" s="56"/>
      <c r="G2636" s="56"/>
      <c r="H2636" s="56"/>
      <c r="I2636" s="102"/>
      <c r="J2636" s="103"/>
      <c r="U2636" s="7"/>
    </row>
    <row r="2637" spans="2:21" s="2" customFormat="1">
      <c r="B2637" s="106"/>
      <c r="C2637" s="162"/>
      <c r="D2637" s="108"/>
      <c r="E2637" s="54"/>
      <c r="F2637" s="56"/>
      <c r="G2637" s="56"/>
      <c r="H2637" s="56"/>
      <c r="I2637" s="102"/>
      <c r="J2637" s="103"/>
      <c r="U2637" s="7"/>
    </row>
    <row r="2638" spans="2:21" s="2" customFormat="1">
      <c r="B2638" s="106"/>
      <c r="C2638" s="162"/>
      <c r="D2638" s="108"/>
      <c r="E2638" s="54"/>
      <c r="F2638" s="56"/>
      <c r="G2638" s="56"/>
      <c r="H2638" s="56"/>
      <c r="I2638" s="102"/>
      <c r="J2638" s="103"/>
      <c r="U2638" s="7"/>
    </row>
    <row r="2639" spans="2:21" s="2" customFormat="1">
      <c r="B2639" s="106"/>
      <c r="C2639" s="162"/>
      <c r="D2639" s="108"/>
      <c r="E2639" s="54"/>
      <c r="F2639" s="56"/>
      <c r="G2639" s="56"/>
      <c r="H2639" s="56"/>
      <c r="I2639" s="102"/>
      <c r="J2639" s="103"/>
      <c r="U2639" s="7"/>
    </row>
    <row r="2640" spans="2:21" s="2" customFormat="1">
      <c r="B2640" s="106"/>
      <c r="C2640" s="162"/>
      <c r="D2640" s="108"/>
      <c r="E2640" s="54"/>
      <c r="F2640" s="56"/>
      <c r="G2640" s="56"/>
      <c r="H2640" s="56"/>
      <c r="I2640" s="102"/>
      <c r="J2640" s="103"/>
      <c r="U2640" s="7"/>
    </row>
    <row r="2641" spans="2:21" s="2" customFormat="1">
      <c r="B2641" s="106"/>
      <c r="C2641" s="162"/>
      <c r="D2641" s="108"/>
      <c r="E2641" s="54"/>
      <c r="F2641" s="56"/>
      <c r="G2641" s="56"/>
      <c r="H2641" s="56"/>
      <c r="I2641" s="102"/>
      <c r="J2641" s="103"/>
      <c r="U2641" s="7"/>
    </row>
    <row r="2642" spans="2:21" s="2" customFormat="1">
      <c r="B2642" s="106"/>
      <c r="C2642" s="162"/>
      <c r="D2642" s="108"/>
      <c r="E2642" s="54"/>
      <c r="F2642" s="56"/>
      <c r="G2642" s="56"/>
      <c r="H2642" s="56"/>
      <c r="I2642" s="102"/>
      <c r="J2642" s="103"/>
      <c r="U2642" s="7"/>
    </row>
    <row r="2643" spans="2:21" s="2" customFormat="1">
      <c r="B2643" s="106"/>
      <c r="C2643" s="162"/>
      <c r="D2643" s="108"/>
      <c r="E2643" s="54"/>
      <c r="F2643" s="56"/>
      <c r="G2643" s="56"/>
      <c r="H2643" s="56"/>
      <c r="I2643" s="102"/>
      <c r="J2643" s="103"/>
      <c r="U2643" s="7"/>
    </row>
    <row r="2644" spans="2:21" s="2" customFormat="1">
      <c r="B2644" s="106"/>
      <c r="C2644" s="162"/>
      <c r="D2644" s="108"/>
      <c r="E2644" s="54"/>
      <c r="F2644" s="56"/>
      <c r="G2644" s="56"/>
      <c r="H2644" s="56"/>
      <c r="I2644" s="102"/>
      <c r="J2644" s="103"/>
      <c r="U2644" s="7"/>
    </row>
    <row r="2645" spans="2:21" s="2" customFormat="1">
      <c r="B2645" s="106"/>
      <c r="C2645" s="162"/>
      <c r="D2645" s="108"/>
      <c r="E2645" s="54"/>
      <c r="F2645" s="56"/>
      <c r="G2645" s="56"/>
      <c r="H2645" s="56"/>
      <c r="I2645" s="102"/>
      <c r="J2645" s="103"/>
      <c r="U2645" s="7"/>
    </row>
    <row r="2646" spans="2:21" s="2" customFormat="1">
      <c r="B2646" s="106"/>
      <c r="C2646" s="162"/>
      <c r="D2646" s="108"/>
      <c r="E2646" s="54"/>
      <c r="F2646" s="56"/>
      <c r="G2646" s="56"/>
      <c r="H2646" s="56"/>
      <c r="I2646" s="102"/>
      <c r="J2646" s="103"/>
      <c r="U2646" s="7"/>
    </row>
    <row r="2647" spans="2:21" s="2" customFormat="1">
      <c r="B2647" s="106"/>
      <c r="C2647" s="162"/>
      <c r="D2647" s="108"/>
      <c r="E2647" s="54"/>
      <c r="F2647" s="56"/>
      <c r="G2647" s="56"/>
      <c r="H2647" s="56"/>
      <c r="I2647" s="102"/>
      <c r="J2647" s="103"/>
      <c r="U2647" s="7"/>
    </row>
    <row r="2648" spans="2:21" s="2" customFormat="1">
      <c r="B2648" s="106"/>
      <c r="C2648" s="162"/>
      <c r="D2648" s="108"/>
      <c r="E2648" s="54"/>
      <c r="F2648" s="56"/>
      <c r="G2648" s="56"/>
      <c r="H2648" s="56"/>
      <c r="I2648" s="102"/>
      <c r="J2648" s="103"/>
      <c r="U2648" s="7"/>
    </row>
    <row r="2649" spans="2:21" s="2" customFormat="1">
      <c r="B2649" s="106"/>
      <c r="C2649" s="162"/>
      <c r="D2649" s="108"/>
      <c r="E2649" s="54"/>
      <c r="F2649" s="56"/>
      <c r="G2649" s="56"/>
      <c r="H2649" s="56"/>
      <c r="I2649" s="102"/>
      <c r="J2649" s="103"/>
      <c r="U2649" s="7"/>
    </row>
    <row r="2650" spans="2:21" s="2" customFormat="1">
      <c r="B2650" s="106"/>
      <c r="C2650" s="162"/>
      <c r="D2650" s="108"/>
      <c r="E2650" s="54"/>
      <c r="F2650" s="56"/>
      <c r="G2650" s="56"/>
      <c r="H2650" s="56"/>
      <c r="I2650" s="102"/>
      <c r="J2650" s="103"/>
      <c r="U2650" s="7"/>
    </row>
    <row r="2651" spans="2:21" s="2" customFormat="1">
      <c r="B2651" s="106"/>
      <c r="C2651" s="162"/>
      <c r="D2651" s="108"/>
      <c r="E2651" s="54"/>
      <c r="F2651" s="56"/>
      <c r="G2651" s="56"/>
      <c r="H2651" s="56"/>
      <c r="I2651" s="102"/>
      <c r="J2651" s="103"/>
      <c r="U2651" s="7"/>
    </row>
    <row r="2652" spans="2:21" s="2" customFormat="1">
      <c r="B2652" s="106"/>
      <c r="C2652" s="162"/>
      <c r="D2652" s="108"/>
      <c r="E2652" s="54"/>
      <c r="F2652" s="56"/>
      <c r="G2652" s="56"/>
      <c r="H2652" s="56"/>
      <c r="I2652" s="102"/>
      <c r="J2652" s="103"/>
      <c r="U2652" s="7"/>
    </row>
    <row r="2653" spans="2:21" s="2" customFormat="1">
      <c r="B2653" s="106"/>
      <c r="C2653" s="162"/>
      <c r="D2653" s="108"/>
      <c r="E2653" s="54"/>
      <c r="F2653" s="56"/>
      <c r="G2653" s="56"/>
      <c r="H2653" s="56"/>
      <c r="I2653" s="102"/>
      <c r="J2653" s="103"/>
      <c r="U2653" s="7"/>
    </row>
    <row r="2654" spans="2:21" s="2" customFormat="1">
      <c r="B2654" s="106"/>
      <c r="C2654" s="162"/>
      <c r="D2654" s="108"/>
      <c r="E2654" s="54"/>
      <c r="F2654" s="56"/>
      <c r="G2654" s="56"/>
      <c r="H2654" s="56"/>
      <c r="I2654" s="102"/>
      <c r="J2654" s="103"/>
      <c r="U2654" s="7"/>
    </row>
    <row r="2655" spans="2:21" s="2" customFormat="1">
      <c r="B2655" s="106"/>
      <c r="C2655" s="162"/>
      <c r="D2655" s="108"/>
      <c r="E2655" s="54"/>
      <c r="F2655" s="56"/>
      <c r="G2655" s="56"/>
      <c r="H2655" s="56"/>
      <c r="I2655" s="102"/>
      <c r="J2655" s="103"/>
      <c r="U2655" s="7"/>
    </row>
    <row r="2656" spans="2:21" s="2" customFormat="1">
      <c r="B2656" s="106"/>
      <c r="C2656" s="162"/>
      <c r="D2656" s="108"/>
      <c r="E2656" s="54"/>
      <c r="F2656" s="56"/>
      <c r="G2656" s="56"/>
      <c r="H2656" s="56"/>
      <c r="I2656" s="102"/>
      <c r="J2656" s="103"/>
      <c r="U2656" s="7"/>
    </row>
    <row r="2657" spans="2:21" s="2" customFormat="1">
      <c r="B2657" s="106"/>
      <c r="C2657" s="162"/>
      <c r="D2657" s="108"/>
      <c r="E2657" s="54"/>
      <c r="F2657" s="56"/>
      <c r="G2657" s="56"/>
      <c r="H2657" s="56"/>
      <c r="I2657" s="102"/>
      <c r="J2657" s="103"/>
      <c r="U2657" s="7"/>
    </row>
    <row r="2658" spans="2:21" s="2" customFormat="1">
      <c r="B2658" s="106"/>
      <c r="C2658" s="162"/>
      <c r="D2658" s="108"/>
      <c r="E2658" s="54"/>
      <c r="F2658" s="56"/>
      <c r="G2658" s="56"/>
      <c r="H2658" s="56"/>
      <c r="I2658" s="102"/>
      <c r="J2658" s="103"/>
      <c r="U2658" s="7"/>
    </row>
    <row r="2659" spans="2:21" s="2" customFormat="1">
      <c r="B2659" s="106"/>
      <c r="C2659" s="162"/>
      <c r="D2659" s="108"/>
      <c r="E2659" s="54"/>
      <c r="F2659" s="56"/>
      <c r="G2659" s="56"/>
      <c r="H2659" s="56"/>
      <c r="I2659" s="102"/>
      <c r="J2659" s="103"/>
      <c r="U2659" s="7"/>
    </row>
    <row r="2660" spans="2:21" s="2" customFormat="1">
      <c r="B2660" s="106"/>
      <c r="C2660" s="162"/>
      <c r="D2660" s="108"/>
      <c r="E2660" s="54"/>
      <c r="F2660" s="56"/>
      <c r="G2660" s="56"/>
      <c r="H2660" s="56"/>
      <c r="I2660" s="102"/>
      <c r="J2660" s="103"/>
      <c r="U2660" s="7"/>
    </row>
    <row r="2661" spans="2:21" s="2" customFormat="1">
      <c r="B2661" s="106"/>
      <c r="C2661" s="162"/>
      <c r="D2661" s="108"/>
      <c r="E2661" s="54"/>
      <c r="F2661" s="56"/>
      <c r="G2661" s="56"/>
      <c r="H2661" s="56"/>
      <c r="I2661" s="102"/>
      <c r="J2661" s="103"/>
      <c r="U2661" s="7"/>
    </row>
    <row r="2662" spans="2:21" s="2" customFormat="1">
      <c r="B2662" s="106"/>
      <c r="C2662" s="162"/>
      <c r="D2662" s="108"/>
      <c r="E2662" s="54"/>
      <c r="F2662" s="56"/>
      <c r="G2662" s="56"/>
      <c r="H2662" s="56"/>
      <c r="I2662" s="102"/>
      <c r="J2662" s="103"/>
      <c r="U2662" s="7"/>
    </row>
    <row r="2663" spans="2:21" s="2" customFormat="1">
      <c r="B2663" s="106"/>
      <c r="C2663" s="162"/>
      <c r="D2663" s="108"/>
      <c r="E2663" s="54"/>
      <c r="F2663" s="56"/>
      <c r="G2663" s="56"/>
      <c r="H2663" s="56"/>
      <c r="I2663" s="102"/>
      <c r="J2663" s="103"/>
      <c r="U2663" s="7"/>
    </row>
    <row r="2664" spans="2:21" s="2" customFormat="1">
      <c r="B2664" s="106"/>
      <c r="C2664" s="162"/>
      <c r="D2664" s="108"/>
      <c r="E2664" s="54"/>
      <c r="F2664" s="56"/>
      <c r="G2664" s="56"/>
      <c r="H2664" s="56"/>
      <c r="I2664" s="102"/>
      <c r="J2664" s="103"/>
      <c r="U2664" s="7"/>
    </row>
    <row r="2665" spans="2:21" s="2" customFormat="1">
      <c r="B2665" s="106"/>
      <c r="C2665" s="162"/>
      <c r="D2665" s="108"/>
      <c r="E2665" s="54"/>
      <c r="F2665" s="56"/>
      <c r="G2665" s="56"/>
      <c r="H2665" s="56"/>
      <c r="I2665" s="102"/>
      <c r="J2665" s="103"/>
      <c r="U2665" s="7"/>
    </row>
    <row r="2666" spans="2:21" s="2" customFormat="1">
      <c r="B2666" s="106"/>
      <c r="C2666" s="162"/>
      <c r="D2666" s="108"/>
      <c r="E2666" s="54"/>
      <c r="F2666" s="56"/>
      <c r="G2666" s="56"/>
      <c r="H2666" s="56"/>
      <c r="I2666" s="102"/>
      <c r="J2666" s="103"/>
      <c r="U2666" s="7"/>
    </row>
    <row r="2667" spans="2:21" s="2" customFormat="1">
      <c r="B2667" s="106"/>
      <c r="C2667" s="162"/>
      <c r="D2667" s="108"/>
      <c r="E2667" s="54"/>
      <c r="F2667" s="56"/>
      <c r="G2667" s="56"/>
      <c r="H2667" s="56"/>
      <c r="I2667" s="102"/>
      <c r="J2667" s="103"/>
      <c r="U2667" s="7"/>
    </row>
    <row r="2668" spans="2:21" s="2" customFormat="1">
      <c r="B2668" s="106"/>
      <c r="C2668" s="162"/>
      <c r="D2668" s="108"/>
      <c r="E2668" s="54"/>
      <c r="F2668" s="56"/>
      <c r="G2668" s="56"/>
      <c r="H2668" s="56"/>
      <c r="I2668" s="102"/>
      <c r="J2668" s="103"/>
      <c r="U2668" s="7"/>
    </row>
    <row r="2669" spans="2:21" s="2" customFormat="1">
      <c r="B2669" s="106"/>
      <c r="C2669" s="162"/>
      <c r="D2669" s="108"/>
      <c r="E2669" s="54"/>
      <c r="F2669" s="56"/>
      <c r="G2669" s="56"/>
      <c r="H2669" s="56"/>
      <c r="I2669" s="102"/>
      <c r="J2669" s="103"/>
      <c r="U2669" s="7"/>
    </row>
    <row r="2670" spans="2:21" s="2" customFormat="1">
      <c r="B2670" s="106"/>
      <c r="C2670" s="162"/>
      <c r="D2670" s="108"/>
      <c r="E2670" s="54"/>
      <c r="F2670" s="56"/>
      <c r="G2670" s="56"/>
      <c r="H2670" s="56"/>
      <c r="I2670" s="102"/>
      <c r="J2670" s="103"/>
      <c r="U2670" s="7"/>
    </row>
    <row r="2671" spans="2:21" s="2" customFormat="1">
      <c r="B2671" s="106"/>
      <c r="C2671" s="162"/>
      <c r="D2671" s="108"/>
      <c r="E2671" s="54"/>
      <c r="F2671" s="56"/>
      <c r="G2671" s="56"/>
      <c r="H2671" s="56"/>
      <c r="I2671" s="102"/>
      <c r="J2671" s="103"/>
      <c r="U2671" s="7"/>
    </row>
    <row r="2672" spans="2:21" s="2" customFormat="1">
      <c r="B2672" s="106"/>
      <c r="C2672" s="162"/>
      <c r="D2672" s="108"/>
      <c r="E2672" s="54"/>
      <c r="F2672" s="56"/>
      <c r="G2672" s="56"/>
      <c r="H2672" s="56"/>
      <c r="I2672" s="102"/>
      <c r="J2672" s="103"/>
      <c r="U2672" s="7"/>
    </row>
    <row r="2673" spans="2:21" s="2" customFormat="1">
      <c r="B2673" s="106"/>
      <c r="C2673" s="162"/>
      <c r="D2673" s="108"/>
      <c r="E2673" s="54"/>
      <c r="F2673" s="56"/>
      <c r="G2673" s="56"/>
      <c r="H2673" s="56"/>
      <c r="I2673" s="102"/>
      <c r="J2673" s="103"/>
      <c r="U2673" s="7"/>
    </row>
    <row r="2674" spans="2:21" s="2" customFormat="1">
      <c r="B2674" s="106"/>
      <c r="C2674" s="162"/>
      <c r="D2674" s="108"/>
      <c r="E2674" s="54"/>
      <c r="F2674" s="56"/>
      <c r="G2674" s="56"/>
      <c r="H2674" s="56"/>
      <c r="I2674" s="102"/>
      <c r="J2674" s="103"/>
      <c r="U2674" s="7"/>
    </row>
    <row r="2675" spans="2:21" s="2" customFormat="1">
      <c r="B2675" s="106"/>
      <c r="C2675" s="162"/>
      <c r="D2675" s="108"/>
      <c r="E2675" s="54"/>
      <c r="F2675" s="56"/>
      <c r="G2675" s="56"/>
      <c r="H2675" s="56"/>
      <c r="I2675" s="102"/>
      <c r="J2675" s="103"/>
      <c r="U2675" s="7"/>
    </row>
    <row r="2676" spans="2:21" s="2" customFormat="1">
      <c r="B2676" s="106"/>
      <c r="C2676" s="162"/>
      <c r="D2676" s="108"/>
      <c r="E2676" s="54"/>
      <c r="F2676" s="56"/>
      <c r="G2676" s="56"/>
      <c r="H2676" s="56"/>
      <c r="I2676" s="102"/>
      <c r="J2676" s="103"/>
      <c r="U2676" s="7"/>
    </row>
    <row r="2677" spans="2:21" s="2" customFormat="1">
      <c r="B2677" s="106"/>
      <c r="C2677" s="162"/>
      <c r="D2677" s="108"/>
      <c r="E2677" s="54"/>
      <c r="F2677" s="56"/>
      <c r="G2677" s="56"/>
      <c r="H2677" s="56"/>
      <c r="I2677" s="102"/>
      <c r="J2677" s="103"/>
      <c r="U2677" s="7"/>
    </row>
    <row r="2678" spans="2:21" s="2" customFormat="1">
      <c r="B2678" s="106"/>
      <c r="C2678" s="162"/>
      <c r="D2678" s="108"/>
      <c r="E2678" s="54"/>
      <c r="F2678" s="56"/>
      <c r="G2678" s="56"/>
      <c r="H2678" s="56"/>
      <c r="I2678" s="102"/>
      <c r="J2678" s="103"/>
      <c r="U2678" s="7"/>
    </row>
    <row r="2679" spans="2:21" s="2" customFormat="1">
      <c r="B2679" s="106"/>
      <c r="C2679" s="162"/>
      <c r="D2679" s="108"/>
      <c r="E2679" s="54"/>
      <c r="F2679" s="56"/>
      <c r="G2679" s="56"/>
      <c r="H2679" s="56"/>
      <c r="I2679" s="102"/>
      <c r="J2679" s="103"/>
      <c r="U2679" s="7"/>
    </row>
    <row r="2680" spans="2:21" s="2" customFormat="1">
      <c r="B2680" s="106"/>
      <c r="C2680" s="162"/>
      <c r="D2680" s="108"/>
      <c r="E2680" s="54"/>
      <c r="F2680" s="56"/>
      <c r="G2680" s="56"/>
      <c r="H2680" s="56"/>
      <c r="I2680" s="102"/>
      <c r="J2680" s="103"/>
      <c r="U2680" s="7"/>
    </row>
    <row r="2681" spans="2:21" s="2" customFormat="1">
      <c r="B2681" s="106"/>
      <c r="C2681" s="162"/>
      <c r="D2681" s="108"/>
      <c r="E2681" s="54"/>
      <c r="F2681" s="56"/>
      <c r="G2681" s="56"/>
      <c r="H2681" s="56"/>
      <c r="I2681" s="102"/>
      <c r="J2681" s="103"/>
      <c r="U2681" s="7"/>
    </row>
    <row r="2682" spans="2:21" s="2" customFormat="1">
      <c r="B2682" s="106"/>
      <c r="C2682" s="162"/>
      <c r="D2682" s="108"/>
      <c r="E2682" s="54"/>
      <c r="F2682" s="56"/>
      <c r="G2682" s="56"/>
      <c r="H2682" s="56"/>
      <c r="I2682" s="102"/>
      <c r="J2682" s="103"/>
      <c r="U2682" s="7"/>
    </row>
    <row r="2683" spans="2:21" s="2" customFormat="1">
      <c r="B2683" s="106"/>
      <c r="C2683" s="162"/>
      <c r="D2683" s="108"/>
      <c r="E2683" s="54"/>
      <c r="F2683" s="56"/>
      <c r="G2683" s="56"/>
      <c r="H2683" s="56"/>
      <c r="I2683" s="102"/>
      <c r="J2683" s="103"/>
      <c r="U2683" s="7"/>
    </row>
    <row r="2684" spans="2:21" s="2" customFormat="1">
      <c r="B2684" s="106"/>
      <c r="C2684" s="162"/>
      <c r="D2684" s="108"/>
      <c r="E2684" s="54"/>
      <c r="F2684" s="56"/>
      <c r="G2684" s="56"/>
      <c r="H2684" s="56"/>
      <c r="I2684" s="102"/>
      <c r="J2684" s="103"/>
      <c r="U2684" s="7"/>
    </row>
    <row r="2685" spans="2:21" s="2" customFormat="1">
      <c r="B2685" s="106"/>
      <c r="C2685" s="162"/>
      <c r="D2685" s="108"/>
      <c r="E2685" s="54"/>
      <c r="F2685" s="56"/>
      <c r="G2685" s="56"/>
      <c r="H2685" s="56"/>
      <c r="I2685" s="102"/>
      <c r="J2685" s="103"/>
      <c r="U2685" s="7"/>
    </row>
    <row r="2686" spans="2:21" s="2" customFormat="1">
      <c r="B2686" s="106"/>
      <c r="C2686" s="162"/>
      <c r="D2686" s="108"/>
      <c r="E2686" s="54"/>
      <c r="F2686" s="56"/>
      <c r="G2686" s="56"/>
      <c r="H2686" s="56"/>
      <c r="I2686" s="102"/>
      <c r="J2686" s="103"/>
      <c r="U2686" s="7"/>
    </row>
    <row r="2687" spans="2:21" s="2" customFormat="1">
      <c r="B2687" s="106"/>
      <c r="C2687" s="162"/>
      <c r="D2687" s="108"/>
      <c r="E2687" s="54"/>
      <c r="F2687" s="56"/>
      <c r="G2687" s="56"/>
      <c r="H2687" s="56"/>
      <c r="I2687" s="102"/>
      <c r="J2687" s="103"/>
      <c r="U2687" s="7"/>
    </row>
    <row r="2688" spans="2:21" s="2" customFormat="1">
      <c r="B2688" s="106"/>
      <c r="C2688" s="162"/>
      <c r="D2688" s="108"/>
      <c r="E2688" s="54"/>
      <c r="F2688" s="56"/>
      <c r="G2688" s="56"/>
      <c r="H2688" s="56"/>
      <c r="I2688" s="102"/>
      <c r="J2688" s="103"/>
      <c r="U2688" s="7"/>
    </row>
    <row r="2689" spans="2:21" s="2" customFormat="1">
      <c r="B2689" s="106"/>
      <c r="C2689" s="162"/>
      <c r="D2689" s="108"/>
      <c r="E2689" s="54"/>
      <c r="F2689" s="56"/>
      <c r="G2689" s="56"/>
      <c r="H2689" s="56"/>
      <c r="I2689" s="102"/>
      <c r="J2689" s="103"/>
      <c r="U2689" s="7"/>
    </row>
    <row r="2690" spans="2:21" s="2" customFormat="1">
      <c r="B2690" s="106"/>
      <c r="C2690" s="162"/>
      <c r="D2690" s="108"/>
      <c r="E2690" s="54"/>
      <c r="F2690" s="56"/>
      <c r="G2690" s="56"/>
      <c r="H2690" s="56"/>
      <c r="I2690" s="102"/>
      <c r="J2690" s="103"/>
      <c r="U2690" s="7"/>
    </row>
    <row r="2691" spans="2:21" s="2" customFormat="1">
      <c r="B2691" s="106"/>
      <c r="C2691" s="162"/>
      <c r="D2691" s="108"/>
      <c r="E2691" s="54"/>
      <c r="F2691" s="56"/>
      <c r="G2691" s="56"/>
      <c r="H2691" s="56"/>
      <c r="I2691" s="102"/>
      <c r="J2691" s="103"/>
      <c r="U2691" s="7"/>
    </row>
    <row r="2692" spans="2:21" s="2" customFormat="1">
      <c r="B2692" s="106"/>
      <c r="C2692" s="162"/>
      <c r="D2692" s="108"/>
      <c r="E2692" s="54"/>
      <c r="F2692" s="56"/>
      <c r="G2692" s="56"/>
      <c r="H2692" s="56"/>
      <c r="I2692" s="102"/>
      <c r="J2692" s="103"/>
      <c r="U2692" s="7"/>
    </row>
    <row r="2693" spans="2:21" s="2" customFormat="1">
      <c r="B2693" s="106"/>
      <c r="C2693" s="162"/>
      <c r="D2693" s="108"/>
      <c r="E2693" s="54"/>
      <c r="F2693" s="56"/>
      <c r="G2693" s="56"/>
      <c r="H2693" s="56"/>
      <c r="I2693" s="102"/>
      <c r="J2693" s="103"/>
      <c r="U2693" s="7"/>
    </row>
    <row r="2694" spans="2:21" s="2" customFormat="1">
      <c r="B2694" s="106"/>
      <c r="C2694" s="162"/>
      <c r="D2694" s="108"/>
      <c r="E2694" s="54"/>
      <c r="F2694" s="56"/>
      <c r="G2694" s="56"/>
      <c r="H2694" s="56"/>
      <c r="I2694" s="102"/>
      <c r="J2694" s="103"/>
      <c r="U2694" s="7"/>
    </row>
    <row r="2695" spans="2:21" s="2" customFormat="1">
      <c r="B2695" s="106"/>
      <c r="C2695" s="162"/>
      <c r="D2695" s="108"/>
      <c r="E2695" s="54"/>
      <c r="F2695" s="56"/>
      <c r="G2695" s="56"/>
      <c r="H2695" s="56"/>
      <c r="I2695" s="102"/>
      <c r="J2695" s="103"/>
      <c r="U2695" s="7"/>
    </row>
    <row r="2696" spans="2:21" s="2" customFormat="1">
      <c r="B2696" s="106"/>
      <c r="C2696" s="162"/>
      <c r="D2696" s="108"/>
      <c r="E2696" s="54"/>
      <c r="F2696" s="56"/>
      <c r="G2696" s="56"/>
      <c r="H2696" s="56"/>
      <c r="I2696" s="102"/>
      <c r="J2696" s="103"/>
      <c r="U2696" s="7"/>
    </row>
    <row r="2697" spans="2:21" s="2" customFormat="1">
      <c r="B2697" s="106"/>
      <c r="C2697" s="162"/>
      <c r="D2697" s="108"/>
      <c r="E2697" s="54"/>
      <c r="F2697" s="56"/>
      <c r="G2697" s="56"/>
      <c r="H2697" s="56"/>
      <c r="I2697" s="102"/>
      <c r="J2697" s="103"/>
      <c r="U2697" s="7"/>
    </row>
    <row r="2698" spans="2:21" s="2" customFormat="1">
      <c r="B2698" s="106"/>
      <c r="C2698" s="162"/>
      <c r="D2698" s="108"/>
      <c r="E2698" s="54"/>
      <c r="F2698" s="56"/>
      <c r="G2698" s="56"/>
      <c r="H2698" s="56"/>
      <c r="I2698" s="102"/>
      <c r="J2698" s="103"/>
      <c r="U2698" s="7"/>
    </row>
    <row r="2699" spans="2:21" s="2" customFormat="1">
      <c r="B2699" s="106"/>
      <c r="C2699" s="162"/>
      <c r="D2699" s="108"/>
      <c r="E2699" s="54"/>
      <c r="F2699" s="56"/>
      <c r="G2699" s="56"/>
      <c r="H2699" s="56"/>
      <c r="I2699" s="102"/>
      <c r="J2699" s="103"/>
      <c r="U2699" s="7"/>
    </row>
    <row r="2700" spans="2:21" s="2" customFormat="1">
      <c r="B2700" s="106"/>
      <c r="C2700" s="162"/>
      <c r="D2700" s="108"/>
      <c r="E2700" s="54"/>
      <c r="F2700" s="56"/>
      <c r="G2700" s="56"/>
      <c r="H2700" s="56"/>
      <c r="I2700" s="102"/>
      <c r="J2700" s="103"/>
      <c r="U2700" s="7"/>
    </row>
    <row r="2701" spans="2:21" s="2" customFormat="1">
      <c r="B2701" s="106"/>
      <c r="C2701" s="162"/>
      <c r="D2701" s="108"/>
      <c r="E2701" s="54"/>
      <c r="F2701" s="56"/>
      <c r="G2701" s="56"/>
      <c r="H2701" s="56"/>
      <c r="I2701" s="102"/>
      <c r="J2701" s="103"/>
      <c r="U2701" s="7"/>
    </row>
    <row r="2702" spans="2:21" s="2" customFormat="1">
      <c r="B2702" s="106"/>
      <c r="C2702" s="162"/>
      <c r="D2702" s="108"/>
      <c r="E2702" s="54"/>
      <c r="F2702" s="56"/>
      <c r="G2702" s="56"/>
      <c r="H2702" s="56"/>
      <c r="I2702" s="102"/>
      <c r="J2702" s="103"/>
      <c r="U2702" s="7"/>
    </row>
    <row r="2703" spans="2:21" s="2" customFormat="1">
      <c r="B2703" s="106"/>
      <c r="C2703" s="162"/>
      <c r="D2703" s="108"/>
      <c r="E2703" s="54"/>
      <c r="F2703" s="56"/>
      <c r="G2703" s="56"/>
      <c r="H2703" s="56"/>
      <c r="I2703" s="102"/>
      <c r="J2703" s="103"/>
      <c r="U2703" s="7"/>
    </row>
    <row r="2704" spans="2:21" s="2" customFormat="1">
      <c r="B2704" s="106"/>
      <c r="C2704" s="162"/>
      <c r="D2704" s="108"/>
      <c r="E2704" s="54"/>
      <c r="F2704" s="56"/>
      <c r="G2704" s="56"/>
      <c r="H2704" s="56"/>
      <c r="I2704" s="102"/>
      <c r="J2704" s="103"/>
      <c r="U2704" s="7"/>
    </row>
    <row r="2705" spans="2:21" s="2" customFormat="1">
      <c r="B2705" s="106"/>
      <c r="C2705" s="162"/>
      <c r="D2705" s="108"/>
      <c r="E2705" s="54"/>
      <c r="F2705" s="56"/>
      <c r="G2705" s="56"/>
      <c r="H2705" s="56"/>
      <c r="I2705" s="102"/>
      <c r="J2705" s="103"/>
      <c r="U2705" s="7"/>
    </row>
    <row r="2706" spans="2:21" s="2" customFormat="1">
      <c r="B2706" s="106"/>
      <c r="C2706" s="162"/>
      <c r="D2706" s="108"/>
      <c r="E2706" s="54"/>
      <c r="F2706" s="56"/>
      <c r="G2706" s="56"/>
      <c r="H2706" s="56"/>
      <c r="I2706" s="102"/>
      <c r="J2706" s="103"/>
      <c r="U2706" s="7"/>
    </row>
    <row r="2707" spans="2:21" s="2" customFormat="1">
      <c r="B2707" s="106"/>
      <c r="C2707" s="162"/>
      <c r="D2707" s="108"/>
      <c r="E2707" s="54"/>
      <c r="F2707" s="56"/>
      <c r="G2707" s="56"/>
      <c r="H2707" s="56"/>
      <c r="I2707" s="102"/>
      <c r="J2707" s="103"/>
      <c r="U2707" s="7"/>
    </row>
    <row r="2708" spans="2:21" s="2" customFormat="1">
      <c r="B2708" s="106"/>
      <c r="C2708" s="162"/>
      <c r="D2708" s="108"/>
      <c r="E2708" s="54"/>
      <c r="F2708" s="56"/>
      <c r="G2708" s="56"/>
      <c r="H2708" s="56"/>
      <c r="I2708" s="102"/>
      <c r="J2708" s="103"/>
      <c r="U2708" s="7"/>
    </row>
    <row r="2709" spans="2:21" s="2" customFormat="1">
      <c r="B2709" s="106"/>
      <c r="C2709" s="162"/>
      <c r="D2709" s="108"/>
      <c r="E2709" s="54"/>
      <c r="F2709" s="56"/>
      <c r="G2709" s="56"/>
      <c r="H2709" s="56"/>
      <c r="I2709" s="102"/>
      <c r="J2709" s="103"/>
      <c r="U2709" s="7"/>
    </row>
    <row r="2710" spans="2:21" s="2" customFormat="1">
      <c r="B2710" s="106"/>
      <c r="C2710" s="162"/>
      <c r="D2710" s="108"/>
      <c r="E2710" s="54"/>
      <c r="F2710" s="56"/>
      <c r="G2710" s="56"/>
      <c r="H2710" s="56"/>
      <c r="I2710" s="102"/>
      <c r="J2710" s="103"/>
      <c r="U2710" s="7"/>
    </row>
    <row r="2711" spans="2:21" s="2" customFormat="1">
      <c r="B2711" s="106"/>
      <c r="C2711" s="162"/>
      <c r="D2711" s="108"/>
      <c r="E2711" s="54"/>
      <c r="F2711" s="56"/>
      <c r="G2711" s="56"/>
      <c r="H2711" s="56"/>
      <c r="I2711" s="102"/>
      <c r="J2711" s="103"/>
      <c r="U2711" s="7"/>
    </row>
    <row r="2712" spans="2:21" s="2" customFormat="1">
      <c r="B2712" s="106"/>
      <c r="C2712" s="162"/>
      <c r="D2712" s="108"/>
      <c r="E2712" s="54"/>
      <c r="F2712" s="56"/>
      <c r="G2712" s="56"/>
      <c r="H2712" s="56"/>
      <c r="I2712" s="102"/>
      <c r="J2712" s="103"/>
      <c r="U2712" s="7"/>
    </row>
    <row r="2713" spans="2:21" s="2" customFormat="1">
      <c r="B2713" s="106"/>
      <c r="C2713" s="162"/>
      <c r="D2713" s="108"/>
      <c r="E2713" s="54"/>
      <c r="F2713" s="56"/>
      <c r="G2713" s="56"/>
      <c r="H2713" s="56"/>
      <c r="I2713" s="102"/>
      <c r="J2713" s="103"/>
      <c r="U2713" s="7"/>
    </row>
    <row r="2714" spans="2:21" s="2" customFormat="1">
      <c r="B2714" s="106"/>
      <c r="C2714" s="162"/>
      <c r="D2714" s="108"/>
      <c r="E2714" s="54"/>
      <c r="F2714" s="56"/>
      <c r="G2714" s="56"/>
      <c r="H2714" s="56"/>
      <c r="I2714" s="102"/>
      <c r="J2714" s="103"/>
      <c r="U2714" s="7"/>
    </row>
    <row r="2715" spans="2:21" s="2" customFormat="1">
      <c r="B2715" s="106"/>
      <c r="C2715" s="162"/>
      <c r="D2715" s="108"/>
      <c r="E2715" s="54"/>
      <c r="F2715" s="56"/>
      <c r="G2715" s="56"/>
      <c r="H2715" s="56"/>
      <c r="I2715" s="102"/>
      <c r="J2715" s="103"/>
      <c r="U2715" s="7"/>
    </row>
    <row r="2716" spans="2:21" s="2" customFormat="1">
      <c r="B2716" s="106"/>
      <c r="C2716" s="162"/>
      <c r="D2716" s="108"/>
      <c r="E2716" s="54"/>
      <c r="F2716" s="56"/>
      <c r="G2716" s="56"/>
      <c r="H2716" s="56"/>
      <c r="I2716" s="102"/>
      <c r="J2716" s="103"/>
      <c r="U2716" s="7"/>
    </row>
    <row r="2717" spans="2:21" s="2" customFormat="1">
      <c r="B2717" s="106"/>
      <c r="C2717" s="162"/>
      <c r="D2717" s="108"/>
      <c r="E2717" s="54"/>
      <c r="F2717" s="56"/>
      <c r="G2717" s="56"/>
      <c r="H2717" s="56"/>
      <c r="I2717" s="102"/>
      <c r="J2717" s="103"/>
      <c r="U2717" s="7"/>
    </row>
    <row r="2718" spans="2:21" s="2" customFormat="1">
      <c r="B2718" s="106"/>
      <c r="C2718" s="162"/>
      <c r="D2718" s="108"/>
      <c r="E2718" s="54"/>
      <c r="F2718" s="56"/>
      <c r="G2718" s="56"/>
      <c r="H2718" s="56"/>
      <c r="I2718" s="102"/>
      <c r="J2718" s="103"/>
      <c r="U2718" s="7"/>
    </row>
    <row r="2719" spans="2:21" s="2" customFormat="1">
      <c r="B2719" s="106"/>
      <c r="C2719" s="162"/>
      <c r="D2719" s="108"/>
      <c r="E2719" s="54"/>
      <c r="F2719" s="56"/>
      <c r="G2719" s="56"/>
      <c r="H2719" s="56"/>
      <c r="I2719" s="102"/>
      <c r="J2719" s="103"/>
      <c r="U2719" s="7"/>
    </row>
    <row r="2720" spans="2:21" s="2" customFormat="1">
      <c r="B2720" s="106"/>
      <c r="C2720" s="162"/>
      <c r="D2720" s="108"/>
      <c r="E2720" s="54"/>
      <c r="F2720" s="56"/>
      <c r="G2720" s="56"/>
      <c r="H2720" s="56"/>
      <c r="I2720" s="102"/>
      <c r="J2720" s="103"/>
      <c r="U2720" s="7"/>
    </row>
    <row r="2721" spans="2:21" s="2" customFormat="1">
      <c r="B2721" s="106"/>
      <c r="C2721" s="162"/>
      <c r="D2721" s="108"/>
      <c r="E2721" s="54"/>
      <c r="F2721" s="56"/>
      <c r="G2721" s="56"/>
      <c r="H2721" s="56"/>
      <c r="I2721" s="102"/>
      <c r="J2721" s="103"/>
      <c r="U2721" s="7"/>
    </row>
    <row r="2722" spans="2:21" s="2" customFormat="1">
      <c r="B2722" s="106"/>
      <c r="C2722" s="162"/>
      <c r="D2722" s="108"/>
      <c r="E2722" s="54"/>
      <c r="F2722" s="56"/>
      <c r="G2722" s="56"/>
      <c r="H2722" s="56"/>
      <c r="I2722" s="102"/>
      <c r="J2722" s="103"/>
      <c r="U2722" s="7"/>
    </row>
    <row r="2723" spans="2:21" s="2" customFormat="1">
      <c r="B2723" s="106"/>
      <c r="C2723" s="162"/>
      <c r="D2723" s="108"/>
      <c r="E2723" s="54"/>
      <c r="F2723" s="56"/>
      <c r="G2723" s="56"/>
      <c r="H2723" s="56"/>
      <c r="I2723" s="102"/>
      <c r="J2723" s="103"/>
      <c r="U2723" s="7"/>
    </row>
    <row r="2724" spans="2:21" s="2" customFormat="1">
      <c r="B2724" s="106"/>
      <c r="C2724" s="162"/>
      <c r="D2724" s="108"/>
      <c r="E2724" s="54"/>
      <c r="F2724" s="56"/>
      <c r="G2724" s="56"/>
      <c r="H2724" s="56"/>
      <c r="I2724" s="102"/>
      <c r="J2724" s="103"/>
      <c r="U2724" s="7"/>
    </row>
    <row r="2725" spans="2:21" s="2" customFormat="1">
      <c r="B2725" s="106"/>
      <c r="C2725" s="162"/>
      <c r="D2725" s="108"/>
      <c r="E2725" s="54"/>
      <c r="F2725" s="56"/>
      <c r="G2725" s="56"/>
      <c r="H2725" s="56"/>
      <c r="I2725" s="102"/>
      <c r="J2725" s="103"/>
      <c r="U2725" s="7"/>
    </row>
    <row r="2726" spans="2:21" s="2" customFormat="1">
      <c r="B2726" s="106"/>
      <c r="C2726" s="162"/>
      <c r="D2726" s="108"/>
      <c r="E2726" s="54"/>
      <c r="F2726" s="56"/>
      <c r="G2726" s="56"/>
      <c r="H2726" s="56"/>
      <c r="I2726" s="102"/>
      <c r="J2726" s="103"/>
      <c r="U2726" s="7"/>
    </row>
    <row r="2727" spans="2:21" s="2" customFormat="1">
      <c r="B2727" s="106"/>
      <c r="C2727" s="162"/>
      <c r="D2727" s="108"/>
      <c r="E2727" s="54"/>
      <c r="F2727" s="56"/>
      <c r="G2727" s="56"/>
      <c r="H2727" s="56"/>
      <c r="I2727" s="102"/>
      <c r="J2727" s="103"/>
      <c r="U2727" s="7"/>
    </row>
    <row r="2728" spans="2:21" s="2" customFormat="1">
      <c r="B2728" s="106"/>
      <c r="C2728" s="162"/>
      <c r="D2728" s="108"/>
      <c r="E2728" s="54"/>
      <c r="F2728" s="56"/>
      <c r="G2728" s="56"/>
      <c r="H2728" s="56"/>
      <c r="I2728" s="102"/>
      <c r="J2728" s="103"/>
      <c r="U2728" s="7"/>
    </row>
    <row r="2729" spans="2:21" s="2" customFormat="1">
      <c r="B2729" s="106"/>
      <c r="C2729" s="162"/>
      <c r="D2729" s="108"/>
      <c r="E2729" s="54"/>
      <c r="F2729" s="56"/>
      <c r="G2729" s="56"/>
      <c r="H2729" s="56"/>
      <c r="I2729" s="102"/>
      <c r="J2729" s="103"/>
      <c r="U2729" s="7"/>
    </row>
    <row r="2730" spans="2:21" s="2" customFormat="1">
      <c r="B2730" s="106"/>
      <c r="C2730" s="162"/>
      <c r="D2730" s="108"/>
      <c r="E2730" s="54"/>
      <c r="F2730" s="56"/>
      <c r="G2730" s="56"/>
      <c r="H2730" s="56"/>
      <c r="I2730" s="102"/>
      <c r="J2730" s="103"/>
      <c r="U2730" s="7"/>
    </row>
    <row r="2731" spans="2:21" s="2" customFormat="1">
      <c r="B2731" s="106"/>
      <c r="C2731" s="162"/>
      <c r="D2731" s="108"/>
      <c r="E2731" s="54"/>
      <c r="F2731" s="56"/>
      <c r="G2731" s="56"/>
      <c r="H2731" s="56"/>
      <c r="I2731" s="102"/>
      <c r="J2731" s="103"/>
      <c r="U2731" s="7"/>
    </row>
    <row r="2732" spans="2:21" s="2" customFormat="1">
      <c r="B2732" s="106"/>
      <c r="C2732" s="162"/>
      <c r="D2732" s="108"/>
      <c r="E2732" s="54"/>
      <c r="F2732" s="56"/>
      <c r="G2732" s="56"/>
      <c r="H2732" s="56"/>
      <c r="I2732" s="102"/>
      <c r="J2732" s="103"/>
      <c r="U2732" s="7"/>
    </row>
    <row r="2733" spans="2:21" s="2" customFormat="1">
      <c r="B2733" s="106"/>
      <c r="C2733" s="162"/>
      <c r="D2733" s="108"/>
      <c r="E2733" s="54"/>
      <c r="F2733" s="56"/>
      <c r="G2733" s="56"/>
      <c r="H2733" s="56"/>
      <c r="I2733" s="102"/>
      <c r="J2733" s="103"/>
      <c r="U2733" s="7"/>
    </row>
    <row r="2734" spans="2:21" s="2" customFormat="1">
      <c r="B2734" s="106"/>
      <c r="C2734" s="162"/>
      <c r="D2734" s="108"/>
      <c r="E2734" s="54"/>
      <c r="F2734" s="56"/>
      <c r="G2734" s="56"/>
      <c r="H2734" s="56"/>
      <c r="I2734" s="102"/>
      <c r="J2734" s="103"/>
      <c r="U2734" s="7"/>
    </row>
    <row r="2735" spans="2:21" s="2" customFormat="1">
      <c r="B2735" s="106"/>
      <c r="C2735" s="162"/>
      <c r="D2735" s="108"/>
      <c r="E2735" s="54"/>
      <c r="F2735" s="56"/>
      <c r="G2735" s="56"/>
      <c r="H2735" s="56"/>
      <c r="I2735" s="102"/>
      <c r="J2735" s="103"/>
      <c r="U2735" s="7"/>
    </row>
    <row r="2736" spans="2:21" s="2" customFormat="1">
      <c r="B2736" s="106"/>
      <c r="C2736" s="162"/>
      <c r="D2736" s="108"/>
      <c r="E2736" s="54"/>
      <c r="F2736" s="56"/>
      <c r="G2736" s="56"/>
      <c r="H2736" s="56"/>
      <c r="I2736" s="102"/>
      <c r="J2736" s="103"/>
      <c r="U2736" s="7"/>
    </row>
    <row r="2737" spans="2:21" s="2" customFormat="1">
      <c r="B2737" s="106"/>
      <c r="C2737" s="162"/>
      <c r="D2737" s="108"/>
      <c r="E2737" s="54"/>
      <c r="F2737" s="56"/>
      <c r="G2737" s="56"/>
      <c r="H2737" s="56"/>
      <c r="I2737" s="102"/>
      <c r="J2737" s="103"/>
      <c r="U2737" s="7"/>
    </row>
    <row r="2738" spans="2:21" s="2" customFormat="1">
      <c r="B2738" s="106"/>
      <c r="C2738" s="162"/>
      <c r="D2738" s="108"/>
      <c r="E2738" s="54"/>
      <c r="F2738" s="56"/>
      <c r="G2738" s="56"/>
      <c r="H2738" s="56"/>
      <c r="I2738" s="102"/>
      <c r="J2738" s="103"/>
      <c r="U2738" s="7"/>
    </row>
    <row r="2739" spans="2:21" s="2" customFormat="1">
      <c r="B2739" s="106"/>
      <c r="C2739" s="162"/>
      <c r="D2739" s="108"/>
      <c r="E2739" s="54"/>
      <c r="F2739" s="56"/>
      <c r="G2739" s="56"/>
      <c r="H2739" s="56"/>
      <c r="I2739" s="102"/>
      <c r="J2739" s="103"/>
      <c r="U2739" s="7"/>
    </row>
    <row r="2740" spans="2:21" s="2" customFormat="1">
      <c r="B2740" s="106"/>
      <c r="C2740" s="162"/>
      <c r="D2740" s="108"/>
      <c r="E2740" s="54"/>
      <c r="F2740" s="56"/>
      <c r="G2740" s="56"/>
      <c r="H2740" s="56"/>
      <c r="I2740" s="102"/>
      <c r="J2740" s="103"/>
      <c r="U2740" s="7"/>
    </row>
    <row r="2741" spans="2:21" s="2" customFormat="1">
      <c r="B2741" s="106"/>
      <c r="C2741" s="162"/>
      <c r="D2741" s="108"/>
      <c r="E2741" s="54"/>
      <c r="F2741" s="56"/>
      <c r="G2741" s="56"/>
      <c r="H2741" s="56"/>
      <c r="I2741" s="102"/>
      <c r="J2741" s="103"/>
      <c r="U2741" s="7"/>
    </row>
    <row r="2742" spans="2:21" s="2" customFormat="1">
      <c r="B2742" s="106"/>
      <c r="C2742" s="162"/>
      <c r="D2742" s="108"/>
      <c r="E2742" s="54"/>
      <c r="F2742" s="56"/>
      <c r="G2742" s="56"/>
      <c r="H2742" s="56"/>
      <c r="I2742" s="102"/>
      <c r="J2742" s="103"/>
      <c r="U2742" s="7"/>
    </row>
    <row r="2743" spans="2:21" s="2" customFormat="1">
      <c r="B2743" s="106"/>
      <c r="C2743" s="162"/>
      <c r="D2743" s="108"/>
      <c r="E2743" s="54"/>
      <c r="F2743" s="56"/>
      <c r="G2743" s="56"/>
      <c r="H2743" s="56"/>
      <c r="I2743" s="102"/>
      <c r="J2743" s="103"/>
      <c r="U2743" s="7"/>
    </row>
    <row r="2744" spans="2:21" s="2" customFormat="1">
      <c r="B2744" s="106"/>
      <c r="C2744" s="162"/>
      <c r="D2744" s="108"/>
      <c r="E2744" s="54"/>
      <c r="F2744" s="56"/>
      <c r="G2744" s="56"/>
      <c r="H2744" s="56"/>
      <c r="I2744" s="102"/>
      <c r="J2744" s="103"/>
      <c r="U2744" s="7"/>
    </row>
    <row r="2745" spans="2:21" s="2" customFormat="1">
      <c r="B2745" s="106"/>
      <c r="C2745" s="162"/>
      <c r="D2745" s="108"/>
      <c r="E2745" s="54"/>
      <c r="F2745" s="56"/>
      <c r="G2745" s="56"/>
      <c r="H2745" s="56"/>
      <c r="I2745" s="102"/>
      <c r="J2745" s="103"/>
      <c r="U2745" s="7"/>
    </row>
    <row r="2746" spans="2:21" s="2" customFormat="1">
      <c r="B2746" s="106"/>
      <c r="C2746" s="162"/>
      <c r="D2746" s="108"/>
      <c r="E2746" s="54"/>
      <c r="F2746" s="56"/>
      <c r="G2746" s="56"/>
      <c r="H2746" s="56"/>
      <c r="I2746" s="102"/>
      <c r="J2746" s="103"/>
      <c r="U2746" s="7"/>
    </row>
    <row r="2747" spans="2:21" s="2" customFormat="1">
      <c r="B2747" s="106"/>
      <c r="C2747" s="162"/>
      <c r="D2747" s="108"/>
      <c r="E2747" s="54"/>
      <c r="F2747" s="56"/>
      <c r="G2747" s="56"/>
      <c r="H2747" s="56"/>
      <c r="I2747" s="102"/>
      <c r="J2747" s="103"/>
      <c r="U2747" s="7"/>
    </row>
    <row r="2748" spans="2:21" s="2" customFormat="1">
      <c r="B2748" s="106"/>
      <c r="C2748" s="162"/>
      <c r="D2748" s="108"/>
      <c r="E2748" s="54"/>
      <c r="F2748" s="56"/>
      <c r="G2748" s="56"/>
      <c r="H2748" s="56"/>
      <c r="I2748" s="102"/>
      <c r="J2748" s="103"/>
      <c r="U2748" s="7"/>
    </row>
    <row r="2749" spans="2:21" s="2" customFormat="1">
      <c r="B2749" s="106"/>
      <c r="C2749" s="162"/>
      <c r="D2749" s="108"/>
      <c r="E2749" s="54"/>
      <c r="F2749" s="56"/>
      <c r="G2749" s="56"/>
      <c r="H2749" s="56"/>
      <c r="I2749" s="102"/>
      <c r="J2749" s="103"/>
      <c r="U2749" s="7"/>
    </row>
    <row r="2750" spans="2:21" s="2" customFormat="1">
      <c r="B2750" s="106"/>
      <c r="C2750" s="162"/>
      <c r="D2750" s="108"/>
      <c r="E2750" s="54"/>
      <c r="F2750" s="56"/>
      <c r="G2750" s="56"/>
      <c r="H2750" s="56"/>
      <c r="I2750" s="102"/>
      <c r="J2750" s="103"/>
      <c r="U2750" s="7"/>
    </row>
    <row r="2751" spans="2:21" s="2" customFormat="1">
      <c r="B2751" s="106"/>
      <c r="C2751" s="162"/>
      <c r="D2751" s="108"/>
      <c r="E2751" s="54"/>
      <c r="F2751" s="56"/>
      <c r="G2751" s="56"/>
      <c r="H2751" s="56"/>
      <c r="I2751" s="102"/>
      <c r="J2751" s="103"/>
      <c r="U2751" s="7"/>
    </row>
    <row r="2752" spans="2:21" s="2" customFormat="1">
      <c r="B2752" s="106"/>
      <c r="C2752" s="162"/>
      <c r="D2752" s="108"/>
      <c r="E2752" s="54"/>
      <c r="F2752" s="56"/>
      <c r="G2752" s="56"/>
      <c r="H2752" s="56"/>
      <c r="I2752" s="102"/>
      <c r="J2752" s="103"/>
      <c r="U2752" s="7"/>
    </row>
    <row r="2753" spans="2:21" s="2" customFormat="1">
      <c r="B2753" s="106"/>
      <c r="C2753" s="162"/>
      <c r="D2753" s="108"/>
      <c r="E2753" s="54"/>
      <c r="F2753" s="56"/>
      <c r="G2753" s="56"/>
      <c r="H2753" s="56"/>
      <c r="I2753" s="102"/>
      <c r="J2753" s="103"/>
      <c r="U2753" s="7"/>
    </row>
    <row r="2754" spans="2:21" s="2" customFormat="1">
      <c r="B2754" s="106"/>
      <c r="C2754" s="162"/>
      <c r="D2754" s="108"/>
      <c r="E2754" s="54"/>
      <c r="F2754" s="56"/>
      <c r="G2754" s="56"/>
      <c r="H2754" s="56"/>
      <c r="I2754" s="102"/>
      <c r="J2754" s="103"/>
      <c r="U2754" s="7"/>
    </row>
    <row r="2755" spans="2:21" s="2" customFormat="1">
      <c r="B2755" s="106"/>
      <c r="C2755" s="162"/>
      <c r="D2755" s="108"/>
      <c r="E2755" s="54"/>
      <c r="F2755" s="56"/>
      <c r="G2755" s="56"/>
      <c r="H2755" s="56"/>
      <c r="I2755" s="102"/>
      <c r="J2755" s="103"/>
      <c r="U2755" s="7"/>
    </row>
    <row r="2756" spans="2:21" s="2" customFormat="1">
      <c r="B2756" s="106"/>
      <c r="C2756" s="162"/>
      <c r="D2756" s="108"/>
      <c r="E2756" s="54"/>
      <c r="F2756" s="56"/>
      <c r="G2756" s="56"/>
      <c r="H2756" s="56"/>
      <c r="I2756" s="102"/>
      <c r="J2756" s="103"/>
      <c r="U2756" s="7"/>
    </row>
    <row r="2757" spans="2:21" s="2" customFormat="1">
      <c r="B2757" s="106"/>
      <c r="C2757" s="162"/>
      <c r="D2757" s="108"/>
      <c r="E2757" s="54"/>
      <c r="F2757" s="56"/>
      <c r="G2757" s="56"/>
      <c r="H2757" s="56"/>
      <c r="I2757" s="102"/>
      <c r="J2757" s="103"/>
      <c r="U2757" s="7"/>
    </row>
    <row r="2758" spans="2:21" s="2" customFormat="1">
      <c r="B2758" s="106"/>
      <c r="C2758" s="162"/>
      <c r="D2758" s="108"/>
      <c r="E2758" s="54"/>
      <c r="F2758" s="56"/>
      <c r="G2758" s="56"/>
      <c r="H2758" s="56"/>
      <c r="I2758" s="102"/>
      <c r="J2758" s="103"/>
      <c r="U2758" s="7"/>
    </row>
    <row r="2759" spans="2:21" s="2" customFormat="1">
      <c r="B2759" s="106"/>
      <c r="C2759" s="162"/>
      <c r="D2759" s="108"/>
      <c r="E2759" s="54"/>
      <c r="F2759" s="56"/>
      <c r="G2759" s="56"/>
      <c r="H2759" s="56"/>
      <c r="I2759" s="102"/>
      <c r="J2759" s="103"/>
      <c r="U2759" s="7"/>
    </row>
    <row r="2760" spans="2:21" s="2" customFormat="1">
      <c r="B2760" s="106"/>
      <c r="C2760" s="162"/>
      <c r="D2760" s="108"/>
      <c r="E2760" s="54"/>
      <c r="F2760" s="56"/>
      <c r="G2760" s="56"/>
      <c r="H2760" s="56"/>
      <c r="I2760" s="102"/>
      <c r="J2760" s="103"/>
      <c r="U2760" s="7"/>
    </row>
    <row r="2761" spans="2:21" s="2" customFormat="1">
      <c r="B2761" s="106"/>
      <c r="C2761" s="162"/>
      <c r="D2761" s="108"/>
      <c r="E2761" s="54"/>
      <c r="F2761" s="56"/>
      <c r="G2761" s="56"/>
      <c r="H2761" s="56"/>
      <c r="I2761" s="102"/>
      <c r="J2761" s="103"/>
      <c r="U2761" s="7"/>
    </row>
    <row r="2762" spans="2:21" s="2" customFormat="1">
      <c r="B2762" s="106"/>
      <c r="C2762" s="162"/>
      <c r="D2762" s="108"/>
      <c r="E2762" s="54"/>
      <c r="F2762" s="56"/>
      <c r="G2762" s="56"/>
      <c r="H2762" s="56"/>
      <c r="I2762" s="102"/>
      <c r="J2762" s="103"/>
      <c r="U2762" s="7"/>
    </row>
    <row r="2763" spans="2:21" s="2" customFormat="1">
      <c r="B2763" s="106"/>
      <c r="C2763" s="162"/>
      <c r="D2763" s="108"/>
      <c r="E2763" s="54"/>
      <c r="F2763" s="56"/>
      <c r="G2763" s="56"/>
      <c r="H2763" s="56"/>
      <c r="I2763" s="102"/>
      <c r="J2763" s="103"/>
      <c r="U2763" s="7"/>
    </row>
    <row r="2764" spans="2:21" s="2" customFormat="1">
      <c r="B2764" s="106"/>
      <c r="C2764" s="162"/>
      <c r="D2764" s="108"/>
      <c r="E2764" s="54"/>
      <c r="F2764" s="56"/>
      <c r="G2764" s="56"/>
      <c r="H2764" s="56"/>
      <c r="I2764" s="102"/>
      <c r="J2764" s="103"/>
      <c r="U2764" s="7"/>
    </row>
    <row r="2765" spans="2:21" s="2" customFormat="1">
      <c r="B2765" s="106"/>
      <c r="C2765" s="162"/>
      <c r="D2765" s="108"/>
      <c r="E2765" s="54"/>
      <c r="F2765" s="56"/>
      <c r="G2765" s="56"/>
      <c r="H2765" s="56"/>
      <c r="I2765" s="102"/>
      <c r="J2765" s="103"/>
      <c r="U2765" s="7"/>
    </row>
    <row r="2766" spans="2:21" s="2" customFormat="1">
      <c r="B2766" s="106"/>
      <c r="C2766" s="162"/>
      <c r="D2766" s="108"/>
      <c r="E2766" s="54"/>
      <c r="F2766" s="56"/>
      <c r="G2766" s="56"/>
      <c r="H2766" s="56"/>
      <c r="I2766" s="102"/>
      <c r="J2766" s="103"/>
      <c r="U2766" s="7"/>
    </row>
    <row r="2767" spans="2:21" s="2" customFormat="1">
      <c r="B2767" s="106"/>
      <c r="C2767" s="162"/>
      <c r="D2767" s="108"/>
      <c r="E2767" s="54"/>
      <c r="F2767" s="56"/>
      <c r="G2767" s="56"/>
      <c r="H2767" s="56"/>
      <c r="I2767" s="102"/>
      <c r="J2767" s="103"/>
      <c r="U2767" s="7"/>
    </row>
    <row r="2768" spans="2:21" s="2" customFormat="1">
      <c r="B2768" s="106"/>
      <c r="C2768" s="162"/>
      <c r="D2768" s="108"/>
      <c r="E2768" s="54"/>
      <c r="F2768" s="56"/>
      <c r="G2768" s="56"/>
      <c r="H2768" s="56"/>
      <c r="I2768" s="102"/>
      <c r="J2768" s="103"/>
      <c r="U2768" s="7"/>
    </row>
    <row r="2769" spans="2:21" s="2" customFormat="1">
      <c r="B2769" s="106"/>
      <c r="C2769" s="162"/>
      <c r="D2769" s="108"/>
      <c r="E2769" s="54"/>
      <c r="F2769" s="56"/>
      <c r="G2769" s="56"/>
      <c r="H2769" s="56"/>
      <c r="I2769" s="102"/>
      <c r="J2769" s="103"/>
      <c r="U2769" s="7"/>
    </row>
    <row r="2770" spans="2:21" s="2" customFormat="1">
      <c r="B2770" s="106"/>
      <c r="C2770" s="162"/>
      <c r="D2770" s="108"/>
      <c r="E2770" s="54"/>
      <c r="F2770" s="56"/>
      <c r="G2770" s="56"/>
      <c r="H2770" s="56"/>
      <c r="I2770" s="102"/>
      <c r="J2770" s="103"/>
      <c r="U2770" s="7"/>
    </row>
    <row r="2771" spans="2:21" s="2" customFormat="1">
      <c r="B2771" s="106"/>
      <c r="C2771" s="162"/>
      <c r="D2771" s="108"/>
      <c r="E2771" s="54"/>
      <c r="F2771" s="56"/>
      <c r="G2771" s="56"/>
      <c r="H2771" s="56"/>
      <c r="I2771" s="102"/>
      <c r="J2771" s="103"/>
      <c r="U2771" s="7"/>
    </row>
    <row r="2772" spans="2:21" s="2" customFormat="1">
      <c r="B2772" s="106"/>
      <c r="C2772" s="162"/>
      <c r="D2772" s="108"/>
      <c r="E2772" s="54"/>
      <c r="F2772" s="56"/>
      <c r="G2772" s="56"/>
      <c r="H2772" s="56"/>
      <c r="I2772" s="102"/>
      <c r="J2772" s="103"/>
      <c r="U2772" s="7"/>
    </row>
    <row r="2773" spans="2:21" s="2" customFormat="1">
      <c r="B2773" s="106"/>
      <c r="C2773" s="162"/>
      <c r="D2773" s="108"/>
      <c r="E2773" s="54"/>
      <c r="F2773" s="56"/>
      <c r="G2773" s="56"/>
      <c r="H2773" s="56"/>
      <c r="I2773" s="102"/>
      <c r="J2773" s="103"/>
      <c r="U2773" s="7"/>
    </row>
    <row r="2774" spans="2:21" s="2" customFormat="1">
      <c r="B2774" s="106"/>
      <c r="C2774" s="162"/>
      <c r="D2774" s="108"/>
      <c r="E2774" s="54"/>
      <c r="F2774" s="56"/>
      <c r="G2774" s="56"/>
      <c r="H2774" s="56"/>
      <c r="I2774" s="102"/>
      <c r="J2774" s="103"/>
      <c r="U2774" s="7"/>
    </row>
    <row r="2775" spans="2:21" s="2" customFormat="1">
      <c r="B2775" s="106"/>
      <c r="C2775" s="162"/>
      <c r="D2775" s="108"/>
      <c r="E2775" s="54"/>
      <c r="F2775" s="56"/>
      <c r="G2775" s="56"/>
      <c r="H2775" s="56"/>
      <c r="I2775" s="102"/>
      <c r="J2775" s="103"/>
      <c r="U2775" s="7"/>
    </row>
    <row r="2776" spans="2:21" s="2" customFormat="1">
      <c r="B2776" s="106"/>
      <c r="C2776" s="162"/>
      <c r="D2776" s="108"/>
      <c r="E2776" s="54"/>
      <c r="F2776" s="56"/>
      <c r="G2776" s="56"/>
      <c r="H2776" s="56"/>
      <c r="I2776" s="102"/>
      <c r="J2776" s="103"/>
      <c r="U2776" s="7"/>
    </row>
    <row r="2777" spans="2:21" s="2" customFormat="1">
      <c r="B2777" s="106"/>
      <c r="C2777" s="162"/>
      <c r="D2777" s="108"/>
      <c r="E2777" s="54"/>
      <c r="F2777" s="56"/>
      <c r="G2777" s="56"/>
      <c r="H2777" s="56"/>
      <c r="I2777" s="102"/>
      <c r="J2777" s="103"/>
      <c r="U2777" s="7"/>
    </row>
    <row r="2778" spans="2:21" s="2" customFormat="1">
      <c r="B2778" s="106"/>
      <c r="C2778" s="162"/>
      <c r="D2778" s="108"/>
      <c r="E2778" s="54"/>
      <c r="F2778" s="56"/>
      <c r="G2778" s="56"/>
      <c r="H2778" s="56"/>
      <c r="I2778" s="102"/>
      <c r="J2778" s="103"/>
      <c r="U2778" s="7"/>
    </row>
    <row r="2779" spans="2:21" s="2" customFormat="1">
      <c r="B2779" s="106"/>
      <c r="C2779" s="162"/>
      <c r="D2779" s="108"/>
      <c r="E2779" s="54"/>
      <c r="F2779" s="56"/>
      <c r="G2779" s="56"/>
      <c r="H2779" s="56"/>
      <c r="I2779" s="102"/>
      <c r="J2779" s="103"/>
      <c r="U2779" s="7"/>
    </row>
    <row r="2780" spans="2:21" s="2" customFormat="1">
      <c r="B2780" s="106"/>
      <c r="C2780" s="162"/>
      <c r="D2780" s="108"/>
      <c r="E2780" s="54"/>
      <c r="F2780" s="56"/>
      <c r="G2780" s="56"/>
      <c r="H2780" s="56"/>
      <c r="I2780" s="102"/>
      <c r="J2780" s="103"/>
      <c r="U2780" s="7"/>
    </row>
    <row r="2781" spans="2:21" s="2" customFormat="1">
      <c r="B2781" s="106"/>
      <c r="C2781" s="162"/>
      <c r="D2781" s="108"/>
      <c r="E2781" s="54"/>
      <c r="F2781" s="56"/>
      <c r="G2781" s="56"/>
      <c r="H2781" s="56"/>
      <c r="I2781" s="102"/>
      <c r="J2781" s="103"/>
      <c r="U2781" s="7"/>
    </row>
    <row r="2782" spans="2:21" s="2" customFormat="1">
      <c r="B2782" s="106"/>
      <c r="C2782" s="162"/>
      <c r="D2782" s="108"/>
      <c r="E2782" s="54"/>
      <c r="F2782" s="56"/>
      <c r="G2782" s="56"/>
      <c r="H2782" s="56"/>
      <c r="I2782" s="102"/>
      <c r="J2782" s="103"/>
      <c r="U2782" s="7"/>
    </row>
    <row r="2783" spans="2:21" s="2" customFormat="1">
      <c r="B2783" s="106"/>
      <c r="C2783" s="162"/>
      <c r="D2783" s="108"/>
      <c r="E2783" s="54"/>
      <c r="F2783" s="56"/>
      <c r="G2783" s="56"/>
      <c r="H2783" s="56"/>
      <c r="I2783" s="102"/>
      <c r="J2783" s="103"/>
      <c r="U2783" s="7"/>
    </row>
    <row r="2784" spans="2:21" s="2" customFormat="1">
      <c r="B2784" s="106"/>
      <c r="C2784" s="162"/>
      <c r="D2784" s="108"/>
      <c r="E2784" s="54"/>
      <c r="F2784" s="56"/>
      <c r="G2784" s="56"/>
      <c r="H2784" s="56"/>
      <c r="I2784" s="102"/>
      <c r="J2784" s="103"/>
      <c r="U2784" s="7"/>
    </row>
    <row r="2785" spans="2:21" s="2" customFormat="1">
      <c r="B2785" s="106"/>
      <c r="C2785" s="162"/>
      <c r="D2785" s="108"/>
      <c r="E2785" s="54"/>
      <c r="F2785" s="56"/>
      <c r="G2785" s="56"/>
      <c r="H2785" s="56"/>
      <c r="I2785" s="102"/>
      <c r="J2785" s="103"/>
      <c r="U2785" s="7"/>
    </row>
    <row r="2786" spans="2:21" s="2" customFormat="1">
      <c r="B2786" s="106"/>
      <c r="C2786" s="162"/>
      <c r="D2786" s="108"/>
      <c r="E2786" s="54"/>
      <c r="F2786" s="56"/>
      <c r="G2786" s="56"/>
      <c r="H2786" s="56"/>
      <c r="I2786" s="102"/>
      <c r="J2786" s="103"/>
      <c r="U2786" s="7"/>
    </row>
    <row r="2787" spans="2:21" s="2" customFormat="1">
      <c r="B2787" s="106"/>
      <c r="C2787" s="162"/>
      <c r="D2787" s="108"/>
      <c r="E2787" s="54"/>
      <c r="F2787" s="56"/>
      <c r="G2787" s="56"/>
      <c r="H2787" s="56"/>
      <c r="I2787" s="102"/>
      <c r="J2787" s="103"/>
      <c r="U2787" s="7"/>
    </row>
    <row r="2788" spans="2:21" s="2" customFormat="1">
      <c r="B2788" s="106"/>
      <c r="C2788" s="162"/>
      <c r="D2788" s="108"/>
      <c r="E2788" s="54"/>
      <c r="F2788" s="56"/>
      <c r="G2788" s="56"/>
      <c r="H2788" s="56"/>
      <c r="I2788" s="102"/>
      <c r="J2788" s="103"/>
      <c r="U2788" s="7"/>
    </row>
    <row r="2789" spans="2:21" s="2" customFormat="1">
      <c r="B2789" s="106"/>
      <c r="C2789" s="162"/>
      <c r="D2789" s="108"/>
      <c r="E2789" s="54"/>
      <c r="F2789" s="56"/>
      <c r="G2789" s="56"/>
      <c r="H2789" s="56"/>
      <c r="I2789" s="102"/>
      <c r="J2789" s="103"/>
      <c r="U2789" s="7"/>
    </row>
    <row r="2790" spans="2:21" s="2" customFormat="1">
      <c r="B2790" s="106"/>
      <c r="C2790" s="162"/>
      <c r="D2790" s="108"/>
      <c r="E2790" s="54"/>
      <c r="F2790" s="56"/>
      <c r="G2790" s="56"/>
      <c r="H2790" s="56"/>
      <c r="I2790" s="102"/>
      <c r="J2790" s="103"/>
      <c r="U2790" s="7"/>
    </row>
    <row r="2791" spans="2:21" s="2" customFormat="1">
      <c r="B2791" s="106"/>
      <c r="C2791" s="162"/>
      <c r="D2791" s="108"/>
      <c r="E2791" s="54"/>
      <c r="F2791" s="56"/>
      <c r="G2791" s="56"/>
      <c r="H2791" s="56"/>
      <c r="I2791" s="102"/>
      <c r="J2791" s="103"/>
      <c r="U2791" s="7"/>
    </row>
    <row r="2792" spans="2:21" s="2" customFormat="1">
      <c r="B2792" s="106"/>
      <c r="C2792" s="162"/>
      <c r="D2792" s="108"/>
      <c r="E2792" s="54"/>
      <c r="F2792" s="56"/>
      <c r="G2792" s="56"/>
      <c r="H2792" s="56"/>
      <c r="I2792" s="102"/>
      <c r="J2792" s="103"/>
      <c r="U2792" s="7"/>
    </row>
    <row r="2793" spans="2:21" s="2" customFormat="1">
      <c r="B2793" s="106"/>
      <c r="C2793" s="162"/>
      <c r="D2793" s="108"/>
      <c r="E2793" s="54"/>
      <c r="F2793" s="56"/>
      <c r="G2793" s="56"/>
      <c r="H2793" s="56"/>
      <c r="I2793" s="102"/>
      <c r="J2793" s="103"/>
      <c r="U2793" s="7"/>
    </row>
    <row r="2794" spans="2:21" s="2" customFormat="1">
      <c r="B2794" s="106"/>
      <c r="C2794" s="162"/>
      <c r="D2794" s="108"/>
      <c r="E2794" s="54"/>
      <c r="F2794" s="56"/>
      <c r="G2794" s="56"/>
      <c r="H2794" s="56"/>
      <c r="I2794" s="102"/>
      <c r="J2794" s="103"/>
      <c r="U2794" s="7"/>
    </row>
    <row r="2795" spans="2:21" s="2" customFormat="1">
      <c r="B2795" s="106"/>
      <c r="C2795" s="162"/>
      <c r="D2795" s="108"/>
      <c r="E2795" s="54"/>
      <c r="F2795" s="56"/>
      <c r="G2795" s="56"/>
      <c r="H2795" s="56"/>
      <c r="I2795" s="102"/>
      <c r="J2795" s="103"/>
      <c r="U2795" s="7"/>
    </row>
    <row r="2796" spans="2:21" s="2" customFormat="1">
      <c r="B2796" s="106"/>
      <c r="C2796" s="162"/>
      <c r="D2796" s="108"/>
      <c r="E2796" s="54"/>
      <c r="F2796" s="56"/>
      <c r="G2796" s="56"/>
      <c r="H2796" s="56"/>
      <c r="I2796" s="102"/>
      <c r="J2796" s="103"/>
      <c r="U2796" s="7"/>
    </row>
    <row r="2797" spans="2:21" s="2" customFormat="1">
      <c r="B2797" s="106"/>
      <c r="C2797" s="162"/>
      <c r="D2797" s="108"/>
      <c r="E2797" s="54"/>
      <c r="F2797" s="56"/>
      <c r="G2797" s="56"/>
      <c r="H2797" s="56"/>
      <c r="I2797" s="102"/>
      <c r="J2797" s="103"/>
      <c r="U2797" s="7"/>
    </row>
    <row r="2798" spans="2:21" s="2" customFormat="1">
      <c r="B2798" s="106"/>
      <c r="C2798" s="162"/>
      <c r="D2798" s="108"/>
      <c r="E2798" s="54"/>
      <c r="F2798" s="56"/>
      <c r="G2798" s="56"/>
      <c r="H2798" s="56"/>
      <c r="I2798" s="102"/>
      <c r="J2798" s="103"/>
      <c r="U2798" s="7"/>
    </row>
    <row r="2799" spans="2:21" s="2" customFormat="1">
      <c r="B2799" s="106"/>
      <c r="C2799" s="162"/>
      <c r="D2799" s="108"/>
      <c r="E2799" s="54"/>
      <c r="F2799" s="56"/>
      <c r="G2799" s="56"/>
      <c r="H2799" s="56"/>
      <c r="I2799" s="102"/>
      <c r="J2799" s="103"/>
      <c r="U2799" s="7"/>
    </row>
    <row r="2800" spans="2:21" s="2" customFormat="1">
      <c r="B2800" s="106"/>
      <c r="C2800" s="162"/>
      <c r="D2800" s="108"/>
      <c r="E2800" s="54"/>
      <c r="F2800" s="56"/>
      <c r="G2800" s="56"/>
      <c r="H2800" s="56"/>
      <c r="I2800" s="102"/>
      <c r="J2800" s="103"/>
      <c r="U2800" s="7"/>
    </row>
    <row r="2801" spans="2:21" s="2" customFormat="1">
      <c r="B2801" s="106"/>
      <c r="C2801" s="162"/>
      <c r="D2801" s="108"/>
      <c r="E2801" s="54"/>
      <c r="F2801" s="56"/>
      <c r="G2801" s="56"/>
      <c r="H2801" s="56"/>
      <c r="I2801" s="102"/>
      <c r="J2801" s="103"/>
      <c r="U2801" s="7"/>
    </row>
    <row r="2802" spans="2:21" s="2" customFormat="1">
      <c r="B2802" s="106"/>
      <c r="C2802" s="162"/>
      <c r="D2802" s="108"/>
      <c r="E2802" s="54"/>
      <c r="F2802" s="56"/>
      <c r="G2802" s="56"/>
      <c r="H2802" s="56"/>
      <c r="I2802" s="102"/>
      <c r="J2802" s="103"/>
      <c r="U2802" s="7"/>
    </row>
    <row r="2803" spans="2:21" s="2" customFormat="1">
      <c r="B2803" s="106"/>
      <c r="C2803" s="162"/>
      <c r="D2803" s="108"/>
      <c r="E2803" s="54"/>
      <c r="F2803" s="56"/>
      <c r="G2803" s="56"/>
      <c r="H2803" s="56"/>
      <c r="I2803" s="102"/>
      <c r="J2803" s="103"/>
      <c r="U2803" s="7"/>
    </row>
    <row r="2804" spans="2:21" s="2" customFormat="1">
      <c r="B2804" s="106"/>
      <c r="C2804" s="162"/>
      <c r="D2804" s="108"/>
      <c r="E2804" s="54"/>
      <c r="F2804" s="56"/>
      <c r="G2804" s="56"/>
      <c r="H2804" s="56"/>
      <c r="I2804" s="102"/>
      <c r="J2804" s="103"/>
      <c r="U2804" s="7"/>
    </row>
    <row r="2805" spans="2:21" s="2" customFormat="1">
      <c r="B2805" s="106"/>
      <c r="C2805" s="162"/>
      <c r="D2805" s="108"/>
      <c r="E2805" s="54"/>
      <c r="F2805" s="56"/>
      <c r="G2805" s="56"/>
      <c r="H2805" s="56"/>
      <c r="I2805" s="102"/>
      <c r="J2805" s="103"/>
      <c r="U2805" s="7"/>
    </row>
    <row r="2806" spans="2:21" s="2" customFormat="1">
      <c r="B2806" s="106"/>
      <c r="C2806" s="162"/>
      <c r="D2806" s="108"/>
      <c r="E2806" s="54"/>
      <c r="F2806" s="56"/>
      <c r="G2806" s="56"/>
      <c r="H2806" s="56"/>
      <c r="I2806" s="102"/>
      <c r="J2806" s="103"/>
      <c r="U2806" s="7"/>
    </row>
    <row r="2807" spans="2:21" s="2" customFormat="1">
      <c r="B2807" s="106"/>
      <c r="C2807" s="162"/>
      <c r="D2807" s="108"/>
      <c r="E2807" s="54"/>
      <c r="F2807" s="56"/>
      <c r="G2807" s="56"/>
      <c r="H2807" s="56"/>
      <c r="I2807" s="102"/>
      <c r="J2807" s="103"/>
      <c r="U2807" s="7"/>
    </row>
    <row r="2808" spans="2:21" s="2" customFormat="1">
      <c r="B2808" s="106"/>
      <c r="C2808" s="162"/>
      <c r="D2808" s="108"/>
      <c r="E2808" s="54"/>
      <c r="F2808" s="56"/>
      <c r="G2808" s="56"/>
      <c r="H2808" s="56"/>
      <c r="I2808" s="102"/>
      <c r="J2808" s="103"/>
      <c r="U2808" s="7"/>
    </row>
    <row r="2809" spans="2:21" s="2" customFormat="1">
      <c r="B2809" s="106"/>
      <c r="C2809" s="162"/>
      <c r="D2809" s="108"/>
      <c r="E2809" s="54"/>
      <c r="F2809" s="56"/>
      <c r="G2809" s="56"/>
      <c r="H2809" s="56"/>
      <c r="I2809" s="102"/>
      <c r="J2809" s="103"/>
      <c r="U2809" s="7"/>
    </row>
    <row r="2810" spans="2:21" s="2" customFormat="1">
      <c r="B2810" s="106"/>
      <c r="C2810" s="162"/>
      <c r="D2810" s="108"/>
      <c r="E2810" s="54"/>
      <c r="F2810" s="56"/>
      <c r="G2810" s="56"/>
      <c r="H2810" s="56"/>
      <c r="I2810" s="102"/>
      <c r="J2810" s="103"/>
      <c r="U2810" s="7"/>
    </row>
    <row r="2811" spans="2:21" s="2" customFormat="1">
      <c r="B2811" s="106"/>
      <c r="C2811" s="162"/>
      <c r="D2811" s="108"/>
      <c r="E2811" s="54"/>
      <c r="F2811" s="56"/>
      <c r="G2811" s="56"/>
      <c r="H2811" s="56"/>
      <c r="I2811" s="102"/>
      <c r="J2811" s="103"/>
      <c r="U2811" s="7"/>
    </row>
    <row r="2812" spans="2:21" s="2" customFormat="1">
      <c r="B2812" s="106"/>
      <c r="C2812" s="162"/>
      <c r="D2812" s="108"/>
      <c r="E2812" s="54"/>
      <c r="F2812" s="56"/>
      <c r="G2812" s="56"/>
      <c r="H2812" s="56"/>
      <c r="I2812" s="102"/>
      <c r="J2812" s="103"/>
      <c r="U2812" s="7"/>
    </row>
    <row r="2813" spans="2:21" s="2" customFormat="1">
      <c r="B2813" s="106"/>
      <c r="C2813" s="162"/>
      <c r="D2813" s="108"/>
      <c r="E2813" s="54"/>
      <c r="F2813" s="56"/>
      <c r="G2813" s="56"/>
      <c r="H2813" s="56"/>
      <c r="I2813" s="102"/>
      <c r="J2813" s="103"/>
      <c r="U2813" s="7"/>
    </row>
    <row r="2814" spans="2:21" s="2" customFormat="1">
      <c r="B2814" s="106"/>
      <c r="C2814" s="162"/>
      <c r="D2814" s="108"/>
      <c r="E2814" s="54"/>
      <c r="F2814" s="56"/>
      <c r="G2814" s="56"/>
      <c r="H2814" s="56"/>
      <c r="I2814" s="102"/>
      <c r="J2814" s="103"/>
      <c r="U2814" s="7"/>
    </row>
    <row r="2815" spans="2:21" s="2" customFormat="1">
      <c r="B2815" s="106"/>
      <c r="C2815" s="162"/>
      <c r="D2815" s="108"/>
      <c r="E2815" s="54"/>
      <c r="F2815" s="56"/>
      <c r="G2815" s="56"/>
      <c r="H2815" s="56"/>
      <c r="I2815" s="102"/>
      <c r="J2815" s="103"/>
      <c r="U2815" s="7"/>
    </row>
    <row r="2816" spans="2:21" s="2" customFormat="1">
      <c r="B2816" s="106"/>
      <c r="C2816" s="162"/>
      <c r="D2816" s="108"/>
      <c r="E2816" s="54"/>
      <c r="F2816" s="56"/>
      <c r="G2816" s="56"/>
      <c r="H2816" s="56"/>
      <c r="I2816" s="102"/>
      <c r="J2816" s="103"/>
      <c r="U2816" s="7"/>
    </row>
    <row r="2817" spans="2:21" s="2" customFormat="1">
      <c r="B2817" s="106"/>
      <c r="C2817" s="162"/>
      <c r="D2817" s="108"/>
      <c r="E2817" s="54"/>
      <c r="F2817" s="56"/>
      <c r="G2817" s="56"/>
      <c r="H2817" s="56"/>
      <c r="I2817" s="102"/>
      <c r="J2817" s="103"/>
      <c r="U2817" s="7"/>
    </row>
    <row r="2818" spans="2:21" s="2" customFormat="1">
      <c r="B2818" s="106"/>
      <c r="C2818" s="162"/>
      <c r="D2818" s="108"/>
      <c r="E2818" s="54"/>
      <c r="F2818" s="56"/>
      <c r="G2818" s="56"/>
      <c r="H2818" s="56"/>
      <c r="I2818" s="102"/>
      <c r="J2818" s="103"/>
      <c r="U2818" s="7"/>
    </row>
    <row r="2819" spans="2:21" s="2" customFormat="1">
      <c r="B2819" s="106"/>
      <c r="C2819" s="162"/>
      <c r="D2819" s="108"/>
      <c r="E2819" s="54"/>
      <c r="F2819" s="56"/>
      <c r="G2819" s="56"/>
      <c r="H2819" s="56"/>
      <c r="I2819" s="102"/>
      <c r="J2819" s="103"/>
      <c r="U2819" s="7"/>
    </row>
    <row r="2820" spans="2:21" s="2" customFormat="1">
      <c r="B2820" s="106"/>
      <c r="C2820" s="162"/>
      <c r="D2820" s="108"/>
      <c r="E2820" s="54"/>
      <c r="F2820" s="56"/>
      <c r="G2820" s="56"/>
      <c r="H2820" s="56"/>
      <c r="I2820" s="102"/>
      <c r="J2820" s="103"/>
      <c r="U2820" s="7"/>
    </row>
    <row r="2821" spans="2:21" s="2" customFormat="1">
      <c r="B2821" s="106"/>
      <c r="C2821" s="162"/>
      <c r="D2821" s="108"/>
      <c r="E2821" s="54"/>
      <c r="F2821" s="56"/>
      <c r="G2821" s="56"/>
      <c r="H2821" s="56"/>
      <c r="I2821" s="102"/>
      <c r="J2821" s="103"/>
      <c r="U2821" s="7"/>
    </row>
    <row r="2822" spans="2:21" s="2" customFormat="1">
      <c r="B2822" s="106"/>
      <c r="C2822" s="162"/>
      <c r="D2822" s="108"/>
      <c r="E2822" s="54"/>
      <c r="F2822" s="56"/>
      <c r="G2822" s="56"/>
      <c r="H2822" s="56"/>
      <c r="I2822" s="102"/>
      <c r="J2822" s="103"/>
      <c r="U2822" s="7"/>
    </row>
    <row r="2823" spans="2:21" s="2" customFormat="1">
      <c r="B2823" s="106"/>
      <c r="C2823" s="162"/>
      <c r="D2823" s="108"/>
      <c r="E2823" s="54"/>
      <c r="F2823" s="56"/>
      <c r="G2823" s="56"/>
      <c r="H2823" s="56"/>
      <c r="I2823" s="102"/>
      <c r="J2823" s="103"/>
      <c r="U2823" s="7"/>
    </row>
    <row r="2824" spans="2:21" s="2" customFormat="1">
      <c r="B2824" s="106"/>
      <c r="C2824" s="162"/>
      <c r="D2824" s="108"/>
      <c r="E2824" s="54"/>
      <c r="F2824" s="56"/>
      <c r="G2824" s="56"/>
      <c r="H2824" s="56"/>
      <c r="I2824" s="102"/>
      <c r="J2824" s="103"/>
      <c r="U2824" s="7"/>
    </row>
    <row r="2825" spans="2:21" s="2" customFormat="1">
      <c r="B2825" s="106"/>
      <c r="C2825" s="162"/>
      <c r="D2825" s="108"/>
      <c r="E2825" s="54"/>
      <c r="F2825" s="56"/>
      <c r="G2825" s="56"/>
      <c r="H2825" s="56"/>
      <c r="I2825" s="102"/>
      <c r="J2825" s="103"/>
      <c r="U2825" s="7"/>
    </row>
    <row r="2826" spans="2:21" s="2" customFormat="1">
      <c r="B2826" s="106"/>
      <c r="C2826" s="162"/>
      <c r="D2826" s="108"/>
      <c r="E2826" s="54"/>
      <c r="F2826" s="56"/>
      <c r="G2826" s="56"/>
      <c r="H2826" s="56"/>
      <c r="I2826" s="102"/>
      <c r="J2826" s="103"/>
      <c r="U2826" s="7"/>
    </row>
    <row r="2827" spans="2:21" s="2" customFormat="1">
      <c r="B2827" s="106"/>
      <c r="C2827" s="162"/>
      <c r="D2827" s="108"/>
      <c r="E2827" s="54"/>
      <c r="F2827" s="56"/>
      <c r="G2827" s="56"/>
      <c r="H2827" s="56"/>
      <c r="I2827" s="102"/>
      <c r="J2827" s="103"/>
      <c r="U2827" s="7"/>
    </row>
    <row r="2828" spans="2:21" s="2" customFormat="1">
      <c r="B2828" s="106"/>
      <c r="C2828" s="162"/>
      <c r="D2828" s="108"/>
      <c r="E2828" s="54"/>
      <c r="F2828" s="56"/>
      <c r="G2828" s="56"/>
      <c r="H2828" s="56"/>
      <c r="I2828" s="102"/>
      <c r="J2828" s="103"/>
      <c r="U2828" s="7"/>
    </row>
    <row r="2829" spans="2:21" s="2" customFormat="1">
      <c r="B2829" s="106"/>
      <c r="C2829" s="162"/>
      <c r="D2829" s="108"/>
      <c r="E2829" s="54"/>
      <c r="F2829" s="56"/>
      <c r="G2829" s="56"/>
      <c r="H2829" s="56"/>
      <c r="I2829" s="102"/>
      <c r="J2829" s="103"/>
      <c r="U2829" s="7"/>
    </row>
    <row r="2830" spans="2:21" s="2" customFormat="1">
      <c r="B2830" s="106"/>
      <c r="C2830" s="162"/>
      <c r="D2830" s="108"/>
      <c r="E2830" s="54"/>
      <c r="F2830" s="56"/>
      <c r="G2830" s="56"/>
      <c r="H2830" s="56"/>
      <c r="I2830" s="102"/>
      <c r="J2830" s="103"/>
      <c r="U2830" s="7"/>
    </row>
    <row r="2831" spans="2:21" s="2" customFormat="1">
      <c r="B2831" s="106"/>
      <c r="C2831" s="162"/>
      <c r="D2831" s="108"/>
      <c r="E2831" s="54"/>
      <c r="F2831" s="56"/>
      <c r="G2831" s="56"/>
      <c r="H2831" s="56"/>
      <c r="I2831" s="102"/>
      <c r="J2831" s="103"/>
      <c r="U2831" s="7"/>
    </row>
    <row r="2832" spans="2:21" s="2" customFormat="1">
      <c r="B2832" s="106"/>
      <c r="C2832" s="162"/>
      <c r="D2832" s="108"/>
      <c r="E2832" s="54"/>
      <c r="F2832" s="56"/>
      <c r="G2832" s="56"/>
      <c r="H2832" s="56"/>
      <c r="I2832" s="102"/>
      <c r="J2832" s="103"/>
      <c r="U2832" s="7"/>
    </row>
    <row r="2833" spans="2:21" s="2" customFormat="1">
      <c r="B2833" s="106"/>
      <c r="C2833" s="162"/>
      <c r="D2833" s="108"/>
      <c r="E2833" s="54"/>
      <c r="F2833" s="56"/>
      <c r="G2833" s="56"/>
      <c r="H2833" s="56"/>
      <c r="I2833" s="102"/>
      <c r="J2833" s="103"/>
      <c r="U2833" s="7"/>
    </row>
    <row r="2834" spans="2:21" s="2" customFormat="1">
      <c r="B2834" s="106"/>
      <c r="C2834" s="162"/>
      <c r="D2834" s="108"/>
      <c r="E2834" s="54"/>
      <c r="F2834" s="56"/>
      <c r="G2834" s="56"/>
      <c r="H2834" s="56"/>
      <c r="I2834" s="102"/>
      <c r="J2834" s="103"/>
      <c r="U2834" s="7"/>
    </row>
    <row r="2835" spans="2:21" s="2" customFormat="1">
      <c r="B2835" s="106"/>
      <c r="C2835" s="162"/>
      <c r="D2835" s="108"/>
      <c r="E2835" s="54"/>
      <c r="F2835" s="56"/>
      <c r="G2835" s="56"/>
      <c r="H2835" s="56"/>
      <c r="I2835" s="102"/>
      <c r="J2835" s="103"/>
      <c r="U2835" s="7"/>
    </row>
    <row r="2836" spans="2:21" s="2" customFormat="1">
      <c r="B2836" s="106"/>
      <c r="C2836" s="162"/>
      <c r="D2836" s="108"/>
      <c r="E2836" s="54"/>
      <c r="F2836" s="56"/>
      <c r="G2836" s="56"/>
      <c r="H2836" s="56"/>
      <c r="I2836" s="102"/>
      <c r="J2836" s="103"/>
      <c r="U2836" s="7"/>
    </row>
    <row r="2837" spans="2:21" s="2" customFormat="1">
      <c r="B2837" s="106"/>
      <c r="C2837" s="162"/>
      <c r="D2837" s="108"/>
      <c r="E2837" s="54"/>
      <c r="F2837" s="56"/>
      <c r="G2837" s="56"/>
      <c r="H2837" s="56"/>
      <c r="I2837" s="102"/>
      <c r="J2837" s="103"/>
      <c r="U2837" s="7"/>
    </row>
    <row r="2838" spans="2:21" s="2" customFormat="1">
      <c r="B2838" s="106"/>
      <c r="C2838" s="162"/>
      <c r="D2838" s="108"/>
      <c r="E2838" s="54"/>
      <c r="F2838" s="56"/>
      <c r="G2838" s="56"/>
      <c r="H2838" s="56"/>
      <c r="I2838" s="102"/>
      <c r="J2838" s="103"/>
      <c r="U2838" s="7"/>
    </row>
    <row r="2839" spans="2:21" s="2" customFormat="1">
      <c r="B2839" s="106"/>
      <c r="C2839" s="162"/>
      <c r="D2839" s="108"/>
      <c r="E2839" s="54"/>
      <c r="F2839" s="56"/>
      <c r="G2839" s="56"/>
      <c r="H2839" s="56"/>
      <c r="I2839" s="102"/>
      <c r="J2839" s="103"/>
      <c r="U2839" s="7"/>
    </row>
    <row r="2840" spans="2:21" s="2" customFormat="1">
      <c r="B2840" s="106"/>
      <c r="C2840" s="162"/>
      <c r="D2840" s="108"/>
      <c r="E2840" s="54"/>
      <c r="F2840" s="56"/>
      <c r="G2840" s="56"/>
      <c r="H2840" s="56"/>
      <c r="I2840" s="102"/>
      <c r="J2840" s="103"/>
      <c r="U2840" s="7"/>
    </row>
    <row r="2841" spans="2:21" s="2" customFormat="1">
      <c r="B2841" s="106"/>
      <c r="C2841" s="162"/>
      <c r="D2841" s="108"/>
      <c r="E2841" s="54"/>
      <c r="F2841" s="56"/>
      <c r="G2841" s="56"/>
      <c r="H2841" s="56"/>
      <c r="I2841" s="102"/>
      <c r="J2841" s="103"/>
      <c r="U2841" s="7"/>
    </row>
    <row r="2842" spans="2:21" s="2" customFormat="1">
      <c r="B2842" s="106"/>
      <c r="C2842" s="162"/>
      <c r="D2842" s="108"/>
      <c r="E2842" s="54"/>
      <c r="F2842" s="56"/>
      <c r="G2842" s="56"/>
      <c r="H2842" s="56"/>
      <c r="I2842" s="102"/>
      <c r="J2842" s="103"/>
      <c r="U2842" s="7"/>
    </row>
    <row r="2843" spans="2:21" s="2" customFormat="1">
      <c r="B2843" s="106"/>
      <c r="C2843" s="162"/>
      <c r="D2843" s="108"/>
      <c r="E2843" s="54"/>
      <c r="F2843" s="56"/>
      <c r="G2843" s="56"/>
      <c r="H2843" s="56"/>
      <c r="I2843" s="102"/>
      <c r="J2843" s="103"/>
      <c r="U2843" s="7"/>
    </row>
    <row r="2844" spans="2:21" s="2" customFormat="1">
      <c r="B2844" s="106"/>
      <c r="C2844" s="162"/>
      <c r="D2844" s="108"/>
      <c r="E2844" s="54"/>
      <c r="F2844" s="56"/>
      <c r="G2844" s="56"/>
      <c r="H2844" s="56"/>
      <c r="I2844" s="102"/>
      <c r="J2844" s="103"/>
      <c r="U2844" s="7"/>
    </row>
    <row r="2845" spans="2:21" s="2" customFormat="1">
      <c r="B2845" s="106"/>
      <c r="C2845" s="162"/>
      <c r="D2845" s="108"/>
      <c r="E2845" s="54"/>
      <c r="F2845" s="56"/>
      <c r="G2845" s="56"/>
      <c r="H2845" s="56"/>
      <c r="I2845" s="102"/>
      <c r="J2845" s="103"/>
      <c r="U2845" s="7"/>
    </row>
    <row r="2846" spans="2:21" s="2" customFormat="1">
      <c r="B2846" s="106"/>
      <c r="C2846" s="162"/>
      <c r="D2846" s="108"/>
      <c r="E2846" s="54"/>
      <c r="F2846" s="56"/>
      <c r="G2846" s="56"/>
      <c r="H2846" s="56"/>
      <c r="I2846" s="102"/>
      <c r="J2846" s="103"/>
      <c r="U2846" s="7"/>
    </row>
    <row r="2847" spans="2:21" s="2" customFormat="1">
      <c r="B2847" s="106"/>
      <c r="C2847" s="162"/>
      <c r="D2847" s="108"/>
      <c r="E2847" s="54"/>
      <c r="F2847" s="56"/>
      <c r="G2847" s="56"/>
      <c r="H2847" s="56"/>
      <c r="I2847" s="102"/>
      <c r="J2847" s="103"/>
      <c r="U2847" s="7"/>
    </row>
    <row r="2848" spans="2:21" s="2" customFormat="1">
      <c r="B2848" s="106"/>
      <c r="C2848" s="162"/>
      <c r="D2848" s="108"/>
      <c r="E2848" s="54"/>
      <c r="F2848" s="56"/>
      <c r="G2848" s="56"/>
      <c r="H2848" s="56"/>
      <c r="I2848" s="102"/>
      <c r="J2848" s="103"/>
      <c r="U2848" s="7"/>
    </row>
    <row r="2849" spans="2:21" s="2" customFormat="1">
      <c r="B2849" s="106"/>
      <c r="C2849" s="162"/>
      <c r="D2849" s="108"/>
      <c r="E2849" s="54"/>
      <c r="F2849" s="56"/>
      <c r="G2849" s="56"/>
      <c r="H2849" s="56"/>
      <c r="I2849" s="102"/>
      <c r="J2849" s="103"/>
      <c r="U2849" s="7"/>
    </row>
    <row r="2850" spans="2:21" s="2" customFormat="1">
      <c r="B2850" s="106"/>
      <c r="C2850" s="162"/>
      <c r="D2850" s="108"/>
      <c r="E2850" s="54"/>
      <c r="F2850" s="56"/>
      <c r="G2850" s="56"/>
      <c r="H2850" s="56"/>
      <c r="I2850" s="102"/>
      <c r="J2850" s="103"/>
      <c r="U2850" s="7"/>
    </row>
    <row r="2851" spans="2:21" s="2" customFormat="1">
      <c r="B2851" s="106"/>
      <c r="C2851" s="162"/>
      <c r="D2851" s="108"/>
      <c r="E2851" s="54"/>
      <c r="F2851" s="56"/>
      <c r="G2851" s="56"/>
      <c r="H2851" s="56"/>
      <c r="I2851" s="102"/>
      <c r="J2851" s="103"/>
      <c r="U2851" s="7"/>
    </row>
    <row r="2852" spans="2:21" s="2" customFormat="1">
      <c r="B2852" s="106"/>
      <c r="C2852" s="162"/>
      <c r="D2852" s="108"/>
      <c r="E2852" s="54"/>
      <c r="F2852" s="56"/>
      <c r="G2852" s="56"/>
      <c r="H2852" s="56"/>
      <c r="I2852" s="102"/>
      <c r="J2852" s="103"/>
      <c r="U2852" s="7"/>
    </row>
    <row r="2853" spans="2:21" s="2" customFormat="1">
      <c r="B2853" s="106"/>
      <c r="C2853" s="162"/>
      <c r="D2853" s="108"/>
      <c r="E2853" s="54"/>
      <c r="F2853" s="56"/>
      <c r="G2853" s="56"/>
      <c r="H2853" s="56"/>
      <c r="I2853" s="102"/>
      <c r="J2853" s="103"/>
      <c r="U2853" s="7"/>
    </row>
    <row r="2854" spans="2:21" s="2" customFormat="1">
      <c r="B2854" s="106"/>
      <c r="C2854" s="162"/>
      <c r="D2854" s="108"/>
      <c r="E2854" s="54"/>
      <c r="F2854" s="56"/>
      <c r="G2854" s="56"/>
      <c r="H2854" s="56"/>
      <c r="I2854" s="102"/>
      <c r="J2854" s="103"/>
      <c r="U2854" s="7"/>
    </row>
    <row r="2855" spans="2:21" s="2" customFormat="1">
      <c r="B2855" s="106"/>
      <c r="C2855" s="162"/>
      <c r="D2855" s="108"/>
      <c r="E2855" s="54"/>
      <c r="F2855" s="56"/>
      <c r="G2855" s="56"/>
      <c r="H2855" s="56"/>
      <c r="I2855" s="102"/>
      <c r="J2855" s="103"/>
      <c r="U2855" s="7"/>
    </row>
    <row r="2856" spans="2:21" s="2" customFormat="1">
      <c r="B2856" s="106"/>
      <c r="C2856" s="162"/>
      <c r="D2856" s="108"/>
      <c r="E2856" s="54"/>
      <c r="F2856" s="56"/>
      <c r="G2856" s="56"/>
      <c r="H2856" s="56"/>
      <c r="I2856" s="102"/>
      <c r="J2856" s="103"/>
      <c r="U2856" s="7"/>
    </row>
    <row r="2857" spans="2:21" s="2" customFormat="1">
      <c r="B2857" s="106"/>
      <c r="C2857" s="162"/>
      <c r="D2857" s="108"/>
      <c r="E2857" s="54"/>
      <c r="F2857" s="56"/>
      <c r="G2857" s="56"/>
      <c r="H2857" s="56"/>
      <c r="I2857" s="102"/>
      <c r="J2857" s="103"/>
      <c r="U2857" s="7"/>
    </row>
    <row r="2858" spans="2:21" s="2" customFormat="1">
      <c r="B2858" s="106"/>
      <c r="C2858" s="162"/>
      <c r="D2858" s="108"/>
      <c r="E2858" s="54"/>
      <c r="F2858" s="56"/>
      <c r="G2858" s="56"/>
      <c r="H2858" s="56"/>
      <c r="I2858" s="102"/>
      <c r="J2858" s="103"/>
      <c r="U2858" s="7"/>
    </row>
    <row r="2859" spans="2:21" s="2" customFormat="1">
      <c r="B2859" s="106"/>
      <c r="C2859" s="162"/>
      <c r="D2859" s="108"/>
      <c r="E2859" s="54"/>
      <c r="F2859" s="56"/>
      <c r="G2859" s="56"/>
      <c r="H2859" s="56"/>
      <c r="I2859" s="102"/>
      <c r="J2859" s="103"/>
      <c r="U2859" s="7"/>
    </row>
    <row r="2860" spans="2:21" s="2" customFormat="1">
      <c r="B2860" s="106"/>
      <c r="C2860" s="162"/>
      <c r="D2860" s="108"/>
      <c r="E2860" s="54"/>
      <c r="F2860" s="56"/>
      <c r="G2860" s="56"/>
      <c r="H2860" s="56"/>
      <c r="I2860" s="102"/>
      <c r="J2860" s="103"/>
      <c r="U2860" s="7"/>
    </row>
    <row r="2861" spans="2:21" s="2" customFormat="1">
      <c r="B2861" s="106"/>
      <c r="C2861" s="162"/>
      <c r="D2861" s="108"/>
      <c r="E2861" s="54"/>
      <c r="F2861" s="56"/>
      <c r="G2861" s="56"/>
      <c r="H2861" s="56"/>
      <c r="I2861" s="102"/>
      <c r="J2861" s="103"/>
      <c r="U2861" s="7"/>
    </row>
    <row r="2862" spans="2:21" s="2" customFormat="1">
      <c r="B2862" s="106"/>
      <c r="C2862" s="162"/>
      <c r="D2862" s="108"/>
      <c r="E2862" s="54"/>
      <c r="F2862" s="56"/>
      <c r="G2862" s="56"/>
      <c r="H2862" s="56"/>
      <c r="I2862" s="102"/>
      <c r="J2862" s="103"/>
      <c r="U2862" s="7"/>
    </row>
    <row r="2863" spans="2:21" s="2" customFormat="1">
      <c r="B2863" s="106"/>
      <c r="C2863" s="162"/>
      <c r="D2863" s="108"/>
      <c r="E2863" s="54"/>
      <c r="F2863" s="56"/>
      <c r="G2863" s="56"/>
      <c r="H2863" s="56"/>
      <c r="I2863" s="102"/>
      <c r="J2863" s="103"/>
      <c r="U2863" s="7"/>
    </row>
    <row r="2864" spans="2:21" s="2" customFormat="1">
      <c r="B2864" s="106"/>
      <c r="C2864" s="162"/>
      <c r="D2864" s="108"/>
      <c r="E2864" s="54"/>
      <c r="F2864" s="56"/>
      <c r="G2864" s="56"/>
      <c r="H2864" s="56"/>
      <c r="I2864" s="102"/>
      <c r="J2864" s="103"/>
      <c r="U2864" s="7"/>
    </row>
    <row r="2865" spans="2:21" s="2" customFormat="1">
      <c r="B2865" s="106"/>
      <c r="C2865" s="162"/>
      <c r="D2865" s="108"/>
      <c r="E2865" s="54"/>
      <c r="F2865" s="56"/>
      <c r="G2865" s="56"/>
      <c r="H2865" s="56"/>
      <c r="I2865" s="102"/>
      <c r="J2865" s="103"/>
      <c r="U2865" s="7"/>
    </row>
    <row r="2866" spans="2:21" s="2" customFormat="1">
      <c r="B2866" s="106"/>
      <c r="C2866" s="162"/>
      <c r="D2866" s="108"/>
      <c r="E2866" s="54"/>
      <c r="F2866" s="56"/>
      <c r="G2866" s="56"/>
      <c r="H2866" s="56"/>
      <c r="I2866" s="102"/>
      <c r="J2866" s="103"/>
      <c r="U2866" s="7"/>
    </row>
    <row r="2867" spans="2:21" s="2" customFormat="1">
      <c r="B2867" s="106"/>
      <c r="C2867" s="162"/>
      <c r="D2867" s="108"/>
      <c r="E2867" s="54"/>
      <c r="F2867" s="56"/>
      <c r="G2867" s="56"/>
      <c r="H2867" s="56"/>
      <c r="I2867" s="102"/>
      <c r="J2867" s="103"/>
      <c r="U2867" s="7"/>
    </row>
    <row r="2868" spans="2:21" s="2" customFormat="1">
      <c r="B2868" s="106"/>
      <c r="C2868" s="162"/>
      <c r="D2868" s="108"/>
      <c r="E2868" s="54"/>
      <c r="F2868" s="56"/>
      <c r="G2868" s="56"/>
      <c r="H2868" s="56"/>
      <c r="I2868" s="102"/>
      <c r="J2868" s="103"/>
      <c r="U2868" s="7"/>
    </row>
    <row r="2869" spans="2:21" s="2" customFormat="1">
      <c r="B2869" s="106"/>
      <c r="C2869" s="162"/>
      <c r="D2869" s="108"/>
      <c r="E2869" s="54"/>
      <c r="F2869" s="56"/>
      <c r="G2869" s="56"/>
      <c r="H2869" s="56"/>
      <c r="I2869" s="102"/>
      <c r="J2869" s="103"/>
      <c r="U2869" s="7"/>
    </row>
    <row r="2870" spans="2:21" s="2" customFormat="1">
      <c r="B2870" s="106"/>
      <c r="C2870" s="162"/>
      <c r="D2870" s="108"/>
      <c r="E2870" s="54"/>
      <c r="F2870" s="56"/>
      <c r="G2870" s="56"/>
      <c r="H2870" s="56"/>
      <c r="I2870" s="102"/>
      <c r="J2870" s="103"/>
      <c r="U2870" s="7"/>
    </row>
    <row r="2871" spans="2:21" s="2" customFormat="1">
      <c r="B2871" s="106"/>
      <c r="C2871" s="162"/>
      <c r="D2871" s="108"/>
      <c r="E2871" s="54"/>
      <c r="F2871" s="56"/>
      <c r="G2871" s="56"/>
      <c r="H2871" s="56"/>
      <c r="I2871" s="102"/>
      <c r="J2871" s="103"/>
      <c r="U2871" s="7"/>
    </row>
    <row r="2872" spans="2:21" s="2" customFormat="1">
      <c r="B2872" s="106"/>
      <c r="C2872" s="162"/>
      <c r="D2872" s="108"/>
      <c r="E2872" s="54"/>
      <c r="F2872" s="56"/>
      <c r="G2872" s="56"/>
      <c r="H2872" s="56"/>
      <c r="I2872" s="102"/>
      <c r="J2872" s="103"/>
      <c r="U2872" s="7"/>
    </row>
    <row r="2873" spans="2:21" s="2" customFormat="1">
      <c r="B2873" s="106"/>
      <c r="C2873" s="162"/>
      <c r="D2873" s="108"/>
      <c r="E2873" s="54"/>
      <c r="F2873" s="56"/>
      <c r="G2873" s="56"/>
      <c r="H2873" s="56"/>
      <c r="I2873" s="102"/>
      <c r="J2873" s="103"/>
      <c r="U2873" s="7"/>
    </row>
    <row r="2874" spans="2:21" s="2" customFormat="1">
      <c r="B2874" s="106"/>
      <c r="C2874" s="162"/>
      <c r="D2874" s="108"/>
      <c r="E2874" s="54"/>
      <c r="F2874" s="56"/>
      <c r="G2874" s="56"/>
      <c r="H2874" s="56"/>
      <c r="I2874" s="102"/>
      <c r="J2874" s="103"/>
      <c r="U2874" s="7"/>
    </row>
    <row r="2875" spans="2:21" s="2" customFormat="1">
      <c r="B2875" s="106"/>
      <c r="C2875" s="162"/>
      <c r="D2875" s="108"/>
      <c r="E2875" s="54"/>
      <c r="F2875" s="56"/>
      <c r="G2875" s="56"/>
      <c r="H2875" s="56"/>
      <c r="I2875" s="102"/>
      <c r="J2875" s="103"/>
      <c r="U2875" s="7"/>
    </row>
    <row r="2876" spans="2:21" s="2" customFormat="1">
      <c r="B2876" s="106"/>
      <c r="C2876" s="162"/>
      <c r="D2876" s="108"/>
      <c r="E2876" s="54"/>
      <c r="F2876" s="56"/>
      <c r="G2876" s="56"/>
      <c r="H2876" s="56"/>
      <c r="I2876" s="102"/>
      <c r="J2876" s="103"/>
      <c r="U2876" s="7"/>
    </row>
    <row r="2877" spans="2:21" s="2" customFormat="1">
      <c r="B2877" s="106"/>
      <c r="C2877" s="162"/>
      <c r="D2877" s="108"/>
      <c r="E2877" s="54"/>
      <c r="F2877" s="56"/>
      <c r="G2877" s="56"/>
      <c r="H2877" s="56"/>
      <c r="I2877" s="102"/>
      <c r="J2877" s="103"/>
      <c r="U2877" s="7"/>
    </row>
    <row r="2878" spans="2:21" s="2" customFormat="1">
      <c r="B2878" s="106"/>
      <c r="C2878" s="162"/>
      <c r="D2878" s="108"/>
      <c r="E2878" s="54"/>
      <c r="F2878" s="56"/>
      <c r="G2878" s="56"/>
      <c r="H2878" s="56"/>
      <c r="I2878" s="102"/>
      <c r="J2878" s="103"/>
      <c r="U2878" s="7"/>
    </row>
    <row r="2879" spans="2:21" s="2" customFormat="1">
      <c r="B2879" s="106"/>
      <c r="C2879" s="162"/>
      <c r="D2879" s="108"/>
      <c r="E2879" s="54"/>
      <c r="F2879" s="56"/>
      <c r="G2879" s="56"/>
      <c r="H2879" s="56"/>
      <c r="I2879" s="102"/>
      <c r="J2879" s="103"/>
      <c r="U2879" s="7"/>
    </row>
    <row r="2880" spans="2:21" s="2" customFormat="1">
      <c r="B2880" s="106"/>
      <c r="C2880" s="162"/>
      <c r="D2880" s="108"/>
      <c r="E2880" s="54"/>
      <c r="F2880" s="56"/>
      <c r="G2880" s="56"/>
      <c r="H2880" s="56"/>
      <c r="I2880" s="102"/>
      <c r="J2880" s="103"/>
      <c r="U2880" s="7"/>
    </row>
    <row r="2881" spans="2:21" s="2" customFormat="1">
      <c r="B2881" s="106"/>
      <c r="C2881" s="162"/>
      <c r="D2881" s="108"/>
      <c r="E2881" s="54"/>
      <c r="F2881" s="56"/>
      <c r="G2881" s="56"/>
      <c r="H2881" s="56"/>
      <c r="I2881" s="102"/>
      <c r="J2881" s="103"/>
      <c r="U2881" s="7"/>
    </row>
    <row r="2882" spans="2:21" s="2" customFormat="1">
      <c r="B2882" s="106"/>
      <c r="C2882" s="162"/>
      <c r="D2882" s="108"/>
      <c r="E2882" s="54"/>
      <c r="F2882" s="56"/>
      <c r="G2882" s="56"/>
      <c r="H2882" s="56"/>
      <c r="I2882" s="102"/>
      <c r="J2882" s="103"/>
      <c r="U2882" s="7"/>
    </row>
    <row r="2883" spans="2:21" s="2" customFormat="1">
      <c r="B2883" s="106"/>
      <c r="C2883" s="162"/>
      <c r="D2883" s="108"/>
      <c r="E2883" s="54"/>
      <c r="F2883" s="56"/>
      <c r="G2883" s="56"/>
      <c r="H2883" s="56"/>
      <c r="I2883" s="102"/>
      <c r="J2883" s="103"/>
      <c r="U2883" s="7"/>
    </row>
    <row r="2884" spans="2:21" s="2" customFormat="1">
      <c r="B2884" s="106"/>
      <c r="C2884" s="162"/>
      <c r="D2884" s="108"/>
      <c r="E2884" s="54"/>
      <c r="F2884" s="56"/>
      <c r="G2884" s="56"/>
      <c r="H2884" s="56"/>
      <c r="I2884" s="102"/>
      <c r="J2884" s="103"/>
      <c r="U2884" s="7"/>
    </row>
    <row r="2885" spans="2:21" s="2" customFormat="1">
      <c r="B2885" s="106"/>
      <c r="C2885" s="162"/>
      <c r="D2885" s="108"/>
      <c r="E2885" s="54"/>
      <c r="F2885" s="56"/>
      <c r="G2885" s="56"/>
      <c r="H2885" s="56"/>
      <c r="I2885" s="102"/>
      <c r="J2885" s="103"/>
      <c r="U2885" s="7"/>
    </row>
    <row r="2886" spans="2:21" s="2" customFormat="1">
      <c r="B2886" s="106"/>
      <c r="C2886" s="162"/>
      <c r="D2886" s="108"/>
      <c r="E2886" s="54"/>
      <c r="F2886" s="56"/>
      <c r="G2886" s="56"/>
      <c r="H2886" s="56"/>
      <c r="I2886" s="102"/>
      <c r="J2886" s="103"/>
      <c r="U2886" s="7"/>
    </row>
    <row r="2887" spans="2:21" s="2" customFormat="1">
      <c r="B2887" s="106"/>
      <c r="C2887" s="162"/>
      <c r="D2887" s="108"/>
      <c r="E2887" s="54"/>
      <c r="F2887" s="56"/>
      <c r="G2887" s="56"/>
      <c r="H2887" s="56"/>
      <c r="I2887" s="102"/>
      <c r="J2887" s="103"/>
      <c r="U2887" s="7"/>
    </row>
    <row r="2888" spans="2:21" s="2" customFormat="1">
      <c r="B2888" s="106"/>
      <c r="C2888" s="162"/>
      <c r="D2888" s="108"/>
      <c r="E2888" s="54"/>
      <c r="F2888" s="56"/>
      <c r="G2888" s="56"/>
      <c r="H2888" s="56"/>
      <c r="I2888" s="102"/>
      <c r="J2888" s="103"/>
      <c r="U2888" s="7"/>
    </row>
    <row r="2889" spans="2:21" s="2" customFormat="1">
      <c r="B2889" s="106"/>
      <c r="C2889" s="162"/>
      <c r="D2889" s="108"/>
      <c r="E2889" s="54"/>
      <c r="F2889" s="56"/>
      <c r="G2889" s="56"/>
      <c r="H2889" s="56"/>
      <c r="I2889" s="102"/>
      <c r="J2889" s="103"/>
      <c r="U2889" s="7"/>
    </row>
    <row r="2890" spans="2:21" s="2" customFormat="1">
      <c r="B2890" s="106"/>
      <c r="C2890" s="162"/>
      <c r="D2890" s="108"/>
      <c r="E2890" s="54"/>
      <c r="F2890" s="56"/>
      <c r="G2890" s="56"/>
      <c r="H2890" s="56"/>
      <c r="I2890" s="102"/>
      <c r="J2890" s="103"/>
      <c r="U2890" s="7"/>
    </row>
    <row r="2891" spans="2:21" s="2" customFormat="1">
      <c r="B2891" s="106"/>
      <c r="C2891" s="162"/>
      <c r="D2891" s="108"/>
      <c r="E2891" s="54"/>
      <c r="F2891" s="56"/>
      <c r="G2891" s="56"/>
      <c r="H2891" s="56"/>
      <c r="I2891" s="102"/>
      <c r="J2891" s="103"/>
      <c r="U2891" s="7"/>
    </row>
    <row r="2892" spans="2:21" s="2" customFormat="1">
      <c r="B2892" s="106"/>
      <c r="C2892" s="162"/>
      <c r="D2892" s="108"/>
      <c r="E2892" s="54"/>
      <c r="F2892" s="56"/>
      <c r="G2892" s="56"/>
      <c r="H2892" s="56"/>
      <c r="I2892" s="102"/>
      <c r="J2892" s="103"/>
      <c r="U2892" s="7"/>
    </row>
    <row r="2893" spans="2:21" s="2" customFormat="1">
      <c r="B2893" s="106"/>
      <c r="C2893" s="162"/>
      <c r="D2893" s="108"/>
      <c r="E2893" s="54"/>
      <c r="F2893" s="56"/>
      <c r="G2893" s="56"/>
      <c r="H2893" s="56"/>
      <c r="I2893" s="102"/>
      <c r="J2893" s="103"/>
      <c r="U2893" s="7"/>
    </row>
    <row r="2894" spans="2:21" s="2" customFormat="1">
      <c r="B2894" s="106"/>
      <c r="C2894" s="162"/>
      <c r="D2894" s="108"/>
      <c r="E2894" s="54"/>
      <c r="F2894" s="56"/>
      <c r="G2894" s="56"/>
      <c r="H2894" s="56"/>
      <c r="I2894" s="102"/>
      <c r="J2894" s="103"/>
      <c r="U2894" s="7"/>
    </row>
    <row r="2895" spans="2:21" s="2" customFormat="1">
      <c r="B2895" s="106"/>
      <c r="C2895" s="162"/>
      <c r="D2895" s="108"/>
      <c r="E2895" s="54"/>
      <c r="F2895" s="56"/>
      <c r="G2895" s="56"/>
      <c r="H2895" s="56"/>
      <c r="I2895" s="102"/>
      <c r="J2895" s="103"/>
      <c r="U2895" s="7"/>
    </row>
    <row r="2896" spans="2:21" s="2" customFormat="1">
      <c r="B2896" s="106"/>
      <c r="C2896" s="162"/>
      <c r="D2896" s="108"/>
      <c r="E2896" s="54"/>
      <c r="F2896" s="56"/>
      <c r="G2896" s="56"/>
      <c r="H2896" s="56"/>
      <c r="I2896" s="102"/>
      <c r="J2896" s="103"/>
      <c r="U2896" s="7"/>
    </row>
    <row r="2897" spans="2:21" s="2" customFormat="1">
      <c r="B2897" s="106"/>
      <c r="C2897" s="162"/>
      <c r="D2897" s="108"/>
      <c r="E2897" s="54"/>
      <c r="F2897" s="56"/>
      <c r="G2897" s="56"/>
      <c r="H2897" s="56"/>
      <c r="I2897" s="102"/>
      <c r="J2897" s="103"/>
      <c r="U2897" s="7"/>
    </row>
    <row r="2898" spans="2:21" s="2" customFormat="1">
      <c r="B2898" s="106"/>
      <c r="C2898" s="162"/>
      <c r="D2898" s="108"/>
      <c r="E2898" s="54"/>
      <c r="F2898" s="56"/>
      <c r="G2898" s="56"/>
      <c r="H2898" s="56"/>
      <c r="I2898" s="102"/>
      <c r="J2898" s="103"/>
      <c r="U2898" s="7"/>
    </row>
    <row r="2899" spans="2:21" s="2" customFormat="1">
      <c r="B2899" s="106"/>
      <c r="C2899" s="162"/>
      <c r="D2899" s="108"/>
      <c r="E2899" s="54"/>
      <c r="F2899" s="56"/>
      <c r="G2899" s="56"/>
      <c r="H2899" s="56"/>
      <c r="I2899" s="102"/>
      <c r="J2899" s="103"/>
      <c r="U2899" s="7"/>
    </row>
    <row r="2900" spans="2:21" s="2" customFormat="1">
      <c r="B2900" s="106"/>
      <c r="C2900" s="162"/>
      <c r="D2900" s="108"/>
      <c r="E2900" s="54"/>
      <c r="F2900" s="56"/>
      <c r="G2900" s="56"/>
      <c r="H2900" s="56"/>
      <c r="I2900" s="102"/>
      <c r="J2900" s="103"/>
      <c r="U2900" s="7"/>
    </row>
    <row r="2901" spans="2:21" s="2" customFormat="1">
      <c r="B2901" s="106"/>
      <c r="C2901" s="162"/>
      <c r="D2901" s="108"/>
      <c r="E2901" s="54"/>
      <c r="F2901" s="56"/>
      <c r="G2901" s="56"/>
      <c r="H2901" s="56"/>
      <c r="I2901" s="102"/>
      <c r="J2901" s="103"/>
      <c r="U2901" s="7"/>
    </row>
    <row r="2902" spans="2:21" s="2" customFormat="1">
      <c r="B2902" s="106"/>
      <c r="C2902" s="162"/>
      <c r="D2902" s="108"/>
      <c r="E2902" s="54"/>
      <c r="F2902" s="56"/>
      <c r="G2902" s="56"/>
      <c r="H2902" s="56"/>
      <c r="I2902" s="102"/>
      <c r="J2902" s="103"/>
      <c r="U2902" s="7"/>
    </row>
    <row r="2903" spans="2:21" s="2" customFormat="1">
      <c r="B2903" s="106"/>
      <c r="C2903" s="162"/>
      <c r="D2903" s="108"/>
      <c r="E2903" s="54"/>
      <c r="F2903" s="56"/>
      <c r="G2903" s="56"/>
      <c r="H2903" s="56"/>
      <c r="I2903" s="102"/>
      <c r="J2903" s="103"/>
      <c r="U2903" s="7"/>
    </row>
    <row r="2904" spans="2:21" s="2" customFormat="1">
      <c r="B2904" s="106"/>
      <c r="C2904" s="162"/>
      <c r="D2904" s="108"/>
      <c r="E2904" s="54"/>
      <c r="F2904" s="56"/>
      <c r="G2904" s="56"/>
      <c r="H2904" s="56"/>
      <c r="I2904" s="102"/>
      <c r="J2904" s="103"/>
      <c r="U2904" s="7"/>
    </row>
    <row r="2905" spans="2:21" s="2" customFormat="1">
      <c r="B2905" s="106"/>
      <c r="C2905" s="162"/>
      <c r="D2905" s="108"/>
      <c r="E2905" s="54"/>
      <c r="F2905" s="56"/>
      <c r="G2905" s="56"/>
      <c r="H2905" s="56"/>
      <c r="I2905" s="102"/>
      <c r="J2905" s="103"/>
      <c r="U2905" s="7"/>
    </row>
    <row r="2906" spans="2:21" s="2" customFormat="1">
      <c r="B2906" s="106"/>
      <c r="C2906" s="162"/>
      <c r="D2906" s="108"/>
      <c r="E2906" s="54"/>
      <c r="F2906" s="56"/>
      <c r="G2906" s="56"/>
      <c r="H2906" s="56"/>
      <c r="I2906" s="102"/>
      <c r="J2906" s="103"/>
      <c r="U2906" s="7"/>
    </row>
    <row r="2907" spans="2:21" s="2" customFormat="1">
      <c r="B2907" s="106"/>
      <c r="C2907" s="162"/>
      <c r="D2907" s="108"/>
      <c r="E2907" s="54"/>
      <c r="F2907" s="56"/>
      <c r="G2907" s="56"/>
      <c r="H2907" s="56"/>
      <c r="I2907" s="102"/>
      <c r="J2907" s="103"/>
      <c r="U2907" s="7"/>
    </row>
    <row r="2908" spans="2:21" s="2" customFormat="1">
      <c r="B2908" s="106"/>
      <c r="C2908" s="162"/>
      <c r="D2908" s="108"/>
      <c r="E2908" s="54"/>
      <c r="F2908" s="56"/>
      <c r="G2908" s="56"/>
      <c r="H2908" s="56"/>
      <c r="I2908" s="102"/>
      <c r="J2908" s="103"/>
      <c r="U2908" s="7"/>
    </row>
    <row r="2909" spans="2:21" s="2" customFormat="1">
      <c r="B2909" s="106"/>
      <c r="C2909" s="162"/>
      <c r="D2909" s="108"/>
      <c r="E2909" s="54"/>
      <c r="F2909" s="56"/>
      <c r="G2909" s="56"/>
      <c r="H2909" s="56"/>
      <c r="I2909" s="102"/>
      <c r="J2909" s="103"/>
      <c r="U2909" s="7"/>
    </row>
    <row r="2910" spans="2:21" s="2" customFormat="1">
      <c r="B2910" s="106"/>
      <c r="C2910" s="162"/>
      <c r="D2910" s="108"/>
      <c r="E2910" s="54"/>
      <c r="F2910" s="56"/>
      <c r="G2910" s="56"/>
      <c r="H2910" s="56"/>
      <c r="I2910" s="102"/>
      <c r="J2910" s="103"/>
      <c r="U2910" s="7"/>
    </row>
    <row r="2911" spans="2:21" s="2" customFormat="1">
      <c r="B2911" s="106"/>
      <c r="C2911" s="162"/>
      <c r="D2911" s="108"/>
      <c r="E2911" s="54"/>
      <c r="F2911" s="56"/>
      <c r="G2911" s="56"/>
      <c r="H2911" s="56"/>
      <c r="I2911" s="102"/>
      <c r="J2911" s="103"/>
      <c r="U2911" s="7"/>
    </row>
    <row r="2912" spans="2:21" s="2" customFormat="1">
      <c r="B2912" s="106"/>
      <c r="C2912" s="162"/>
      <c r="D2912" s="108"/>
      <c r="E2912" s="54"/>
      <c r="F2912" s="56"/>
      <c r="G2912" s="56"/>
      <c r="H2912" s="56"/>
      <c r="I2912" s="102"/>
      <c r="J2912" s="103"/>
      <c r="U2912" s="7"/>
    </row>
    <row r="2913" spans="2:21" s="2" customFormat="1">
      <c r="B2913" s="106"/>
      <c r="C2913" s="162"/>
      <c r="D2913" s="108"/>
      <c r="E2913" s="54"/>
      <c r="F2913" s="56"/>
      <c r="G2913" s="56"/>
      <c r="H2913" s="56"/>
      <c r="I2913" s="102"/>
      <c r="J2913" s="103"/>
      <c r="U2913" s="7"/>
    </row>
    <row r="2914" spans="2:21" s="2" customFormat="1">
      <c r="B2914" s="106"/>
      <c r="C2914" s="162"/>
      <c r="D2914" s="108"/>
      <c r="E2914" s="54"/>
      <c r="F2914" s="56"/>
      <c r="G2914" s="56"/>
      <c r="H2914" s="56"/>
      <c r="I2914" s="102"/>
      <c r="J2914" s="103"/>
      <c r="U2914" s="7"/>
    </row>
    <row r="2915" spans="2:21" s="2" customFormat="1">
      <c r="B2915" s="106"/>
      <c r="C2915" s="162"/>
      <c r="D2915" s="108"/>
      <c r="E2915" s="54"/>
      <c r="F2915" s="56"/>
      <c r="G2915" s="56"/>
      <c r="H2915" s="56"/>
      <c r="I2915" s="102"/>
      <c r="J2915" s="103"/>
      <c r="U2915" s="7"/>
    </row>
    <row r="2916" spans="2:21" s="2" customFormat="1">
      <c r="B2916" s="106"/>
      <c r="C2916" s="162"/>
      <c r="D2916" s="108"/>
      <c r="E2916" s="54"/>
      <c r="F2916" s="56"/>
      <c r="G2916" s="56"/>
      <c r="H2916" s="56"/>
      <c r="I2916" s="102"/>
      <c r="J2916" s="103"/>
      <c r="U2916" s="7"/>
    </row>
    <row r="2917" spans="2:21" s="2" customFormat="1">
      <c r="B2917" s="106"/>
      <c r="C2917" s="162"/>
      <c r="D2917" s="108"/>
      <c r="E2917" s="54"/>
      <c r="F2917" s="56"/>
      <c r="G2917" s="56"/>
      <c r="H2917" s="56"/>
      <c r="I2917" s="102"/>
      <c r="J2917" s="103"/>
      <c r="U2917" s="7"/>
    </row>
    <row r="2918" spans="2:21" s="2" customFormat="1">
      <c r="B2918" s="106"/>
      <c r="C2918" s="162"/>
      <c r="D2918" s="108"/>
      <c r="E2918" s="54"/>
      <c r="F2918" s="56"/>
      <c r="G2918" s="56"/>
      <c r="H2918" s="56"/>
      <c r="I2918" s="102"/>
      <c r="J2918" s="103"/>
      <c r="U2918" s="7"/>
    </row>
    <row r="2919" spans="2:21" s="2" customFormat="1">
      <c r="B2919" s="106"/>
      <c r="C2919" s="162"/>
      <c r="D2919" s="108"/>
      <c r="E2919" s="54"/>
      <c r="F2919" s="56"/>
      <c r="G2919" s="56"/>
      <c r="H2919" s="56"/>
      <c r="I2919" s="102"/>
      <c r="J2919" s="103"/>
      <c r="U2919" s="7"/>
    </row>
    <row r="2920" spans="2:21" s="2" customFormat="1">
      <c r="B2920" s="106"/>
      <c r="C2920" s="162"/>
      <c r="D2920" s="108"/>
      <c r="E2920" s="54"/>
      <c r="F2920" s="56"/>
      <c r="G2920" s="56"/>
      <c r="H2920" s="56"/>
      <c r="I2920" s="102"/>
      <c r="J2920" s="103"/>
      <c r="U2920" s="7"/>
    </row>
    <row r="2921" spans="2:21" s="2" customFormat="1">
      <c r="B2921" s="106"/>
      <c r="C2921" s="162"/>
      <c r="D2921" s="108"/>
      <c r="E2921" s="54"/>
      <c r="F2921" s="56"/>
      <c r="G2921" s="56"/>
      <c r="H2921" s="56"/>
      <c r="I2921" s="102"/>
      <c r="J2921" s="103"/>
      <c r="U2921" s="7"/>
    </row>
    <row r="2922" spans="2:21" s="2" customFormat="1">
      <c r="B2922" s="106"/>
      <c r="C2922" s="162"/>
      <c r="D2922" s="108"/>
      <c r="E2922" s="54"/>
      <c r="F2922" s="56"/>
      <c r="G2922" s="56"/>
      <c r="H2922" s="56"/>
      <c r="I2922" s="102"/>
      <c r="J2922" s="103"/>
      <c r="U2922" s="7"/>
    </row>
    <row r="2923" spans="2:21" s="2" customFormat="1">
      <c r="B2923" s="106"/>
      <c r="C2923" s="162"/>
      <c r="D2923" s="108"/>
      <c r="E2923" s="54"/>
      <c r="F2923" s="56"/>
      <c r="G2923" s="56"/>
      <c r="H2923" s="56"/>
      <c r="I2923" s="102"/>
      <c r="J2923" s="103"/>
      <c r="U2923" s="7"/>
    </row>
    <row r="2924" spans="2:21" s="2" customFormat="1">
      <c r="B2924" s="106"/>
      <c r="C2924" s="162"/>
      <c r="D2924" s="108"/>
      <c r="E2924" s="54"/>
      <c r="F2924" s="56"/>
      <c r="G2924" s="56"/>
      <c r="H2924" s="56"/>
      <c r="I2924" s="102"/>
      <c r="J2924" s="103"/>
      <c r="U2924" s="7"/>
    </row>
    <row r="2925" spans="2:21" s="2" customFormat="1">
      <c r="B2925" s="106"/>
      <c r="C2925" s="162"/>
      <c r="D2925" s="108"/>
      <c r="E2925" s="54"/>
      <c r="F2925" s="56"/>
      <c r="G2925" s="56"/>
      <c r="H2925" s="56"/>
      <c r="I2925" s="102"/>
      <c r="J2925" s="103"/>
      <c r="U2925" s="7"/>
    </row>
    <row r="2926" spans="2:21" s="2" customFormat="1">
      <c r="B2926" s="106"/>
      <c r="C2926" s="162"/>
      <c r="D2926" s="108"/>
      <c r="E2926" s="54"/>
      <c r="F2926" s="56"/>
      <c r="G2926" s="56"/>
      <c r="H2926" s="56"/>
      <c r="I2926" s="102"/>
      <c r="J2926" s="103"/>
      <c r="U2926" s="7"/>
    </row>
    <row r="2927" spans="2:21" s="2" customFormat="1">
      <c r="B2927" s="106"/>
      <c r="C2927" s="162"/>
      <c r="D2927" s="108"/>
      <c r="E2927" s="54"/>
      <c r="F2927" s="56"/>
      <c r="G2927" s="56"/>
      <c r="H2927" s="56"/>
      <c r="I2927" s="102"/>
      <c r="J2927" s="103"/>
      <c r="U2927" s="7"/>
    </row>
    <row r="2928" spans="2:21" s="2" customFormat="1">
      <c r="B2928" s="106"/>
      <c r="C2928" s="162"/>
      <c r="D2928" s="108"/>
      <c r="E2928" s="54"/>
      <c r="F2928" s="56"/>
      <c r="G2928" s="56"/>
      <c r="H2928" s="56"/>
      <c r="I2928" s="102"/>
      <c r="J2928" s="103"/>
      <c r="U2928" s="7"/>
    </row>
    <row r="2929" spans="2:21" s="2" customFormat="1">
      <c r="B2929" s="106"/>
      <c r="C2929" s="162"/>
      <c r="D2929" s="108"/>
      <c r="E2929" s="54"/>
      <c r="F2929" s="56"/>
      <c r="G2929" s="56"/>
      <c r="H2929" s="56"/>
      <c r="I2929" s="102"/>
      <c r="J2929" s="103"/>
      <c r="U2929" s="7"/>
    </row>
    <row r="2930" spans="2:21" s="2" customFormat="1">
      <c r="B2930" s="106"/>
      <c r="C2930" s="162"/>
      <c r="D2930" s="108"/>
      <c r="E2930" s="54"/>
      <c r="F2930" s="56"/>
      <c r="G2930" s="56"/>
      <c r="H2930" s="56"/>
      <c r="I2930" s="102"/>
      <c r="J2930" s="103"/>
      <c r="U2930" s="7"/>
    </row>
    <row r="2931" spans="2:21" s="2" customFormat="1">
      <c r="B2931" s="106"/>
      <c r="C2931" s="162"/>
      <c r="D2931" s="108"/>
      <c r="E2931" s="54"/>
      <c r="F2931" s="56"/>
      <c r="G2931" s="56"/>
      <c r="H2931" s="56"/>
      <c r="I2931" s="102"/>
      <c r="J2931" s="103"/>
      <c r="U2931" s="7"/>
    </row>
    <row r="2932" spans="2:21" s="2" customFormat="1">
      <c r="B2932" s="106"/>
      <c r="C2932" s="162"/>
      <c r="D2932" s="108"/>
      <c r="E2932" s="54"/>
      <c r="F2932" s="56"/>
      <c r="G2932" s="56"/>
      <c r="H2932" s="56"/>
      <c r="I2932" s="102"/>
      <c r="J2932" s="103"/>
      <c r="U2932" s="7"/>
    </row>
    <row r="2933" spans="2:21" s="2" customFormat="1">
      <c r="B2933" s="106"/>
      <c r="C2933" s="162"/>
      <c r="D2933" s="108"/>
      <c r="E2933" s="54"/>
      <c r="F2933" s="56"/>
      <c r="G2933" s="56"/>
      <c r="H2933" s="56"/>
      <c r="I2933" s="102"/>
      <c r="J2933" s="103"/>
      <c r="U2933" s="7"/>
    </row>
    <row r="2934" spans="2:21" s="2" customFormat="1">
      <c r="B2934" s="106"/>
      <c r="C2934" s="162"/>
      <c r="D2934" s="108"/>
      <c r="E2934" s="54"/>
      <c r="F2934" s="56"/>
      <c r="G2934" s="56"/>
      <c r="H2934" s="56"/>
      <c r="I2934" s="102"/>
      <c r="J2934" s="103"/>
      <c r="U2934" s="7"/>
    </row>
    <row r="2935" spans="2:21" s="2" customFormat="1">
      <c r="B2935" s="106"/>
      <c r="C2935" s="162"/>
      <c r="D2935" s="108"/>
      <c r="E2935" s="54"/>
      <c r="F2935" s="56"/>
      <c r="G2935" s="56"/>
      <c r="H2935" s="56"/>
      <c r="I2935" s="102"/>
      <c r="J2935" s="103"/>
      <c r="U2935" s="7"/>
    </row>
    <row r="2936" spans="2:21" s="2" customFormat="1">
      <c r="B2936" s="106"/>
      <c r="C2936" s="162"/>
      <c r="D2936" s="108"/>
      <c r="E2936" s="54"/>
      <c r="F2936" s="56"/>
      <c r="G2936" s="56"/>
      <c r="H2936" s="56"/>
      <c r="I2936" s="102"/>
      <c r="J2936" s="103"/>
      <c r="U2936" s="7"/>
    </row>
    <row r="2937" spans="2:21" s="2" customFormat="1">
      <c r="B2937" s="106"/>
      <c r="C2937" s="162"/>
      <c r="D2937" s="108"/>
      <c r="E2937" s="54"/>
      <c r="F2937" s="56"/>
      <c r="G2937" s="56"/>
      <c r="H2937" s="56"/>
      <c r="I2937" s="102"/>
      <c r="J2937" s="103"/>
      <c r="U2937" s="7"/>
    </row>
    <row r="2938" spans="2:21" s="2" customFormat="1">
      <c r="B2938" s="106"/>
      <c r="C2938" s="162"/>
      <c r="D2938" s="108"/>
      <c r="E2938" s="54"/>
      <c r="F2938" s="56"/>
      <c r="G2938" s="56"/>
      <c r="H2938" s="56"/>
      <c r="I2938" s="102"/>
      <c r="J2938" s="103"/>
      <c r="U2938" s="7"/>
    </row>
    <row r="2939" spans="2:21" s="2" customFormat="1">
      <c r="B2939" s="106"/>
      <c r="C2939" s="162"/>
      <c r="D2939" s="108"/>
      <c r="E2939" s="54"/>
      <c r="F2939" s="56"/>
      <c r="G2939" s="56"/>
      <c r="H2939" s="56"/>
      <c r="I2939" s="102"/>
      <c r="J2939" s="103"/>
      <c r="U2939" s="7"/>
    </row>
    <row r="2940" spans="2:21" s="2" customFormat="1">
      <c r="B2940" s="106"/>
      <c r="C2940" s="162"/>
      <c r="D2940" s="108"/>
      <c r="E2940" s="54"/>
      <c r="F2940" s="56"/>
      <c r="G2940" s="56"/>
      <c r="H2940" s="56"/>
      <c r="I2940" s="102"/>
      <c r="J2940" s="103"/>
      <c r="U2940" s="7"/>
    </row>
    <row r="2941" spans="2:21" s="2" customFormat="1">
      <c r="B2941" s="106"/>
      <c r="C2941" s="162"/>
      <c r="D2941" s="108"/>
      <c r="E2941" s="54"/>
      <c r="F2941" s="56"/>
      <c r="G2941" s="56"/>
      <c r="H2941" s="56"/>
      <c r="I2941" s="102"/>
      <c r="J2941" s="103"/>
      <c r="U2941" s="7"/>
    </row>
    <row r="2942" spans="2:21" s="2" customFormat="1">
      <c r="B2942" s="106"/>
      <c r="C2942" s="162"/>
      <c r="D2942" s="108"/>
      <c r="E2942" s="54"/>
      <c r="F2942" s="56"/>
      <c r="G2942" s="56"/>
      <c r="H2942" s="56"/>
      <c r="I2942" s="102"/>
      <c r="J2942" s="103"/>
      <c r="U2942" s="7"/>
    </row>
    <row r="2943" spans="2:21" s="2" customFormat="1">
      <c r="B2943" s="106"/>
      <c r="C2943" s="162"/>
      <c r="D2943" s="108"/>
      <c r="E2943" s="54"/>
      <c r="F2943" s="56"/>
      <c r="G2943" s="56"/>
      <c r="H2943" s="56"/>
      <c r="I2943" s="102"/>
      <c r="J2943" s="103"/>
      <c r="U2943" s="7"/>
    </row>
    <row r="2944" spans="2:21" s="2" customFormat="1">
      <c r="B2944" s="106"/>
      <c r="C2944" s="162"/>
      <c r="D2944" s="108"/>
      <c r="E2944" s="54"/>
      <c r="F2944" s="56"/>
      <c r="G2944" s="56"/>
      <c r="H2944" s="56"/>
      <c r="I2944" s="102"/>
      <c r="J2944" s="103"/>
      <c r="U2944" s="7"/>
    </row>
    <row r="2945" spans="2:21" s="2" customFormat="1">
      <c r="B2945" s="106"/>
      <c r="C2945" s="162"/>
      <c r="D2945" s="108"/>
      <c r="E2945" s="54"/>
      <c r="F2945" s="56"/>
      <c r="G2945" s="56"/>
      <c r="H2945" s="56"/>
      <c r="I2945" s="102"/>
      <c r="J2945" s="103"/>
      <c r="U2945" s="7"/>
    </row>
    <row r="2946" spans="2:21" s="2" customFormat="1">
      <c r="B2946" s="106"/>
      <c r="C2946" s="162"/>
      <c r="D2946" s="108"/>
      <c r="E2946" s="54"/>
      <c r="F2946" s="56"/>
      <c r="G2946" s="56"/>
      <c r="H2946" s="56"/>
      <c r="I2946" s="102"/>
      <c r="J2946" s="103"/>
      <c r="U2946" s="7"/>
    </row>
    <row r="2947" spans="2:21" s="2" customFormat="1">
      <c r="B2947" s="106"/>
      <c r="C2947" s="162"/>
      <c r="D2947" s="108"/>
      <c r="E2947" s="54"/>
      <c r="F2947" s="56"/>
      <c r="G2947" s="56"/>
      <c r="H2947" s="56"/>
      <c r="I2947" s="102"/>
      <c r="J2947" s="103"/>
      <c r="U2947" s="7"/>
    </row>
    <row r="2948" spans="2:21" s="2" customFormat="1">
      <c r="B2948" s="106"/>
      <c r="C2948" s="162"/>
      <c r="D2948" s="108"/>
      <c r="E2948" s="54"/>
      <c r="F2948" s="56"/>
      <c r="G2948" s="56"/>
      <c r="H2948" s="56"/>
      <c r="I2948" s="102"/>
      <c r="J2948" s="103"/>
      <c r="U2948" s="7"/>
    </row>
    <row r="2949" spans="2:21" s="2" customFormat="1">
      <c r="B2949" s="106"/>
      <c r="C2949" s="162"/>
      <c r="D2949" s="108"/>
      <c r="E2949" s="54"/>
      <c r="F2949" s="56"/>
      <c r="G2949" s="56"/>
      <c r="H2949" s="56"/>
      <c r="I2949" s="102"/>
      <c r="J2949" s="103"/>
      <c r="U2949" s="7"/>
    </row>
    <row r="2950" spans="2:21" s="2" customFormat="1">
      <c r="B2950" s="106"/>
      <c r="C2950" s="162"/>
      <c r="D2950" s="108"/>
      <c r="E2950" s="54"/>
      <c r="F2950" s="56"/>
      <c r="G2950" s="56"/>
      <c r="H2950" s="56"/>
      <c r="I2950" s="102"/>
      <c r="J2950" s="103"/>
      <c r="U2950" s="7"/>
    </row>
    <row r="2951" spans="2:21" s="2" customFormat="1">
      <c r="B2951" s="106"/>
      <c r="C2951" s="162"/>
      <c r="D2951" s="108"/>
      <c r="E2951" s="54"/>
      <c r="F2951" s="56"/>
      <c r="G2951" s="56"/>
      <c r="H2951" s="56"/>
      <c r="I2951" s="102"/>
      <c r="J2951" s="103"/>
      <c r="U2951" s="7"/>
    </row>
    <row r="2952" spans="2:21" s="2" customFormat="1">
      <c r="B2952" s="106"/>
      <c r="C2952" s="162"/>
      <c r="D2952" s="108"/>
      <c r="E2952" s="54"/>
      <c r="F2952" s="56"/>
      <c r="G2952" s="56"/>
      <c r="H2952" s="56"/>
      <c r="I2952" s="102"/>
      <c r="J2952" s="103"/>
      <c r="U2952" s="7"/>
    </row>
    <row r="2953" spans="2:21" s="2" customFormat="1">
      <c r="B2953" s="106"/>
      <c r="C2953" s="162"/>
      <c r="D2953" s="108"/>
      <c r="E2953" s="54"/>
      <c r="F2953" s="56"/>
      <c r="G2953" s="56"/>
      <c r="H2953" s="56"/>
      <c r="I2953" s="102"/>
      <c r="J2953" s="103"/>
      <c r="U2953" s="7"/>
    </row>
    <row r="2954" spans="2:21" s="2" customFormat="1">
      <c r="B2954" s="106"/>
      <c r="C2954" s="162"/>
      <c r="D2954" s="108"/>
      <c r="E2954" s="54"/>
      <c r="F2954" s="56"/>
      <c r="G2954" s="56"/>
      <c r="H2954" s="56"/>
      <c r="I2954" s="102"/>
      <c r="J2954" s="103"/>
      <c r="U2954" s="7"/>
    </row>
    <row r="2955" spans="2:21" s="2" customFormat="1">
      <c r="B2955" s="106"/>
      <c r="C2955" s="162"/>
      <c r="D2955" s="108"/>
      <c r="E2955" s="54"/>
      <c r="F2955" s="56"/>
      <c r="G2955" s="56"/>
      <c r="H2955" s="56"/>
      <c r="I2955" s="102"/>
      <c r="J2955" s="103"/>
      <c r="U2955" s="7"/>
    </row>
    <row r="2956" spans="2:21" s="2" customFormat="1">
      <c r="B2956" s="106"/>
      <c r="C2956" s="162"/>
      <c r="D2956" s="108"/>
      <c r="E2956" s="54"/>
      <c r="F2956" s="56"/>
      <c r="G2956" s="56"/>
      <c r="H2956" s="56"/>
      <c r="I2956" s="102"/>
      <c r="J2956" s="103"/>
      <c r="U2956" s="7"/>
    </row>
    <row r="2957" spans="2:21" s="2" customFormat="1">
      <c r="B2957" s="106"/>
      <c r="C2957" s="162"/>
      <c r="D2957" s="108"/>
      <c r="E2957" s="54"/>
      <c r="F2957" s="56"/>
      <c r="G2957" s="56"/>
      <c r="H2957" s="56"/>
      <c r="I2957" s="102"/>
      <c r="J2957" s="103"/>
      <c r="U2957" s="7"/>
    </row>
    <row r="2958" spans="2:21" s="2" customFormat="1">
      <c r="B2958" s="106"/>
      <c r="C2958" s="162"/>
      <c r="D2958" s="108"/>
      <c r="E2958" s="54"/>
      <c r="F2958" s="56"/>
      <c r="G2958" s="56"/>
      <c r="H2958" s="56"/>
      <c r="I2958" s="102"/>
      <c r="J2958" s="103"/>
      <c r="U2958" s="7"/>
    </row>
    <row r="2959" spans="2:21" s="2" customFormat="1">
      <c r="B2959" s="106"/>
      <c r="C2959" s="162"/>
      <c r="D2959" s="108"/>
      <c r="E2959" s="54"/>
      <c r="F2959" s="56"/>
      <c r="G2959" s="56"/>
      <c r="H2959" s="56"/>
      <c r="I2959" s="102"/>
      <c r="J2959" s="103"/>
      <c r="U2959" s="7"/>
    </row>
    <row r="2960" spans="2:21" s="2" customFormat="1">
      <c r="B2960" s="106"/>
      <c r="C2960" s="162"/>
      <c r="D2960" s="108"/>
      <c r="E2960" s="54"/>
      <c r="F2960" s="56"/>
      <c r="G2960" s="56"/>
      <c r="H2960" s="56"/>
      <c r="I2960" s="102"/>
      <c r="J2960" s="103"/>
      <c r="U2960" s="7"/>
    </row>
    <row r="2961" spans="2:21" s="2" customFormat="1">
      <c r="B2961" s="106"/>
      <c r="C2961" s="162"/>
      <c r="D2961" s="108"/>
      <c r="E2961" s="54"/>
      <c r="F2961" s="56"/>
      <c r="G2961" s="56"/>
      <c r="H2961" s="56"/>
      <c r="I2961" s="102"/>
      <c r="J2961" s="103"/>
      <c r="U2961" s="7"/>
    </row>
    <row r="2962" spans="2:21" s="2" customFormat="1">
      <c r="B2962" s="106"/>
      <c r="C2962" s="162"/>
      <c r="D2962" s="108"/>
      <c r="E2962" s="54"/>
      <c r="F2962" s="56"/>
      <c r="G2962" s="56"/>
      <c r="H2962" s="56"/>
      <c r="I2962" s="102"/>
      <c r="J2962" s="103"/>
      <c r="U2962" s="7"/>
    </row>
    <row r="2963" spans="2:21" s="2" customFormat="1">
      <c r="B2963" s="106"/>
      <c r="C2963" s="162"/>
      <c r="D2963" s="108"/>
      <c r="E2963" s="54"/>
      <c r="F2963" s="56"/>
      <c r="G2963" s="56"/>
      <c r="H2963" s="56"/>
      <c r="I2963" s="102"/>
      <c r="J2963" s="103"/>
      <c r="U2963" s="7"/>
    </row>
    <row r="2964" spans="2:21" s="2" customFormat="1">
      <c r="B2964" s="106"/>
      <c r="C2964" s="162"/>
      <c r="D2964" s="108"/>
      <c r="E2964" s="54"/>
      <c r="F2964" s="56"/>
      <c r="G2964" s="56"/>
      <c r="H2964" s="56"/>
      <c r="I2964" s="102"/>
      <c r="J2964" s="103"/>
      <c r="U2964" s="7"/>
    </row>
    <row r="2965" spans="2:21" s="2" customFormat="1">
      <c r="B2965" s="106"/>
      <c r="C2965" s="162"/>
      <c r="D2965" s="108"/>
      <c r="E2965" s="54"/>
      <c r="F2965" s="56"/>
      <c r="G2965" s="56"/>
      <c r="H2965" s="56"/>
      <c r="I2965" s="102"/>
      <c r="J2965" s="103"/>
      <c r="U2965" s="7"/>
    </row>
    <row r="2966" spans="2:21" s="2" customFormat="1">
      <c r="B2966" s="106"/>
      <c r="C2966" s="162"/>
      <c r="D2966" s="108"/>
      <c r="E2966" s="54"/>
      <c r="F2966" s="56"/>
      <c r="G2966" s="56"/>
      <c r="H2966" s="56"/>
      <c r="I2966" s="102"/>
      <c r="J2966" s="103"/>
      <c r="U2966" s="7"/>
    </row>
    <row r="2967" spans="2:21" s="2" customFormat="1">
      <c r="B2967" s="106"/>
      <c r="C2967" s="162"/>
      <c r="D2967" s="108"/>
      <c r="E2967" s="54"/>
      <c r="F2967" s="56"/>
      <c r="G2967" s="56"/>
      <c r="H2967" s="56"/>
      <c r="I2967" s="102"/>
      <c r="J2967" s="103"/>
      <c r="U2967" s="7"/>
    </row>
    <row r="2968" spans="2:21" s="2" customFormat="1">
      <c r="B2968" s="106"/>
      <c r="C2968" s="162"/>
      <c r="D2968" s="108"/>
      <c r="E2968" s="54"/>
      <c r="F2968" s="56"/>
      <c r="G2968" s="56"/>
      <c r="H2968" s="56"/>
      <c r="I2968" s="102"/>
      <c r="J2968" s="103"/>
      <c r="U2968" s="7"/>
    </row>
    <row r="2969" spans="2:21" s="2" customFormat="1">
      <c r="B2969" s="106"/>
      <c r="C2969" s="162"/>
      <c r="D2969" s="108"/>
      <c r="E2969" s="54"/>
      <c r="F2969" s="56"/>
      <c r="G2969" s="56"/>
      <c r="H2969" s="56"/>
      <c r="I2969" s="102"/>
      <c r="J2969" s="103"/>
      <c r="U2969" s="7"/>
    </row>
    <row r="2970" spans="2:21" s="2" customFormat="1">
      <c r="B2970" s="106"/>
      <c r="C2970" s="162"/>
      <c r="D2970" s="108"/>
      <c r="E2970" s="54"/>
      <c r="F2970" s="56"/>
      <c r="G2970" s="56"/>
      <c r="H2970" s="56"/>
      <c r="I2970" s="102"/>
      <c r="J2970" s="103"/>
      <c r="U2970" s="7"/>
    </row>
    <row r="2971" spans="2:21" s="2" customFormat="1">
      <c r="B2971" s="106"/>
      <c r="C2971" s="162"/>
      <c r="D2971" s="108"/>
      <c r="E2971" s="54"/>
      <c r="F2971" s="56"/>
      <c r="G2971" s="56"/>
      <c r="H2971" s="56"/>
      <c r="I2971" s="102"/>
      <c r="J2971" s="103"/>
      <c r="U2971" s="7"/>
    </row>
    <row r="2972" spans="2:21" s="2" customFormat="1">
      <c r="B2972" s="106"/>
      <c r="C2972" s="162"/>
      <c r="D2972" s="108"/>
      <c r="E2972" s="54"/>
      <c r="F2972" s="56"/>
      <c r="G2972" s="56"/>
      <c r="H2972" s="56"/>
      <c r="I2972" s="102"/>
      <c r="J2972" s="103"/>
      <c r="U2972" s="7"/>
    </row>
    <row r="2973" spans="2:21" s="2" customFormat="1">
      <c r="B2973" s="106"/>
      <c r="C2973" s="162"/>
      <c r="D2973" s="108"/>
      <c r="E2973" s="54"/>
      <c r="F2973" s="56"/>
      <c r="G2973" s="56"/>
      <c r="H2973" s="56"/>
      <c r="I2973" s="102"/>
      <c r="J2973" s="103"/>
      <c r="U2973" s="7"/>
    </row>
    <row r="2974" spans="2:21" s="2" customFormat="1">
      <c r="B2974" s="106"/>
      <c r="C2974" s="162"/>
      <c r="D2974" s="108"/>
      <c r="E2974" s="54"/>
      <c r="F2974" s="56"/>
      <c r="G2974" s="56"/>
      <c r="H2974" s="56"/>
      <c r="I2974" s="102"/>
      <c r="J2974" s="103"/>
      <c r="U2974" s="7"/>
    </row>
    <row r="2975" spans="2:21" s="2" customFormat="1">
      <c r="B2975" s="106"/>
      <c r="C2975" s="162"/>
      <c r="D2975" s="108"/>
      <c r="E2975" s="54"/>
      <c r="F2975" s="56"/>
      <c r="G2975" s="56"/>
      <c r="H2975" s="56"/>
      <c r="I2975" s="102"/>
      <c r="J2975" s="103"/>
      <c r="U2975" s="7"/>
    </row>
    <row r="2976" spans="2:21" s="2" customFormat="1">
      <c r="B2976" s="106"/>
      <c r="C2976" s="162"/>
      <c r="D2976" s="108"/>
      <c r="E2976" s="54"/>
      <c r="F2976" s="56"/>
      <c r="G2976" s="56"/>
      <c r="H2976" s="56"/>
      <c r="I2976" s="102"/>
      <c r="J2976" s="103"/>
      <c r="U2976" s="7"/>
    </row>
    <row r="2977" spans="2:21" s="2" customFormat="1">
      <c r="B2977" s="106"/>
      <c r="C2977" s="162"/>
      <c r="D2977" s="108"/>
      <c r="E2977" s="54"/>
      <c r="F2977" s="56"/>
      <c r="G2977" s="56"/>
      <c r="H2977" s="56"/>
      <c r="I2977" s="102"/>
      <c r="J2977" s="103"/>
      <c r="U2977" s="7"/>
    </row>
    <row r="2978" spans="2:21" s="2" customFormat="1">
      <c r="B2978" s="106"/>
      <c r="C2978" s="162"/>
      <c r="D2978" s="108"/>
      <c r="E2978" s="54"/>
      <c r="F2978" s="56"/>
      <c r="G2978" s="56"/>
      <c r="H2978" s="56"/>
      <c r="I2978" s="102"/>
      <c r="J2978" s="103"/>
      <c r="U2978" s="7"/>
    </row>
    <row r="2979" spans="2:21" s="2" customFormat="1">
      <c r="B2979" s="106"/>
      <c r="C2979" s="162"/>
      <c r="D2979" s="108"/>
      <c r="E2979" s="54"/>
      <c r="F2979" s="56"/>
      <c r="G2979" s="56"/>
      <c r="H2979" s="56"/>
      <c r="I2979" s="102"/>
      <c r="J2979" s="103"/>
      <c r="U2979" s="7"/>
    </row>
    <row r="2980" spans="2:21" s="2" customFormat="1">
      <c r="B2980" s="106"/>
      <c r="C2980" s="162"/>
      <c r="D2980" s="108"/>
      <c r="E2980" s="54"/>
      <c r="F2980" s="56"/>
      <c r="G2980" s="56"/>
      <c r="H2980" s="56"/>
      <c r="I2980" s="102"/>
      <c r="J2980" s="103"/>
      <c r="U2980" s="7"/>
    </row>
    <row r="2981" spans="2:21" s="2" customFormat="1">
      <c r="B2981" s="106"/>
      <c r="C2981" s="162"/>
      <c r="D2981" s="108"/>
      <c r="E2981" s="54"/>
      <c r="F2981" s="56"/>
      <c r="G2981" s="56"/>
      <c r="H2981" s="56"/>
      <c r="I2981" s="102"/>
      <c r="J2981" s="103"/>
      <c r="U2981" s="7"/>
    </row>
    <row r="2982" spans="2:21" s="2" customFormat="1">
      <c r="B2982" s="106"/>
      <c r="C2982" s="162"/>
      <c r="D2982" s="108"/>
      <c r="E2982" s="54"/>
      <c r="F2982" s="56"/>
      <c r="G2982" s="56"/>
      <c r="H2982" s="56"/>
      <c r="I2982" s="102"/>
      <c r="J2982" s="103"/>
      <c r="U2982" s="7"/>
    </row>
    <row r="2983" spans="2:21" s="2" customFormat="1">
      <c r="B2983" s="106"/>
      <c r="C2983" s="162"/>
      <c r="D2983" s="108"/>
      <c r="E2983" s="54"/>
      <c r="F2983" s="56"/>
      <c r="G2983" s="56"/>
      <c r="H2983" s="56"/>
      <c r="I2983" s="102"/>
      <c r="J2983" s="103"/>
      <c r="U2983" s="7"/>
    </row>
    <row r="2984" spans="2:21" s="2" customFormat="1">
      <c r="B2984" s="106"/>
      <c r="C2984" s="162"/>
      <c r="D2984" s="108"/>
      <c r="E2984" s="54"/>
      <c r="F2984" s="56"/>
      <c r="G2984" s="56"/>
      <c r="H2984" s="56"/>
      <c r="I2984" s="102"/>
      <c r="J2984" s="103"/>
      <c r="U2984" s="7"/>
    </row>
    <row r="2985" spans="2:21" s="2" customFormat="1">
      <c r="B2985" s="106"/>
      <c r="C2985" s="162"/>
      <c r="D2985" s="108"/>
      <c r="E2985" s="54"/>
      <c r="F2985" s="56"/>
      <c r="G2985" s="56"/>
      <c r="H2985" s="56"/>
      <c r="I2985" s="102"/>
      <c r="J2985" s="103"/>
      <c r="U2985" s="7"/>
    </row>
    <row r="2986" spans="2:21" s="2" customFormat="1">
      <c r="B2986" s="106"/>
      <c r="C2986" s="162"/>
      <c r="D2986" s="108"/>
      <c r="E2986" s="54"/>
      <c r="F2986" s="56"/>
      <c r="G2986" s="56"/>
      <c r="H2986" s="56"/>
      <c r="I2986" s="102"/>
      <c r="J2986" s="103"/>
      <c r="U2986" s="7"/>
    </row>
    <row r="2987" spans="2:21" s="2" customFormat="1">
      <c r="B2987" s="106"/>
      <c r="C2987" s="162"/>
      <c r="D2987" s="108"/>
      <c r="E2987" s="54"/>
      <c r="F2987" s="56"/>
      <c r="G2987" s="56"/>
      <c r="H2987" s="56"/>
      <c r="I2987" s="102"/>
      <c r="J2987" s="103"/>
      <c r="U2987" s="7"/>
    </row>
    <row r="2988" spans="2:21" s="2" customFormat="1">
      <c r="B2988" s="106"/>
      <c r="C2988" s="162"/>
      <c r="D2988" s="108"/>
      <c r="E2988" s="54"/>
      <c r="F2988" s="56"/>
      <c r="G2988" s="56"/>
      <c r="H2988" s="56"/>
      <c r="I2988" s="102"/>
      <c r="J2988" s="103"/>
      <c r="U2988" s="7"/>
    </row>
    <row r="2989" spans="2:21" s="2" customFormat="1">
      <c r="B2989" s="106"/>
      <c r="C2989" s="162"/>
      <c r="D2989" s="108"/>
      <c r="E2989" s="54"/>
      <c r="F2989" s="56"/>
      <c r="G2989" s="56"/>
      <c r="H2989" s="56"/>
      <c r="I2989" s="102"/>
      <c r="J2989" s="103"/>
      <c r="U2989" s="7"/>
    </row>
    <row r="2990" spans="2:21" s="2" customFormat="1">
      <c r="B2990" s="106"/>
      <c r="C2990" s="162"/>
      <c r="D2990" s="108"/>
      <c r="E2990" s="54"/>
      <c r="F2990" s="56"/>
      <c r="G2990" s="56"/>
      <c r="H2990" s="56"/>
      <c r="I2990" s="102"/>
      <c r="J2990" s="103"/>
      <c r="U2990" s="7"/>
    </row>
    <row r="2991" spans="2:21" s="2" customFormat="1">
      <c r="B2991" s="106"/>
      <c r="C2991" s="162"/>
      <c r="D2991" s="108"/>
      <c r="E2991" s="54"/>
      <c r="F2991" s="56"/>
      <c r="G2991" s="56"/>
      <c r="H2991" s="56"/>
      <c r="I2991" s="102"/>
      <c r="J2991" s="103"/>
      <c r="U2991" s="7"/>
    </row>
    <row r="2992" spans="2:21" s="2" customFormat="1">
      <c r="B2992" s="106"/>
      <c r="C2992" s="162"/>
      <c r="D2992" s="108"/>
      <c r="E2992" s="54"/>
      <c r="F2992" s="56"/>
      <c r="G2992" s="56"/>
      <c r="H2992" s="56"/>
      <c r="I2992" s="102"/>
      <c r="J2992" s="103"/>
      <c r="U2992" s="7"/>
    </row>
    <row r="2993" spans="2:21" s="2" customFormat="1">
      <c r="B2993" s="106"/>
      <c r="C2993" s="162"/>
      <c r="D2993" s="108"/>
      <c r="E2993" s="54"/>
      <c r="F2993" s="56"/>
      <c r="G2993" s="56"/>
      <c r="H2993" s="56"/>
      <c r="I2993" s="102"/>
      <c r="J2993" s="103"/>
      <c r="U2993" s="7"/>
    </row>
    <row r="2994" spans="2:21" s="2" customFormat="1">
      <c r="B2994" s="106"/>
      <c r="C2994" s="162"/>
      <c r="D2994" s="108"/>
      <c r="E2994" s="54"/>
      <c r="F2994" s="56"/>
      <c r="G2994" s="56"/>
      <c r="H2994" s="56"/>
      <c r="I2994" s="102"/>
      <c r="J2994" s="103"/>
      <c r="U2994" s="7"/>
    </row>
    <row r="2995" spans="2:21" s="2" customFormat="1">
      <c r="B2995" s="106"/>
      <c r="C2995" s="162"/>
      <c r="D2995" s="108"/>
      <c r="E2995" s="54"/>
      <c r="F2995" s="56"/>
      <c r="G2995" s="56"/>
      <c r="H2995" s="56"/>
      <c r="I2995" s="102"/>
      <c r="J2995" s="103"/>
      <c r="U2995" s="7"/>
    </row>
    <row r="2996" spans="2:21" s="2" customFormat="1">
      <c r="B2996" s="106"/>
      <c r="C2996" s="162"/>
      <c r="D2996" s="108"/>
      <c r="E2996" s="54"/>
      <c r="F2996" s="56"/>
      <c r="G2996" s="56"/>
      <c r="H2996" s="56"/>
      <c r="I2996" s="102"/>
      <c r="J2996" s="103"/>
      <c r="U2996" s="7"/>
    </row>
    <row r="2997" spans="2:21" s="2" customFormat="1">
      <c r="B2997" s="106"/>
      <c r="C2997" s="162"/>
      <c r="D2997" s="108"/>
      <c r="E2997" s="54"/>
      <c r="F2997" s="56"/>
      <c r="G2997" s="56"/>
      <c r="H2997" s="56"/>
      <c r="I2997" s="102"/>
      <c r="J2997" s="103"/>
      <c r="U2997" s="7"/>
    </row>
    <row r="2998" spans="2:21" s="2" customFormat="1">
      <c r="B2998" s="106"/>
      <c r="C2998" s="162"/>
      <c r="D2998" s="108"/>
      <c r="E2998" s="54"/>
      <c r="F2998" s="56"/>
      <c r="G2998" s="56"/>
      <c r="H2998" s="56"/>
      <c r="I2998" s="102"/>
      <c r="J2998" s="103"/>
      <c r="U2998" s="7"/>
    </row>
    <row r="2999" spans="2:21" s="2" customFormat="1">
      <c r="B2999" s="106"/>
      <c r="C2999" s="162"/>
      <c r="D2999" s="108"/>
      <c r="E2999" s="54"/>
      <c r="F2999" s="56"/>
      <c r="G2999" s="56"/>
      <c r="H2999" s="56"/>
      <c r="I2999" s="102"/>
      <c r="J2999" s="103"/>
      <c r="U2999" s="7"/>
    </row>
    <row r="3000" spans="2:21" s="2" customFormat="1">
      <c r="B3000" s="106"/>
      <c r="C3000" s="162"/>
      <c r="D3000" s="108"/>
      <c r="E3000" s="54"/>
      <c r="F3000" s="56"/>
      <c r="G3000" s="56"/>
      <c r="H3000" s="56"/>
      <c r="I3000" s="102"/>
      <c r="J3000" s="103"/>
      <c r="U3000" s="7"/>
    </row>
    <row r="3001" spans="2:21" s="2" customFormat="1">
      <c r="B3001" s="106"/>
      <c r="C3001" s="162"/>
      <c r="D3001" s="108"/>
      <c r="E3001" s="54"/>
      <c r="F3001" s="56"/>
      <c r="G3001" s="56"/>
      <c r="H3001" s="56"/>
      <c r="I3001" s="102"/>
      <c r="J3001" s="103"/>
      <c r="U3001" s="7"/>
    </row>
    <row r="3002" spans="2:21" s="2" customFormat="1">
      <c r="B3002" s="106"/>
      <c r="C3002" s="162"/>
      <c r="D3002" s="108"/>
      <c r="E3002" s="54"/>
      <c r="F3002" s="56"/>
      <c r="G3002" s="56"/>
      <c r="H3002" s="56"/>
      <c r="I3002" s="102"/>
      <c r="J3002" s="103"/>
      <c r="U3002" s="7"/>
    </row>
    <row r="3003" spans="2:21" s="2" customFormat="1">
      <c r="B3003" s="106"/>
      <c r="C3003" s="162"/>
      <c r="D3003" s="108"/>
      <c r="E3003" s="54"/>
      <c r="F3003" s="56"/>
      <c r="G3003" s="56"/>
      <c r="H3003" s="56"/>
      <c r="I3003" s="102"/>
      <c r="J3003" s="103"/>
      <c r="U3003" s="7"/>
    </row>
    <row r="3004" spans="2:21" s="2" customFormat="1">
      <c r="B3004" s="106"/>
      <c r="C3004" s="162"/>
      <c r="D3004" s="108"/>
      <c r="E3004" s="54"/>
      <c r="F3004" s="56"/>
      <c r="G3004" s="56"/>
      <c r="H3004" s="56"/>
      <c r="I3004" s="102"/>
      <c r="J3004" s="103"/>
      <c r="U3004" s="7"/>
    </row>
    <row r="3005" spans="2:21" s="2" customFormat="1">
      <c r="B3005" s="106"/>
      <c r="C3005" s="162"/>
      <c r="D3005" s="108"/>
      <c r="E3005" s="54"/>
      <c r="F3005" s="56"/>
      <c r="G3005" s="56"/>
      <c r="H3005" s="56"/>
      <c r="I3005" s="102"/>
      <c r="J3005" s="103"/>
      <c r="U3005" s="7"/>
    </row>
    <row r="3006" spans="2:21" s="2" customFormat="1">
      <c r="B3006" s="106"/>
      <c r="C3006" s="162"/>
      <c r="D3006" s="108"/>
      <c r="E3006" s="54"/>
      <c r="F3006" s="56"/>
      <c r="G3006" s="56"/>
      <c r="H3006" s="56"/>
      <c r="I3006" s="102"/>
      <c r="J3006" s="103"/>
      <c r="U3006" s="7"/>
    </row>
    <row r="3007" spans="2:21" s="2" customFormat="1">
      <c r="B3007" s="106"/>
      <c r="C3007" s="162"/>
      <c r="D3007" s="108"/>
      <c r="E3007" s="54"/>
      <c r="F3007" s="56"/>
      <c r="G3007" s="56"/>
      <c r="H3007" s="56"/>
      <c r="I3007" s="102"/>
      <c r="J3007" s="103"/>
      <c r="U3007" s="7"/>
    </row>
    <row r="3008" spans="2:21" s="2" customFormat="1">
      <c r="B3008" s="106"/>
      <c r="C3008" s="162"/>
      <c r="D3008" s="108"/>
      <c r="E3008" s="54"/>
      <c r="F3008" s="56"/>
      <c r="G3008" s="56"/>
      <c r="H3008" s="56"/>
      <c r="I3008" s="102"/>
      <c r="J3008" s="103"/>
      <c r="U3008" s="7"/>
    </row>
    <row r="3009" spans="2:21" s="2" customFormat="1">
      <c r="B3009" s="106"/>
      <c r="C3009" s="162"/>
      <c r="D3009" s="108"/>
      <c r="E3009" s="54"/>
      <c r="F3009" s="56"/>
      <c r="G3009" s="56"/>
      <c r="H3009" s="56"/>
      <c r="I3009" s="102"/>
      <c r="J3009" s="103"/>
      <c r="U3009" s="7"/>
    </row>
    <row r="3010" spans="2:21" s="2" customFormat="1">
      <c r="B3010" s="106"/>
      <c r="C3010" s="162"/>
      <c r="D3010" s="108"/>
      <c r="E3010" s="54"/>
      <c r="F3010" s="56"/>
      <c r="G3010" s="56"/>
      <c r="H3010" s="56"/>
      <c r="I3010" s="102"/>
      <c r="J3010" s="103"/>
      <c r="U3010" s="7"/>
    </row>
    <row r="3011" spans="2:21" s="2" customFormat="1">
      <c r="B3011" s="106"/>
      <c r="C3011" s="162"/>
      <c r="D3011" s="108"/>
      <c r="E3011" s="54"/>
      <c r="F3011" s="56"/>
      <c r="G3011" s="56"/>
      <c r="H3011" s="56"/>
      <c r="I3011" s="102"/>
      <c r="J3011" s="103"/>
      <c r="U3011" s="7"/>
    </row>
    <row r="3012" spans="2:21" s="2" customFormat="1">
      <c r="B3012" s="106"/>
      <c r="C3012" s="162"/>
      <c r="D3012" s="108"/>
      <c r="E3012" s="54"/>
      <c r="F3012" s="56"/>
      <c r="G3012" s="56"/>
      <c r="H3012" s="56"/>
      <c r="I3012" s="102"/>
      <c r="J3012" s="103"/>
      <c r="U3012" s="7"/>
    </row>
    <row r="3013" spans="2:21" s="2" customFormat="1">
      <c r="B3013" s="106"/>
      <c r="C3013" s="162"/>
      <c r="D3013" s="108"/>
      <c r="E3013" s="54"/>
      <c r="F3013" s="56"/>
      <c r="G3013" s="56"/>
      <c r="H3013" s="56"/>
      <c r="I3013" s="102"/>
      <c r="J3013" s="103"/>
      <c r="U3013" s="7"/>
    </row>
    <row r="3014" spans="2:21" s="2" customFormat="1">
      <c r="B3014" s="106"/>
      <c r="C3014" s="162"/>
      <c r="D3014" s="108"/>
      <c r="E3014" s="54"/>
      <c r="F3014" s="56"/>
      <c r="G3014" s="56"/>
      <c r="H3014" s="56"/>
      <c r="I3014" s="102"/>
      <c r="J3014" s="103"/>
      <c r="U3014" s="7"/>
    </row>
    <row r="3015" spans="2:21" s="2" customFormat="1">
      <c r="B3015" s="106"/>
      <c r="C3015" s="162"/>
      <c r="D3015" s="108"/>
      <c r="E3015" s="54"/>
      <c r="F3015" s="56"/>
      <c r="G3015" s="56"/>
      <c r="H3015" s="56"/>
      <c r="I3015" s="102"/>
      <c r="J3015" s="103"/>
      <c r="U3015" s="7"/>
    </row>
    <row r="3016" spans="2:21" s="2" customFormat="1">
      <c r="B3016" s="106"/>
      <c r="C3016" s="162"/>
      <c r="D3016" s="108"/>
      <c r="E3016" s="54"/>
      <c r="F3016" s="56"/>
      <c r="G3016" s="56"/>
      <c r="H3016" s="56"/>
      <c r="I3016" s="102"/>
      <c r="J3016" s="103"/>
      <c r="U3016" s="7"/>
    </row>
    <row r="3017" spans="2:21" s="2" customFormat="1">
      <c r="B3017" s="106"/>
      <c r="C3017" s="162"/>
      <c r="D3017" s="108"/>
      <c r="E3017" s="54"/>
      <c r="F3017" s="56"/>
      <c r="G3017" s="56"/>
      <c r="H3017" s="56"/>
      <c r="I3017" s="102"/>
      <c r="J3017" s="103"/>
      <c r="U3017" s="7"/>
    </row>
    <row r="3018" spans="2:21" s="2" customFormat="1">
      <c r="B3018" s="106"/>
      <c r="C3018" s="162"/>
      <c r="D3018" s="108"/>
      <c r="E3018" s="54"/>
      <c r="F3018" s="56"/>
      <c r="G3018" s="56"/>
      <c r="H3018" s="56"/>
      <c r="I3018" s="102"/>
      <c r="J3018" s="103"/>
      <c r="U3018" s="7"/>
    </row>
    <row r="3019" spans="2:21" s="2" customFormat="1">
      <c r="B3019" s="106"/>
      <c r="C3019" s="162"/>
      <c r="D3019" s="108"/>
      <c r="E3019" s="54"/>
      <c r="F3019" s="56"/>
      <c r="G3019" s="56"/>
      <c r="H3019" s="56"/>
      <c r="I3019" s="102"/>
      <c r="J3019" s="103"/>
      <c r="U3019" s="7"/>
    </row>
    <row r="3020" spans="2:21" s="2" customFormat="1">
      <c r="B3020" s="106"/>
      <c r="C3020" s="162"/>
      <c r="D3020" s="108"/>
      <c r="E3020" s="54"/>
      <c r="F3020" s="56"/>
      <c r="G3020" s="56"/>
      <c r="H3020" s="56"/>
      <c r="I3020" s="102"/>
      <c r="J3020" s="103"/>
      <c r="U3020" s="7"/>
    </row>
    <row r="3021" spans="2:21" s="2" customFormat="1">
      <c r="B3021" s="106"/>
      <c r="C3021" s="162"/>
      <c r="D3021" s="108"/>
      <c r="E3021" s="54"/>
      <c r="F3021" s="56"/>
      <c r="G3021" s="56"/>
      <c r="H3021" s="56"/>
      <c r="I3021" s="102"/>
      <c r="J3021" s="103"/>
      <c r="U3021" s="7"/>
    </row>
    <row r="3022" spans="2:21" s="2" customFormat="1">
      <c r="B3022" s="106"/>
      <c r="C3022" s="162"/>
      <c r="D3022" s="108"/>
      <c r="E3022" s="54"/>
      <c r="F3022" s="56"/>
      <c r="G3022" s="56"/>
      <c r="H3022" s="56"/>
      <c r="I3022" s="102"/>
      <c r="J3022" s="103"/>
      <c r="U3022" s="7"/>
    </row>
    <row r="3023" spans="2:21" s="2" customFormat="1">
      <c r="B3023" s="106"/>
      <c r="C3023" s="162"/>
      <c r="D3023" s="108"/>
      <c r="E3023" s="54"/>
      <c r="F3023" s="56"/>
      <c r="G3023" s="56"/>
      <c r="H3023" s="56"/>
      <c r="I3023" s="102"/>
      <c r="J3023" s="103"/>
      <c r="U3023" s="7"/>
    </row>
    <row r="3024" spans="2:21" s="2" customFormat="1">
      <c r="B3024" s="106"/>
      <c r="C3024" s="162"/>
      <c r="D3024" s="108"/>
      <c r="E3024" s="54"/>
      <c r="F3024" s="56"/>
      <c r="G3024" s="56"/>
      <c r="H3024" s="56"/>
      <c r="I3024" s="102"/>
      <c r="J3024" s="103"/>
      <c r="U3024" s="7"/>
    </row>
    <row r="3025" spans="2:21" s="2" customFormat="1">
      <c r="B3025" s="106"/>
      <c r="C3025" s="162"/>
      <c r="D3025" s="108"/>
      <c r="E3025" s="54"/>
      <c r="F3025" s="56"/>
      <c r="G3025" s="56"/>
      <c r="H3025" s="56"/>
      <c r="I3025" s="102"/>
      <c r="J3025" s="103"/>
      <c r="U3025" s="7"/>
    </row>
    <row r="3026" spans="2:21" s="2" customFormat="1">
      <c r="B3026" s="106"/>
      <c r="C3026" s="162"/>
      <c r="D3026" s="108"/>
      <c r="E3026" s="54"/>
      <c r="F3026" s="56"/>
      <c r="G3026" s="56"/>
      <c r="H3026" s="56"/>
      <c r="I3026" s="102"/>
      <c r="J3026" s="103"/>
      <c r="U3026" s="7"/>
    </row>
    <row r="3027" spans="2:21" s="2" customFormat="1">
      <c r="B3027" s="106"/>
      <c r="C3027" s="162"/>
      <c r="D3027" s="108"/>
      <c r="E3027" s="54"/>
      <c r="F3027" s="56"/>
      <c r="G3027" s="56"/>
      <c r="H3027" s="56"/>
      <c r="I3027" s="102"/>
      <c r="J3027" s="103"/>
      <c r="U3027" s="7"/>
    </row>
    <row r="3028" spans="2:21" s="2" customFormat="1">
      <c r="B3028" s="106"/>
      <c r="C3028" s="162"/>
      <c r="D3028" s="108"/>
      <c r="E3028" s="54"/>
      <c r="F3028" s="56"/>
      <c r="G3028" s="56"/>
      <c r="H3028" s="56"/>
      <c r="I3028" s="102"/>
      <c r="J3028" s="103"/>
      <c r="U3028" s="7"/>
    </row>
    <row r="3029" spans="2:21" s="2" customFormat="1">
      <c r="B3029" s="106"/>
      <c r="C3029" s="162"/>
      <c r="D3029" s="108"/>
      <c r="E3029" s="54"/>
      <c r="F3029" s="56"/>
      <c r="G3029" s="56"/>
      <c r="H3029" s="56"/>
      <c r="I3029" s="102"/>
      <c r="J3029" s="103"/>
      <c r="U3029" s="7"/>
    </row>
    <row r="3030" spans="2:21" s="2" customFormat="1">
      <c r="B3030" s="106"/>
      <c r="C3030" s="162"/>
      <c r="D3030" s="108"/>
      <c r="E3030" s="54"/>
      <c r="F3030" s="56"/>
      <c r="G3030" s="56"/>
      <c r="H3030" s="56"/>
      <c r="I3030" s="102"/>
      <c r="J3030" s="103"/>
      <c r="U3030" s="7"/>
    </row>
    <row r="3031" spans="2:21" s="2" customFormat="1">
      <c r="B3031" s="106"/>
      <c r="C3031" s="162"/>
      <c r="D3031" s="108"/>
      <c r="E3031" s="54"/>
      <c r="F3031" s="56"/>
      <c r="G3031" s="56"/>
      <c r="H3031" s="56"/>
      <c r="I3031" s="102"/>
      <c r="J3031" s="103"/>
      <c r="U3031" s="7"/>
    </row>
    <row r="3032" spans="2:21" s="2" customFormat="1">
      <c r="B3032" s="106"/>
      <c r="C3032" s="162"/>
      <c r="D3032" s="108"/>
      <c r="E3032" s="54"/>
      <c r="F3032" s="56"/>
      <c r="G3032" s="56"/>
      <c r="H3032" s="56"/>
      <c r="I3032" s="102"/>
      <c r="J3032" s="103"/>
      <c r="U3032" s="7"/>
    </row>
    <row r="3033" spans="2:21" s="2" customFormat="1">
      <c r="B3033" s="106"/>
      <c r="C3033" s="162"/>
      <c r="D3033" s="108"/>
      <c r="E3033" s="54"/>
      <c r="F3033" s="56"/>
      <c r="G3033" s="56"/>
      <c r="H3033" s="56"/>
      <c r="I3033" s="102"/>
      <c r="J3033" s="103"/>
      <c r="U3033" s="7"/>
    </row>
    <row r="3034" spans="2:21" s="2" customFormat="1">
      <c r="B3034" s="106"/>
      <c r="C3034" s="162"/>
      <c r="D3034" s="108"/>
      <c r="E3034" s="54"/>
      <c r="F3034" s="56"/>
      <c r="G3034" s="56"/>
      <c r="H3034" s="56"/>
      <c r="I3034" s="102"/>
      <c r="J3034" s="103"/>
      <c r="U3034" s="7"/>
    </row>
    <row r="3035" spans="2:21" s="2" customFormat="1">
      <c r="B3035" s="106"/>
      <c r="C3035" s="162"/>
      <c r="D3035" s="108"/>
      <c r="E3035" s="54"/>
      <c r="F3035" s="56"/>
      <c r="G3035" s="56"/>
      <c r="H3035" s="56"/>
      <c r="I3035" s="102"/>
      <c r="J3035" s="103"/>
      <c r="U3035" s="7"/>
    </row>
    <row r="3036" spans="2:21" s="2" customFormat="1">
      <c r="B3036" s="106"/>
      <c r="C3036" s="162"/>
      <c r="D3036" s="108"/>
      <c r="E3036" s="54"/>
      <c r="F3036" s="56"/>
      <c r="G3036" s="56"/>
      <c r="H3036" s="56"/>
      <c r="I3036" s="102"/>
      <c r="J3036" s="103"/>
      <c r="U3036" s="7"/>
    </row>
    <row r="3037" spans="2:21" s="2" customFormat="1">
      <c r="B3037" s="106"/>
      <c r="C3037" s="162"/>
      <c r="D3037" s="108"/>
      <c r="E3037" s="54"/>
      <c r="F3037" s="56"/>
      <c r="G3037" s="56"/>
      <c r="H3037" s="56"/>
      <c r="I3037" s="102"/>
      <c r="J3037" s="103"/>
      <c r="U3037" s="7"/>
    </row>
    <row r="3038" spans="2:21" s="2" customFormat="1">
      <c r="B3038" s="106"/>
      <c r="C3038" s="162"/>
      <c r="D3038" s="108"/>
      <c r="E3038" s="54"/>
      <c r="F3038" s="56"/>
      <c r="G3038" s="56"/>
      <c r="H3038" s="56"/>
      <c r="I3038" s="102"/>
      <c r="J3038" s="103"/>
      <c r="U3038" s="7"/>
    </row>
    <row r="3039" spans="2:21" s="2" customFormat="1">
      <c r="B3039" s="106"/>
      <c r="C3039" s="162"/>
      <c r="D3039" s="108"/>
      <c r="E3039" s="54"/>
      <c r="F3039" s="56"/>
      <c r="G3039" s="56"/>
      <c r="H3039" s="56"/>
      <c r="I3039" s="102"/>
      <c r="J3039" s="103"/>
      <c r="U3039" s="7"/>
    </row>
    <row r="3040" spans="2:21" s="2" customFormat="1">
      <c r="B3040" s="106"/>
      <c r="C3040" s="162"/>
      <c r="D3040" s="108"/>
      <c r="E3040" s="54"/>
      <c r="F3040" s="56"/>
      <c r="G3040" s="56"/>
      <c r="H3040" s="56"/>
      <c r="I3040" s="102"/>
      <c r="J3040" s="103"/>
      <c r="U3040" s="7"/>
    </row>
    <row r="3041" spans="2:21" s="2" customFormat="1">
      <c r="B3041" s="106"/>
      <c r="C3041" s="162"/>
      <c r="D3041" s="108"/>
      <c r="E3041" s="54"/>
      <c r="F3041" s="56"/>
      <c r="G3041" s="56"/>
      <c r="H3041" s="56"/>
      <c r="I3041" s="102"/>
      <c r="J3041" s="103"/>
      <c r="U3041" s="7"/>
    </row>
    <row r="3042" spans="2:21" s="2" customFormat="1">
      <c r="B3042" s="106"/>
      <c r="C3042" s="162"/>
      <c r="D3042" s="108"/>
      <c r="E3042" s="54"/>
      <c r="F3042" s="56"/>
      <c r="G3042" s="56"/>
      <c r="H3042" s="56"/>
      <c r="I3042" s="102"/>
      <c r="J3042" s="103"/>
      <c r="U3042" s="7"/>
    </row>
    <row r="3043" spans="2:21" s="2" customFormat="1">
      <c r="B3043" s="106"/>
      <c r="C3043" s="162"/>
      <c r="D3043" s="108"/>
      <c r="E3043" s="54"/>
      <c r="F3043" s="56"/>
      <c r="G3043" s="56"/>
      <c r="H3043" s="56"/>
      <c r="I3043" s="102"/>
      <c r="J3043" s="103"/>
      <c r="U3043" s="7"/>
    </row>
    <row r="3044" spans="2:21" s="2" customFormat="1">
      <c r="B3044" s="106"/>
      <c r="C3044" s="162"/>
      <c r="D3044" s="108"/>
      <c r="E3044" s="54"/>
      <c r="F3044" s="56"/>
      <c r="G3044" s="56"/>
      <c r="H3044" s="56"/>
      <c r="I3044" s="102"/>
      <c r="J3044" s="103"/>
      <c r="U3044" s="7"/>
    </row>
    <row r="3045" spans="2:21" s="2" customFormat="1">
      <c r="B3045" s="106"/>
      <c r="C3045" s="162"/>
      <c r="D3045" s="108"/>
      <c r="E3045" s="54"/>
      <c r="F3045" s="56"/>
      <c r="G3045" s="56"/>
      <c r="H3045" s="56"/>
      <c r="I3045" s="102"/>
      <c r="J3045" s="103"/>
      <c r="U3045" s="7"/>
    </row>
    <row r="3046" spans="2:21" s="2" customFormat="1">
      <c r="B3046" s="106"/>
      <c r="C3046" s="162"/>
      <c r="D3046" s="108"/>
      <c r="E3046" s="54"/>
      <c r="F3046" s="56"/>
      <c r="G3046" s="56"/>
      <c r="H3046" s="56"/>
      <c r="I3046" s="102"/>
      <c r="J3046" s="103"/>
      <c r="U3046" s="7"/>
    </row>
    <row r="3047" spans="2:21" s="2" customFormat="1">
      <c r="B3047" s="106"/>
      <c r="C3047" s="162"/>
      <c r="D3047" s="108"/>
      <c r="E3047" s="54"/>
      <c r="F3047" s="56"/>
      <c r="G3047" s="56"/>
      <c r="H3047" s="56"/>
      <c r="I3047" s="102"/>
      <c r="J3047" s="103"/>
      <c r="U3047" s="7"/>
    </row>
    <row r="3048" spans="2:21" s="2" customFormat="1">
      <c r="B3048" s="106"/>
      <c r="C3048" s="162"/>
      <c r="D3048" s="108"/>
      <c r="E3048" s="54"/>
      <c r="F3048" s="56"/>
      <c r="G3048" s="56"/>
      <c r="H3048" s="56"/>
      <c r="I3048" s="102"/>
      <c r="J3048" s="103"/>
      <c r="U3048" s="7"/>
    </row>
    <row r="3049" spans="2:21" s="2" customFormat="1">
      <c r="B3049" s="106"/>
      <c r="C3049" s="162"/>
      <c r="D3049" s="108"/>
      <c r="E3049" s="54"/>
      <c r="F3049" s="56"/>
      <c r="G3049" s="56"/>
      <c r="H3049" s="56"/>
      <c r="I3049" s="102"/>
      <c r="J3049" s="103"/>
      <c r="U3049" s="7"/>
    </row>
    <row r="3050" spans="2:21" s="2" customFormat="1">
      <c r="B3050" s="106"/>
      <c r="C3050" s="162"/>
      <c r="D3050" s="108"/>
      <c r="E3050" s="54"/>
      <c r="F3050" s="56"/>
      <c r="G3050" s="56"/>
      <c r="H3050" s="56"/>
      <c r="I3050" s="102"/>
      <c r="J3050" s="103"/>
      <c r="U3050" s="7"/>
    </row>
    <row r="3051" spans="2:21" s="2" customFormat="1">
      <c r="B3051" s="106"/>
      <c r="C3051" s="162"/>
      <c r="D3051" s="108"/>
      <c r="E3051" s="54"/>
      <c r="F3051" s="56"/>
      <c r="G3051" s="56"/>
      <c r="H3051" s="56"/>
      <c r="I3051" s="102"/>
      <c r="J3051" s="103"/>
      <c r="U3051" s="7"/>
    </row>
    <row r="3052" spans="2:21" s="2" customFormat="1">
      <c r="B3052" s="106"/>
      <c r="C3052" s="162"/>
      <c r="D3052" s="108"/>
      <c r="E3052" s="54"/>
      <c r="F3052" s="56"/>
      <c r="G3052" s="56"/>
      <c r="H3052" s="56"/>
      <c r="I3052" s="102"/>
      <c r="J3052" s="103"/>
      <c r="U3052" s="7"/>
    </row>
    <row r="3053" spans="2:21" s="2" customFormat="1">
      <c r="B3053" s="106"/>
      <c r="C3053" s="162"/>
      <c r="D3053" s="108"/>
      <c r="E3053" s="54"/>
      <c r="F3053" s="56"/>
      <c r="G3053" s="56"/>
      <c r="H3053" s="56"/>
      <c r="I3053" s="102"/>
      <c r="J3053" s="103"/>
      <c r="U3053" s="7"/>
    </row>
    <row r="3054" spans="2:21" s="2" customFormat="1">
      <c r="B3054" s="106"/>
      <c r="C3054" s="162"/>
      <c r="D3054" s="108"/>
      <c r="E3054" s="54"/>
      <c r="F3054" s="56"/>
      <c r="G3054" s="56"/>
      <c r="H3054" s="56"/>
      <c r="I3054" s="102"/>
      <c r="J3054" s="103"/>
      <c r="U3054" s="7"/>
    </row>
    <row r="3055" spans="2:21" s="2" customFormat="1">
      <c r="B3055" s="106"/>
      <c r="C3055" s="162"/>
      <c r="D3055" s="108"/>
      <c r="E3055" s="54"/>
      <c r="F3055" s="56"/>
      <c r="G3055" s="56"/>
      <c r="H3055" s="56"/>
      <c r="I3055" s="102"/>
      <c r="J3055" s="103"/>
      <c r="U3055" s="7"/>
    </row>
    <row r="3056" spans="2:21" s="2" customFormat="1">
      <c r="B3056" s="106"/>
      <c r="C3056" s="162"/>
      <c r="D3056" s="108"/>
      <c r="E3056" s="54"/>
      <c r="F3056" s="56"/>
      <c r="G3056" s="56"/>
      <c r="H3056" s="56"/>
      <c r="I3056" s="102"/>
      <c r="J3056" s="103"/>
      <c r="U3056" s="7"/>
    </row>
    <row r="3057" spans="2:21" s="2" customFormat="1">
      <c r="B3057" s="106"/>
      <c r="C3057" s="162"/>
      <c r="D3057" s="108"/>
      <c r="E3057" s="54"/>
      <c r="F3057" s="56"/>
      <c r="G3057" s="56"/>
      <c r="H3057" s="56"/>
      <c r="I3057" s="102"/>
      <c r="J3057" s="103"/>
      <c r="U3057" s="7"/>
    </row>
    <row r="3058" spans="2:21" s="2" customFormat="1">
      <c r="B3058" s="106"/>
      <c r="C3058" s="162"/>
      <c r="D3058" s="108"/>
      <c r="E3058" s="54"/>
      <c r="F3058" s="56"/>
      <c r="G3058" s="56"/>
      <c r="H3058" s="56"/>
      <c r="I3058" s="102"/>
      <c r="J3058" s="103"/>
      <c r="U3058" s="7"/>
    </row>
    <row r="3059" spans="2:21" s="2" customFormat="1">
      <c r="B3059" s="106"/>
      <c r="C3059" s="162"/>
      <c r="D3059" s="108"/>
      <c r="E3059" s="54"/>
      <c r="F3059" s="56"/>
      <c r="G3059" s="56"/>
      <c r="H3059" s="56"/>
      <c r="I3059" s="102"/>
      <c r="J3059" s="103"/>
      <c r="U3059" s="7"/>
    </row>
    <row r="3060" spans="2:21" s="2" customFormat="1">
      <c r="B3060" s="106"/>
      <c r="C3060" s="162"/>
      <c r="D3060" s="108"/>
      <c r="E3060" s="54"/>
      <c r="F3060" s="56"/>
      <c r="G3060" s="56"/>
      <c r="H3060" s="56"/>
      <c r="I3060" s="102"/>
      <c r="J3060" s="103"/>
      <c r="U3060" s="7"/>
    </row>
    <row r="3061" spans="2:21" s="2" customFormat="1">
      <c r="B3061" s="106"/>
      <c r="C3061" s="162"/>
      <c r="D3061" s="108"/>
      <c r="E3061" s="54"/>
      <c r="F3061" s="56"/>
      <c r="G3061" s="56"/>
      <c r="H3061" s="56"/>
      <c r="I3061" s="102"/>
      <c r="J3061" s="103"/>
      <c r="U3061" s="7"/>
    </row>
    <row r="3062" spans="2:21" s="2" customFormat="1">
      <c r="B3062" s="106"/>
      <c r="C3062" s="162"/>
      <c r="D3062" s="108"/>
      <c r="E3062" s="54"/>
      <c r="F3062" s="56"/>
      <c r="G3062" s="56"/>
      <c r="H3062" s="56"/>
      <c r="I3062" s="102"/>
      <c r="J3062" s="103"/>
      <c r="U3062" s="7"/>
    </row>
    <row r="3063" spans="2:21" s="2" customFormat="1">
      <c r="B3063" s="106"/>
      <c r="C3063" s="162"/>
      <c r="D3063" s="108"/>
      <c r="E3063" s="54"/>
      <c r="F3063" s="56"/>
      <c r="G3063" s="56"/>
      <c r="H3063" s="56"/>
      <c r="I3063" s="102"/>
      <c r="J3063" s="103"/>
      <c r="U3063" s="7"/>
    </row>
    <row r="3064" spans="2:21" s="2" customFormat="1">
      <c r="B3064" s="106"/>
      <c r="C3064" s="162"/>
      <c r="D3064" s="108"/>
      <c r="E3064" s="54"/>
      <c r="F3064" s="56"/>
      <c r="G3064" s="56"/>
      <c r="H3064" s="56"/>
      <c r="I3064" s="102"/>
      <c r="J3064" s="103"/>
      <c r="U3064" s="7"/>
    </row>
    <row r="3065" spans="2:21" s="2" customFormat="1">
      <c r="B3065" s="106"/>
      <c r="C3065" s="162"/>
      <c r="D3065" s="108"/>
      <c r="E3065" s="54"/>
      <c r="F3065" s="56"/>
      <c r="G3065" s="56"/>
      <c r="H3065" s="56"/>
      <c r="I3065" s="102"/>
      <c r="J3065" s="103"/>
      <c r="U3065" s="7"/>
    </row>
    <row r="3066" spans="2:21" s="2" customFormat="1">
      <c r="B3066" s="106"/>
      <c r="C3066" s="162"/>
      <c r="D3066" s="108"/>
      <c r="E3066" s="54"/>
      <c r="F3066" s="56"/>
      <c r="G3066" s="56"/>
      <c r="H3066" s="56"/>
      <c r="I3066" s="102"/>
      <c r="J3066" s="103"/>
      <c r="U3066" s="7"/>
    </row>
    <row r="3067" spans="2:21" s="2" customFormat="1">
      <c r="B3067" s="106"/>
      <c r="C3067" s="162"/>
      <c r="D3067" s="108"/>
      <c r="E3067" s="54"/>
      <c r="F3067" s="56"/>
      <c r="G3067" s="56"/>
      <c r="H3067" s="56"/>
      <c r="I3067" s="102"/>
      <c r="J3067" s="103"/>
      <c r="U3067" s="7"/>
    </row>
    <row r="3068" spans="2:21" s="2" customFormat="1">
      <c r="B3068" s="106"/>
      <c r="C3068" s="162"/>
      <c r="D3068" s="108"/>
      <c r="E3068" s="54"/>
      <c r="F3068" s="56"/>
      <c r="G3068" s="56"/>
      <c r="H3068" s="56"/>
      <c r="I3068" s="102"/>
      <c r="J3068" s="103"/>
      <c r="U3068" s="7"/>
    </row>
    <row r="3069" spans="2:21" s="2" customFormat="1">
      <c r="B3069" s="106"/>
      <c r="C3069" s="162"/>
      <c r="D3069" s="108"/>
      <c r="E3069" s="54"/>
      <c r="F3069" s="56"/>
      <c r="G3069" s="56"/>
      <c r="H3069" s="56"/>
      <c r="I3069" s="102"/>
      <c r="J3069" s="103"/>
      <c r="U3069" s="7"/>
    </row>
    <row r="3070" spans="2:21" s="2" customFormat="1">
      <c r="B3070" s="106"/>
      <c r="C3070" s="162"/>
      <c r="D3070" s="108"/>
      <c r="E3070" s="54"/>
      <c r="F3070" s="56"/>
      <c r="G3070" s="56"/>
      <c r="H3070" s="56"/>
      <c r="I3070" s="102"/>
      <c r="J3070" s="103"/>
      <c r="U3070" s="7"/>
    </row>
    <row r="3071" spans="2:21" s="2" customFormat="1">
      <c r="B3071" s="106"/>
      <c r="C3071" s="162"/>
      <c r="D3071" s="108"/>
      <c r="E3071" s="54"/>
      <c r="F3071" s="56"/>
      <c r="G3071" s="56"/>
      <c r="H3071" s="56"/>
      <c r="I3071" s="102"/>
      <c r="J3071" s="103"/>
      <c r="U3071" s="7"/>
    </row>
    <row r="3072" spans="2:21" s="2" customFormat="1">
      <c r="B3072" s="106"/>
      <c r="C3072" s="162"/>
      <c r="D3072" s="108"/>
      <c r="E3072" s="54"/>
      <c r="F3072" s="56"/>
      <c r="G3072" s="56"/>
      <c r="H3072" s="56"/>
      <c r="I3072" s="102"/>
      <c r="J3072" s="103"/>
      <c r="U3072" s="7"/>
    </row>
    <row r="3073" spans="2:21" s="2" customFormat="1">
      <c r="B3073" s="106"/>
      <c r="C3073" s="162"/>
      <c r="D3073" s="108"/>
      <c r="E3073" s="54"/>
      <c r="F3073" s="56"/>
      <c r="G3073" s="56"/>
      <c r="H3073" s="56"/>
      <c r="I3073" s="102"/>
      <c r="J3073" s="103"/>
      <c r="U3073" s="7"/>
    </row>
    <row r="3074" spans="2:21" s="2" customFormat="1">
      <c r="B3074" s="106"/>
      <c r="C3074" s="162"/>
      <c r="D3074" s="108"/>
      <c r="E3074" s="54"/>
      <c r="F3074" s="56"/>
      <c r="G3074" s="56"/>
      <c r="H3074" s="56"/>
      <c r="I3074" s="102"/>
      <c r="J3074" s="103"/>
      <c r="U3074" s="7"/>
    </row>
    <row r="3075" spans="2:21" s="2" customFormat="1">
      <c r="B3075" s="106"/>
      <c r="C3075" s="162"/>
      <c r="D3075" s="108"/>
      <c r="E3075" s="54"/>
      <c r="F3075" s="56"/>
      <c r="G3075" s="56"/>
      <c r="H3075" s="56"/>
      <c r="I3075" s="102"/>
      <c r="J3075" s="103"/>
      <c r="U3075" s="7"/>
    </row>
    <row r="3076" spans="2:21" s="2" customFormat="1">
      <c r="B3076" s="106"/>
      <c r="C3076" s="162"/>
      <c r="D3076" s="108"/>
      <c r="E3076" s="54"/>
      <c r="F3076" s="56"/>
      <c r="G3076" s="56"/>
      <c r="H3076" s="56"/>
      <c r="I3076" s="102"/>
      <c r="J3076" s="103"/>
      <c r="U3076" s="7"/>
    </row>
    <row r="3077" spans="2:21" s="2" customFormat="1">
      <c r="B3077" s="106"/>
      <c r="C3077" s="162"/>
      <c r="D3077" s="108"/>
      <c r="E3077" s="54"/>
      <c r="F3077" s="56"/>
      <c r="G3077" s="56"/>
      <c r="H3077" s="56"/>
      <c r="I3077" s="102"/>
      <c r="J3077" s="103"/>
      <c r="U3077" s="7"/>
    </row>
    <row r="3078" spans="2:21" s="2" customFormat="1">
      <c r="B3078" s="106"/>
      <c r="C3078" s="162"/>
      <c r="D3078" s="108"/>
      <c r="E3078" s="54"/>
      <c r="F3078" s="56"/>
      <c r="G3078" s="56"/>
      <c r="H3078" s="56"/>
      <c r="I3078" s="102"/>
      <c r="J3078" s="103"/>
      <c r="U3078" s="7"/>
    </row>
    <row r="3079" spans="2:21" s="2" customFormat="1">
      <c r="B3079" s="106"/>
      <c r="C3079" s="162"/>
      <c r="D3079" s="108"/>
      <c r="E3079" s="54"/>
      <c r="F3079" s="56"/>
      <c r="G3079" s="56"/>
      <c r="H3079" s="56"/>
      <c r="I3079" s="102"/>
      <c r="J3079" s="103"/>
      <c r="U3079" s="7"/>
    </row>
    <row r="3080" spans="2:21" s="2" customFormat="1">
      <c r="B3080" s="106"/>
      <c r="C3080" s="162"/>
      <c r="D3080" s="108"/>
      <c r="E3080" s="54"/>
      <c r="F3080" s="56"/>
      <c r="G3080" s="56"/>
      <c r="H3080" s="56"/>
      <c r="I3080" s="102"/>
      <c r="J3080" s="103"/>
      <c r="U3080" s="7"/>
    </row>
    <row r="3081" spans="2:21" s="2" customFormat="1">
      <c r="B3081" s="106"/>
      <c r="C3081" s="162"/>
      <c r="D3081" s="108"/>
      <c r="E3081" s="54"/>
      <c r="F3081" s="56"/>
      <c r="G3081" s="56"/>
      <c r="H3081" s="56"/>
      <c r="I3081" s="102"/>
      <c r="J3081" s="103"/>
      <c r="U3081" s="7"/>
    </row>
    <row r="3082" spans="2:21" s="2" customFormat="1">
      <c r="B3082" s="106"/>
      <c r="C3082" s="162"/>
      <c r="D3082" s="108"/>
      <c r="E3082" s="54"/>
      <c r="F3082" s="56"/>
      <c r="G3082" s="56"/>
      <c r="H3082" s="56"/>
      <c r="I3082" s="102"/>
      <c r="J3082" s="103"/>
      <c r="U3082" s="7"/>
    </row>
    <row r="3083" spans="2:21" s="2" customFormat="1">
      <c r="B3083" s="106"/>
      <c r="C3083" s="162"/>
      <c r="D3083" s="108"/>
      <c r="E3083" s="54"/>
      <c r="F3083" s="56"/>
      <c r="G3083" s="56"/>
      <c r="H3083" s="56"/>
      <c r="I3083" s="102"/>
      <c r="J3083" s="103"/>
      <c r="U3083" s="7"/>
    </row>
    <row r="3084" spans="2:21" s="2" customFormat="1">
      <c r="B3084" s="106"/>
      <c r="C3084" s="162"/>
      <c r="D3084" s="108"/>
      <c r="E3084" s="54"/>
      <c r="F3084" s="56"/>
      <c r="G3084" s="56"/>
      <c r="H3084" s="56"/>
      <c r="I3084" s="102"/>
      <c r="J3084" s="103"/>
      <c r="U3084" s="7"/>
    </row>
    <row r="3085" spans="2:21" s="2" customFormat="1">
      <c r="B3085" s="106"/>
      <c r="C3085" s="162"/>
      <c r="D3085" s="108"/>
      <c r="E3085" s="54"/>
      <c r="F3085" s="56"/>
      <c r="G3085" s="56"/>
      <c r="H3085" s="56"/>
      <c r="I3085" s="102"/>
      <c r="J3085" s="103"/>
      <c r="U3085" s="7"/>
    </row>
    <row r="3086" spans="2:21" s="2" customFormat="1">
      <c r="B3086" s="106"/>
      <c r="C3086" s="162"/>
      <c r="D3086" s="108"/>
      <c r="E3086" s="54"/>
      <c r="F3086" s="56"/>
      <c r="G3086" s="56"/>
      <c r="H3086" s="56"/>
      <c r="I3086" s="102"/>
      <c r="J3086" s="103"/>
      <c r="U3086" s="7"/>
    </row>
    <row r="3087" spans="2:21" s="2" customFormat="1">
      <c r="B3087" s="106"/>
      <c r="C3087" s="162"/>
      <c r="D3087" s="108"/>
      <c r="E3087" s="54"/>
      <c r="F3087" s="56"/>
      <c r="G3087" s="56"/>
      <c r="H3087" s="56"/>
      <c r="I3087" s="102"/>
      <c r="J3087" s="103"/>
      <c r="U3087" s="7"/>
    </row>
    <row r="3088" spans="2:21" s="2" customFormat="1">
      <c r="B3088" s="106"/>
      <c r="C3088" s="162"/>
      <c r="D3088" s="108"/>
      <c r="E3088" s="54"/>
      <c r="F3088" s="56"/>
      <c r="G3088" s="56"/>
      <c r="H3088" s="56"/>
      <c r="I3088" s="102"/>
      <c r="J3088" s="103"/>
      <c r="U3088" s="7"/>
    </row>
    <row r="3089" spans="2:21" s="2" customFormat="1">
      <c r="B3089" s="106"/>
      <c r="C3089" s="162"/>
      <c r="D3089" s="108"/>
      <c r="E3089" s="54"/>
      <c r="F3089" s="56"/>
      <c r="G3089" s="56"/>
      <c r="H3089" s="56"/>
      <c r="I3089" s="102"/>
      <c r="J3089" s="103"/>
      <c r="U3089" s="7"/>
    </row>
    <row r="3090" spans="2:21" s="2" customFormat="1">
      <c r="B3090" s="106"/>
      <c r="C3090" s="162"/>
      <c r="D3090" s="108"/>
      <c r="E3090" s="54"/>
      <c r="F3090" s="56"/>
      <c r="G3090" s="56"/>
      <c r="H3090" s="56"/>
      <c r="I3090" s="102"/>
      <c r="J3090" s="103"/>
      <c r="U3090" s="7"/>
    </row>
    <row r="3091" spans="2:21" s="2" customFormat="1">
      <c r="B3091" s="106"/>
      <c r="C3091" s="162"/>
      <c r="D3091" s="108"/>
      <c r="E3091" s="54"/>
      <c r="F3091" s="56"/>
      <c r="G3091" s="56"/>
      <c r="H3091" s="56"/>
      <c r="I3091" s="102"/>
      <c r="J3091" s="103"/>
      <c r="U3091" s="7"/>
    </row>
    <row r="3092" spans="2:21" s="2" customFormat="1">
      <c r="B3092" s="106"/>
      <c r="C3092" s="162"/>
      <c r="D3092" s="108"/>
      <c r="E3092" s="54"/>
      <c r="F3092" s="56"/>
      <c r="G3092" s="56"/>
      <c r="H3092" s="56"/>
      <c r="I3092" s="102"/>
      <c r="J3092" s="103"/>
      <c r="U3092" s="7"/>
    </row>
    <row r="3093" spans="2:21" s="2" customFormat="1">
      <c r="B3093" s="106"/>
      <c r="C3093" s="162"/>
      <c r="D3093" s="108"/>
      <c r="E3093" s="54"/>
      <c r="F3093" s="56"/>
      <c r="G3093" s="56"/>
      <c r="H3093" s="56"/>
      <c r="I3093" s="102"/>
      <c r="J3093" s="103"/>
      <c r="U3093" s="7"/>
    </row>
    <row r="3094" spans="2:21" s="2" customFormat="1">
      <c r="B3094" s="106"/>
      <c r="C3094" s="162"/>
      <c r="D3094" s="108"/>
      <c r="E3094" s="54"/>
      <c r="F3094" s="56"/>
      <c r="G3094" s="56"/>
      <c r="H3094" s="56"/>
      <c r="I3094" s="102"/>
      <c r="J3094" s="103"/>
      <c r="U3094" s="7"/>
    </row>
    <row r="3095" spans="2:21" s="2" customFormat="1">
      <c r="B3095" s="106"/>
      <c r="C3095" s="162"/>
      <c r="D3095" s="108"/>
      <c r="E3095" s="54"/>
      <c r="F3095" s="56"/>
      <c r="G3095" s="56"/>
      <c r="H3095" s="56"/>
      <c r="I3095" s="102"/>
      <c r="J3095" s="103"/>
      <c r="U3095" s="7"/>
    </row>
    <row r="3096" spans="2:21" s="2" customFormat="1">
      <c r="B3096" s="106"/>
      <c r="C3096" s="162"/>
      <c r="D3096" s="108"/>
      <c r="E3096" s="54"/>
      <c r="F3096" s="56"/>
      <c r="G3096" s="56"/>
      <c r="H3096" s="56"/>
      <c r="I3096" s="102"/>
      <c r="J3096" s="103"/>
      <c r="U3096" s="7"/>
    </row>
    <row r="3097" spans="2:21" s="2" customFormat="1">
      <c r="B3097" s="106"/>
      <c r="C3097" s="162"/>
      <c r="D3097" s="108"/>
      <c r="E3097" s="54"/>
      <c r="F3097" s="56"/>
      <c r="G3097" s="56"/>
      <c r="H3097" s="56"/>
      <c r="I3097" s="102"/>
      <c r="J3097" s="103"/>
      <c r="U3097" s="7"/>
    </row>
    <row r="3098" spans="2:21" s="2" customFormat="1">
      <c r="B3098" s="106"/>
      <c r="C3098" s="162"/>
      <c r="D3098" s="108"/>
      <c r="E3098" s="54"/>
      <c r="F3098" s="56"/>
      <c r="G3098" s="56"/>
      <c r="H3098" s="56"/>
      <c r="I3098" s="102"/>
      <c r="J3098" s="103"/>
      <c r="U3098" s="7"/>
    </row>
    <row r="3099" spans="2:21" s="2" customFormat="1">
      <c r="B3099" s="106"/>
      <c r="C3099" s="162"/>
      <c r="D3099" s="108"/>
      <c r="E3099" s="54"/>
      <c r="F3099" s="56"/>
      <c r="G3099" s="56"/>
      <c r="H3099" s="56"/>
      <c r="I3099" s="102"/>
      <c r="J3099" s="103"/>
      <c r="U3099" s="7"/>
    </row>
    <row r="3100" spans="2:21" s="2" customFormat="1">
      <c r="B3100" s="106"/>
      <c r="C3100" s="162"/>
      <c r="D3100" s="108"/>
      <c r="E3100" s="54"/>
      <c r="F3100" s="56"/>
      <c r="G3100" s="56"/>
      <c r="H3100" s="56"/>
      <c r="I3100" s="102"/>
      <c r="J3100" s="103"/>
      <c r="U3100" s="7"/>
    </row>
    <row r="3101" spans="2:21" s="2" customFormat="1">
      <c r="B3101" s="106"/>
      <c r="C3101" s="162"/>
      <c r="D3101" s="108"/>
      <c r="E3101" s="54"/>
      <c r="F3101" s="56"/>
      <c r="G3101" s="56"/>
      <c r="H3101" s="56"/>
      <c r="I3101" s="102"/>
      <c r="J3101" s="103"/>
      <c r="U3101" s="7"/>
    </row>
    <row r="3102" spans="2:21" s="2" customFormat="1">
      <c r="B3102" s="106"/>
      <c r="C3102" s="162"/>
      <c r="D3102" s="108"/>
      <c r="E3102" s="54"/>
      <c r="F3102" s="56"/>
      <c r="G3102" s="56"/>
      <c r="H3102" s="56"/>
      <c r="I3102" s="102"/>
      <c r="J3102" s="103"/>
      <c r="U3102" s="7"/>
    </row>
    <row r="3103" spans="2:21" s="2" customFormat="1">
      <c r="B3103" s="106"/>
      <c r="C3103" s="162"/>
      <c r="D3103" s="108"/>
      <c r="E3103" s="54"/>
      <c r="F3103" s="56"/>
      <c r="G3103" s="56"/>
      <c r="H3103" s="56"/>
      <c r="I3103" s="102"/>
      <c r="J3103" s="103"/>
      <c r="U3103" s="7"/>
    </row>
    <row r="3104" spans="2:21" s="2" customFormat="1">
      <c r="B3104" s="106"/>
      <c r="C3104" s="162"/>
      <c r="D3104" s="108"/>
      <c r="E3104" s="54"/>
      <c r="F3104" s="56"/>
      <c r="G3104" s="56"/>
      <c r="H3104" s="56"/>
      <c r="I3104" s="102"/>
      <c r="J3104" s="103"/>
      <c r="U3104" s="7"/>
    </row>
    <row r="3105" spans="2:21" s="2" customFormat="1">
      <c r="B3105" s="106"/>
      <c r="C3105" s="162"/>
      <c r="D3105" s="108"/>
      <c r="E3105" s="54"/>
      <c r="F3105" s="56"/>
      <c r="G3105" s="56"/>
      <c r="H3105" s="56"/>
      <c r="I3105" s="102"/>
      <c r="J3105" s="103"/>
      <c r="U3105" s="7"/>
    </row>
    <row r="3106" spans="2:21" s="2" customFormat="1">
      <c r="B3106" s="106"/>
      <c r="C3106" s="162"/>
      <c r="D3106" s="108"/>
      <c r="E3106" s="54"/>
      <c r="F3106" s="56"/>
      <c r="G3106" s="56"/>
      <c r="H3106" s="56"/>
      <c r="I3106" s="102"/>
      <c r="J3106" s="103"/>
      <c r="U3106" s="7"/>
    </row>
    <row r="3107" spans="2:21" s="2" customFormat="1">
      <c r="B3107" s="106"/>
      <c r="C3107" s="162"/>
      <c r="D3107" s="108"/>
      <c r="E3107" s="54"/>
      <c r="F3107" s="56"/>
      <c r="G3107" s="56"/>
      <c r="H3107" s="56"/>
      <c r="I3107" s="102"/>
      <c r="J3107" s="103"/>
      <c r="U3107" s="7"/>
    </row>
    <row r="3108" spans="2:21" s="2" customFormat="1">
      <c r="B3108" s="106"/>
      <c r="C3108" s="162"/>
      <c r="D3108" s="108"/>
      <c r="E3108" s="54"/>
      <c r="F3108" s="56"/>
      <c r="G3108" s="56"/>
      <c r="H3108" s="56"/>
      <c r="I3108" s="102"/>
      <c r="J3108" s="103"/>
      <c r="U3108" s="7"/>
    </row>
    <row r="3109" spans="2:21" s="2" customFormat="1">
      <c r="B3109" s="106"/>
      <c r="C3109" s="162"/>
      <c r="D3109" s="108"/>
      <c r="E3109" s="54"/>
      <c r="F3109" s="56"/>
      <c r="G3109" s="56"/>
      <c r="H3109" s="56"/>
      <c r="I3109" s="102"/>
      <c r="J3109" s="103"/>
      <c r="U3109" s="7"/>
    </row>
    <row r="3110" spans="2:21" s="2" customFormat="1">
      <c r="B3110" s="106"/>
      <c r="C3110" s="162"/>
      <c r="D3110" s="108"/>
      <c r="E3110" s="54"/>
      <c r="F3110" s="56"/>
      <c r="G3110" s="56"/>
      <c r="H3110" s="56"/>
      <c r="I3110" s="102"/>
      <c r="J3110" s="103"/>
      <c r="U3110" s="7"/>
    </row>
    <row r="3111" spans="2:21" s="2" customFormat="1">
      <c r="B3111" s="106"/>
      <c r="C3111" s="162"/>
      <c r="D3111" s="108"/>
      <c r="E3111" s="54"/>
      <c r="F3111" s="56"/>
      <c r="G3111" s="56"/>
      <c r="H3111" s="56"/>
      <c r="I3111" s="102"/>
      <c r="J3111" s="103"/>
      <c r="U3111" s="7"/>
    </row>
    <row r="3112" spans="2:21" s="2" customFormat="1">
      <c r="B3112" s="106"/>
      <c r="C3112" s="162"/>
      <c r="D3112" s="108"/>
      <c r="E3112" s="54"/>
      <c r="F3112" s="56"/>
      <c r="G3112" s="56"/>
      <c r="H3112" s="56"/>
      <c r="I3112" s="102"/>
      <c r="J3112" s="103"/>
      <c r="U3112" s="7"/>
    </row>
    <row r="3113" spans="2:21" s="2" customFormat="1">
      <c r="B3113" s="106"/>
      <c r="C3113" s="162"/>
      <c r="D3113" s="108"/>
      <c r="E3113" s="54"/>
      <c r="F3113" s="56"/>
      <c r="G3113" s="56"/>
      <c r="H3113" s="56"/>
      <c r="I3113" s="102"/>
      <c r="J3113" s="103"/>
      <c r="U3113" s="7"/>
    </row>
    <row r="3114" spans="2:21" s="2" customFormat="1">
      <c r="B3114" s="106"/>
      <c r="C3114" s="162"/>
      <c r="D3114" s="108"/>
      <c r="E3114" s="54"/>
      <c r="F3114" s="56"/>
      <c r="G3114" s="56"/>
      <c r="H3114" s="56"/>
      <c r="I3114" s="102"/>
      <c r="J3114" s="103"/>
      <c r="U3114" s="7"/>
    </row>
    <row r="3115" spans="2:21" s="2" customFormat="1">
      <c r="B3115" s="106"/>
      <c r="C3115" s="162"/>
      <c r="D3115" s="108"/>
      <c r="E3115" s="54"/>
      <c r="F3115" s="56"/>
      <c r="G3115" s="56"/>
      <c r="H3115" s="56"/>
      <c r="I3115" s="102"/>
      <c r="J3115" s="103"/>
      <c r="U3115" s="7"/>
    </row>
    <row r="3116" spans="2:21" s="2" customFormat="1">
      <c r="B3116" s="106"/>
      <c r="C3116" s="162"/>
      <c r="D3116" s="108"/>
      <c r="E3116" s="54"/>
      <c r="F3116" s="56"/>
      <c r="G3116" s="56"/>
      <c r="H3116" s="56"/>
      <c r="I3116" s="102"/>
      <c r="J3116" s="103"/>
      <c r="U3116" s="7"/>
    </row>
    <row r="3170" spans="72:72">
      <c r="BT3170" s="2" t="s">
        <v>246</v>
      </c>
    </row>
  </sheetData>
  <mergeCells count="155">
    <mergeCell ref="B26:B29"/>
    <mergeCell ref="C29:E29"/>
    <mergeCell ref="B40:B43"/>
    <mergeCell ref="C43:E43"/>
    <mergeCell ref="V1:V3"/>
    <mergeCell ref="I2:J2"/>
    <mergeCell ref="U1:U2"/>
    <mergeCell ref="D2:E2"/>
    <mergeCell ref="B12:B15"/>
    <mergeCell ref="C15:E15"/>
    <mergeCell ref="G2:H2"/>
    <mergeCell ref="B96:B99"/>
    <mergeCell ref="C99:E99"/>
    <mergeCell ref="B110:B113"/>
    <mergeCell ref="C113:E113"/>
    <mergeCell ref="B124:B127"/>
    <mergeCell ref="C127:E127"/>
    <mergeCell ref="B54:B57"/>
    <mergeCell ref="C57:E57"/>
    <mergeCell ref="B68:B71"/>
    <mergeCell ref="C71:E71"/>
    <mergeCell ref="B82:B85"/>
    <mergeCell ref="C85:E85"/>
    <mergeCell ref="B180:B183"/>
    <mergeCell ref="C183:E183"/>
    <mergeCell ref="B194:B197"/>
    <mergeCell ref="C197:E197"/>
    <mergeCell ref="B138:B141"/>
    <mergeCell ref="C141:E141"/>
    <mergeCell ref="B152:B155"/>
    <mergeCell ref="C155:E155"/>
    <mergeCell ref="B166:B169"/>
    <mergeCell ref="C169:E169"/>
    <mergeCell ref="B250:B253"/>
    <mergeCell ref="C253:E253"/>
    <mergeCell ref="B264:B267"/>
    <mergeCell ref="C267:E267"/>
    <mergeCell ref="B278:B281"/>
    <mergeCell ref="C281:E281"/>
    <mergeCell ref="B208:B211"/>
    <mergeCell ref="C211:E211"/>
    <mergeCell ref="B222:B225"/>
    <mergeCell ref="C225:E225"/>
    <mergeCell ref="B236:B239"/>
    <mergeCell ref="C239:E239"/>
    <mergeCell ref="B334:B337"/>
    <mergeCell ref="C337:E337"/>
    <mergeCell ref="B348:B351"/>
    <mergeCell ref="C351:E351"/>
    <mergeCell ref="B362:B365"/>
    <mergeCell ref="C365:E365"/>
    <mergeCell ref="B292:B295"/>
    <mergeCell ref="C295:E295"/>
    <mergeCell ref="B306:B309"/>
    <mergeCell ref="C309:E309"/>
    <mergeCell ref="B320:B323"/>
    <mergeCell ref="C323:E323"/>
    <mergeCell ref="B418:B421"/>
    <mergeCell ref="C421:E421"/>
    <mergeCell ref="B432:B435"/>
    <mergeCell ref="C435:E435"/>
    <mergeCell ref="B446:B449"/>
    <mergeCell ref="C449:E449"/>
    <mergeCell ref="B376:B379"/>
    <mergeCell ref="C379:E379"/>
    <mergeCell ref="B390:B393"/>
    <mergeCell ref="C393:E393"/>
    <mergeCell ref="B404:B407"/>
    <mergeCell ref="C407:E407"/>
    <mergeCell ref="B502:B505"/>
    <mergeCell ref="C505:E505"/>
    <mergeCell ref="B516:B519"/>
    <mergeCell ref="C519:E519"/>
    <mergeCell ref="B530:B533"/>
    <mergeCell ref="C533:E533"/>
    <mergeCell ref="B460:B463"/>
    <mergeCell ref="C463:E463"/>
    <mergeCell ref="B474:B477"/>
    <mergeCell ref="C477:E477"/>
    <mergeCell ref="B488:B491"/>
    <mergeCell ref="C491:E491"/>
    <mergeCell ref="B670:B673"/>
    <mergeCell ref="C673:E673"/>
    <mergeCell ref="B684:B687"/>
    <mergeCell ref="C687:E687"/>
    <mergeCell ref="B698:B701"/>
    <mergeCell ref="C701:E701"/>
    <mergeCell ref="B628:B631"/>
    <mergeCell ref="C631:E631"/>
    <mergeCell ref="B642:B645"/>
    <mergeCell ref="C645:E645"/>
    <mergeCell ref="B656:B659"/>
    <mergeCell ref="C659:E659"/>
    <mergeCell ref="B586:B589"/>
    <mergeCell ref="C589:E589"/>
    <mergeCell ref="B600:B603"/>
    <mergeCell ref="C603:E603"/>
    <mergeCell ref="B614:B617"/>
    <mergeCell ref="C617:E617"/>
    <mergeCell ref="B544:B547"/>
    <mergeCell ref="C547:E547"/>
    <mergeCell ref="B558:B561"/>
    <mergeCell ref="C561:E561"/>
    <mergeCell ref="B572:B575"/>
    <mergeCell ref="C575:E575"/>
    <mergeCell ref="A13:A14"/>
    <mergeCell ref="A27:A28"/>
    <mergeCell ref="A41:A42"/>
    <mergeCell ref="A55:A56"/>
    <mergeCell ref="A69:A70"/>
    <mergeCell ref="A83:A84"/>
    <mergeCell ref="A97:A98"/>
    <mergeCell ref="A111:A112"/>
    <mergeCell ref="A125:A126"/>
    <mergeCell ref="A139:A140"/>
    <mergeCell ref="A153:A154"/>
    <mergeCell ref="A167:A168"/>
    <mergeCell ref="A181:A182"/>
    <mergeCell ref="A195:A196"/>
    <mergeCell ref="A209:A210"/>
    <mergeCell ref="A223:A224"/>
    <mergeCell ref="A237:A238"/>
    <mergeCell ref="A251:A252"/>
    <mergeCell ref="A265:A266"/>
    <mergeCell ref="A279:A280"/>
    <mergeCell ref="A293:A294"/>
    <mergeCell ref="A307:A308"/>
    <mergeCell ref="A321:A322"/>
    <mergeCell ref="A335:A336"/>
    <mergeCell ref="A349:A350"/>
    <mergeCell ref="A363:A364"/>
    <mergeCell ref="A377:A378"/>
    <mergeCell ref="A391:A392"/>
    <mergeCell ref="A405:A406"/>
    <mergeCell ref="A419:A420"/>
    <mergeCell ref="A433:A434"/>
    <mergeCell ref="A447:A448"/>
    <mergeCell ref="A461:A462"/>
    <mergeCell ref="A475:A476"/>
    <mergeCell ref="A489:A490"/>
    <mergeCell ref="A503:A504"/>
    <mergeCell ref="A629:A630"/>
    <mergeCell ref="A643:A644"/>
    <mergeCell ref="A657:A658"/>
    <mergeCell ref="A671:A672"/>
    <mergeCell ref="A685:A686"/>
    <mergeCell ref="A699:A700"/>
    <mergeCell ref="A517:A518"/>
    <mergeCell ref="A531:A532"/>
    <mergeCell ref="A545:A546"/>
    <mergeCell ref="A559:A560"/>
    <mergeCell ref="A573:A574"/>
    <mergeCell ref="A587:A588"/>
    <mergeCell ref="A601:A602"/>
    <mergeCell ref="A615:A616"/>
  </mergeCells>
  <phoneticPr fontId="28" type="noConversion"/>
  <conditionalFormatting sqref="B1:B1048576">
    <cfRule type="containsText" dxfId="105" priority="6" operator="containsText" text="AOC Incomplete">
      <formula>NOT(ISERROR(SEARCH("AOC Incomplete",B1)))</formula>
    </cfRule>
  </conditionalFormatting>
  <conditionalFormatting sqref="B3">
    <cfRule type="containsText" dxfId="104" priority="7" operator="containsText" text="Incomplete">
      <formula>NOT(ISERROR(SEARCH("Incomplete",B3)))</formula>
    </cfRule>
  </conditionalFormatting>
  <conditionalFormatting sqref="B10">
    <cfRule type="cellIs" dxfId="103" priority="365" operator="greaterThan">
      <formula>0</formula>
    </cfRule>
  </conditionalFormatting>
  <conditionalFormatting sqref="B17">
    <cfRule type="containsText" dxfId="102" priority="363" operator="containsText" text="Incomplete">
      <formula>NOT(ISERROR(SEARCH("Incomplete",B17)))</formula>
    </cfRule>
  </conditionalFormatting>
  <conditionalFormatting sqref="B24">
    <cfRule type="cellIs" dxfId="101" priority="198" operator="greaterThan">
      <formula>0</formula>
    </cfRule>
  </conditionalFormatting>
  <conditionalFormatting sqref="B31">
    <cfRule type="containsText" dxfId="100" priority="360" operator="containsText" text="Incomplete">
      <formula>NOT(ISERROR(SEARCH("Incomplete",B31)))</formula>
    </cfRule>
  </conditionalFormatting>
  <conditionalFormatting sqref="B38">
    <cfRule type="cellIs" dxfId="99" priority="196" operator="greaterThan">
      <formula>0</formula>
    </cfRule>
  </conditionalFormatting>
  <conditionalFormatting sqref="B45">
    <cfRule type="containsText" dxfId="98" priority="357" operator="containsText" text="Incomplete">
      <formula>NOT(ISERROR(SEARCH("Incomplete",B45)))</formula>
    </cfRule>
  </conditionalFormatting>
  <conditionalFormatting sqref="B52">
    <cfRule type="cellIs" dxfId="97" priority="194" operator="greaterThan">
      <formula>0</formula>
    </cfRule>
  </conditionalFormatting>
  <conditionalFormatting sqref="B59">
    <cfRule type="containsText" dxfId="96" priority="354" operator="containsText" text="Incomplete">
      <formula>NOT(ISERROR(SEARCH("Incomplete",B59)))</formula>
    </cfRule>
  </conditionalFormatting>
  <conditionalFormatting sqref="B66">
    <cfRule type="cellIs" dxfId="95" priority="188" operator="greaterThan">
      <formula>0</formula>
    </cfRule>
  </conditionalFormatting>
  <conditionalFormatting sqref="B73">
    <cfRule type="containsText" dxfId="94" priority="351" operator="containsText" text="Incomplete">
      <formula>NOT(ISERROR(SEARCH("Incomplete",B73)))</formula>
    </cfRule>
  </conditionalFormatting>
  <conditionalFormatting sqref="B80">
    <cfRule type="cellIs" dxfId="93" priority="184" operator="greaterThan">
      <formula>0</formula>
    </cfRule>
  </conditionalFormatting>
  <conditionalFormatting sqref="B87">
    <cfRule type="containsText" dxfId="92" priority="348" operator="containsText" text="Incomplete">
      <formula>NOT(ISERROR(SEARCH("Incomplete",B87)))</formula>
    </cfRule>
  </conditionalFormatting>
  <conditionalFormatting sqref="B94">
    <cfRule type="cellIs" dxfId="91" priority="180" operator="greaterThan">
      <formula>0</formula>
    </cfRule>
  </conditionalFormatting>
  <conditionalFormatting sqref="B101">
    <cfRule type="containsText" dxfId="90" priority="345" operator="containsText" text="Incomplete">
      <formula>NOT(ISERROR(SEARCH("Incomplete",B101)))</formula>
    </cfRule>
  </conditionalFormatting>
  <conditionalFormatting sqref="B108">
    <cfRule type="cellIs" dxfId="89" priority="176" operator="greaterThan">
      <formula>0</formula>
    </cfRule>
  </conditionalFormatting>
  <conditionalFormatting sqref="B115">
    <cfRule type="containsText" dxfId="88" priority="342" operator="containsText" text="Incomplete">
      <formula>NOT(ISERROR(SEARCH("Incomplete",B115)))</formula>
    </cfRule>
  </conditionalFormatting>
  <conditionalFormatting sqref="B122">
    <cfRule type="cellIs" dxfId="87" priority="172" operator="greaterThan">
      <formula>0</formula>
    </cfRule>
  </conditionalFormatting>
  <conditionalFormatting sqref="B129">
    <cfRule type="containsText" dxfId="86" priority="339" operator="containsText" text="Incomplete">
      <formula>NOT(ISERROR(SEARCH("Incomplete",B129)))</formula>
    </cfRule>
  </conditionalFormatting>
  <conditionalFormatting sqref="B136">
    <cfRule type="cellIs" dxfId="85" priority="168" operator="greaterThan">
      <formula>0</formula>
    </cfRule>
  </conditionalFormatting>
  <conditionalFormatting sqref="B143">
    <cfRule type="containsText" dxfId="84" priority="336" operator="containsText" text="Incomplete">
      <formula>NOT(ISERROR(SEARCH("Incomplete",B143)))</formula>
    </cfRule>
  </conditionalFormatting>
  <conditionalFormatting sqref="B150">
    <cfRule type="cellIs" dxfId="83" priority="164" operator="greaterThan">
      <formula>0</formula>
    </cfRule>
  </conditionalFormatting>
  <conditionalFormatting sqref="B157">
    <cfRule type="containsText" dxfId="82" priority="333" operator="containsText" text="Incomplete">
      <formula>NOT(ISERROR(SEARCH("Incomplete",B157)))</formula>
    </cfRule>
  </conditionalFormatting>
  <conditionalFormatting sqref="B164">
    <cfRule type="cellIs" dxfId="81" priority="160" operator="greaterThan">
      <formula>0</formula>
    </cfRule>
  </conditionalFormatting>
  <conditionalFormatting sqref="B171">
    <cfRule type="containsText" dxfId="80" priority="330" operator="containsText" text="Incomplete">
      <formula>NOT(ISERROR(SEARCH("Incomplete",B171)))</formula>
    </cfRule>
  </conditionalFormatting>
  <conditionalFormatting sqref="B178">
    <cfRule type="cellIs" dxfId="79" priority="156" operator="greaterThan">
      <formula>0</formula>
    </cfRule>
  </conditionalFormatting>
  <conditionalFormatting sqref="B185">
    <cfRule type="containsText" dxfId="78" priority="327" operator="containsText" text="Incomplete">
      <formula>NOT(ISERROR(SEARCH("Incomplete",B185)))</formula>
    </cfRule>
  </conditionalFormatting>
  <conditionalFormatting sqref="B192">
    <cfRule type="cellIs" dxfId="77" priority="152" operator="greaterThan">
      <formula>0</formula>
    </cfRule>
  </conditionalFormatting>
  <conditionalFormatting sqref="B199">
    <cfRule type="containsText" dxfId="76" priority="324" operator="containsText" text="Incomplete">
      <formula>NOT(ISERROR(SEARCH("Incomplete",B199)))</formula>
    </cfRule>
  </conditionalFormatting>
  <conditionalFormatting sqref="B206">
    <cfRule type="cellIs" dxfId="75" priority="148" operator="greaterThan">
      <formula>0</formula>
    </cfRule>
  </conditionalFormatting>
  <conditionalFormatting sqref="B213">
    <cfRule type="containsText" dxfId="74" priority="321" operator="containsText" text="Incomplete">
      <formula>NOT(ISERROR(SEARCH("Incomplete",B213)))</formula>
    </cfRule>
  </conditionalFormatting>
  <conditionalFormatting sqref="B220">
    <cfRule type="cellIs" dxfId="73" priority="144" operator="greaterThan">
      <formula>0</formula>
    </cfRule>
  </conditionalFormatting>
  <conditionalFormatting sqref="B227">
    <cfRule type="containsText" dxfId="72" priority="318" operator="containsText" text="Incomplete">
      <formula>NOT(ISERROR(SEARCH("Incomplete",B227)))</formula>
    </cfRule>
  </conditionalFormatting>
  <conditionalFormatting sqref="B234">
    <cfRule type="cellIs" dxfId="71" priority="140" operator="greaterThan">
      <formula>0</formula>
    </cfRule>
  </conditionalFormatting>
  <conditionalFormatting sqref="B241">
    <cfRule type="containsText" dxfId="70" priority="315" operator="containsText" text="Incomplete">
      <formula>NOT(ISERROR(SEARCH("Incomplete",B241)))</formula>
    </cfRule>
  </conditionalFormatting>
  <conditionalFormatting sqref="B248">
    <cfRule type="cellIs" dxfId="69" priority="136" operator="greaterThan">
      <formula>0</formula>
    </cfRule>
  </conditionalFormatting>
  <conditionalFormatting sqref="B255">
    <cfRule type="containsText" dxfId="68" priority="312" operator="containsText" text="Incomplete">
      <formula>NOT(ISERROR(SEARCH("Incomplete",B255)))</formula>
    </cfRule>
  </conditionalFormatting>
  <conditionalFormatting sqref="B262">
    <cfRule type="cellIs" dxfId="67" priority="132" operator="greaterThan">
      <formula>0</formula>
    </cfRule>
  </conditionalFormatting>
  <conditionalFormatting sqref="B269">
    <cfRule type="containsText" dxfId="66" priority="309" operator="containsText" text="Incomplete">
      <formula>NOT(ISERROR(SEARCH("Incomplete",B269)))</formula>
    </cfRule>
  </conditionalFormatting>
  <conditionalFormatting sqref="B276">
    <cfRule type="cellIs" dxfId="65" priority="128" operator="greaterThan">
      <formula>0</formula>
    </cfRule>
  </conditionalFormatting>
  <conditionalFormatting sqref="B283">
    <cfRule type="containsText" dxfId="64" priority="306" operator="containsText" text="Incomplete">
      <formula>NOT(ISERROR(SEARCH("Incomplete",B283)))</formula>
    </cfRule>
  </conditionalFormatting>
  <conditionalFormatting sqref="B290">
    <cfRule type="cellIs" dxfId="63" priority="124" operator="greaterThan">
      <formula>0</formula>
    </cfRule>
  </conditionalFormatting>
  <conditionalFormatting sqref="B297">
    <cfRule type="containsText" dxfId="62" priority="303" operator="containsText" text="Incomplete">
      <formula>NOT(ISERROR(SEARCH("Incomplete",B297)))</formula>
    </cfRule>
  </conditionalFormatting>
  <conditionalFormatting sqref="B304">
    <cfRule type="cellIs" dxfId="61" priority="120" operator="greaterThan">
      <formula>0</formula>
    </cfRule>
  </conditionalFormatting>
  <conditionalFormatting sqref="B311">
    <cfRule type="containsText" dxfId="60" priority="300" operator="containsText" text="Incomplete">
      <formula>NOT(ISERROR(SEARCH("Incomplete",B311)))</formula>
    </cfRule>
  </conditionalFormatting>
  <conditionalFormatting sqref="B318">
    <cfRule type="cellIs" dxfId="59" priority="116" operator="greaterThan">
      <formula>0</formula>
    </cfRule>
  </conditionalFormatting>
  <conditionalFormatting sqref="B325">
    <cfRule type="containsText" dxfId="58" priority="297" operator="containsText" text="Incomplete">
      <formula>NOT(ISERROR(SEARCH("Incomplete",B325)))</formula>
    </cfRule>
  </conditionalFormatting>
  <conditionalFormatting sqref="B332">
    <cfRule type="cellIs" dxfId="57" priority="112" operator="greaterThan">
      <formula>0</formula>
    </cfRule>
  </conditionalFormatting>
  <conditionalFormatting sqref="B339">
    <cfRule type="containsText" dxfId="56" priority="294" operator="containsText" text="Incomplete">
      <formula>NOT(ISERROR(SEARCH("Incomplete",B339)))</formula>
    </cfRule>
  </conditionalFormatting>
  <conditionalFormatting sqref="B346">
    <cfRule type="cellIs" dxfId="55" priority="108" operator="greaterThan">
      <formula>0</formula>
    </cfRule>
  </conditionalFormatting>
  <conditionalFormatting sqref="B353">
    <cfRule type="containsText" dxfId="54" priority="291" operator="containsText" text="Incomplete">
      <formula>NOT(ISERROR(SEARCH("Incomplete",B353)))</formula>
    </cfRule>
  </conditionalFormatting>
  <conditionalFormatting sqref="B360">
    <cfRule type="cellIs" dxfId="53" priority="104" operator="greaterThan">
      <formula>0</formula>
    </cfRule>
  </conditionalFormatting>
  <conditionalFormatting sqref="B367">
    <cfRule type="containsText" dxfId="52" priority="288" operator="containsText" text="Incomplete">
      <formula>NOT(ISERROR(SEARCH("Incomplete",B367)))</formula>
    </cfRule>
  </conditionalFormatting>
  <conditionalFormatting sqref="B374">
    <cfRule type="cellIs" dxfId="51" priority="100" operator="greaterThan">
      <formula>0</formula>
    </cfRule>
  </conditionalFormatting>
  <conditionalFormatting sqref="B381">
    <cfRule type="containsText" dxfId="50" priority="285" operator="containsText" text="Incomplete">
      <formula>NOT(ISERROR(SEARCH("Incomplete",B381)))</formula>
    </cfRule>
  </conditionalFormatting>
  <conditionalFormatting sqref="B388">
    <cfRule type="cellIs" dxfId="49" priority="96" operator="greaterThan">
      <formula>0</formula>
    </cfRule>
  </conditionalFormatting>
  <conditionalFormatting sqref="B395">
    <cfRule type="containsText" dxfId="48" priority="279" operator="containsText" text="Incomplete">
      <formula>NOT(ISERROR(SEARCH("Incomplete",B395)))</formula>
    </cfRule>
  </conditionalFormatting>
  <conditionalFormatting sqref="B402">
    <cfRule type="cellIs" dxfId="47" priority="92" operator="greaterThan">
      <formula>0</formula>
    </cfRule>
  </conditionalFormatting>
  <conditionalFormatting sqref="B409">
    <cfRule type="containsText" dxfId="46" priority="276" operator="containsText" text="Incomplete">
      <formula>NOT(ISERROR(SEARCH("Incomplete",B409)))</formula>
    </cfRule>
  </conditionalFormatting>
  <conditionalFormatting sqref="B416">
    <cfRule type="cellIs" dxfId="45" priority="88" operator="greaterThan">
      <formula>0</formula>
    </cfRule>
  </conditionalFormatting>
  <conditionalFormatting sqref="B423">
    <cfRule type="containsText" dxfId="44" priority="273" operator="containsText" text="Incomplete">
      <formula>NOT(ISERROR(SEARCH("Incomplete",B423)))</formula>
    </cfRule>
  </conditionalFormatting>
  <conditionalFormatting sqref="B430">
    <cfRule type="cellIs" dxfId="43" priority="84" operator="greaterThan">
      <formula>0</formula>
    </cfRule>
  </conditionalFormatting>
  <conditionalFormatting sqref="B437">
    <cfRule type="containsText" dxfId="42" priority="270" operator="containsText" text="Incomplete">
      <formula>NOT(ISERROR(SEARCH("Incomplete",B437)))</formula>
    </cfRule>
  </conditionalFormatting>
  <conditionalFormatting sqref="B444">
    <cfRule type="cellIs" dxfId="41" priority="80" operator="greaterThan">
      <formula>0</formula>
    </cfRule>
  </conditionalFormatting>
  <conditionalFormatting sqref="B451">
    <cfRule type="containsText" dxfId="40" priority="267" operator="containsText" text="Incomplete">
      <formula>NOT(ISERROR(SEARCH("Incomplete",B451)))</formula>
    </cfRule>
  </conditionalFormatting>
  <conditionalFormatting sqref="B458">
    <cfRule type="cellIs" dxfId="39" priority="76" operator="greaterThan">
      <formula>0</formula>
    </cfRule>
  </conditionalFormatting>
  <conditionalFormatting sqref="B465">
    <cfRule type="containsText" dxfId="38" priority="264" operator="containsText" text="Incomplete">
      <formula>NOT(ISERROR(SEARCH("Incomplete",B465)))</formula>
    </cfRule>
  </conditionalFormatting>
  <conditionalFormatting sqref="B472">
    <cfRule type="cellIs" dxfId="37" priority="72" operator="greaterThan">
      <formula>0</formula>
    </cfRule>
  </conditionalFormatting>
  <conditionalFormatting sqref="B479">
    <cfRule type="containsText" dxfId="36" priority="255" operator="containsText" text="Incomplete">
      <formula>NOT(ISERROR(SEARCH("Incomplete",B479)))</formula>
    </cfRule>
  </conditionalFormatting>
  <conditionalFormatting sqref="B486">
    <cfRule type="cellIs" dxfId="35" priority="68" operator="greaterThan">
      <formula>0</formula>
    </cfRule>
  </conditionalFormatting>
  <conditionalFormatting sqref="B493">
    <cfRule type="containsText" dxfId="34" priority="252" operator="containsText" text="Incomplete">
      <formula>NOT(ISERROR(SEARCH("Incomplete",B493)))</formula>
    </cfRule>
  </conditionalFormatting>
  <conditionalFormatting sqref="B500">
    <cfRule type="cellIs" dxfId="33" priority="64" operator="greaterThan">
      <formula>0</formula>
    </cfRule>
  </conditionalFormatting>
  <conditionalFormatting sqref="B507">
    <cfRule type="containsText" dxfId="32" priority="249" operator="containsText" text="Incomplete">
      <formula>NOT(ISERROR(SEARCH("Incomplete",B507)))</formula>
    </cfRule>
  </conditionalFormatting>
  <conditionalFormatting sqref="B514">
    <cfRule type="cellIs" dxfId="31" priority="60" operator="greaterThan">
      <formula>0</formula>
    </cfRule>
  </conditionalFormatting>
  <conditionalFormatting sqref="B521">
    <cfRule type="containsText" dxfId="30" priority="246" operator="containsText" text="Incomplete">
      <formula>NOT(ISERROR(SEARCH("Incomplete",B521)))</formula>
    </cfRule>
  </conditionalFormatting>
  <conditionalFormatting sqref="B528">
    <cfRule type="cellIs" dxfId="29" priority="56" operator="greaterThan">
      <formula>0</formula>
    </cfRule>
  </conditionalFormatting>
  <conditionalFormatting sqref="B535">
    <cfRule type="containsText" dxfId="28" priority="243" operator="containsText" text="Incomplete">
      <formula>NOT(ISERROR(SEARCH("Incomplete",B535)))</formula>
    </cfRule>
  </conditionalFormatting>
  <conditionalFormatting sqref="B542">
    <cfRule type="cellIs" dxfId="27" priority="52" operator="greaterThan">
      <formula>0</formula>
    </cfRule>
  </conditionalFormatting>
  <conditionalFormatting sqref="B549">
    <cfRule type="containsText" dxfId="26" priority="240" operator="containsText" text="Incomplete">
      <formula>NOT(ISERROR(SEARCH("Incomplete",B549)))</formula>
    </cfRule>
  </conditionalFormatting>
  <conditionalFormatting sqref="B556">
    <cfRule type="cellIs" dxfId="25" priority="48" operator="greaterThan">
      <formula>0</formula>
    </cfRule>
  </conditionalFormatting>
  <conditionalFormatting sqref="B563">
    <cfRule type="containsText" dxfId="24" priority="234" operator="containsText" text="Incomplete">
      <formula>NOT(ISERROR(SEARCH("Incomplete",B563)))</formula>
    </cfRule>
  </conditionalFormatting>
  <conditionalFormatting sqref="B570">
    <cfRule type="cellIs" dxfId="23" priority="44" operator="greaterThan">
      <formula>0</formula>
    </cfRule>
  </conditionalFormatting>
  <conditionalFormatting sqref="B577">
    <cfRule type="containsText" dxfId="22" priority="231" operator="containsText" text="Incomplete">
      <formula>NOT(ISERROR(SEARCH("Incomplete",B577)))</formula>
    </cfRule>
  </conditionalFormatting>
  <conditionalFormatting sqref="B584">
    <cfRule type="cellIs" dxfId="21" priority="40" operator="greaterThan">
      <formula>0</formula>
    </cfRule>
  </conditionalFormatting>
  <conditionalFormatting sqref="B591">
    <cfRule type="containsText" dxfId="20" priority="228" operator="containsText" text="Incomplete">
      <formula>NOT(ISERROR(SEARCH("Incomplete",B591)))</formula>
    </cfRule>
  </conditionalFormatting>
  <conditionalFormatting sqref="B598">
    <cfRule type="cellIs" dxfId="19" priority="36" operator="greaterThan">
      <formula>0</formula>
    </cfRule>
  </conditionalFormatting>
  <conditionalFormatting sqref="B605">
    <cfRule type="containsText" dxfId="18" priority="225" operator="containsText" text="Incomplete">
      <formula>NOT(ISERROR(SEARCH("Incomplete",B605)))</formula>
    </cfRule>
  </conditionalFormatting>
  <conditionalFormatting sqref="B612">
    <cfRule type="cellIs" dxfId="17" priority="32" operator="greaterThan">
      <formula>0</formula>
    </cfRule>
  </conditionalFormatting>
  <conditionalFormatting sqref="B619">
    <cfRule type="containsText" dxfId="16" priority="222" operator="containsText" text="Incomplete">
      <formula>NOT(ISERROR(SEARCH("Incomplete",B619)))</formula>
    </cfRule>
  </conditionalFormatting>
  <conditionalFormatting sqref="B626">
    <cfRule type="cellIs" dxfId="15" priority="28" operator="greaterThan">
      <formula>0</formula>
    </cfRule>
  </conditionalFormatting>
  <conditionalFormatting sqref="B633">
    <cfRule type="containsText" dxfId="14" priority="219" operator="containsText" text="Incomplete">
      <formula>NOT(ISERROR(SEARCH("Incomplete",B633)))</formula>
    </cfRule>
  </conditionalFormatting>
  <conditionalFormatting sqref="B640">
    <cfRule type="cellIs" dxfId="13" priority="24" operator="greaterThan">
      <formula>0</formula>
    </cfRule>
  </conditionalFormatting>
  <conditionalFormatting sqref="B647">
    <cfRule type="containsText" dxfId="12" priority="216" operator="containsText" text="Incomplete">
      <formula>NOT(ISERROR(SEARCH("Incomplete",B647)))</formula>
    </cfRule>
  </conditionalFormatting>
  <conditionalFormatting sqref="B654">
    <cfRule type="cellIs" dxfId="11" priority="20" operator="greaterThan">
      <formula>0</formula>
    </cfRule>
  </conditionalFormatting>
  <conditionalFormatting sqref="B661">
    <cfRule type="containsText" dxfId="10" priority="213" operator="containsText" text="Incomplete">
      <formula>NOT(ISERROR(SEARCH("Incomplete",B661)))</formula>
    </cfRule>
  </conditionalFormatting>
  <conditionalFormatting sqref="B668">
    <cfRule type="cellIs" dxfId="9" priority="16" operator="greaterThan">
      <formula>0</formula>
    </cfRule>
  </conditionalFormatting>
  <conditionalFormatting sqref="B675">
    <cfRule type="containsText" dxfId="8" priority="210" operator="containsText" text="Incomplete">
      <formula>NOT(ISERROR(SEARCH("Incomplete",B675)))</formula>
    </cfRule>
  </conditionalFormatting>
  <conditionalFormatting sqref="B682">
    <cfRule type="cellIs" dxfId="7" priority="12" operator="greaterThan">
      <formula>0</formula>
    </cfRule>
  </conditionalFormatting>
  <conditionalFormatting sqref="B689">
    <cfRule type="containsText" dxfId="6" priority="207" operator="containsText" text="Incomplete">
      <formula>NOT(ISERROR(SEARCH("Incomplete",B689)))</formula>
    </cfRule>
  </conditionalFormatting>
  <conditionalFormatting sqref="B696">
    <cfRule type="cellIs" dxfId="5" priority="8" operator="greaterThan">
      <formula>0</formula>
    </cfRule>
  </conditionalFormatting>
  <conditionalFormatting sqref="F1">
    <cfRule type="containsText" dxfId="4" priority="5" operator="containsText" text="AOC Incomplete">
      <formula>NOT(ISERROR(SEARCH("AOC Incomplete",F1)))</formula>
    </cfRule>
  </conditionalFormatting>
  <conditionalFormatting sqref="H1">
    <cfRule type="containsText" dxfId="3" priority="4" operator="containsText" text="AOC Incomplete">
      <formula>NOT(ISERROR(SEARCH("AOC Incomplete",H1)))</formula>
    </cfRule>
  </conditionalFormatting>
  <conditionalFormatting sqref="I2:J2">
    <cfRule type="cellIs" dxfId="2" priority="3" operator="notEqual">
      <formula>0</formula>
    </cfRule>
  </conditionalFormatting>
  <conditionalFormatting sqref="B1:B1048576">
    <cfRule type="containsText" dxfId="1" priority="2" operator="containsText" text="NIP Not Reviewed">
      <formula>NOT(ISERROR(SEARCH("NIP Not Reviewed",B1)))</formula>
    </cfRule>
  </conditionalFormatting>
  <conditionalFormatting sqref="B1:B1048576">
    <cfRule type="containsText" dxfId="0" priority="1" operator="containsText" text="NIP Complete">
      <formula>NOT(ISERROR(SEARCH("NIP Complete",B1)))</formula>
    </cfRule>
  </conditionalFormatting>
  <dataValidations count="1">
    <dataValidation type="list" allowBlank="1" showInputMessage="1" showErrorMessage="1" sqref="B689 B17 B31 B45 B59 B73 B87 B101 B115 B129 B143 B157 B171 B185 B199 B213 B227 B241 B255 B269 B283 B297 B311 B325 B339 B353 B367 B381 B395 B409 B423 B437 B451 B465 B479 B493 B507 B521 B535 B549 B563 B577 B591 B605 B619 B633 B647 B661 B675 B3" xr:uid="{D82B9173-0122-4678-848D-42FD822DE29E}">
      <formula1>$T$4:$T$8</formula1>
    </dataValidation>
  </dataValidations>
  <printOptions horizontalCentered="1"/>
  <pageMargins left="0.25" right="0.25" top="0.25" bottom="0.5" header="0.3" footer="0.3"/>
  <pageSetup scale="72" orientation="landscape" r:id="rId1"/>
  <headerFooter>
    <oddFooter>&amp;LArizona Department of Education&amp;CPage &amp;P of 17&amp;RTitle IV-A Student Support and Academic Enrichment Grant</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2E7CAF9-368E-4B34-95EA-419EDDB00116}">
          <x14:formula1>
            <xm:f>'Budget Balance Summary'!$C$89:$C$96</xm:f>
          </x14:formula1>
          <xm:sqref>D4:D14 D690:D700 D676:D686 D662:D672 D648:D658 D634:D644 D620:D630 D606:D616 D592:D602 D578:D588 D564:D574 D550:D560 D536:D546 D522:D532 D508:D518 D494:D504 D480:D490 D466:D476 D452:D462 D438:D448 D424:D434 D410:D420 D396:D406 D382:D392 D368:D378 D354:D364 D340:D350 D326:D336 D312:D322 D298:D308 D284:D294 D270:D280 D256:D266 D242:D252 D228:D238 D214:D224 D200:D210 D186:D196 D172:D182 D158:D168 D144:D154 D130:D140 D116:D126 D102:D112 D88:D98 D74:D84 D60:D70 D46:D56 D32:D42 D18:D28</xm:sqref>
        </x14:dataValidation>
        <x14:dataValidation type="list" allowBlank="1" showInputMessage="1" showErrorMessage="1" xr:uid="{98D6DEF8-E747-44BC-891D-C33AE243823B}">
          <x14:formula1>
            <xm:f>'Budget Balance Summary'!$A$89:$A$141</xm:f>
          </x14:formula1>
          <xm:sqref>E4:E14 E690:E700 E676:E686 E662:E672 E648:E658 E634:E644 E620:E630 E606:E616 E592:E602 E578:E588 E564:E574 E550:E560 E536:E546 E522:E532 E508:E518 E494:E504 E480:E490 E466:E476 E452:E462 E438:E448 E424:E434 E410:E420 E396:E406 E382:E392 E368:E378 E354:E364 E340:E350 E326:E336 E312:E322 E298:E308 E284:E294 E270:E280 E256:E266 E242:E252 E228:E238 E214:E224 E200:E210 E186:E196 E172:E182 E158:E168 E144:E154 E130:E140 E116:E126 E102:E112 E88:E98 E74:E84 E60:E70 E46:E56 E32:E42 E18:E28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A6EA77A0DCA04ABEA364E7A67FCA18" ma:contentTypeVersion="21" ma:contentTypeDescription="Create a new document." ma:contentTypeScope="" ma:versionID="bb450121cee566c9fbcc2e60ac323405">
  <xsd:schema xmlns:xsd="http://www.w3.org/2001/XMLSchema" xmlns:xs="http://www.w3.org/2001/XMLSchema" xmlns:p="http://schemas.microsoft.com/office/2006/metadata/properties" xmlns:ns2="cc47469a-2ecf-47b1-ba9a-ce2912518832" xmlns:ns3="981b1879-079f-4bfe-b72e-dd5756959421" xmlns:ns4="f69ac7c7-1a2e-46bd-a988-685139f8f258" targetNamespace="http://schemas.microsoft.com/office/2006/metadata/properties" ma:root="true" ma:fieldsID="3ac0a7185eca0e29c951b083d2c956fa" ns2:_="" ns3:_="" ns4:_="">
    <xsd:import namespace="cc47469a-2ecf-47b1-ba9a-ce2912518832"/>
    <xsd:import namespace="981b1879-079f-4bfe-b72e-dd5756959421"/>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ProjectTitle"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EANa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47469a-2ecf-47b1-ba9a-ce29125188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rojectTitle" ma:index="10" nillable="true" ma:displayName="Project Title" ma:format="Dropdown" ma:internalName="ProjectTitle">
      <xsd:simpleType>
        <xsd:restriction base="dms:Text">
          <xsd:maxLength value="255"/>
        </xsd:restrict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LEAName" ma:index="27" nillable="true" ma:displayName="LEA Name" ma:format="Dropdown" ma:internalName="LEAName">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1b1879-079f-4bfe-b72e-dd575695942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637a2c54-7321-418e-928d-6f3bd5ada9d3}" ma:internalName="TaxCatchAll" ma:showField="CatchAllData" ma:web="981b1879-079f-4bfe-b72e-dd57569594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69ac7c7-1a2e-46bd-a988-685139f8f258" xsi:nil="true"/>
    <ProjectTitle xmlns="cc47469a-2ecf-47b1-ba9a-ce2912518832">Template</ProjectTitle>
    <lcf76f155ced4ddcb4097134ff3c332f xmlns="cc47469a-2ecf-47b1-ba9a-ce2912518832">
      <Terms xmlns="http://schemas.microsoft.com/office/infopath/2007/PartnerControls"/>
    </lcf76f155ced4ddcb4097134ff3c332f>
    <LEAName xmlns="cc47469a-2ecf-47b1-ba9a-ce2912518832" xsi:nil="true"/>
  </documentManagement>
</p:properties>
</file>

<file path=customXml/itemProps1.xml><?xml version="1.0" encoding="utf-8"?>
<ds:datastoreItem xmlns:ds="http://schemas.openxmlformats.org/officeDocument/2006/customXml" ds:itemID="{E907D07E-4BAC-4BEE-91FC-493868176417}"/>
</file>

<file path=customXml/itemProps2.xml><?xml version="1.0" encoding="utf-8"?>
<ds:datastoreItem xmlns:ds="http://schemas.openxmlformats.org/officeDocument/2006/customXml" ds:itemID="{5A0CC1AC-50BC-4AFE-9ED4-674A89F48FCA}"/>
</file>

<file path=customXml/itemProps3.xml><?xml version="1.0" encoding="utf-8"?>
<ds:datastoreItem xmlns:ds="http://schemas.openxmlformats.org/officeDocument/2006/customXml" ds:itemID="{5C49A677-D7C8-4C6C-A25F-AE69F27657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IV-A LEA Review Workbook</dc:title>
  <dc:subject>Title IV-A LEA Review Workbook</dc:subject>
  <dc:creator>Sandra Skelton</dc:creator>
  <cp:keywords>Title IV-A Tool</cp:keywords>
  <dc:description/>
  <cp:lastModifiedBy/>
  <cp:revision/>
  <dcterms:created xsi:type="dcterms:W3CDTF">2018-04-16T21:08:41Z</dcterms:created>
  <dcterms:modified xsi:type="dcterms:W3CDTF">2026-08-17T14:00:11Z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0x01010098A6EA77A0DCA04ABEA364E7A67FCA18</vt:lpwstr>
  </property>
  <property fmtid="{D5CDD505-2E9C-101B-9397-08002B2CF9AE}" pid="3" name="MediaServiceImageTags">
    <vt:lpwstr/>
  </property>
</Properties>
</file>