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ThisWorkbook"/>
  <mc:AlternateContent xmlns:mc="http://schemas.openxmlformats.org/markup-compatibility/2006">
    <mc:Choice Requires="x15">
      <x15ac:absPath xmlns:x15ac="http://schemas.microsoft.com/office/spreadsheetml/2010/11/ac" url="https://adecloud.sharepoint.com/sites/ExceptionalStudentServicesESS/Finance/Internal Projects &amp; Program items/GAN/"/>
    </mc:Choice>
  </mc:AlternateContent>
  <xr:revisionPtr revIDLastSave="135" documentId="11_C7779E5BD9C494D8E68D2CF7AF3DD20E3E507A8E" xr6:coauthVersionLast="47" xr6:coauthVersionMax="47" xr10:uidLastSave="{7C0AD02A-D729-443A-8FE4-1E78CE667374}"/>
  <workbookProtection workbookAlgorithmName="SHA-512" workbookHashValue="u3AT6Jakvkmr+V00XtZtMohO7YQRDBFRx6OxBuFqbgCO8UMlYX/LXOIfBZwe/Vrav2Fgq41slo0zk1uJs4wzlA==" workbookSaltValue="a5Z/0lGdedMdif8TqcftwQ==" workbookSpinCount="100000" lockStructure="1"/>
  <bookViews>
    <workbookView xWindow="-110" yWindow="-110" windowWidth="19420" windowHeight="10300" tabRatio="723" firstSheet="2" activeTab="2" xr2:uid="{A579C4AE-7C8E-46FD-80BA-CDE087DF2C51}"/>
  </bookViews>
  <sheets>
    <sheet name="Instructions" sheetId="1" r:id="rId1"/>
    <sheet name="Section 611" sheetId="2" r:id="rId2"/>
    <sheet name="Section 619" sheetId="5" r:id="rId3"/>
    <sheet name="Overview 611" sheetId="3" state="hidden" r:id="rId4"/>
    <sheet name="Overview 619" sheetId="4" state="hidden" r:id="rId5"/>
    <sheet name="FY26 Prelim Allocation" sheetId="6" state="hidden" r:id="rId6"/>
    <sheet name="FY26 Full Allocation" sheetId="7" state="hidden" r:id="rId7"/>
    <sheet name="FY26 Indirect Cost Rates" sheetId="8" state="hidden" r:id="rId8"/>
  </sheets>
  <definedNames>
    <definedName name="_xlnm._FilterDatabase" localSheetId="7" hidden="1">'FY26 Indirect Cost Rates'!$A$1:$D$323</definedName>
    <definedName name="_xlnm._FilterDatabase" localSheetId="5" hidden="1">'FY26 Prelim Allocation'!$A$3:$H$648</definedName>
    <definedName name="_xlnm._FilterDatabase" localSheetId="3" hidden="1">'Overview 611'!$A$2:$Q$2</definedName>
    <definedName name="_xlnm._FilterDatabase" localSheetId="1" hidden="1">'Section 611'!$C$2:$C$3</definedName>
    <definedName name="_xlnm._FilterDatabase" localSheetId="2" hidden="1">'Section 619'!$C$2:$C$3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8" i="2"/>
  <c r="D23" i="5"/>
  <c r="D23" i="2"/>
  <c r="P4" i="4"/>
  <c r="P5" i="4"/>
  <c r="P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171" i="4"/>
  <c r="P172" i="4"/>
  <c r="P173" i="4"/>
  <c r="P174" i="4"/>
  <c r="P175" i="4"/>
  <c r="P176" i="4"/>
  <c r="P177" i="4"/>
  <c r="P178" i="4"/>
  <c r="P179" i="4"/>
  <c r="P180" i="4"/>
  <c r="P181" i="4"/>
  <c r="P182" i="4"/>
  <c r="P183" i="4"/>
  <c r="P184" i="4"/>
  <c r="P185" i="4"/>
  <c r="P186" i="4"/>
  <c r="P187" i="4"/>
  <c r="P188" i="4"/>
  <c r="P189" i="4"/>
  <c r="P190" i="4"/>
  <c r="P191" i="4"/>
  <c r="P192" i="4"/>
  <c r="P193" i="4"/>
  <c r="P194" i="4"/>
  <c r="P195" i="4"/>
  <c r="P196" i="4"/>
  <c r="P197" i="4"/>
  <c r="P198" i="4"/>
  <c r="P199" i="4"/>
  <c r="P200" i="4"/>
  <c r="P201" i="4"/>
  <c r="P202" i="4"/>
  <c r="P203" i="4"/>
  <c r="P204" i="4"/>
  <c r="P205" i="4"/>
  <c r="P206" i="4"/>
  <c r="P207" i="4"/>
  <c r="P208" i="4"/>
  <c r="P209" i="4"/>
  <c r="P210" i="4"/>
  <c r="P211" i="4"/>
  <c r="P212" i="4"/>
  <c r="P213" i="4"/>
  <c r="P214" i="4"/>
  <c r="P215" i="4"/>
  <c r="P216" i="4"/>
  <c r="P217" i="4"/>
  <c r="P218" i="4"/>
  <c r="P219" i="4"/>
  <c r="P220" i="4"/>
  <c r="P221" i="4"/>
  <c r="P222" i="4"/>
  <c r="P223" i="4"/>
  <c r="P224" i="4"/>
  <c r="P225" i="4"/>
  <c r="P226" i="4"/>
  <c r="P227" i="4"/>
  <c r="P228" i="4"/>
  <c r="P229" i="4"/>
  <c r="P230" i="4"/>
  <c r="P231" i="4"/>
  <c r="P232" i="4"/>
  <c r="P233" i="4"/>
  <c r="P234" i="4"/>
  <c r="P235" i="4"/>
  <c r="P236" i="4"/>
  <c r="P237" i="4"/>
  <c r="P238" i="4"/>
  <c r="P239" i="4"/>
  <c r="P240" i="4"/>
  <c r="P241" i="4"/>
  <c r="P242" i="4"/>
  <c r="P243" i="4"/>
  <c r="P244" i="4"/>
  <c r="P245" i="4"/>
  <c r="P246" i="4"/>
  <c r="P247" i="4"/>
  <c r="P248" i="4"/>
  <c r="P249" i="4"/>
  <c r="P250" i="4"/>
  <c r="P251" i="4"/>
  <c r="P252" i="4"/>
  <c r="P253" i="4"/>
  <c r="P254" i="4"/>
  <c r="P255" i="4"/>
  <c r="P256" i="4"/>
  <c r="P257" i="4"/>
  <c r="P258" i="4"/>
  <c r="P259" i="4"/>
  <c r="P260" i="4"/>
  <c r="P261" i="4"/>
  <c r="P262" i="4"/>
  <c r="P263" i="4"/>
  <c r="P264" i="4"/>
  <c r="P265" i="4"/>
  <c r="P266" i="4"/>
  <c r="P267" i="4"/>
  <c r="P268" i="4"/>
  <c r="P269" i="4"/>
  <c r="P270" i="4"/>
  <c r="P271" i="4"/>
  <c r="P272" i="4"/>
  <c r="P273" i="4"/>
  <c r="P274" i="4"/>
  <c r="P275" i="4"/>
  <c r="P276" i="4"/>
  <c r="P277" i="4"/>
  <c r="P278" i="4"/>
  <c r="P279" i="4"/>
  <c r="P280" i="4"/>
  <c r="P281" i="4"/>
  <c r="P282" i="4"/>
  <c r="P283" i="4"/>
  <c r="P284" i="4"/>
  <c r="P285" i="4"/>
  <c r="P286" i="4"/>
  <c r="P287" i="4"/>
  <c r="P288" i="4"/>
  <c r="P289" i="4"/>
  <c r="P290" i="4"/>
  <c r="P291" i="4"/>
  <c r="P292" i="4"/>
  <c r="P293" i="4"/>
  <c r="P294" i="4"/>
  <c r="P295" i="4"/>
  <c r="P296" i="4"/>
  <c r="P297" i="4"/>
  <c r="P298" i="4"/>
  <c r="P299" i="4"/>
  <c r="P300" i="4"/>
  <c r="P301" i="4"/>
  <c r="P302" i="4"/>
  <c r="P303" i="4"/>
  <c r="P304" i="4"/>
  <c r="P305" i="4"/>
  <c r="P306" i="4"/>
  <c r="P307" i="4"/>
  <c r="P308" i="4"/>
  <c r="P309" i="4"/>
  <c r="P310" i="4"/>
  <c r="P311" i="4"/>
  <c r="P312" i="4"/>
  <c r="P313" i="4"/>
  <c r="P314" i="4"/>
  <c r="P315" i="4"/>
  <c r="P316" i="4"/>
  <c r="P317" i="4"/>
  <c r="P318" i="4"/>
  <c r="P319" i="4"/>
  <c r="P320" i="4"/>
  <c r="P321" i="4"/>
  <c r="P322" i="4"/>
  <c r="P323" i="4"/>
  <c r="P324" i="4"/>
  <c r="P325" i="4"/>
  <c r="P326" i="4"/>
  <c r="P327" i="4"/>
  <c r="P328" i="4"/>
  <c r="P329" i="4"/>
  <c r="P330" i="4"/>
  <c r="P331" i="4"/>
  <c r="P332" i="4"/>
  <c r="P333" i="4"/>
  <c r="P334" i="4"/>
  <c r="P335" i="4"/>
  <c r="P336" i="4"/>
  <c r="P337" i="4"/>
  <c r="P338" i="4"/>
  <c r="P339" i="4"/>
  <c r="P340" i="4"/>
  <c r="P341" i="4"/>
  <c r="P342" i="4"/>
  <c r="P343" i="4"/>
  <c r="P344" i="4"/>
  <c r="P345" i="4"/>
  <c r="P346" i="4"/>
  <c r="P347" i="4"/>
  <c r="P348" i="4"/>
  <c r="P349" i="4"/>
  <c r="P350" i="4"/>
  <c r="P351" i="4"/>
  <c r="P352" i="4"/>
  <c r="P353" i="4"/>
  <c r="P354" i="4"/>
  <c r="P355" i="4"/>
  <c r="P356" i="4"/>
  <c r="P357" i="4"/>
  <c r="P358" i="4"/>
  <c r="P359" i="4"/>
  <c r="P360" i="4"/>
  <c r="P361" i="4"/>
  <c r="P362" i="4"/>
  <c r="P363" i="4"/>
  <c r="P364" i="4"/>
  <c r="P365" i="4"/>
  <c r="P366" i="4"/>
  <c r="P367" i="4"/>
  <c r="P368" i="4"/>
  <c r="P369" i="4"/>
  <c r="P370" i="4"/>
  <c r="P371" i="4"/>
  <c r="P372" i="4"/>
  <c r="P373" i="4"/>
  <c r="P374" i="4"/>
  <c r="P375" i="4"/>
  <c r="P376" i="4"/>
  <c r="P377" i="4"/>
  <c r="P378" i="4"/>
  <c r="P379" i="4"/>
  <c r="P380" i="4"/>
  <c r="P381" i="4"/>
  <c r="P382" i="4"/>
  <c r="P383" i="4"/>
  <c r="P384" i="4"/>
  <c r="P385" i="4"/>
  <c r="P386" i="4"/>
  <c r="P387" i="4"/>
  <c r="P388" i="4"/>
  <c r="P389" i="4"/>
  <c r="P390" i="4"/>
  <c r="P391" i="4"/>
  <c r="P392" i="4"/>
  <c r="P393" i="4"/>
  <c r="P394" i="4"/>
  <c r="P395" i="4"/>
  <c r="P396" i="4"/>
  <c r="P397" i="4"/>
  <c r="P398" i="4"/>
  <c r="P399" i="4"/>
  <c r="P400" i="4"/>
  <c r="P401" i="4"/>
  <c r="P402" i="4"/>
  <c r="P403" i="4"/>
  <c r="P404" i="4"/>
  <c r="P405" i="4"/>
  <c r="P406" i="4"/>
  <c r="P407" i="4"/>
  <c r="P408" i="4"/>
  <c r="P409" i="4"/>
  <c r="P410" i="4"/>
  <c r="P411" i="4"/>
  <c r="P412" i="4"/>
  <c r="P413" i="4"/>
  <c r="P414" i="4"/>
  <c r="P415" i="4"/>
  <c r="P416" i="4"/>
  <c r="P417" i="4"/>
  <c r="P418" i="4"/>
  <c r="P419" i="4"/>
  <c r="P420" i="4"/>
  <c r="P421" i="4"/>
  <c r="P422" i="4"/>
  <c r="P423" i="4"/>
  <c r="P424" i="4"/>
  <c r="P425" i="4"/>
  <c r="P426" i="4"/>
  <c r="P427" i="4"/>
  <c r="P428" i="4"/>
  <c r="P429" i="4"/>
  <c r="P430" i="4"/>
  <c r="P431" i="4"/>
  <c r="P432" i="4"/>
  <c r="P433" i="4"/>
  <c r="P434" i="4"/>
  <c r="P435" i="4"/>
  <c r="P436" i="4"/>
  <c r="P437" i="4"/>
  <c r="P438" i="4"/>
  <c r="P439" i="4"/>
  <c r="P440" i="4"/>
  <c r="P441" i="4"/>
  <c r="P442" i="4"/>
  <c r="P443" i="4"/>
  <c r="P444" i="4"/>
  <c r="P445" i="4"/>
  <c r="P446" i="4"/>
  <c r="P447" i="4"/>
  <c r="P448" i="4"/>
  <c r="P449" i="4"/>
  <c r="P450" i="4"/>
  <c r="P451" i="4"/>
  <c r="P452" i="4"/>
  <c r="P453" i="4"/>
  <c r="P454" i="4"/>
  <c r="P455" i="4"/>
  <c r="P456" i="4"/>
  <c r="P457" i="4"/>
  <c r="P458" i="4"/>
  <c r="P459" i="4"/>
  <c r="P460" i="4"/>
  <c r="P461" i="4"/>
  <c r="P462" i="4"/>
  <c r="P463" i="4"/>
  <c r="P464" i="4"/>
  <c r="P465" i="4"/>
  <c r="P466" i="4"/>
  <c r="P467" i="4"/>
  <c r="P468" i="4"/>
  <c r="P469" i="4"/>
  <c r="P470" i="4"/>
  <c r="P471" i="4"/>
  <c r="P472" i="4"/>
  <c r="P473" i="4"/>
  <c r="P474" i="4"/>
  <c r="P475" i="4"/>
  <c r="P476" i="4"/>
  <c r="P477" i="4"/>
  <c r="P478" i="4"/>
  <c r="P479" i="4"/>
  <c r="P480" i="4"/>
  <c r="P481" i="4"/>
  <c r="P482" i="4"/>
  <c r="P483" i="4"/>
  <c r="P484" i="4"/>
  <c r="P485" i="4"/>
  <c r="P486" i="4"/>
  <c r="P487" i="4"/>
  <c r="P488" i="4"/>
  <c r="P489" i="4"/>
  <c r="P490" i="4"/>
  <c r="P491" i="4"/>
  <c r="P492" i="4"/>
  <c r="P493" i="4"/>
  <c r="P494" i="4"/>
  <c r="P495" i="4"/>
  <c r="P496" i="4"/>
  <c r="P497" i="4"/>
  <c r="P498" i="4"/>
  <c r="P499" i="4"/>
  <c r="P500" i="4"/>
  <c r="P501" i="4"/>
  <c r="P502" i="4"/>
  <c r="P503" i="4"/>
  <c r="P504" i="4"/>
  <c r="P505" i="4"/>
  <c r="P506" i="4"/>
  <c r="P507" i="4"/>
  <c r="P508" i="4"/>
  <c r="P509" i="4"/>
  <c r="P510" i="4"/>
  <c r="P511" i="4"/>
  <c r="P512" i="4"/>
  <c r="P513" i="4"/>
  <c r="P514" i="4"/>
  <c r="P515" i="4"/>
  <c r="P516" i="4"/>
  <c r="P517" i="4"/>
  <c r="P518" i="4"/>
  <c r="P519" i="4"/>
  <c r="P520" i="4"/>
  <c r="P521" i="4"/>
  <c r="P522" i="4"/>
  <c r="P523" i="4"/>
  <c r="P524" i="4"/>
  <c r="P525" i="4"/>
  <c r="P526" i="4"/>
  <c r="P527" i="4"/>
  <c r="P528" i="4"/>
  <c r="P529" i="4"/>
  <c r="P530" i="4"/>
  <c r="P531" i="4"/>
  <c r="P532" i="4"/>
  <c r="P533" i="4"/>
  <c r="P534" i="4"/>
  <c r="P535" i="4"/>
  <c r="P536" i="4"/>
  <c r="P537" i="4"/>
  <c r="P538" i="4"/>
  <c r="P539" i="4"/>
  <c r="P540" i="4"/>
  <c r="P541" i="4"/>
  <c r="P542" i="4"/>
  <c r="P543" i="4"/>
  <c r="P544" i="4"/>
  <c r="P545" i="4"/>
  <c r="P546" i="4"/>
  <c r="P547" i="4"/>
  <c r="P548" i="4"/>
  <c r="P549" i="4"/>
  <c r="P550" i="4"/>
  <c r="P551" i="4"/>
  <c r="P552" i="4"/>
  <c r="P553" i="4"/>
  <c r="P554" i="4"/>
  <c r="P555" i="4"/>
  <c r="P556" i="4"/>
  <c r="P557" i="4"/>
  <c r="P558" i="4"/>
  <c r="P559" i="4"/>
  <c r="P560" i="4"/>
  <c r="P561" i="4"/>
  <c r="P562" i="4"/>
  <c r="P563" i="4"/>
  <c r="P564" i="4"/>
  <c r="P565" i="4"/>
  <c r="P566" i="4"/>
  <c r="P567" i="4"/>
  <c r="P568" i="4"/>
  <c r="P569" i="4"/>
  <c r="P570" i="4"/>
  <c r="P571" i="4"/>
  <c r="P572" i="4"/>
  <c r="P573" i="4"/>
  <c r="P574" i="4"/>
  <c r="P575" i="4"/>
  <c r="P576" i="4"/>
  <c r="P577" i="4"/>
  <c r="P578" i="4"/>
  <c r="P579" i="4"/>
  <c r="P580" i="4"/>
  <c r="P581" i="4"/>
  <c r="P582" i="4"/>
  <c r="P583" i="4"/>
  <c r="P584" i="4"/>
  <c r="P585" i="4"/>
  <c r="P586" i="4"/>
  <c r="P587" i="4"/>
  <c r="P588" i="4"/>
  <c r="P589" i="4"/>
  <c r="P590" i="4"/>
  <c r="P591" i="4"/>
  <c r="P592" i="4"/>
  <c r="P593" i="4"/>
  <c r="P594" i="4"/>
  <c r="P595" i="4"/>
  <c r="P596" i="4"/>
  <c r="P597" i="4"/>
  <c r="P598" i="4"/>
  <c r="P599" i="4"/>
  <c r="P600" i="4"/>
  <c r="P601" i="4"/>
  <c r="P602" i="4"/>
  <c r="P603" i="4"/>
  <c r="P604" i="4"/>
  <c r="P605" i="4"/>
  <c r="P606" i="4"/>
  <c r="P607" i="4"/>
  <c r="P608" i="4"/>
  <c r="P609" i="4"/>
  <c r="P610" i="4"/>
  <c r="P611" i="4"/>
  <c r="P612" i="4"/>
  <c r="P613" i="4"/>
  <c r="P614" i="4"/>
  <c r="P615" i="4"/>
  <c r="P616" i="4"/>
  <c r="P617" i="4"/>
  <c r="P618" i="4"/>
  <c r="P619" i="4"/>
  <c r="P620" i="4"/>
  <c r="P621" i="4"/>
  <c r="P622" i="4"/>
  <c r="P623" i="4"/>
  <c r="P624" i="4"/>
  <c r="P625" i="4"/>
  <c r="P626" i="4"/>
  <c r="P627" i="4"/>
  <c r="P628" i="4"/>
  <c r="P629" i="4"/>
  <c r="P630" i="4"/>
  <c r="P631" i="4"/>
  <c r="P632" i="4"/>
  <c r="P633" i="4"/>
  <c r="P634" i="4"/>
  <c r="P635" i="4"/>
  <c r="P636" i="4"/>
  <c r="P637" i="4"/>
  <c r="P638" i="4"/>
  <c r="P639" i="4"/>
  <c r="P640" i="4"/>
  <c r="P641" i="4"/>
  <c r="P642" i="4"/>
  <c r="P643" i="4"/>
  <c r="P644" i="4"/>
  <c r="P3" i="4"/>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P105" i="3"/>
  <c r="P106" i="3"/>
  <c r="P107" i="3"/>
  <c r="P108" i="3"/>
  <c r="P109" i="3"/>
  <c r="P110" i="3"/>
  <c r="P111" i="3"/>
  <c r="P112" i="3"/>
  <c r="P113" i="3"/>
  <c r="P114" i="3"/>
  <c r="P115" i="3"/>
  <c r="P116" i="3"/>
  <c r="P117" i="3"/>
  <c r="P118" i="3"/>
  <c r="P119" i="3"/>
  <c r="P120" i="3"/>
  <c r="P121" i="3"/>
  <c r="P122" i="3"/>
  <c r="P123" i="3"/>
  <c r="P124" i="3"/>
  <c r="P125" i="3"/>
  <c r="P126" i="3"/>
  <c r="P127" i="3"/>
  <c r="P128" i="3"/>
  <c r="P129" i="3"/>
  <c r="P130" i="3"/>
  <c r="P131" i="3"/>
  <c r="P132" i="3"/>
  <c r="P133" i="3"/>
  <c r="P134" i="3"/>
  <c r="P135" i="3"/>
  <c r="P136" i="3"/>
  <c r="P137" i="3"/>
  <c r="P138" i="3"/>
  <c r="P139" i="3"/>
  <c r="P140" i="3"/>
  <c r="P141" i="3"/>
  <c r="P142" i="3"/>
  <c r="P143" i="3"/>
  <c r="P144" i="3"/>
  <c r="P145" i="3"/>
  <c r="P146" i="3"/>
  <c r="P147" i="3"/>
  <c r="P148" i="3"/>
  <c r="P149" i="3"/>
  <c r="P150" i="3"/>
  <c r="P151" i="3"/>
  <c r="P152" i="3"/>
  <c r="P153" i="3"/>
  <c r="P154" i="3"/>
  <c r="P155" i="3"/>
  <c r="P156" i="3"/>
  <c r="P157" i="3"/>
  <c r="P158" i="3"/>
  <c r="P159" i="3"/>
  <c r="P160" i="3"/>
  <c r="P161" i="3"/>
  <c r="P162" i="3"/>
  <c r="P163" i="3"/>
  <c r="P164" i="3"/>
  <c r="P165" i="3"/>
  <c r="P166" i="3"/>
  <c r="P167" i="3"/>
  <c r="P168" i="3"/>
  <c r="P169" i="3"/>
  <c r="P170" i="3"/>
  <c r="P171" i="3"/>
  <c r="P172" i="3"/>
  <c r="P173" i="3"/>
  <c r="P174" i="3"/>
  <c r="P175" i="3"/>
  <c r="P176" i="3"/>
  <c r="P177" i="3"/>
  <c r="P178" i="3"/>
  <c r="P179" i="3"/>
  <c r="P180" i="3"/>
  <c r="P181" i="3"/>
  <c r="P182" i="3"/>
  <c r="P183" i="3"/>
  <c r="P184" i="3"/>
  <c r="P185" i="3"/>
  <c r="P186" i="3"/>
  <c r="P187" i="3"/>
  <c r="P188" i="3"/>
  <c r="P189" i="3"/>
  <c r="P190" i="3"/>
  <c r="P191" i="3"/>
  <c r="P192" i="3"/>
  <c r="P193" i="3"/>
  <c r="P194" i="3"/>
  <c r="P195" i="3"/>
  <c r="P196" i="3"/>
  <c r="P197" i="3"/>
  <c r="P198" i="3"/>
  <c r="P199" i="3"/>
  <c r="P200" i="3"/>
  <c r="P201" i="3"/>
  <c r="P202" i="3"/>
  <c r="P203" i="3"/>
  <c r="P204" i="3"/>
  <c r="P205" i="3"/>
  <c r="P206" i="3"/>
  <c r="P207" i="3"/>
  <c r="P208" i="3"/>
  <c r="P209" i="3"/>
  <c r="P210" i="3"/>
  <c r="P211" i="3"/>
  <c r="P212" i="3"/>
  <c r="P213" i="3"/>
  <c r="P214" i="3"/>
  <c r="P215" i="3"/>
  <c r="P216" i="3"/>
  <c r="P217" i="3"/>
  <c r="P218" i="3"/>
  <c r="P219" i="3"/>
  <c r="P220" i="3"/>
  <c r="P221" i="3"/>
  <c r="P222" i="3"/>
  <c r="P223" i="3"/>
  <c r="P224" i="3"/>
  <c r="P225" i="3"/>
  <c r="P226" i="3"/>
  <c r="P227" i="3"/>
  <c r="P228" i="3"/>
  <c r="P229" i="3"/>
  <c r="P230" i="3"/>
  <c r="P231" i="3"/>
  <c r="P232" i="3"/>
  <c r="P233" i="3"/>
  <c r="P234" i="3"/>
  <c r="P235" i="3"/>
  <c r="P236" i="3"/>
  <c r="P237" i="3"/>
  <c r="P238" i="3"/>
  <c r="P239" i="3"/>
  <c r="P240" i="3"/>
  <c r="P241" i="3"/>
  <c r="P242" i="3"/>
  <c r="P243" i="3"/>
  <c r="P244" i="3"/>
  <c r="P245" i="3"/>
  <c r="P246" i="3"/>
  <c r="P247" i="3"/>
  <c r="P248" i="3"/>
  <c r="P249" i="3"/>
  <c r="P250" i="3"/>
  <c r="P251" i="3"/>
  <c r="P252" i="3"/>
  <c r="P253" i="3"/>
  <c r="P254" i="3"/>
  <c r="P255" i="3"/>
  <c r="P256" i="3"/>
  <c r="P257" i="3"/>
  <c r="P258" i="3"/>
  <c r="P259" i="3"/>
  <c r="P260" i="3"/>
  <c r="P261" i="3"/>
  <c r="P262" i="3"/>
  <c r="P263" i="3"/>
  <c r="P264" i="3"/>
  <c r="P265" i="3"/>
  <c r="P266" i="3"/>
  <c r="P267" i="3"/>
  <c r="P268" i="3"/>
  <c r="P269" i="3"/>
  <c r="P270" i="3"/>
  <c r="P271" i="3"/>
  <c r="P272" i="3"/>
  <c r="P273" i="3"/>
  <c r="P274" i="3"/>
  <c r="P275" i="3"/>
  <c r="P276" i="3"/>
  <c r="P277" i="3"/>
  <c r="P278" i="3"/>
  <c r="P279" i="3"/>
  <c r="P280" i="3"/>
  <c r="P281" i="3"/>
  <c r="P282" i="3"/>
  <c r="P283" i="3"/>
  <c r="P284" i="3"/>
  <c r="P285" i="3"/>
  <c r="P286" i="3"/>
  <c r="P287" i="3"/>
  <c r="P288" i="3"/>
  <c r="P289" i="3"/>
  <c r="P290" i="3"/>
  <c r="P291" i="3"/>
  <c r="P292" i="3"/>
  <c r="P293" i="3"/>
  <c r="P294" i="3"/>
  <c r="P295" i="3"/>
  <c r="P296" i="3"/>
  <c r="P297" i="3"/>
  <c r="P298" i="3"/>
  <c r="P299" i="3"/>
  <c r="P300" i="3"/>
  <c r="P301" i="3"/>
  <c r="P302" i="3"/>
  <c r="P303" i="3"/>
  <c r="P304" i="3"/>
  <c r="P305" i="3"/>
  <c r="P306" i="3"/>
  <c r="P307" i="3"/>
  <c r="P308" i="3"/>
  <c r="P309" i="3"/>
  <c r="P310" i="3"/>
  <c r="P311" i="3"/>
  <c r="P312" i="3"/>
  <c r="P313" i="3"/>
  <c r="P314" i="3"/>
  <c r="P315" i="3"/>
  <c r="P316" i="3"/>
  <c r="P317" i="3"/>
  <c r="P318" i="3"/>
  <c r="P319" i="3"/>
  <c r="P320" i="3"/>
  <c r="P321" i="3"/>
  <c r="P322" i="3"/>
  <c r="P323" i="3"/>
  <c r="P324" i="3"/>
  <c r="P325" i="3"/>
  <c r="P326" i="3"/>
  <c r="P327" i="3"/>
  <c r="P328" i="3"/>
  <c r="P329" i="3"/>
  <c r="P330" i="3"/>
  <c r="P331" i="3"/>
  <c r="P332" i="3"/>
  <c r="P333" i="3"/>
  <c r="P334" i="3"/>
  <c r="P335" i="3"/>
  <c r="P336" i="3"/>
  <c r="P337" i="3"/>
  <c r="P338" i="3"/>
  <c r="P339" i="3"/>
  <c r="P340" i="3"/>
  <c r="P341" i="3"/>
  <c r="P342" i="3"/>
  <c r="P343" i="3"/>
  <c r="P344" i="3"/>
  <c r="P345" i="3"/>
  <c r="P346" i="3"/>
  <c r="P347" i="3"/>
  <c r="P348" i="3"/>
  <c r="P349" i="3"/>
  <c r="P350" i="3"/>
  <c r="P351" i="3"/>
  <c r="P352" i="3"/>
  <c r="P353" i="3"/>
  <c r="P354" i="3"/>
  <c r="P355" i="3"/>
  <c r="P356" i="3"/>
  <c r="P357" i="3"/>
  <c r="P358" i="3"/>
  <c r="P359" i="3"/>
  <c r="P360" i="3"/>
  <c r="P361" i="3"/>
  <c r="P362" i="3"/>
  <c r="P363" i="3"/>
  <c r="P364" i="3"/>
  <c r="P365" i="3"/>
  <c r="P366" i="3"/>
  <c r="P367" i="3"/>
  <c r="P368" i="3"/>
  <c r="P369" i="3"/>
  <c r="P370" i="3"/>
  <c r="P371" i="3"/>
  <c r="P372" i="3"/>
  <c r="P373" i="3"/>
  <c r="P374" i="3"/>
  <c r="P375" i="3"/>
  <c r="P376" i="3"/>
  <c r="P377" i="3"/>
  <c r="P378" i="3"/>
  <c r="P379" i="3"/>
  <c r="P380" i="3"/>
  <c r="P381" i="3"/>
  <c r="P382" i="3"/>
  <c r="P383" i="3"/>
  <c r="P384" i="3"/>
  <c r="P385" i="3"/>
  <c r="P386" i="3"/>
  <c r="P387" i="3"/>
  <c r="P388" i="3"/>
  <c r="P389" i="3"/>
  <c r="P390" i="3"/>
  <c r="P391" i="3"/>
  <c r="P392" i="3"/>
  <c r="P393" i="3"/>
  <c r="P394" i="3"/>
  <c r="P395" i="3"/>
  <c r="P396" i="3"/>
  <c r="P397" i="3"/>
  <c r="P398" i="3"/>
  <c r="P399" i="3"/>
  <c r="P400" i="3"/>
  <c r="P401" i="3"/>
  <c r="P402" i="3"/>
  <c r="P403" i="3"/>
  <c r="P404" i="3"/>
  <c r="P405" i="3"/>
  <c r="P406" i="3"/>
  <c r="P407" i="3"/>
  <c r="P408" i="3"/>
  <c r="P409" i="3"/>
  <c r="P410" i="3"/>
  <c r="P411" i="3"/>
  <c r="P412" i="3"/>
  <c r="P413" i="3"/>
  <c r="P414" i="3"/>
  <c r="P415" i="3"/>
  <c r="P416" i="3"/>
  <c r="P417" i="3"/>
  <c r="P418" i="3"/>
  <c r="P419" i="3"/>
  <c r="P420" i="3"/>
  <c r="P421" i="3"/>
  <c r="P422" i="3"/>
  <c r="P423" i="3"/>
  <c r="P424" i="3"/>
  <c r="P425" i="3"/>
  <c r="P426" i="3"/>
  <c r="P427" i="3"/>
  <c r="P428" i="3"/>
  <c r="P429" i="3"/>
  <c r="P430" i="3"/>
  <c r="P431" i="3"/>
  <c r="P432" i="3"/>
  <c r="P433" i="3"/>
  <c r="P434" i="3"/>
  <c r="P435" i="3"/>
  <c r="P436" i="3"/>
  <c r="P437" i="3"/>
  <c r="P438" i="3"/>
  <c r="P439" i="3"/>
  <c r="P440" i="3"/>
  <c r="P441" i="3"/>
  <c r="P442" i="3"/>
  <c r="P443" i="3"/>
  <c r="P444" i="3"/>
  <c r="P445" i="3"/>
  <c r="P446" i="3"/>
  <c r="P447" i="3"/>
  <c r="P448" i="3"/>
  <c r="P449" i="3"/>
  <c r="P450" i="3"/>
  <c r="P451" i="3"/>
  <c r="P452" i="3"/>
  <c r="P453" i="3"/>
  <c r="P454" i="3"/>
  <c r="P455" i="3"/>
  <c r="P456" i="3"/>
  <c r="P457" i="3"/>
  <c r="P458" i="3"/>
  <c r="P459" i="3"/>
  <c r="P460" i="3"/>
  <c r="P461" i="3"/>
  <c r="P462" i="3"/>
  <c r="P463" i="3"/>
  <c r="P464" i="3"/>
  <c r="P465" i="3"/>
  <c r="P466" i="3"/>
  <c r="P467" i="3"/>
  <c r="P468" i="3"/>
  <c r="P469" i="3"/>
  <c r="P470" i="3"/>
  <c r="P471" i="3"/>
  <c r="P472" i="3"/>
  <c r="P473" i="3"/>
  <c r="P474" i="3"/>
  <c r="P475" i="3"/>
  <c r="P476" i="3"/>
  <c r="P477" i="3"/>
  <c r="P478" i="3"/>
  <c r="P479" i="3"/>
  <c r="P480" i="3"/>
  <c r="P481" i="3"/>
  <c r="P482" i="3"/>
  <c r="P483" i="3"/>
  <c r="P484" i="3"/>
  <c r="P485" i="3"/>
  <c r="P486" i="3"/>
  <c r="P487" i="3"/>
  <c r="P488" i="3"/>
  <c r="P489" i="3"/>
  <c r="P490" i="3"/>
  <c r="P491" i="3"/>
  <c r="P492" i="3"/>
  <c r="P493" i="3"/>
  <c r="P494" i="3"/>
  <c r="P495" i="3"/>
  <c r="P496" i="3"/>
  <c r="P497" i="3"/>
  <c r="P498" i="3"/>
  <c r="P499" i="3"/>
  <c r="P500" i="3"/>
  <c r="P501" i="3"/>
  <c r="P502" i="3"/>
  <c r="P503" i="3"/>
  <c r="P504" i="3"/>
  <c r="P505" i="3"/>
  <c r="P506" i="3"/>
  <c r="P507" i="3"/>
  <c r="P508" i="3"/>
  <c r="P509" i="3"/>
  <c r="P510" i="3"/>
  <c r="P511" i="3"/>
  <c r="P512" i="3"/>
  <c r="P513" i="3"/>
  <c r="P514" i="3"/>
  <c r="P515" i="3"/>
  <c r="P516" i="3"/>
  <c r="P517" i="3"/>
  <c r="P518" i="3"/>
  <c r="P519" i="3"/>
  <c r="P520" i="3"/>
  <c r="P521" i="3"/>
  <c r="P522" i="3"/>
  <c r="P523" i="3"/>
  <c r="P524" i="3"/>
  <c r="P525" i="3"/>
  <c r="P526" i="3"/>
  <c r="P527" i="3"/>
  <c r="P528" i="3"/>
  <c r="P529" i="3"/>
  <c r="P530" i="3"/>
  <c r="P531" i="3"/>
  <c r="P532" i="3"/>
  <c r="P533" i="3"/>
  <c r="P534" i="3"/>
  <c r="P535" i="3"/>
  <c r="P536" i="3"/>
  <c r="P537" i="3"/>
  <c r="P538" i="3"/>
  <c r="P539" i="3"/>
  <c r="P540" i="3"/>
  <c r="P541" i="3"/>
  <c r="P542" i="3"/>
  <c r="P543" i="3"/>
  <c r="P544" i="3"/>
  <c r="P545" i="3"/>
  <c r="P546" i="3"/>
  <c r="P547" i="3"/>
  <c r="P548" i="3"/>
  <c r="P549" i="3"/>
  <c r="P550" i="3"/>
  <c r="P551" i="3"/>
  <c r="P552" i="3"/>
  <c r="P553" i="3"/>
  <c r="P554" i="3"/>
  <c r="P555" i="3"/>
  <c r="P556" i="3"/>
  <c r="P557" i="3"/>
  <c r="P558" i="3"/>
  <c r="P559" i="3"/>
  <c r="P560" i="3"/>
  <c r="P561" i="3"/>
  <c r="P562" i="3"/>
  <c r="P563" i="3"/>
  <c r="P564" i="3"/>
  <c r="P565" i="3"/>
  <c r="P566" i="3"/>
  <c r="P567" i="3"/>
  <c r="P568" i="3"/>
  <c r="P569" i="3"/>
  <c r="P570" i="3"/>
  <c r="P571" i="3"/>
  <c r="P572" i="3"/>
  <c r="P573" i="3"/>
  <c r="P574" i="3"/>
  <c r="P575" i="3"/>
  <c r="P576" i="3"/>
  <c r="P577" i="3"/>
  <c r="P578" i="3"/>
  <c r="P579" i="3"/>
  <c r="P580" i="3"/>
  <c r="P581" i="3"/>
  <c r="P582" i="3"/>
  <c r="P583" i="3"/>
  <c r="P584" i="3"/>
  <c r="P585" i="3"/>
  <c r="P586" i="3"/>
  <c r="P587" i="3"/>
  <c r="P588" i="3"/>
  <c r="P589" i="3"/>
  <c r="P590" i="3"/>
  <c r="P591" i="3"/>
  <c r="P592" i="3"/>
  <c r="P593" i="3"/>
  <c r="P594" i="3"/>
  <c r="P595" i="3"/>
  <c r="P596" i="3"/>
  <c r="P597" i="3"/>
  <c r="P598" i="3"/>
  <c r="P599" i="3"/>
  <c r="P600" i="3"/>
  <c r="P601" i="3"/>
  <c r="P602" i="3"/>
  <c r="P603" i="3"/>
  <c r="P604" i="3"/>
  <c r="P605" i="3"/>
  <c r="P606" i="3"/>
  <c r="P607" i="3"/>
  <c r="P608" i="3"/>
  <c r="P609" i="3"/>
  <c r="P610" i="3"/>
  <c r="P611" i="3"/>
  <c r="P612" i="3"/>
  <c r="P613" i="3"/>
  <c r="P614" i="3"/>
  <c r="P615" i="3"/>
  <c r="P616" i="3"/>
  <c r="P617" i="3"/>
  <c r="P618" i="3"/>
  <c r="P619" i="3"/>
  <c r="P620" i="3"/>
  <c r="P621" i="3"/>
  <c r="P622" i="3"/>
  <c r="P623" i="3"/>
  <c r="P624" i="3"/>
  <c r="P625" i="3"/>
  <c r="P626" i="3"/>
  <c r="P627" i="3"/>
  <c r="P628" i="3"/>
  <c r="P629" i="3"/>
  <c r="P630" i="3"/>
  <c r="P631" i="3"/>
  <c r="P632" i="3"/>
  <c r="P633" i="3"/>
  <c r="P634" i="3"/>
  <c r="P635" i="3"/>
  <c r="P636" i="3"/>
  <c r="P637" i="3"/>
  <c r="P638" i="3"/>
  <c r="P639" i="3"/>
  <c r="P640" i="3"/>
  <c r="P641" i="3"/>
  <c r="P642" i="3"/>
  <c r="P643" i="3"/>
  <c r="P644" i="3"/>
  <c r="P3" i="3"/>
  <c r="D22" i="5" l="1"/>
  <c r="D22" i="2"/>
  <c r="F3" i="8"/>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2" i="8"/>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2" i="8"/>
  <c r="K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3" i="4"/>
  <c r="J3" i="4"/>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J519" i="4"/>
  <c r="J520" i="4"/>
  <c r="J521" i="4"/>
  <c r="J522" i="4"/>
  <c r="J523" i="4"/>
  <c r="J524" i="4"/>
  <c r="J525" i="4"/>
  <c r="J526" i="4"/>
  <c r="J527" i="4"/>
  <c r="J528" i="4"/>
  <c r="J529" i="4"/>
  <c r="J530" i="4"/>
  <c r="J531" i="4"/>
  <c r="J532" i="4"/>
  <c r="J533" i="4"/>
  <c r="J534" i="4"/>
  <c r="J535" i="4"/>
  <c r="J536" i="4"/>
  <c r="J537" i="4"/>
  <c r="J538" i="4"/>
  <c r="J539" i="4"/>
  <c r="J540" i="4"/>
  <c r="J541" i="4"/>
  <c r="J542" i="4"/>
  <c r="J543" i="4"/>
  <c r="J544" i="4"/>
  <c r="J545" i="4"/>
  <c r="J546" i="4"/>
  <c r="J547" i="4"/>
  <c r="J548" i="4"/>
  <c r="J549" i="4"/>
  <c r="J550" i="4"/>
  <c r="J551" i="4"/>
  <c r="J552" i="4"/>
  <c r="J553" i="4"/>
  <c r="J554" i="4"/>
  <c r="J555" i="4"/>
  <c r="J556" i="4"/>
  <c r="J557" i="4"/>
  <c r="J558" i="4"/>
  <c r="J559" i="4"/>
  <c r="J560" i="4"/>
  <c r="J561" i="4"/>
  <c r="J562" i="4"/>
  <c r="J563" i="4"/>
  <c r="J564" i="4"/>
  <c r="J565" i="4"/>
  <c r="J566" i="4"/>
  <c r="J567" i="4"/>
  <c r="J568" i="4"/>
  <c r="J569" i="4"/>
  <c r="J570" i="4"/>
  <c r="J571" i="4"/>
  <c r="J572" i="4"/>
  <c r="J573" i="4"/>
  <c r="J574" i="4"/>
  <c r="J575" i="4"/>
  <c r="J576" i="4"/>
  <c r="J577" i="4"/>
  <c r="J578" i="4"/>
  <c r="J579" i="4"/>
  <c r="J580" i="4"/>
  <c r="J581" i="4"/>
  <c r="J582" i="4"/>
  <c r="J583" i="4"/>
  <c r="J584" i="4"/>
  <c r="J585" i="4"/>
  <c r="J586" i="4"/>
  <c r="J587" i="4"/>
  <c r="J588" i="4"/>
  <c r="J589" i="4"/>
  <c r="J590" i="4"/>
  <c r="J591" i="4"/>
  <c r="J592" i="4"/>
  <c r="J593" i="4"/>
  <c r="J594" i="4"/>
  <c r="J595" i="4"/>
  <c r="J596" i="4"/>
  <c r="J597" i="4"/>
  <c r="J598" i="4"/>
  <c r="J599" i="4"/>
  <c r="J600" i="4"/>
  <c r="J601" i="4"/>
  <c r="J602" i="4"/>
  <c r="J603" i="4"/>
  <c r="J604" i="4"/>
  <c r="J605" i="4"/>
  <c r="J606" i="4"/>
  <c r="J607" i="4"/>
  <c r="J608" i="4"/>
  <c r="J609" i="4"/>
  <c r="J610" i="4"/>
  <c r="J611" i="4"/>
  <c r="J612" i="4"/>
  <c r="J613" i="4"/>
  <c r="J614" i="4"/>
  <c r="J615" i="4"/>
  <c r="J616" i="4"/>
  <c r="J617" i="4"/>
  <c r="J618" i="4"/>
  <c r="J619" i="4"/>
  <c r="J620" i="4"/>
  <c r="J621" i="4"/>
  <c r="J622" i="4"/>
  <c r="J623" i="4"/>
  <c r="J624" i="4"/>
  <c r="J625" i="4"/>
  <c r="J626" i="4"/>
  <c r="J627" i="4"/>
  <c r="J628" i="4"/>
  <c r="J629" i="4"/>
  <c r="J630" i="4"/>
  <c r="J631" i="4"/>
  <c r="J632" i="4"/>
  <c r="J633" i="4"/>
  <c r="J634" i="4"/>
  <c r="J635" i="4"/>
  <c r="J636" i="4"/>
  <c r="J637" i="4"/>
  <c r="J638" i="4"/>
  <c r="J639" i="4"/>
  <c r="J640" i="4"/>
  <c r="J641" i="4"/>
  <c r="J642" i="4"/>
  <c r="J643" i="4"/>
  <c r="J644" i="4"/>
  <c r="C3" i="5"/>
  <c r="I4" i="4"/>
  <c r="I5" i="4"/>
  <c r="I6" i="4"/>
  <c r="I7" i="4"/>
  <c r="I8" i="4"/>
  <c r="D8" i="5" s="1"/>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3" i="4"/>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3" i="3"/>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I644"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3" i="3"/>
  <c r="Q644" i="4"/>
  <c r="Q643" i="4"/>
  <c r="Q642" i="4"/>
  <c r="Q641" i="4"/>
  <c r="Q640" i="4"/>
  <c r="Q639" i="4"/>
  <c r="Q638" i="4"/>
  <c r="Q637" i="4"/>
  <c r="Q636" i="4"/>
  <c r="Q635" i="4"/>
  <c r="Q634" i="4"/>
  <c r="Q633" i="4"/>
  <c r="Q632" i="4"/>
  <c r="Q631" i="4"/>
  <c r="Q630" i="4"/>
  <c r="Q629" i="4"/>
  <c r="Q628" i="4"/>
  <c r="Q627" i="4"/>
  <c r="Q626" i="4"/>
  <c r="Q625" i="4"/>
  <c r="Q624" i="4"/>
  <c r="Q623" i="4"/>
  <c r="Q622" i="4"/>
  <c r="Q621" i="4"/>
  <c r="Q620" i="4"/>
  <c r="Q619" i="4"/>
  <c r="Q618" i="4"/>
  <c r="Q617" i="4"/>
  <c r="Q616" i="4"/>
  <c r="Q615" i="4"/>
  <c r="Q614" i="4"/>
  <c r="Q613" i="4"/>
  <c r="Q612" i="4"/>
  <c r="Q611" i="4"/>
  <c r="Q610" i="4"/>
  <c r="Q609" i="4"/>
  <c r="Q608" i="4"/>
  <c r="Q607" i="4"/>
  <c r="Q606" i="4"/>
  <c r="Q605" i="4"/>
  <c r="Q604" i="4"/>
  <c r="Q603" i="4"/>
  <c r="Q602" i="4"/>
  <c r="Q601" i="4"/>
  <c r="Q600" i="4"/>
  <c r="Q599" i="4"/>
  <c r="Q598" i="4"/>
  <c r="Q597" i="4"/>
  <c r="Q596" i="4"/>
  <c r="Q595" i="4"/>
  <c r="Q594" i="4"/>
  <c r="Q593" i="4"/>
  <c r="Q592" i="4"/>
  <c r="Q591" i="4"/>
  <c r="Q590" i="4"/>
  <c r="Q589" i="4"/>
  <c r="Q588" i="4"/>
  <c r="Q587" i="4"/>
  <c r="Q586" i="4"/>
  <c r="Q585" i="4"/>
  <c r="Q584" i="4"/>
  <c r="Q583" i="4"/>
  <c r="Q582" i="4"/>
  <c r="Q581" i="4"/>
  <c r="Q580" i="4"/>
  <c r="Q579" i="4"/>
  <c r="Q578" i="4"/>
  <c r="Q577" i="4"/>
  <c r="Q576" i="4"/>
  <c r="Q575" i="4"/>
  <c r="Q574" i="4"/>
  <c r="Q573" i="4"/>
  <c r="Q572" i="4"/>
  <c r="Q571" i="4"/>
  <c r="Q570" i="4"/>
  <c r="Q569" i="4"/>
  <c r="Q568" i="4"/>
  <c r="Q567" i="4"/>
  <c r="Q566" i="4"/>
  <c r="Q565" i="4"/>
  <c r="Q564" i="4"/>
  <c r="Q563" i="4"/>
  <c r="Q562" i="4"/>
  <c r="Q561" i="4"/>
  <c r="Q560" i="4"/>
  <c r="Q559" i="4"/>
  <c r="Q558" i="4"/>
  <c r="Q557" i="4"/>
  <c r="Q556" i="4"/>
  <c r="Q555" i="4"/>
  <c r="Q554" i="4"/>
  <c r="Q553" i="4"/>
  <c r="Q552" i="4"/>
  <c r="Q551" i="4"/>
  <c r="Q550" i="4"/>
  <c r="Q549" i="4"/>
  <c r="Q548" i="4"/>
  <c r="Q547" i="4"/>
  <c r="Q546" i="4"/>
  <c r="Q545" i="4"/>
  <c r="Q544" i="4"/>
  <c r="Q543" i="4"/>
  <c r="Q542" i="4"/>
  <c r="Q541" i="4"/>
  <c r="Q540" i="4"/>
  <c r="Q539" i="4"/>
  <c r="Q538" i="4"/>
  <c r="Q537" i="4"/>
  <c r="Q536" i="4"/>
  <c r="Q535" i="4"/>
  <c r="Q534" i="4"/>
  <c r="Q533" i="4"/>
  <c r="Q532" i="4"/>
  <c r="Q531" i="4"/>
  <c r="Q530" i="4"/>
  <c r="Q529" i="4"/>
  <c r="Q528" i="4"/>
  <c r="Q527" i="4"/>
  <c r="Q526" i="4"/>
  <c r="Q525" i="4"/>
  <c r="Q524" i="4"/>
  <c r="Q523" i="4"/>
  <c r="Q522" i="4"/>
  <c r="Q521" i="4"/>
  <c r="Q520" i="4"/>
  <c r="Q519" i="4"/>
  <c r="Q518" i="4"/>
  <c r="Q517" i="4"/>
  <c r="Q516" i="4"/>
  <c r="Q515" i="4"/>
  <c r="Q514" i="4"/>
  <c r="Q513" i="4"/>
  <c r="Q512" i="4"/>
  <c r="Q511" i="4"/>
  <c r="Q510" i="4"/>
  <c r="Q509" i="4"/>
  <c r="Q508" i="4"/>
  <c r="Q507" i="4"/>
  <c r="Q506" i="4"/>
  <c r="Q505" i="4"/>
  <c r="Q504" i="4"/>
  <c r="Q503" i="4"/>
  <c r="Q502" i="4"/>
  <c r="Q501" i="4"/>
  <c r="Q500" i="4"/>
  <c r="Q499" i="4"/>
  <c r="Q498" i="4"/>
  <c r="Q497" i="4"/>
  <c r="Q496" i="4"/>
  <c r="Q495" i="4"/>
  <c r="Q494" i="4"/>
  <c r="Q493" i="4"/>
  <c r="Q492" i="4"/>
  <c r="Q491" i="4"/>
  <c r="Q490" i="4"/>
  <c r="Q489" i="4"/>
  <c r="Q488" i="4"/>
  <c r="Q487" i="4"/>
  <c r="Q486" i="4"/>
  <c r="Q485" i="4"/>
  <c r="Q484" i="4"/>
  <c r="Q483" i="4"/>
  <c r="Q482" i="4"/>
  <c r="Q481" i="4"/>
  <c r="Q480" i="4"/>
  <c r="Q479" i="4"/>
  <c r="Q478" i="4"/>
  <c r="Q477" i="4"/>
  <c r="Q476" i="4"/>
  <c r="Q475" i="4"/>
  <c r="Q474" i="4"/>
  <c r="Q473" i="4"/>
  <c r="Q472" i="4"/>
  <c r="Q471" i="4"/>
  <c r="Q470" i="4"/>
  <c r="Q469" i="4"/>
  <c r="Q468" i="4"/>
  <c r="Q467" i="4"/>
  <c r="Q466" i="4"/>
  <c r="Q465" i="4"/>
  <c r="Q464" i="4"/>
  <c r="Q463" i="4"/>
  <c r="Q462" i="4"/>
  <c r="Q461" i="4"/>
  <c r="Q460" i="4"/>
  <c r="Q459" i="4"/>
  <c r="Q458" i="4"/>
  <c r="Q457" i="4"/>
  <c r="Q456" i="4"/>
  <c r="Q455" i="4"/>
  <c r="Q454" i="4"/>
  <c r="Q453" i="4"/>
  <c r="Q452" i="4"/>
  <c r="Q451" i="4"/>
  <c r="Q450" i="4"/>
  <c r="Q449" i="4"/>
  <c r="Q448" i="4"/>
  <c r="Q447" i="4"/>
  <c r="Q446" i="4"/>
  <c r="Q445" i="4"/>
  <c r="Q444" i="4"/>
  <c r="Q443" i="4"/>
  <c r="Q442" i="4"/>
  <c r="Q441" i="4"/>
  <c r="Q440" i="4"/>
  <c r="Q439" i="4"/>
  <c r="Q438" i="4"/>
  <c r="Q437" i="4"/>
  <c r="Q436" i="4"/>
  <c r="Q435" i="4"/>
  <c r="Q434" i="4"/>
  <c r="Q433" i="4"/>
  <c r="Q432" i="4"/>
  <c r="Q431" i="4"/>
  <c r="Q430" i="4"/>
  <c r="Q429" i="4"/>
  <c r="Q428" i="4"/>
  <c r="Q427" i="4"/>
  <c r="Q426" i="4"/>
  <c r="Q425" i="4"/>
  <c r="Q424" i="4"/>
  <c r="Q423" i="4"/>
  <c r="Q422" i="4"/>
  <c r="Q421" i="4"/>
  <c r="Q420" i="4"/>
  <c r="Q419" i="4"/>
  <c r="Q418" i="4"/>
  <c r="Q417" i="4"/>
  <c r="Q416" i="4"/>
  <c r="Q415" i="4"/>
  <c r="Q414" i="4"/>
  <c r="Q413" i="4"/>
  <c r="Q412" i="4"/>
  <c r="Q411" i="4"/>
  <c r="Q410" i="4"/>
  <c r="Q409" i="4"/>
  <c r="Q408" i="4"/>
  <c r="Q407" i="4"/>
  <c r="Q406" i="4"/>
  <c r="Q405" i="4"/>
  <c r="Q404" i="4"/>
  <c r="Q403" i="4"/>
  <c r="Q402" i="4"/>
  <c r="Q401" i="4"/>
  <c r="Q400" i="4"/>
  <c r="Q399" i="4"/>
  <c r="Q398" i="4"/>
  <c r="Q397" i="4"/>
  <c r="Q396" i="4"/>
  <c r="Q395" i="4"/>
  <c r="Q394" i="4"/>
  <c r="Q393" i="4"/>
  <c r="Q392" i="4"/>
  <c r="Q391" i="4"/>
  <c r="Q390" i="4"/>
  <c r="Q389" i="4"/>
  <c r="Q388" i="4"/>
  <c r="Q387" i="4"/>
  <c r="Q386" i="4"/>
  <c r="Q385" i="4"/>
  <c r="Q384" i="4"/>
  <c r="Q383" i="4"/>
  <c r="Q382" i="4"/>
  <c r="Q381" i="4"/>
  <c r="Q380" i="4"/>
  <c r="Q379" i="4"/>
  <c r="Q378" i="4"/>
  <c r="Q377" i="4"/>
  <c r="Q376" i="4"/>
  <c r="Q375" i="4"/>
  <c r="Q374" i="4"/>
  <c r="Q373" i="4"/>
  <c r="Q372" i="4"/>
  <c r="Q371" i="4"/>
  <c r="Q370" i="4"/>
  <c r="Q369" i="4"/>
  <c r="Q368" i="4"/>
  <c r="Q367" i="4"/>
  <c r="Q366" i="4"/>
  <c r="Q365" i="4"/>
  <c r="Q364" i="4"/>
  <c r="Q363" i="4"/>
  <c r="Q362" i="4"/>
  <c r="Q361" i="4"/>
  <c r="Q360" i="4"/>
  <c r="Q359" i="4"/>
  <c r="Q358" i="4"/>
  <c r="Q357" i="4"/>
  <c r="Q356" i="4"/>
  <c r="Q355" i="4"/>
  <c r="Q354" i="4"/>
  <c r="Q353" i="4"/>
  <c r="Q352" i="4"/>
  <c r="Q351" i="4"/>
  <c r="Q350" i="4"/>
  <c r="Q349" i="4"/>
  <c r="Q348" i="4"/>
  <c r="Q347" i="4"/>
  <c r="Q346" i="4"/>
  <c r="Q345" i="4"/>
  <c r="Q344" i="4"/>
  <c r="Q343" i="4"/>
  <c r="Q342" i="4"/>
  <c r="Q341" i="4"/>
  <c r="Q340" i="4"/>
  <c r="Q339" i="4"/>
  <c r="Q338" i="4"/>
  <c r="Q337" i="4"/>
  <c r="Q336" i="4"/>
  <c r="Q335" i="4"/>
  <c r="Q334" i="4"/>
  <c r="Q333" i="4"/>
  <c r="Q332" i="4"/>
  <c r="Q331" i="4"/>
  <c r="Q330" i="4"/>
  <c r="Q329" i="4"/>
  <c r="Q328" i="4"/>
  <c r="Q327" i="4"/>
  <c r="Q326" i="4"/>
  <c r="Q325" i="4"/>
  <c r="Q324" i="4"/>
  <c r="Q323" i="4"/>
  <c r="Q322" i="4"/>
  <c r="Q321" i="4"/>
  <c r="Q320" i="4"/>
  <c r="Q319" i="4"/>
  <c r="Q318" i="4"/>
  <c r="Q317" i="4"/>
  <c r="Q316" i="4"/>
  <c r="Q315" i="4"/>
  <c r="Q314" i="4"/>
  <c r="Q313" i="4"/>
  <c r="Q312" i="4"/>
  <c r="Q311" i="4"/>
  <c r="Q310" i="4"/>
  <c r="Q309" i="4"/>
  <c r="Q308" i="4"/>
  <c r="Q307" i="4"/>
  <c r="Q306" i="4"/>
  <c r="Q305" i="4"/>
  <c r="Q304" i="4"/>
  <c r="Q303" i="4"/>
  <c r="Q302" i="4"/>
  <c r="Q301" i="4"/>
  <c r="Q300" i="4"/>
  <c r="Q299" i="4"/>
  <c r="Q298" i="4"/>
  <c r="Q297" i="4"/>
  <c r="Q296" i="4"/>
  <c r="Q295" i="4"/>
  <c r="Q294" i="4"/>
  <c r="Q293" i="4"/>
  <c r="Q292" i="4"/>
  <c r="Q291" i="4"/>
  <c r="Q290" i="4"/>
  <c r="Q289" i="4"/>
  <c r="Q288" i="4"/>
  <c r="Q287" i="4"/>
  <c r="Q286" i="4"/>
  <c r="Q285" i="4"/>
  <c r="Q284" i="4"/>
  <c r="Q283" i="4"/>
  <c r="Q282" i="4"/>
  <c r="Q281" i="4"/>
  <c r="Q280" i="4"/>
  <c r="Q279" i="4"/>
  <c r="Q278" i="4"/>
  <c r="Q277" i="4"/>
  <c r="Q276" i="4"/>
  <c r="Q275" i="4"/>
  <c r="Q274" i="4"/>
  <c r="Q273" i="4"/>
  <c r="Q272" i="4"/>
  <c r="Q271" i="4"/>
  <c r="Q270" i="4"/>
  <c r="Q269" i="4"/>
  <c r="Q268" i="4"/>
  <c r="Q267" i="4"/>
  <c r="Q266" i="4"/>
  <c r="Q265" i="4"/>
  <c r="Q264" i="4"/>
  <c r="Q263" i="4"/>
  <c r="Q262" i="4"/>
  <c r="Q261" i="4"/>
  <c r="Q260" i="4"/>
  <c r="Q259" i="4"/>
  <c r="Q258" i="4"/>
  <c r="Q257" i="4"/>
  <c r="Q256" i="4"/>
  <c r="Q255" i="4"/>
  <c r="Q254" i="4"/>
  <c r="Q253" i="4"/>
  <c r="Q252" i="4"/>
  <c r="Q251" i="4"/>
  <c r="Q250" i="4"/>
  <c r="Q249" i="4"/>
  <c r="Q248" i="4"/>
  <c r="Q247" i="4"/>
  <c r="Q246" i="4"/>
  <c r="Q245" i="4"/>
  <c r="Q244" i="4"/>
  <c r="Q243" i="4"/>
  <c r="Q242" i="4"/>
  <c r="Q241" i="4"/>
  <c r="Q240" i="4"/>
  <c r="Q239" i="4"/>
  <c r="Q238" i="4"/>
  <c r="Q237" i="4"/>
  <c r="Q236" i="4"/>
  <c r="Q235" i="4"/>
  <c r="Q234" i="4"/>
  <c r="Q233" i="4"/>
  <c r="Q232" i="4"/>
  <c r="Q231" i="4"/>
  <c r="Q230" i="4"/>
  <c r="Q229" i="4"/>
  <c r="Q228" i="4"/>
  <c r="Q227" i="4"/>
  <c r="Q226" i="4"/>
  <c r="Q225" i="4"/>
  <c r="Q224" i="4"/>
  <c r="Q223" i="4"/>
  <c r="Q222" i="4"/>
  <c r="Q221" i="4"/>
  <c r="Q220" i="4"/>
  <c r="Q219" i="4"/>
  <c r="Q218" i="4"/>
  <c r="Q217" i="4"/>
  <c r="Q216" i="4"/>
  <c r="Q215" i="4"/>
  <c r="Q214" i="4"/>
  <c r="Q213" i="4"/>
  <c r="Q212" i="4"/>
  <c r="Q211" i="4"/>
  <c r="Q210" i="4"/>
  <c r="Q209" i="4"/>
  <c r="Q208" i="4"/>
  <c r="Q207" i="4"/>
  <c r="Q206" i="4"/>
  <c r="Q205" i="4"/>
  <c r="Q204" i="4"/>
  <c r="Q203" i="4"/>
  <c r="Q202" i="4"/>
  <c r="Q201" i="4"/>
  <c r="Q200" i="4"/>
  <c r="Q199" i="4"/>
  <c r="Q198" i="4"/>
  <c r="Q197" i="4"/>
  <c r="Q196" i="4"/>
  <c r="Q195" i="4"/>
  <c r="Q194" i="4"/>
  <c r="Q193" i="4"/>
  <c r="Q192" i="4"/>
  <c r="Q191" i="4"/>
  <c r="Q190" i="4"/>
  <c r="Q189" i="4"/>
  <c r="Q188" i="4"/>
  <c r="Q187" i="4"/>
  <c r="Q186" i="4"/>
  <c r="Q185" i="4"/>
  <c r="Q184" i="4"/>
  <c r="Q183" i="4"/>
  <c r="Q182" i="4"/>
  <c r="Q181" i="4"/>
  <c r="Q180" i="4"/>
  <c r="Q179" i="4"/>
  <c r="Q178" i="4"/>
  <c r="Q177" i="4"/>
  <c r="Q176" i="4"/>
  <c r="Q175" i="4"/>
  <c r="Q174" i="4"/>
  <c r="Q173" i="4"/>
  <c r="Q172" i="4"/>
  <c r="Q171" i="4"/>
  <c r="Q170" i="4"/>
  <c r="Q169" i="4"/>
  <c r="Q168" i="4"/>
  <c r="Q167" i="4"/>
  <c r="Q166" i="4"/>
  <c r="Q165" i="4"/>
  <c r="Q164" i="4"/>
  <c r="Q163" i="4"/>
  <c r="Q162" i="4"/>
  <c r="Q161" i="4"/>
  <c r="Q160" i="4"/>
  <c r="Q159" i="4"/>
  <c r="Q158" i="4"/>
  <c r="Q157" i="4"/>
  <c r="Q156" i="4"/>
  <c r="Q155" i="4"/>
  <c r="Q154" i="4"/>
  <c r="Q153" i="4"/>
  <c r="Q152" i="4"/>
  <c r="Q151" i="4"/>
  <c r="Q150" i="4"/>
  <c r="Q149" i="4"/>
  <c r="Q148" i="4"/>
  <c r="Q147" i="4"/>
  <c r="Q146" i="4"/>
  <c r="Q145" i="4"/>
  <c r="Q144" i="4"/>
  <c r="Q143" i="4"/>
  <c r="Q142" i="4"/>
  <c r="Q141" i="4"/>
  <c r="Q140" i="4"/>
  <c r="Q139" i="4"/>
  <c r="Q138" i="4"/>
  <c r="Q137" i="4"/>
  <c r="Q136" i="4"/>
  <c r="Q135" i="4"/>
  <c r="Q134" i="4"/>
  <c r="Q133" i="4"/>
  <c r="Q132" i="4"/>
  <c r="Q131" i="4"/>
  <c r="Q130" i="4"/>
  <c r="Q129" i="4"/>
  <c r="Q128" i="4"/>
  <c r="Q127" i="4"/>
  <c r="Q126" i="4"/>
  <c r="Q125" i="4"/>
  <c r="Q124" i="4"/>
  <c r="Q123" i="4"/>
  <c r="Q122" i="4"/>
  <c r="Q121" i="4"/>
  <c r="Q120" i="4"/>
  <c r="Q119" i="4"/>
  <c r="Q118" i="4"/>
  <c r="Q117" i="4"/>
  <c r="Q116" i="4"/>
  <c r="Q115" i="4"/>
  <c r="Q114" i="4"/>
  <c r="Q113" i="4"/>
  <c r="Q112" i="4"/>
  <c r="Q111" i="4"/>
  <c r="Q110" i="4"/>
  <c r="Q109" i="4"/>
  <c r="Q108" i="4"/>
  <c r="Q107"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13" i="4"/>
  <c r="Q12" i="4"/>
  <c r="Q11" i="4"/>
  <c r="Q10" i="4"/>
  <c r="Q9" i="4"/>
  <c r="Q8" i="4"/>
  <c r="Q7" i="4"/>
  <c r="Q6" i="4"/>
  <c r="Q5" i="4"/>
  <c r="Q4" i="4"/>
  <c r="Q3" i="4"/>
  <c r="Q644" i="3"/>
  <c r="Q643" i="3"/>
  <c r="Q642" i="3"/>
  <c r="Q641" i="3"/>
  <c r="Q640" i="3"/>
  <c r="Q639" i="3"/>
  <c r="Q638" i="3"/>
  <c r="Q637" i="3"/>
  <c r="Q636" i="3"/>
  <c r="Q635" i="3"/>
  <c r="Q634" i="3"/>
  <c r="Q633" i="3"/>
  <c r="Q632" i="3"/>
  <c r="Q631" i="3"/>
  <c r="Q630" i="3"/>
  <c r="Q629" i="3"/>
  <c r="Q628" i="3"/>
  <c r="Q627" i="3"/>
  <c r="Q626" i="3"/>
  <c r="Q625" i="3"/>
  <c r="Q624" i="3"/>
  <c r="Q623" i="3"/>
  <c r="Q622" i="3"/>
  <c r="Q621" i="3"/>
  <c r="Q620" i="3"/>
  <c r="Q619" i="3"/>
  <c r="Q618" i="3"/>
  <c r="Q617" i="3"/>
  <c r="Q616" i="3"/>
  <c r="Q615" i="3"/>
  <c r="Q614" i="3"/>
  <c r="Q613" i="3"/>
  <c r="Q612" i="3"/>
  <c r="Q611" i="3"/>
  <c r="Q610" i="3"/>
  <c r="Q609" i="3"/>
  <c r="Q608" i="3"/>
  <c r="Q607" i="3"/>
  <c r="Q606"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8"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81" i="3"/>
  <c r="Q480"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439" i="3"/>
  <c r="Q438" i="3"/>
  <c r="Q437" i="3"/>
  <c r="Q436" i="3"/>
  <c r="Q435" i="3"/>
  <c r="Q434" i="3"/>
  <c r="Q433" i="3"/>
  <c r="Q432" i="3"/>
  <c r="Q431" i="3"/>
  <c r="Q430" i="3"/>
  <c r="Q429" i="3"/>
  <c r="Q428" i="3"/>
  <c r="Q427"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2" i="3"/>
  <c r="Q381" i="3"/>
  <c r="Q380" i="3"/>
  <c r="Q379" i="3"/>
  <c r="Q378" i="3"/>
  <c r="Q377" i="3"/>
  <c r="Q376" i="3"/>
  <c r="Q375" i="3"/>
  <c r="Q374" i="3"/>
  <c r="Q373" i="3"/>
  <c r="Q372" i="3"/>
  <c r="Q371" i="3"/>
  <c r="Q370" i="3"/>
  <c r="Q369" i="3"/>
  <c r="Q368" i="3"/>
  <c r="Q367" i="3"/>
  <c r="Q366" i="3"/>
  <c r="Q365" i="3"/>
  <c r="Q364" i="3"/>
  <c r="Q363" i="3"/>
  <c r="Q362"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4" i="3"/>
  <c r="Q283" i="3"/>
  <c r="Q282" i="3"/>
  <c r="Q281" i="3"/>
  <c r="Q280" i="3"/>
  <c r="Q279"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1" i="3"/>
  <c r="Q240" i="3"/>
  <c r="Q239" i="3"/>
  <c r="Q2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C3" i="2"/>
  <c r="Q11" i="3"/>
  <c r="Q10" i="3"/>
  <c r="Q9" i="3"/>
  <c r="Q8" i="3"/>
  <c r="Q7" i="3"/>
  <c r="Q6" i="3"/>
  <c r="Q5" i="3"/>
  <c r="Q4" i="3"/>
  <c r="Q3" i="3"/>
  <c r="D9" i="5"/>
</calcChain>
</file>

<file path=xl/sharedStrings.xml><?xml version="1.0" encoding="utf-8"?>
<sst xmlns="http://schemas.openxmlformats.org/spreadsheetml/2006/main" count="13318" uniqueCount="2404">
  <si>
    <t>Instructions: Use the value in C2 to select your PEA's CTDS Number</t>
  </si>
  <si>
    <t>CTDS Number:</t>
  </si>
  <si>
    <t>CTDS</t>
  </si>
  <si>
    <t xml:space="preserve">PEA Name: </t>
  </si>
  <si>
    <t>Dear Public Education Agency (PEA) Administrator,</t>
  </si>
  <si>
    <t>The Arizona Department of Education Exceptional Student Services team has allocated and contingently awarded, on this date, 06/30/2025, for the following grant(s):</t>
  </si>
  <si>
    <t>Funding Application Name:</t>
  </si>
  <si>
    <t>IDEA Part B Section 611- subawards to LEAs</t>
  </si>
  <si>
    <t>Current Year Award Amount:</t>
  </si>
  <si>
    <t>Preliminary Award</t>
  </si>
  <si>
    <t xml:space="preserve">Total Section 611 Funds Available Fiscal Year: </t>
  </si>
  <si>
    <t xml:space="preserve">Full Award </t>
  </si>
  <si>
    <t>Assistance Listing Number (ALN) - Formerly CFDA:</t>
  </si>
  <si>
    <t>84.027A</t>
  </si>
  <si>
    <t>FAIN:</t>
  </si>
  <si>
    <t>H027A250007</t>
  </si>
  <si>
    <t>Awarding Agency:</t>
  </si>
  <si>
    <t>US Department of Education</t>
  </si>
  <si>
    <t>Period of Performance:</t>
  </si>
  <si>
    <t>The award may be used from 7/1/2025 through 9/30/2027</t>
  </si>
  <si>
    <t>Budget Period:</t>
  </si>
  <si>
    <t>Begins 7/1/2025 through 9/30/2026</t>
  </si>
  <si>
    <t>Budget Carryover Period:</t>
  </si>
  <si>
    <t>10/1/2026 through 9/30/2027</t>
  </si>
  <si>
    <t>Total Grant Award Amount:</t>
  </si>
  <si>
    <t>Grant Description:</t>
  </si>
  <si>
    <t>Section 611-subawards to LEAs</t>
  </si>
  <si>
    <t>Program Director/Grant Coordinator:</t>
  </si>
  <si>
    <t>Alissa Trollinger</t>
  </si>
  <si>
    <t>Contact Phone:</t>
  </si>
  <si>
    <t>602-542-4004</t>
  </si>
  <si>
    <t>Contact Email:</t>
  </si>
  <si>
    <t>essinbox@azed.gov</t>
  </si>
  <si>
    <t xml:space="preserve">Funding Application: </t>
  </si>
  <si>
    <t>IDEA Part B Entitlement</t>
  </si>
  <si>
    <t>UEI:</t>
  </si>
  <si>
    <t>Indirect Cost Approved Rate:</t>
  </si>
  <si>
    <t>Award Contingencies</t>
  </si>
  <si>
    <t>The award is subject to adjustments and other notification from the Arizona Department of Education (DEPARTMENT) throughout the period of the award and at the Department. The award and access to the grant funds is contingent upon the applicant submitting, and receiving approval by the Department, a complete application and/or plan within the Department’s Grants Management Enterprise (GME) System, and shall include any necessary data, information, budget details and a certification that the award recipient has read and will adhere to all applicable and required grant assurances. The grant is not for R&amp;D purposes.</t>
  </si>
  <si>
    <t>The Federal Funding Accountability and Transparency Act (FFATA) requires information about federal awards and subawards to be made available to the public through USAspending.gov. Recipients of federal funds may be required to report information regarding first-tier subawards and executive compensation in accordance with 2 CFR Part 170. By accepting this award, the recipient agrees to comply with all applicable FFATA reporting requirements. Information concerning this award, including the name of the recipient, amount of the award, and other award information, may be publicly available through federal transparency websites pursuant to FFATA.</t>
  </si>
  <si>
    <t>The subrecipient must provide the pass-through entity and its auditors with access to records, financial statements, and other relevant documentation necessary to support monitoring, oversight, and compliance with federal requirements. The subaward must also include appropriate terms and conditions governing the closeout process and final reporting obligations.</t>
  </si>
  <si>
    <t>Terms and Conditions</t>
  </si>
  <si>
    <t>As a condition of receiving this IDEA Part B subaward, the Local Educational Agency (LEA) agrees to comply with all applicable federal statutes, regulations, assurances, grant conditions, and administrative requirements, including but not limited to the Individuals with Disabilities Education Act (IDEA), 2 CFR Part 200, 2 CFR Part 170, applicable Education Department General Administrative Regulations (EDGAR), and State Educational Agency (SEA) policies and procedures. The LEA shall maintain fiscal and programmatic records sufficient to document compliance with all federal and state requirements and shall provide such records upon request for monitoring, auditing, and oversight purposes. Failure to comply with applicable requirements may result in special award conditions, reimbursement holds, corrective action, recovery of funds, suspension, or termination of the subaward.</t>
  </si>
  <si>
    <t>Application Submission and Substantial Approval Date</t>
  </si>
  <si>
    <t>The completed application must be submitted into the GME before June 30, 2026 (or appropriate date) to be considered for a substantial approval date of 7/1/2026. The substantial approval date signifies the first date the grant funds may be expensed for allowable costs. Incomplete applications or late submissions will delay the substantial approval date to the date at which the complete application was submitted to LEA Authorized Representative Approved status. The IDEA Part B grants require four criteria to be met to receive Substantial Approval:</t>
  </si>
  <si>
    <r>
      <t>·</t>
    </r>
    <r>
      <rPr>
        <sz val="7"/>
        <color theme="1"/>
        <rFont val="Times New Roman"/>
        <family val="1"/>
      </rPr>
      <t xml:space="preserve">       </t>
    </r>
    <r>
      <rPr>
        <sz val="11"/>
        <color theme="1"/>
        <rFont val="Aptos Narrow"/>
        <family val="2"/>
        <scheme val="minor"/>
      </rPr>
      <t>General Statement of Assurances accepted by ADE Grants Management</t>
    </r>
  </si>
  <si>
    <r>
      <t>·</t>
    </r>
    <r>
      <rPr>
        <sz val="7"/>
        <color theme="1"/>
        <rFont val="Times New Roman"/>
        <family val="1"/>
      </rPr>
      <t xml:space="preserve">       </t>
    </r>
    <r>
      <rPr>
        <sz val="11"/>
        <color theme="1"/>
        <rFont val="Aptos Narrow"/>
        <family val="2"/>
        <scheme val="minor"/>
      </rPr>
      <t>IDEA Statement of Assurances signed by a Charter Holder, Superintendent, or Special Education Director by June 15, 2026, who is not contracted and employed by the PEA</t>
    </r>
  </si>
  <si>
    <r>
      <t>·</t>
    </r>
    <r>
      <rPr>
        <sz val="7"/>
        <color theme="1"/>
        <rFont val="Times New Roman"/>
        <family val="1"/>
      </rPr>
      <t xml:space="preserve">       </t>
    </r>
    <r>
      <rPr>
        <sz val="11"/>
        <color theme="1"/>
        <rFont val="Aptos Narrow"/>
        <family val="2"/>
        <scheme val="minor"/>
      </rPr>
      <t>Complete IDEA Part B Grant submitted by 7/1/2026</t>
    </r>
  </si>
  <si>
    <r>
      <t>·</t>
    </r>
    <r>
      <rPr>
        <sz val="7"/>
        <color theme="1"/>
        <rFont val="Times New Roman"/>
        <family val="1"/>
      </rPr>
      <t xml:space="preserve">       </t>
    </r>
    <r>
      <rPr>
        <sz val="11"/>
        <color theme="1"/>
        <rFont val="Aptos Narrow"/>
        <family val="2"/>
        <scheme val="minor"/>
      </rPr>
      <t>IDEA Maintenance of Effort Eligibility test closed and met by 8/17/2026</t>
    </r>
  </si>
  <si>
    <t>Availability to Request Funds After Final Application Approval</t>
  </si>
  <si>
    <t>Once a complete application is submitted, the Department will review the application, approve the application, or return the application for additional information. Once the application is approved by the Department, the award recipient will receive a History Log Comment indicating Substantial Approval Date in the funding application. The Substantial Approval Date signifies the date the grantee may begin requesting funds from the Department for allowable grant costs. All Reimbursement Requests (RRs) and Completion Reports (CRs) associated with this grant must be submitted through the GME. Assistance with RRs, and CRs as well as other helpful information are available in the GME Resource Library. ESS Program Management can also provide technical assistance for new grantees.</t>
  </si>
  <si>
    <t>Grant Related Correspondence</t>
  </si>
  <si>
    <t>Please be certain to review and address any specific grant requirements. Communication about the grant will come from and be maintained in the GME History Log. Contact the ADE/ESS Program Management team at essprogmgmt@azed.gov for any questions regarding this grant.</t>
  </si>
  <si>
    <t>Deputy Associate Superintendent, Exceptional Student Services</t>
  </si>
  <si>
    <t>IDEA Part B Section 619-Prechool subawards to LEAs</t>
  </si>
  <si>
    <t xml:space="preserve">Total Section 619 Funds Available Fiscal Year: </t>
  </si>
  <si>
    <t>84.173A</t>
  </si>
  <si>
    <t>H173A250003</t>
  </si>
  <si>
    <t>Section 619-Preschool subawards to LEAs</t>
  </si>
  <si>
    <t xml:space="preserve">, </t>
  </si>
  <si>
    <t>i</t>
  </si>
  <si>
    <t>ii</t>
  </si>
  <si>
    <t>iii</t>
  </si>
  <si>
    <t>iv</t>
  </si>
  <si>
    <t>v</t>
  </si>
  <si>
    <t>vi</t>
  </si>
  <si>
    <t>vii</t>
  </si>
  <si>
    <t>viii</t>
  </si>
  <si>
    <t>ix</t>
  </si>
  <si>
    <t>x</t>
  </si>
  <si>
    <t>xi</t>
  </si>
  <si>
    <t>xii</t>
  </si>
  <si>
    <t>xiii</t>
  </si>
  <si>
    <t>xiv</t>
  </si>
  <si>
    <t>Entity Name</t>
  </si>
  <si>
    <t>Subrecipient Name</t>
  </si>
  <si>
    <t>Unique Entity Identifier</t>
  </si>
  <si>
    <t xml:space="preserve"> Federal Award Identification Number</t>
  </si>
  <si>
    <t>Federal Award Date</t>
  </si>
  <si>
    <t>Subaward Period of Performance Stat and End Date</t>
  </si>
  <si>
    <t>Subaward Budget Period Start and End Date</t>
  </si>
  <si>
    <t>Amount of Federal Funds obligated by this action by the pass-through entity to the subrecipient</t>
  </si>
  <si>
    <t>Total Amount of Federal Funds Obligated to the subrecipient by the pass-through entity including the current financial obligation</t>
  </si>
  <si>
    <t>Total Amount of the Federal Award committed to the subrecipient by the pass-through entity;</t>
  </si>
  <si>
    <t>Federal award project description, as required to be responsive to the Federal Funding Accountability and Transparency Act (FFATA);</t>
  </si>
  <si>
    <t>Name of Federal awarding agency, pass-through entity, and contact information for awarding official of the Pass-through entity;</t>
  </si>
  <si>
    <t>Assistance Listings number and Title; the pass-through entity must identify the dollar amount made available under each Federal award and the Assistance Listings Number at time of disbursement;</t>
  </si>
  <si>
    <t>Identification of whether the award is R&amp;D; and</t>
  </si>
  <si>
    <t>Indirect cost rate for the Federal award (including if the de minimis rate is charged) per § 200.414.</t>
  </si>
  <si>
    <t>118720000</t>
  </si>
  <si>
    <t>A+ Charter Schools</t>
  </si>
  <si>
    <t>JCEKF2JBLAV6</t>
  </si>
  <si>
    <t>H027A260007</t>
  </si>
  <si>
    <t>07/01/2026-09/30/2028</t>
  </si>
  <si>
    <t>07/01/2026-09/30/2027</t>
  </si>
  <si>
    <t>n/a</t>
  </si>
  <si>
    <t>108734000</t>
  </si>
  <si>
    <t>Academy Del Sol, Inc.</t>
  </si>
  <si>
    <t>Academy Del Sol</t>
  </si>
  <si>
    <t>QZLJBKBC2J66</t>
  </si>
  <si>
    <t>088704000</t>
  </si>
  <si>
    <t>Academy of Building Industries, Inc.</t>
  </si>
  <si>
    <t>Academy of Building Industries</t>
  </si>
  <si>
    <t>K13KLGNX74T6</t>
  </si>
  <si>
    <t>078242000</t>
  </si>
  <si>
    <t>Academy of Mathematics and Science South, Inc.</t>
  </si>
  <si>
    <t>Academy of Mathematics and Science South, Inc</t>
  </si>
  <si>
    <t>M1QLC99MALS9</t>
  </si>
  <si>
    <t>108713000</t>
  </si>
  <si>
    <t>Academy of Mathematics and Science, Inc.</t>
  </si>
  <si>
    <t>ACADEMY OF MATH &amp; SCIENCE INC</t>
  </si>
  <si>
    <t>KRC5GNVNRTM6</t>
  </si>
  <si>
    <t>078270000</t>
  </si>
  <si>
    <t>108665000</t>
  </si>
  <si>
    <t>Academy of Tucson, Inc.</t>
  </si>
  <si>
    <t>CJBNXNM4KB69</t>
  </si>
  <si>
    <t>078794000</t>
  </si>
  <si>
    <t>Academy with Community Partners-Arizona, Inc</t>
  </si>
  <si>
    <t>Academy with Community Partners - Arizona, inc.</t>
  </si>
  <si>
    <t>LEKMN9VU1ZH3</t>
  </si>
  <si>
    <t>078701000</t>
  </si>
  <si>
    <t>Acclaim Charter School</t>
  </si>
  <si>
    <t>ACCLAIM Charter School</t>
  </si>
  <si>
    <t>KFMNY4EPWN86</t>
  </si>
  <si>
    <t>138760000</t>
  </si>
  <si>
    <t>Acorn Montessori Charter School</t>
  </si>
  <si>
    <t>UT9HNKTD3735</t>
  </si>
  <si>
    <t>070516000</t>
  </si>
  <si>
    <t>Agua Fria Union High School District</t>
  </si>
  <si>
    <t>Agua Fria Union High School District #216</t>
  </si>
  <si>
    <t>YLDQMJK9YMM8</t>
  </si>
  <si>
    <t>070363000</t>
  </si>
  <si>
    <t>Aguila Elementary District</t>
  </si>
  <si>
    <t>Aguila School District 63</t>
  </si>
  <si>
    <t>SFT7AZ7PHHZ8</t>
  </si>
  <si>
    <t>078793000</t>
  </si>
  <si>
    <t>AIBT Non-Profit Charter High School - Phoenix</t>
  </si>
  <si>
    <t>AIBT Non-Profit Charter High School, Inc.</t>
  </si>
  <si>
    <t>TU9UE3FKPLW8</t>
  </si>
  <si>
    <t>078286000</t>
  </si>
  <si>
    <t>AIBT Non-Profit Charter High School, Inc. DBA PEORIA PREP</t>
  </si>
  <si>
    <t>L8GJHQ1G3P68</t>
  </si>
  <si>
    <t>100215000</t>
  </si>
  <si>
    <t>Ajo Unified District</t>
  </si>
  <si>
    <t>Ajo Unified School District DBA Ajo Unified School District 15</t>
  </si>
  <si>
    <t>NSB1M6BNXNC9</t>
  </si>
  <si>
    <t>118705000</t>
  </si>
  <si>
    <t>Akimel O Otham Pee Posh Charter School, Inc.</t>
  </si>
  <si>
    <t>AKIMEL O'OTHAM PEE POSH CHARTER SCHOOL, INC.</t>
  </si>
  <si>
    <t>G46QRKKYCMY3</t>
  </si>
  <si>
    <t>118706000</t>
  </si>
  <si>
    <t>Akimel O'Otham Pee Posh Charter School, Inc.</t>
  </si>
  <si>
    <t>Akimel O'Otham Pee Posh Charter School Inc. Akimel O'otham Pee Posh 3-5</t>
  </si>
  <si>
    <t>S6MCB6YAACM3</t>
  </si>
  <si>
    <t>070468000</t>
  </si>
  <si>
    <t>Alhambra Elementary District</t>
  </si>
  <si>
    <t>Alhambra Elementary School District</t>
  </si>
  <si>
    <t>MFFQJLG4KY23</t>
  </si>
  <si>
    <t>010307000</t>
  </si>
  <si>
    <t>Alpine Elementary District</t>
  </si>
  <si>
    <t>ALPINE ELEMENTARY SCHOOL DISTRICT 7</t>
  </si>
  <si>
    <t>C7FLNRYJNCU2</t>
  </si>
  <si>
    <t>100351000</t>
  </si>
  <si>
    <t>Altar Valley Elementary District</t>
  </si>
  <si>
    <t>Altar Valley District 51</t>
  </si>
  <si>
    <t>NYQLQPYMG2E5</t>
  </si>
  <si>
    <t>108794000</t>
  </si>
  <si>
    <t>American Charter Schools Foundation d.b.a. Alta Vista High School</t>
  </si>
  <si>
    <t>AMERICAN CHARTER SCHOOLS FOUNDATION</t>
  </si>
  <si>
    <t>JHK3G79PAFL8</t>
  </si>
  <si>
    <t>118703000</t>
  </si>
  <si>
    <t>American Charter Schools Foundation d.b.a. Apache Trail High School</t>
  </si>
  <si>
    <t>DDK8RXXX41W7</t>
  </si>
  <si>
    <t>078950000</t>
  </si>
  <si>
    <t>American Charter Schools Foundation d.b.a. Crestview College Preparatory High Sc</t>
  </si>
  <si>
    <t>American Charter Schools Foundation d.b.a. Crestview College Preparatory High School</t>
  </si>
  <si>
    <t>ZJH6PVJNZA94</t>
  </si>
  <si>
    <t>078947000</t>
  </si>
  <si>
    <t>American Charter Schools Foundation d.b.a. Desert Hills High School</t>
  </si>
  <si>
    <t>HFF5MCPA45M4</t>
  </si>
  <si>
    <t>078948000</t>
  </si>
  <si>
    <t>American Charter Schools Foundation d.b.a. Estrella High School</t>
  </si>
  <si>
    <t>LVFTXW9KNKS3</t>
  </si>
  <si>
    <t>078951000</t>
  </si>
  <si>
    <t>American Charter Schools Foundation d.b.a. Peoria Accelerated High School</t>
  </si>
  <si>
    <t>M3N5YLH34YQ8</t>
  </si>
  <si>
    <t>078983000</t>
  </si>
  <si>
    <t>American Charter Schools Foundation d.b.a. South Pointe High School</t>
  </si>
  <si>
    <t>JWWUBSJ1A9H3</t>
  </si>
  <si>
    <t>078517000</t>
  </si>
  <si>
    <t>American Charter Schools Foundation d.b.a. South Ridge High School</t>
  </si>
  <si>
    <t>NBVLX5VF26B9</t>
  </si>
  <si>
    <t>078953000</t>
  </si>
  <si>
    <t>American Charter Schools Foundation d.b.a. Sun Valley High School</t>
  </si>
  <si>
    <t>American Charter Schools Foundation</t>
  </si>
  <si>
    <t>YSG9RKWLW1L9</t>
  </si>
  <si>
    <t>078956000</t>
  </si>
  <si>
    <t>American Charter Schools Foundation d.b.a. West Phoenix High School</t>
  </si>
  <si>
    <t>HYC1LJGQW311</t>
  </si>
  <si>
    <t>118722000</t>
  </si>
  <si>
    <t>American Charter Schools Foundation dba Ridgeview College Preparatory High School</t>
  </si>
  <si>
    <t>G8ANQPZGLNN3</t>
  </si>
  <si>
    <t>078725000</t>
  </si>
  <si>
    <t>American Leadership Academy, Inc.</t>
  </si>
  <si>
    <t>American Leadership Academy</t>
  </si>
  <si>
    <t>YW9UY8AUXQE6</t>
  </si>
  <si>
    <t>100210000</t>
  </si>
  <si>
    <t>Amphitheater Unified District</t>
  </si>
  <si>
    <t>PIMA COUNTY AMPHITHEATHER SCHOOLS</t>
  </si>
  <si>
    <t>JFQYRDQLNSK1</t>
  </si>
  <si>
    <t>140550000</t>
  </si>
  <si>
    <t>Antelope Union High School District</t>
  </si>
  <si>
    <t>Antelope Union High School District 50</t>
  </si>
  <si>
    <t>EMC9NC16HDD4</t>
  </si>
  <si>
    <t>078525000</t>
  </si>
  <si>
    <t>Anthem Preparatory Academy</t>
  </si>
  <si>
    <t>GQKDHV2B6NA3</t>
  </si>
  <si>
    <t>016001000</t>
  </si>
  <si>
    <t>Apache County Sheriffs Office</t>
  </si>
  <si>
    <t>County of Apache</t>
  </si>
  <si>
    <t>020342000</t>
  </si>
  <si>
    <t>Apache Elementary District</t>
  </si>
  <si>
    <t>Y6RTLK3QWDR5</t>
  </si>
  <si>
    <t>110243000</t>
  </si>
  <si>
    <t>Apache Junction Unified District</t>
  </si>
  <si>
    <t>Apache Junction Unified School District 43</t>
  </si>
  <si>
    <t>S615LVJN2L33</t>
  </si>
  <si>
    <t>108785000</t>
  </si>
  <si>
    <t>Aprender Tucson</t>
  </si>
  <si>
    <t>HJXUUQW913T4</t>
  </si>
  <si>
    <t>118721000</t>
  </si>
  <si>
    <t>ARCHES Academy</t>
  </si>
  <si>
    <t>C7J9H6RF76J3</t>
  </si>
  <si>
    <t>078247000</t>
  </si>
  <si>
    <t>Archway Classical Academy Arete</t>
  </si>
  <si>
    <t>FLDAUGFLUAN9</t>
  </si>
  <si>
    <t>078597000</t>
  </si>
  <si>
    <t>Archway Classical Academy Chandler</t>
  </si>
  <si>
    <t>S6V2V5K6STN5</t>
  </si>
  <si>
    <t>078248000</t>
  </si>
  <si>
    <t>Archway Classical Academy Cicero</t>
  </si>
  <si>
    <t>G3KGKB8NHKW5</t>
  </si>
  <si>
    <t>078406000</t>
  </si>
  <si>
    <t>Archway Classical Academy Glendale</t>
  </si>
  <si>
    <t>E693MAJ28JV4</t>
  </si>
  <si>
    <t>078234000</t>
  </si>
  <si>
    <t>Archway Classical Academy Lincoln</t>
  </si>
  <si>
    <t>C17FH53FMMY8</t>
  </si>
  <si>
    <t>078214000</t>
  </si>
  <si>
    <t>Archway Classical Academy North Phoenix</t>
  </si>
  <si>
    <t>WUHDK87BNWJ4</t>
  </si>
  <si>
    <t>078590000</t>
  </si>
  <si>
    <t>Archway Classical Academy Scottsdale</t>
  </si>
  <si>
    <t>GFJABTFHG8Q8</t>
  </si>
  <si>
    <t>078470000</t>
  </si>
  <si>
    <t>Archway Classical Academy Trivium West</t>
  </si>
  <si>
    <t>G7VKT6GD8PF8</t>
  </si>
  <si>
    <t>078595000</t>
  </si>
  <si>
    <t>078596000</t>
  </si>
  <si>
    <t>Archway Classical Academy Veritas</t>
  </si>
  <si>
    <t>C9MJCQ1MZU29</t>
  </si>
  <si>
    <t>078527000</t>
  </si>
  <si>
    <t>Arete Preparatory Academy</t>
  </si>
  <si>
    <t>LYM3LMDX19F7</t>
  </si>
  <si>
    <t>078412000</t>
  </si>
  <si>
    <t>Arizona Agribusiness &amp; Equine Center INC.</t>
  </si>
  <si>
    <t>Arizona Agribusiness &amp; Equine Center, INC.</t>
  </si>
  <si>
    <t>RG6JEQ7G6RZ8</t>
  </si>
  <si>
    <t>078587000</t>
  </si>
  <si>
    <t>Arizona Agribusiness &amp; Equine Center, Inc.</t>
  </si>
  <si>
    <t>078707000</t>
  </si>
  <si>
    <t>138785000</t>
  </si>
  <si>
    <t>078993000</t>
  </si>
  <si>
    <t>078226000</t>
  </si>
  <si>
    <t>Arizona Autism Charter Schools, Inc.</t>
  </si>
  <si>
    <t>KYEREMYKVBV1</t>
  </si>
  <si>
    <t>078723000</t>
  </si>
  <si>
    <t>Arizona Call-a-Teen Youth Resources, Inc.</t>
  </si>
  <si>
    <t>Arizona Call-A-Teen Youth Resources, Inc.</t>
  </si>
  <si>
    <t>H52XHJVLB193</t>
  </si>
  <si>
    <t>078644000</t>
  </si>
  <si>
    <t>Arizona Collaborative Learning Partners, Inc.</t>
  </si>
  <si>
    <t>108709000</t>
  </si>
  <si>
    <t>Arizona Community Development Corporation</t>
  </si>
  <si>
    <t>ARIZONA COMMUNITY DEVELOPMENT</t>
  </si>
  <si>
    <t>C439P7N3NLH4</t>
  </si>
  <si>
    <t>078511000</t>
  </si>
  <si>
    <t>Arizona Connections Academy Charter School, Inc.</t>
  </si>
  <si>
    <t>ARIZONA CONNECTIONS ACADEMY CHARTER SCHOOL</t>
  </si>
  <si>
    <t>PJ8BGN3SWZX5</t>
  </si>
  <si>
    <t>211002000</t>
  </si>
  <si>
    <t>Arizona Department of Corrections</t>
  </si>
  <si>
    <t>State Of Arizona-Dept Of Arizona Depart Of Corrections</t>
  </si>
  <si>
    <t>WZBTSTM7NG64</t>
  </si>
  <si>
    <t>000111000</t>
  </si>
  <si>
    <t>Arizona Department of Education</t>
  </si>
  <si>
    <t>078582000</t>
  </si>
  <si>
    <t>Arizona Education Solutions</t>
  </si>
  <si>
    <t>YCH3YXL4TXY7</t>
  </si>
  <si>
    <t>078111000</t>
  </si>
  <si>
    <t>Arizona Goodwill Education Services</t>
  </si>
  <si>
    <t>078260000</t>
  </si>
  <si>
    <t>Arizona Language Preparatory</t>
  </si>
  <si>
    <t>MXLBDCMLRLT7</t>
  </si>
  <si>
    <t>078696000</t>
  </si>
  <si>
    <t>Arizona Language Schools</t>
  </si>
  <si>
    <t>LR2NFC4ENQF6</t>
  </si>
  <si>
    <t>078722000</t>
  </si>
  <si>
    <t>Arizona School For The Arts</t>
  </si>
  <si>
    <t>Arizona School For the Arts</t>
  </si>
  <si>
    <t>FQ22B4EAL8F3</t>
  </si>
  <si>
    <t>001202000</t>
  </si>
  <si>
    <t>Arizona State School for the Deaf and Blind</t>
  </si>
  <si>
    <t>ARIZONA DEPT. OF EDUCATION dba Arizona State School For The Deaf &amp; The Blind</t>
  </si>
  <si>
    <t>WKRWG1FNUN75</t>
  </si>
  <si>
    <t>070447000</t>
  </si>
  <si>
    <t>Arlington Elementary District</t>
  </si>
  <si>
    <t>ARLINGTON SCHOOL DISTRICT 47</t>
  </si>
  <si>
    <t>QA78CNCFGMM1</t>
  </si>
  <si>
    <t>020453000</t>
  </si>
  <si>
    <t>Ash Creek Elementary District</t>
  </si>
  <si>
    <t>Ash Creek Elem School Dist 53</t>
  </si>
  <si>
    <t>K4DAG2CC85J6</t>
  </si>
  <si>
    <t>130231000</t>
  </si>
  <si>
    <t>Ash Fork Joint Unified District</t>
  </si>
  <si>
    <t>Ash Fork School District 31</t>
  </si>
  <si>
    <t>U129YMJMGZY6</t>
  </si>
  <si>
    <t>118716000</t>
  </si>
  <si>
    <t>ASU Preparatory Academy - Casa Grande</t>
  </si>
  <si>
    <t>ASU Preparatory Academy</t>
  </si>
  <si>
    <t>QBFJRMDBZRE3</t>
  </si>
  <si>
    <t>078284000</t>
  </si>
  <si>
    <t>ASU Preparatory Academy Digital</t>
  </si>
  <si>
    <t>078277000</t>
  </si>
  <si>
    <t>078251000</t>
  </si>
  <si>
    <t>078267000</t>
  </si>
  <si>
    <t>078559000</t>
  </si>
  <si>
    <t>078207000</t>
  </si>
  <si>
    <t>078250000</t>
  </si>
  <si>
    <t>078208000</t>
  </si>
  <si>
    <t>078205000</t>
  </si>
  <si>
    <t>078546000</t>
  </si>
  <si>
    <t>070444000</t>
  </si>
  <si>
    <t>Avondale Elementary District</t>
  </si>
  <si>
    <t>AVONDALE SCHOOL DISTRICT 44</t>
  </si>
  <si>
    <t>CL6YDU7H4CA6</t>
  </si>
  <si>
    <t>078614000</t>
  </si>
  <si>
    <t>Avondale Learning dba Precision Academy</t>
  </si>
  <si>
    <t>KY7XPUBGJBT4</t>
  </si>
  <si>
    <t>078542000</t>
  </si>
  <si>
    <t>AZ Compass Schools, Inc.</t>
  </si>
  <si>
    <t>PVCMZGBQN9B3</t>
  </si>
  <si>
    <t>211001000</t>
  </si>
  <si>
    <t>AZ Dept of Juvenile Corrections</t>
  </si>
  <si>
    <t>Juvenile Corrections Arizona Department</t>
  </si>
  <si>
    <t>XVMBHKMJ6AU7</t>
  </si>
  <si>
    <t>100240000</t>
  </si>
  <si>
    <t>Baboquivari Unified School District #40</t>
  </si>
  <si>
    <t>BABOQUIVARI UNIFIED SCHOOL DISTRICT #40</t>
  </si>
  <si>
    <t>UU16Z4WXLGJ6</t>
  </si>
  <si>
    <t>130220000</t>
  </si>
  <si>
    <t>Bagdad Unified District</t>
  </si>
  <si>
    <t>Bagdad Unified School District 20</t>
  </si>
  <si>
    <t>WMJKDHNFZNM8</t>
  </si>
  <si>
    <t>078988000</t>
  </si>
  <si>
    <t>Ball Charter Schools (Dobson)</t>
  </si>
  <si>
    <t>Dobson Academy A Ball Charter School</t>
  </si>
  <si>
    <t>HC9VLXJ9KJC4</t>
  </si>
  <si>
    <t>078987000</t>
  </si>
  <si>
    <t>Ball Charter Schools (Hearn)</t>
  </si>
  <si>
    <t>K5AMHPCCSZ26</t>
  </si>
  <si>
    <t>078586000</t>
  </si>
  <si>
    <t>Ball Charter Schools (Val Vista)</t>
  </si>
  <si>
    <t>Ball Charter Schools</t>
  </si>
  <si>
    <t>LCT2CK7GBJ33</t>
  </si>
  <si>
    <t>070431000</t>
  </si>
  <si>
    <t>Balsz Elementary District</t>
  </si>
  <si>
    <t>Balsz School District</t>
  </si>
  <si>
    <t>NZFXT3N1YH22</t>
  </si>
  <si>
    <t>078588000</t>
  </si>
  <si>
    <t>BASIS Charter Schools, Inc.</t>
  </si>
  <si>
    <t>BASIS CHARTER SCHOOLS, INC.</t>
  </si>
  <si>
    <t>GX9HBMXHK9W8</t>
  </si>
  <si>
    <t>078736000</t>
  </si>
  <si>
    <t>138786000</t>
  </si>
  <si>
    <t>108404000</t>
  </si>
  <si>
    <t>078589000</t>
  </si>
  <si>
    <t>078269000</t>
  </si>
  <si>
    <t>078231000</t>
  </si>
  <si>
    <t>078288000</t>
  </si>
  <si>
    <t>078282000</t>
  </si>
  <si>
    <t>078273000</t>
  </si>
  <si>
    <t>078272000</t>
  </si>
  <si>
    <t>078575000</t>
  </si>
  <si>
    <t>078418000</t>
  </si>
  <si>
    <t>078236000</t>
  </si>
  <si>
    <t>078283000</t>
  </si>
  <si>
    <t>078268000</t>
  </si>
  <si>
    <t>078212000</t>
  </si>
  <si>
    <t>038707000</t>
  </si>
  <si>
    <t>108737000</t>
  </si>
  <si>
    <t>108725000</t>
  </si>
  <si>
    <t>078225000</t>
  </si>
  <si>
    <t>078403000</t>
  </si>
  <si>
    <t>130326000</t>
  </si>
  <si>
    <t>Beaver Creek Elementary District</t>
  </si>
  <si>
    <t>Beaver Creek Elementary School District 026</t>
  </si>
  <si>
    <t>UM19HURP9S87</t>
  </si>
  <si>
    <t>078972000</t>
  </si>
  <si>
    <t>Bell Canyon Charter School, Inc</t>
  </si>
  <si>
    <t>Bell Canyon Charter School Inc</t>
  </si>
  <si>
    <t>HPHBNU7LJFM9</t>
  </si>
  <si>
    <t>078766000</t>
  </si>
  <si>
    <t>Benchmark School, Inc.</t>
  </si>
  <si>
    <t>Benchmark School, Inc</t>
  </si>
  <si>
    <t>JZCQH6JQCJB9</t>
  </si>
  <si>
    <t>078754000</t>
  </si>
  <si>
    <t>Benjamin Franklin Charter School - Queen Creek</t>
  </si>
  <si>
    <t>Benjamin Franklin Charter School</t>
  </si>
  <si>
    <t>MBJ1JFH9W4N9</t>
  </si>
  <si>
    <t>020209000</t>
  </si>
  <si>
    <t>Benson Unified School District</t>
  </si>
  <si>
    <t>Benson Unified School District #9</t>
  </si>
  <si>
    <t>P3JEK2TYZNA3</t>
  </si>
  <si>
    <t>150576000</t>
  </si>
  <si>
    <t>Bicentennial Union High School District</t>
  </si>
  <si>
    <t>BICENTENNIAL UNION HIGH SCHOOL DISTRICT</t>
  </si>
  <si>
    <t>JHJBUG95NZ36</t>
  </si>
  <si>
    <t>020202000</t>
  </si>
  <si>
    <t>Bisbee Unified District</t>
  </si>
  <si>
    <t>Bisbee Unified School District #2</t>
  </si>
  <si>
    <t>NBCLMCE4N4J7</t>
  </si>
  <si>
    <t>108501000</t>
  </si>
  <si>
    <t>Blue Adobe Project</t>
  </si>
  <si>
    <t>F12NZNQA18L7</t>
  </si>
  <si>
    <t>090232000</t>
  </si>
  <si>
    <t>Blue Ridge Unified School District No. 32</t>
  </si>
  <si>
    <t>Blue Ridge School District</t>
  </si>
  <si>
    <t>YEKZAX5XCW35</t>
  </si>
  <si>
    <t>078745000</t>
  </si>
  <si>
    <t>Blueprint Education</t>
  </si>
  <si>
    <t>Blueprint Education Inc</t>
  </si>
  <si>
    <t>HDQRVUGMVPR9</t>
  </si>
  <si>
    <t>050316000</t>
  </si>
  <si>
    <t>Bonita Elementary District</t>
  </si>
  <si>
    <t>Bonita Elementary School District</t>
  </si>
  <si>
    <t>J996A1LHJ1F9</t>
  </si>
  <si>
    <t>150426000</t>
  </si>
  <si>
    <t>Bouse Elementary District</t>
  </si>
  <si>
    <t>Bouse Elementary School District</t>
  </si>
  <si>
    <t>S8N8FF66SJL5</t>
  </si>
  <si>
    <t>020214000</t>
  </si>
  <si>
    <t>Bowie Unified District</t>
  </si>
  <si>
    <t>MRLVMKXM3GJ3</t>
  </si>
  <si>
    <t>070433000</t>
  </si>
  <si>
    <t>Buckeye Elementary District</t>
  </si>
  <si>
    <t>BUCKEYE ELEMENTARY SCHOOL DISTRICT 33</t>
  </si>
  <si>
    <t>GC1PLJC48PF3</t>
  </si>
  <si>
    <t>070501000</t>
  </si>
  <si>
    <t>Buckeye Union High School District</t>
  </si>
  <si>
    <t>F1MGYK4MWLH9</t>
  </si>
  <si>
    <t>080415000</t>
  </si>
  <si>
    <t>Bullhead City School District</t>
  </si>
  <si>
    <t>Bullhead City School District 15</t>
  </si>
  <si>
    <t>LW9MQ2AH7XU4</t>
  </si>
  <si>
    <t>078564000</t>
  </si>
  <si>
    <t>CAFA, Inc. dba Learning Foundation and Performing Arts Gilbert</t>
  </si>
  <si>
    <t>CAFA, Inc. Learning Foundation and Performing Arts</t>
  </si>
  <si>
    <t>KWMHJKN9T5J4</t>
  </si>
  <si>
    <t>098749000</t>
  </si>
  <si>
    <t>CAFA, Inc. dba Learning Foundation Performing Arts School</t>
  </si>
  <si>
    <t>078909000</t>
  </si>
  <si>
    <t>Calibre Academy</t>
  </si>
  <si>
    <t>Calibre Academy, Inc. dba Calibre Academy of Glendale</t>
  </si>
  <si>
    <t>DGT6N39LLTY7</t>
  </si>
  <si>
    <t>078768000</t>
  </si>
  <si>
    <t>Cambridge Academy  East,  Inc</t>
  </si>
  <si>
    <t>Cambridge Academy East Inc</t>
  </si>
  <si>
    <t>RCADN5HVLC39</t>
  </si>
  <si>
    <t>078959000</t>
  </si>
  <si>
    <t>Camelback Education, Inc</t>
  </si>
  <si>
    <t>Camelback Academy</t>
  </si>
  <si>
    <t>VYZGLRJBLA24</t>
  </si>
  <si>
    <t>130228000</t>
  </si>
  <si>
    <t>Camp Verde Unified District</t>
  </si>
  <si>
    <t>Camp Verde Unified School District</t>
  </si>
  <si>
    <t>HJX3CXELDND9</t>
  </si>
  <si>
    <t>078639000</t>
  </si>
  <si>
    <t>Candeo Schools, Inc.</t>
  </si>
  <si>
    <t>Candeo Schools Inc</t>
  </si>
  <si>
    <t>M77QJNULMZN1</t>
  </si>
  <si>
    <t>078534000</t>
  </si>
  <si>
    <t>130350000</t>
  </si>
  <si>
    <t>Canon Elementary District</t>
  </si>
  <si>
    <t>Canon School District 50</t>
  </si>
  <si>
    <t>LUMVGSJZM4L6</t>
  </si>
  <si>
    <t>108777000</t>
  </si>
  <si>
    <t>Carden of Tucson, Inc.</t>
  </si>
  <si>
    <t>Carden of Tucson</t>
  </si>
  <si>
    <t>DQKXJDAUMDU9</t>
  </si>
  <si>
    <t>098745000</t>
  </si>
  <si>
    <t>Career Development, Inc.</t>
  </si>
  <si>
    <t>Career Development Inc dba NORTHERN ARIZONA ACADEMY - TAYLOR CAMPUS</t>
  </si>
  <si>
    <t>LNU2A1123GG3</t>
  </si>
  <si>
    <t>078524000</t>
  </si>
  <si>
    <t>Career Success Schools</t>
  </si>
  <si>
    <t>Career Success Charter High Schools NP</t>
  </si>
  <si>
    <t>QQ4ZFJJXZJ34</t>
  </si>
  <si>
    <t>148761000</t>
  </si>
  <si>
    <t>Carpe Diem Collegiate High School</t>
  </si>
  <si>
    <t>QRLWEH4PT1J8</t>
  </si>
  <si>
    <t>070483000</t>
  </si>
  <si>
    <t>Cartwright Elementary District</t>
  </si>
  <si>
    <t>Cartwright School District 83</t>
  </si>
  <si>
    <t>F8CPL2XK7VM4</t>
  </si>
  <si>
    <t>078218000</t>
  </si>
  <si>
    <t>CASA Academy</t>
  </si>
  <si>
    <t>L36CGX9MMSP5</t>
  </si>
  <si>
    <t>110404000</t>
  </si>
  <si>
    <t>Casa Grande Elementary District</t>
  </si>
  <si>
    <t>Casa Grande Elementary School District</t>
  </si>
  <si>
    <t>KAWKU7NLSK53</t>
  </si>
  <si>
    <t>110502000</t>
  </si>
  <si>
    <t>Casa Grande Union High School District</t>
  </si>
  <si>
    <t>NVTNR5XZ1RA3</t>
  </si>
  <si>
    <t>100216000</t>
  </si>
  <si>
    <t>Catalina Foothills Unified District</t>
  </si>
  <si>
    <t>Catalina Foothills Unified School Distri</t>
  </si>
  <si>
    <t>PL46DJGRKWT4</t>
  </si>
  <si>
    <t>078991000</t>
  </si>
  <si>
    <t>Caurus Academy, Inc</t>
  </si>
  <si>
    <t>ARIZONA MONTESSORI CHARTER SCHOOL AT ANTHEM Caurus Academy, Inc.</t>
  </si>
  <si>
    <t>ZDTLTQCJ48G9</t>
  </si>
  <si>
    <t>070293000</t>
  </si>
  <si>
    <t>Cave Creek Unified District</t>
  </si>
  <si>
    <t>Cave Creek Unified School District 93</t>
  </si>
  <si>
    <t>WF8CG83Y5LH9</t>
  </si>
  <si>
    <t>090225000</t>
  </si>
  <si>
    <t>Cedar Unified District</t>
  </si>
  <si>
    <t>Cedar Public School District 25</t>
  </si>
  <si>
    <t>DFT6GJYLMX11</t>
  </si>
  <si>
    <t>028750000</t>
  </si>
  <si>
    <t>Center for Academic Success, Inc.</t>
  </si>
  <si>
    <t>Center for Academic Success</t>
  </si>
  <si>
    <t>S5MUL3CXNG14</t>
  </si>
  <si>
    <t>078772000</t>
  </si>
  <si>
    <t>Challenge School, Inc.</t>
  </si>
  <si>
    <t>Challenge Charter School</t>
  </si>
  <si>
    <t>DBBCTDD4ACP7</t>
  </si>
  <si>
    <t>078957000</t>
  </si>
  <si>
    <t>Challenger Basic School, Inc.</t>
  </si>
  <si>
    <t>VJ27MADNF6L3</t>
  </si>
  <si>
    <t>078515000</t>
  </si>
  <si>
    <t>Chandler Preparatory Academy</t>
  </si>
  <si>
    <t>C85HLPW1ZKJ6</t>
  </si>
  <si>
    <t>070280000</t>
  </si>
  <si>
    <t>Chandler Unified District #80</t>
  </si>
  <si>
    <t>Chandler Unified School District</t>
  </si>
  <si>
    <t>FGJANM3AL4B8</t>
  </si>
  <si>
    <t>010224000</t>
  </si>
  <si>
    <t>Chinle Unified District</t>
  </si>
  <si>
    <t>Chinle Unified School District</t>
  </si>
  <si>
    <t>SYUFHH7DNAN7</t>
  </si>
  <si>
    <t>130251000</t>
  </si>
  <si>
    <t>Chino Valley Unified District</t>
  </si>
  <si>
    <t>Chino Valley USD #51</t>
  </si>
  <si>
    <t>SDNNMNVH6DD5</t>
  </si>
  <si>
    <t>078549000</t>
  </si>
  <si>
    <t>Choice Academies, Inc.</t>
  </si>
  <si>
    <t>Choice Academy</t>
  </si>
  <si>
    <t>QFLKJ3VRF1B1</t>
  </si>
  <si>
    <t>078995000</t>
  </si>
  <si>
    <t>Cholla Academy</t>
  </si>
  <si>
    <t>KLXLEYZ83MG8</t>
  </si>
  <si>
    <t>078249000</t>
  </si>
  <si>
    <t>Cicero Preparatory Academy</t>
  </si>
  <si>
    <t>NZ3JGDL62AJ9</t>
  </si>
  <si>
    <t>108720000</t>
  </si>
  <si>
    <t>CITY Center for Collaborative Learning</t>
  </si>
  <si>
    <t>GT4TRNM8DR69</t>
  </si>
  <si>
    <t>130403000</t>
  </si>
  <si>
    <t>Clarkdale-Jerome Elementary District</t>
  </si>
  <si>
    <t>Clarkdale-Jerome School District</t>
  </si>
  <si>
    <t>PFNSTM1KP9X9</t>
  </si>
  <si>
    <t>028701000</t>
  </si>
  <si>
    <t>Cochise Community Development Corporation</t>
  </si>
  <si>
    <t>Cochise Community</t>
  </si>
  <si>
    <t>CZERZG2EALZ3</t>
  </si>
  <si>
    <t>020101000</t>
  </si>
  <si>
    <t>Cochise County Accommodation School District</t>
  </si>
  <si>
    <t>Cochise County Accommodation District</t>
  </si>
  <si>
    <t>TGHYU63NZDA1</t>
  </si>
  <si>
    <t>026002000</t>
  </si>
  <si>
    <t>Cochise County Sheriffs Office</t>
  </si>
  <si>
    <t>County of Cochise</t>
  </si>
  <si>
    <t>LNCRRL2K1DA9</t>
  </si>
  <si>
    <t>020326000</t>
  </si>
  <si>
    <t>Cochise Elementary District</t>
  </si>
  <si>
    <t>COCHISE SCHOOL DISTRICT 26</t>
  </si>
  <si>
    <t>UZVJRTM6DMB8</t>
  </si>
  <si>
    <t>030199000</t>
  </si>
  <si>
    <t>Coconino County Accommodation School District</t>
  </si>
  <si>
    <t>F7NRZLN1L6A3</t>
  </si>
  <si>
    <t>108740000</t>
  </si>
  <si>
    <t>Colearn Academy Arizona</t>
  </si>
  <si>
    <t>ZR8EN6GDFAE8</t>
  </si>
  <si>
    <t>080214000</t>
  </si>
  <si>
    <t>Colorado City Unified District</t>
  </si>
  <si>
    <t>COLORADO CITY UNIFIED SCHOOL DISTRICT NO. 14</t>
  </si>
  <si>
    <t>GK87ERDYH3C3</t>
  </si>
  <si>
    <t>080502000</t>
  </si>
  <si>
    <t>Colorado River Union High School District</t>
  </si>
  <si>
    <t>COLORADO RIVER UNION HIGH SCHOOL DISTRICT #2</t>
  </si>
  <si>
    <t>FH55DMKL1FT3</t>
  </si>
  <si>
    <t>108788000</t>
  </si>
  <si>
    <t>Compass High School, Inc.</t>
  </si>
  <si>
    <t>GNKNRWLUCZE3</t>
  </si>
  <si>
    <t>138501000</t>
  </si>
  <si>
    <t>Compass Points International, Inc</t>
  </si>
  <si>
    <t>XXFVRFKL64J6</t>
  </si>
  <si>
    <t>010306000</t>
  </si>
  <si>
    <t>Concho Elementary District</t>
  </si>
  <si>
    <t>Concho Elementary School District 6</t>
  </si>
  <si>
    <t>NTK4CGYW9F55</t>
  </si>
  <si>
    <t>078530000</t>
  </si>
  <si>
    <t>Concordia Charter School, Inc.</t>
  </si>
  <si>
    <t>Concordia Charter School</t>
  </si>
  <si>
    <t>MG6JEZK4JC11</t>
  </si>
  <si>
    <t>130317000</t>
  </si>
  <si>
    <t>Congress Elementary District</t>
  </si>
  <si>
    <t>Congress Elementary School District</t>
  </si>
  <si>
    <t>XJXUF89GW4B9</t>
  </si>
  <si>
    <t>100339000</t>
  </si>
  <si>
    <t>Continental Elementary District</t>
  </si>
  <si>
    <t>Continental School District 39</t>
  </si>
  <si>
    <t>ZEQMVQXSCU85</t>
  </si>
  <si>
    <t>110221000</t>
  </si>
  <si>
    <t>Coolidge Unified District</t>
  </si>
  <si>
    <t>Coolidge School District</t>
  </si>
  <si>
    <t>UL8LYVJBBLH9</t>
  </si>
  <si>
    <t>078643000</t>
  </si>
  <si>
    <t>Copper State Academy</t>
  </si>
  <si>
    <t>RJ2XRB5WRYJ7</t>
  </si>
  <si>
    <t>078994000</t>
  </si>
  <si>
    <t>Cornerstone Charter School,Inc</t>
  </si>
  <si>
    <t>Cornerstone Charter School, Inc.</t>
  </si>
  <si>
    <t>MKMXJZEQLMH6</t>
  </si>
  <si>
    <t>078975000</t>
  </si>
  <si>
    <t>Cortez Park Charter Middle School, Inc.</t>
  </si>
  <si>
    <t>CORTEZ PARK CHARTER SCHOOL</t>
  </si>
  <si>
    <t>EJJNL9369DF3</t>
  </si>
  <si>
    <t>130406000</t>
  </si>
  <si>
    <t>Cottonwood-Oak Creek Elementary District</t>
  </si>
  <si>
    <t>COTTONWOOD OAK CREEK SCHOOL DISTRICT</t>
  </si>
  <si>
    <t>HZ24A4J4XWJ7</t>
  </si>
  <si>
    <t>078513000</t>
  </si>
  <si>
    <t>Country Gardens Charter Schools</t>
  </si>
  <si>
    <t>UKY2MKFJ1796</t>
  </si>
  <si>
    <t>108505000</t>
  </si>
  <si>
    <t>CPLC Community Schools dba Hiaki High School</t>
  </si>
  <si>
    <t>CPLC Community Schools</t>
  </si>
  <si>
    <t>Y63RK3FN3MG3</t>
  </si>
  <si>
    <t>108793000</t>
  </si>
  <si>
    <t>CPLC Community Schools dba Toltecalli High School</t>
  </si>
  <si>
    <t>078608000</t>
  </si>
  <si>
    <t>140413000</t>
  </si>
  <si>
    <t>Crane Elementary District</t>
  </si>
  <si>
    <t>Crane Elementary School District</t>
  </si>
  <si>
    <t>FQLAFBJCWKN6</t>
  </si>
  <si>
    <t>070414000</t>
  </si>
  <si>
    <t>Creighton Elementary District</t>
  </si>
  <si>
    <t>Creighton School District #14</t>
  </si>
  <si>
    <t>NQ8DLM6LLNB1</t>
  </si>
  <si>
    <t>078921000</t>
  </si>
  <si>
    <t>Crown Charter School, Inc</t>
  </si>
  <si>
    <t>Crown Charter School, Inc.</t>
  </si>
  <si>
    <t>GANCJKAAHKF4</t>
  </si>
  <si>
    <t>130341000</t>
  </si>
  <si>
    <t>Crown King Elementary District</t>
  </si>
  <si>
    <t>Crown King School District 41</t>
  </si>
  <si>
    <t>LC9UDQBT7TP4</t>
  </si>
  <si>
    <t>078544000</t>
  </si>
  <si>
    <t>Daisy Education Corporation dba Paragon Science Academy</t>
  </si>
  <si>
    <t>N28ZHJ6JFJD9</t>
  </si>
  <si>
    <t>108502000</t>
  </si>
  <si>
    <t>Daisy Education Corporation dba Sonoran Science Academy - Phoenix</t>
  </si>
  <si>
    <t>JFQNWMFDHFR3</t>
  </si>
  <si>
    <t>108503000</t>
  </si>
  <si>
    <t>Daisy Education Corporation dba Sonoran Science Academy East</t>
  </si>
  <si>
    <t>Daisy Education Corporation dba Sonoran Science Academy - East</t>
  </si>
  <si>
    <t>LBU9LMDBYDL5</t>
  </si>
  <si>
    <t>108666000</t>
  </si>
  <si>
    <t>Daisy Education Corporation dba Sonoran Science Academy</t>
  </si>
  <si>
    <t>Daisy Education Corporation dba Sonoran Science Academy Tucson</t>
  </si>
  <si>
    <t>RD9EPMGTG735</t>
  </si>
  <si>
    <t>108504000</t>
  </si>
  <si>
    <t>Daisy Education Corporation dba. Sonoran Science Academy Davis Monthan</t>
  </si>
  <si>
    <t>Daisy Education Corporation dba Sonoran Science Academy - Davis Monthan</t>
  </si>
  <si>
    <t>FPG9SJU2GEK3</t>
  </si>
  <si>
    <t>078577000</t>
  </si>
  <si>
    <t>Daisy Education Corporation dba. Sonoran Science Academy Peoria</t>
  </si>
  <si>
    <t>Daisy Education Corporation dba Sonoran Science Academy - Peoria</t>
  </si>
  <si>
    <t>LGNUAW8NXAN3</t>
  </si>
  <si>
    <t>078934000</t>
  </si>
  <si>
    <t>Deer Valley Charter Schools, Inc.</t>
  </si>
  <si>
    <t>Deer Valley Academy</t>
  </si>
  <si>
    <t>RCCAADN14VU6</t>
  </si>
  <si>
    <t>070297000</t>
  </si>
  <si>
    <t>Deer Valley Unified District</t>
  </si>
  <si>
    <t>Deer Valley School District #97</t>
  </si>
  <si>
    <t>LQQ4SRYSCKM1</t>
  </si>
  <si>
    <t>078621000</t>
  </si>
  <si>
    <t>Desert Heights Charter Schools</t>
  </si>
  <si>
    <t>H2J9Q4D5B1W4</t>
  </si>
  <si>
    <t>108668000</t>
  </si>
  <si>
    <t>Desert Sage School</t>
  </si>
  <si>
    <t>108732000</t>
  </si>
  <si>
    <t>Desert Sky Community School, Inc.</t>
  </si>
  <si>
    <t>Desert Sky Community School</t>
  </si>
  <si>
    <t>EB6XLJDQ1633</t>
  </si>
  <si>
    <t>088705000</t>
  </si>
  <si>
    <t>Desert Star Academy</t>
  </si>
  <si>
    <t>Desert Star Academy Inc</t>
  </si>
  <si>
    <t>X5R6Q969CLY7</t>
  </si>
  <si>
    <t>138714000</t>
  </si>
  <si>
    <t>Desert Star Community School, Inc.</t>
  </si>
  <si>
    <t>Desert Star Community School</t>
  </si>
  <si>
    <t>DHM2CXS1DLZ5</t>
  </si>
  <si>
    <t>048701000</t>
  </si>
  <si>
    <t>Destiny School, Inc.</t>
  </si>
  <si>
    <t>Destiny School</t>
  </si>
  <si>
    <t>EK8EHNLR8PB5</t>
  </si>
  <si>
    <t>058703000</t>
  </si>
  <si>
    <t>Discovery Plus Academy</t>
  </si>
  <si>
    <t>Discovery Plus</t>
  </si>
  <si>
    <t>SLZ4NWCND413</t>
  </si>
  <si>
    <t>020345000</t>
  </si>
  <si>
    <t>Double Adobe Elementary District</t>
  </si>
  <si>
    <t>Hannah Hurtado</t>
  </si>
  <si>
    <t>NRZGBH7BTPH3</t>
  </si>
  <si>
    <t>020227000</t>
  </si>
  <si>
    <t>Douglas Unified District</t>
  </si>
  <si>
    <t>Douglas Unified School District #27</t>
  </si>
  <si>
    <t>K8V8MMF3DAX5</t>
  </si>
  <si>
    <t>060202000</t>
  </si>
  <si>
    <t>Duncan Unified District</t>
  </si>
  <si>
    <t>DUNCAN USD</t>
  </si>
  <si>
    <t>X4SJCW5M3ZN3</t>
  </si>
  <si>
    <t>070289000</t>
  </si>
  <si>
    <t>Dysart Unified District</t>
  </si>
  <si>
    <t>Dysart Unified School District No. 89</t>
  </si>
  <si>
    <t>ER15CJPRV3X5</t>
  </si>
  <si>
    <t>078202000</t>
  </si>
  <si>
    <t>EAGLE College Prep Harmony, LLC</t>
  </si>
  <si>
    <t>XLKJCV9RJHD8</t>
  </si>
  <si>
    <t>078222000</t>
  </si>
  <si>
    <t>EAGLE College Prep Maryvale, LLC</t>
  </si>
  <si>
    <t>QXJ2NLK5VU43</t>
  </si>
  <si>
    <t>078223000</t>
  </si>
  <si>
    <t>EAGLE College Prep Mesa, LLC.</t>
  </si>
  <si>
    <t>EAGLE College Prep Mesa, LLC</t>
  </si>
  <si>
    <t>GQ6HR79DFL63</t>
  </si>
  <si>
    <t>078541000</t>
  </si>
  <si>
    <t>EAGLE South Mountain Charter, Inc.</t>
  </si>
  <si>
    <t>J6N9Y4JTRLC7</t>
  </si>
  <si>
    <t>078509000</t>
  </si>
  <si>
    <t>East Mesa Charter Elementary School, Inc.</t>
  </si>
  <si>
    <t>Imagine Schools Inc</t>
  </si>
  <si>
    <t>NHZRQS1CNHS8</t>
  </si>
  <si>
    <t>108506000</t>
  </si>
  <si>
    <t>Ed Ahead</t>
  </si>
  <si>
    <t>Academy Adventures Midtown DBA Ed Ahead</t>
  </si>
  <si>
    <t>RTSSHMKLUK26</t>
  </si>
  <si>
    <t>108653000</t>
  </si>
  <si>
    <t>Edge School, Inc., The</t>
  </si>
  <si>
    <t>EDGE SCHOOL INC, THE</t>
  </si>
  <si>
    <t>JT47LX5BN2T6</t>
  </si>
  <si>
    <t>078573000</t>
  </si>
  <si>
    <t>Edison Project</t>
  </si>
  <si>
    <t>VAH8MUDN1D43</t>
  </si>
  <si>
    <t>138754000</t>
  </si>
  <si>
    <t>Edkey Inc. dba American Heritage Academy</t>
  </si>
  <si>
    <t>Edkey, Inc. American Heritage Academy</t>
  </si>
  <si>
    <t>W9FNP2MEYJL5</t>
  </si>
  <si>
    <t>078971000</t>
  </si>
  <si>
    <t>Edkey, Inc. - Arizona Conservatory for Arts and Academics</t>
  </si>
  <si>
    <t>Edkey, Inc. Arizona Conservatory for Arts and Academics Elementary School</t>
  </si>
  <si>
    <t>ZJWTERMDB123</t>
  </si>
  <si>
    <t>078742000</t>
  </si>
  <si>
    <t>Edkey, Inc. - Pathfinder Academy</t>
  </si>
  <si>
    <t>Edkey, Inc.</t>
  </si>
  <si>
    <t>K2Y2LJ5K7GQ8</t>
  </si>
  <si>
    <t>078740000</t>
  </si>
  <si>
    <t>Edkey, Inc. - Redwood Academy</t>
  </si>
  <si>
    <t>J299YYJK6425</t>
  </si>
  <si>
    <t>078915000</t>
  </si>
  <si>
    <t>Edkey, Inc. - Sequoia Charter School</t>
  </si>
  <si>
    <t>HR3LM14Z6EN4</t>
  </si>
  <si>
    <t>078705000</t>
  </si>
  <si>
    <t>Edkey, Inc. - Sequoia Choice Schools</t>
  </si>
  <si>
    <t>VN5GRJGAAXJ4</t>
  </si>
  <si>
    <t>078246000</t>
  </si>
  <si>
    <t>Edkey, Inc. - Sequoia Pathway Academy</t>
  </si>
  <si>
    <t>Edky, Inc.</t>
  </si>
  <si>
    <t>ENJNZ76ENKC9</t>
  </si>
  <si>
    <t>138705000</t>
  </si>
  <si>
    <t>Edkey, Inc. - Sequoia Ranch School</t>
  </si>
  <si>
    <t>Edkey, Inc. Children First Leadership Academy</t>
  </si>
  <si>
    <t>D8YUW47K8Z18</t>
  </si>
  <si>
    <t>078744000</t>
  </si>
  <si>
    <t>Edkey, Inc. - Sequoia School for the Deaf and Hard of Hearing</t>
  </si>
  <si>
    <t>D5CJR2NH5RQ6</t>
  </si>
  <si>
    <t>078917000</t>
  </si>
  <si>
    <t>Edkey, Inc. - Sequoia Village School</t>
  </si>
  <si>
    <t>Edkey, Inc. Sequoia Village School</t>
  </si>
  <si>
    <t>L2FQYDTEZ383</t>
  </si>
  <si>
    <t>108717000</t>
  </si>
  <si>
    <t>Educational Impact, Inc.</t>
  </si>
  <si>
    <t>KZ8NBYE89ZV3</t>
  </si>
  <si>
    <t>078558000</t>
  </si>
  <si>
    <t>Educational Options Foundation</t>
  </si>
  <si>
    <t>Educational Options Foundation DBA EdOptions Preparatory Academy</t>
  </si>
  <si>
    <t>F4EPA5Q8YTX1</t>
  </si>
  <si>
    <t>020412000</t>
  </si>
  <si>
    <t>Elfrida Elementary District</t>
  </si>
  <si>
    <t>Elfrida Elementary School District</t>
  </si>
  <si>
    <t>HJW6JEZ4FNY5</t>
  </si>
  <si>
    <t>110411000</t>
  </si>
  <si>
    <t>Eloy Elementary District</t>
  </si>
  <si>
    <t>Eloy Elementary School District #11</t>
  </si>
  <si>
    <t>E1YNLJTJ4LB7</t>
  </si>
  <si>
    <t>078401000</t>
  </si>
  <si>
    <t>Empower College Prep</t>
  </si>
  <si>
    <t>JRUMNXR7VXS4</t>
  </si>
  <si>
    <t>078711000</t>
  </si>
  <si>
    <t>Espiritu Community Development Corp.</t>
  </si>
  <si>
    <t>Espiritu Community Development Corp</t>
  </si>
  <si>
    <t>KL7NFS8W8E33</t>
  </si>
  <si>
    <t>078103000</t>
  </si>
  <si>
    <t>078275000</t>
  </si>
  <si>
    <t>Espiritu Schools</t>
  </si>
  <si>
    <t>NLH4N862U6C5</t>
  </si>
  <si>
    <t>078239000</t>
  </si>
  <si>
    <t>Estrella Educational Foundation</t>
  </si>
  <si>
    <t>JTNNA4MDMRB8</t>
  </si>
  <si>
    <t>078254000</t>
  </si>
  <si>
    <t>Ethos Academy - A Challenge Foundation Academy</t>
  </si>
  <si>
    <t>Ethos Academy A Challenge Foundation Academy, Inc</t>
  </si>
  <si>
    <t>TK19DZXX5AC1</t>
  </si>
  <si>
    <t>078901000</t>
  </si>
  <si>
    <t>Excalibur Charter Schools, Inc.</t>
  </si>
  <si>
    <t>JYBMAB7LNJN1</t>
  </si>
  <si>
    <t>078785000</t>
  </si>
  <si>
    <t>Fit Kids, Inc. dba Champion Schools</t>
  </si>
  <si>
    <t>FIT KIDS, INC.</t>
  </si>
  <si>
    <t>TLPJVESB4J79</t>
  </si>
  <si>
    <t>038750000</t>
  </si>
  <si>
    <t>Flagstaff Arts And Leadership Academy</t>
  </si>
  <si>
    <t>Flagstaff Arts and Leadership Academy Inc</t>
  </si>
  <si>
    <t>D2YUY5UB9UM7</t>
  </si>
  <si>
    <t>038752000</t>
  </si>
  <si>
    <t>Flagstaff Junior Academy</t>
  </si>
  <si>
    <t>FLAGSTAFF JR ACADEMY INC</t>
  </si>
  <si>
    <t>K87LTFNHX5Q5</t>
  </si>
  <si>
    <t>038705000</t>
  </si>
  <si>
    <t>Flagstaff Montessori, L.L.C.</t>
  </si>
  <si>
    <t>Flagstaff Montessori</t>
  </si>
  <si>
    <t>QFXMDJ24J9N7</t>
  </si>
  <si>
    <t>030201000</t>
  </si>
  <si>
    <t>Flagstaff Unified District</t>
  </si>
  <si>
    <t>Flagstaff Unified School District</t>
  </si>
  <si>
    <t>TE3UETKNFWU9</t>
  </si>
  <si>
    <t>110201000</t>
  </si>
  <si>
    <t>Florence Unified School District</t>
  </si>
  <si>
    <t>Florence Unif School District 1</t>
  </si>
  <si>
    <t>VDY3EF6C8XW3</t>
  </si>
  <si>
    <t>100208000</t>
  </si>
  <si>
    <t>Flowing Wells Unified District</t>
  </si>
  <si>
    <t>Flowing Wells Unified SD #8</t>
  </si>
  <si>
    <t>J2H6MA99NZ33</t>
  </si>
  <si>
    <t>020100000</t>
  </si>
  <si>
    <t>Fort Huachuca Accommodation District</t>
  </si>
  <si>
    <t>Fort Huachuca Accommodation School District</t>
  </si>
  <si>
    <t>TMN6UW74NS44</t>
  </si>
  <si>
    <t>050207000</t>
  </si>
  <si>
    <t>Fort Thomas Unified District</t>
  </si>
  <si>
    <t>Fort Thomas Unified School District #7</t>
  </si>
  <si>
    <t>GA3NV8ZLUAK3</t>
  </si>
  <si>
    <t>070298000</t>
  </si>
  <si>
    <t>Fountain Hills Unified District</t>
  </si>
  <si>
    <t>Fountain Hills Unified School District</t>
  </si>
  <si>
    <t>T8L3L1N4MM66</t>
  </si>
  <si>
    <t>070445000</t>
  </si>
  <si>
    <t>Fowler Elementary District</t>
  </si>
  <si>
    <t>Fowler Elementary School District No. 45</t>
  </si>
  <si>
    <t>SE9CJYAMWC94</t>
  </si>
  <si>
    <t>078263000</t>
  </si>
  <si>
    <t>Franklin Phonetic Primary School, Inc.</t>
  </si>
  <si>
    <t>Franklin Phonetic Primary School, Inc</t>
  </si>
  <si>
    <t>LLR3VWZTQYC9</t>
  </si>
  <si>
    <t>138751000</t>
  </si>
  <si>
    <t>KEG7NG4TZ355</t>
  </si>
  <si>
    <t>030206000</t>
  </si>
  <si>
    <t>Fredonia-Moccasin Unified District</t>
  </si>
  <si>
    <t>Fredonia Moccasin School District 6</t>
  </si>
  <si>
    <t>FCLTEW55EKQ7</t>
  </si>
  <si>
    <t>078528000</t>
  </si>
  <si>
    <t>Freedom Academy, Inc.</t>
  </si>
  <si>
    <t>Freedom Academy, Inc</t>
  </si>
  <si>
    <t>NUY5KS3ZCM48</t>
  </si>
  <si>
    <t>078638000</t>
  </si>
  <si>
    <t>Freedom Preparatory Academy</t>
  </si>
  <si>
    <t>Freedom Prep Academy-Mesa</t>
  </si>
  <si>
    <t>CERASHBFUFJ3</t>
  </si>
  <si>
    <t>078611000</t>
  </si>
  <si>
    <t>Friendly House, Inc.</t>
  </si>
  <si>
    <t>Friendly House, Inc</t>
  </si>
  <si>
    <t>K7ZUGB5RLNN3</t>
  </si>
  <si>
    <t>140432000</t>
  </si>
  <si>
    <t>Gadsden Elementary District</t>
  </si>
  <si>
    <t>Gadsden Elementary School District #32</t>
  </si>
  <si>
    <t>WPK7HED7E1Z8</t>
  </si>
  <si>
    <t>010220000</t>
  </si>
  <si>
    <t>Ganado Unified School District</t>
  </si>
  <si>
    <t>Ganado Unified School District #20</t>
  </si>
  <si>
    <t>RYBGWRZ7MC53</t>
  </si>
  <si>
    <t>078774000</t>
  </si>
  <si>
    <t>Gem Charter School, Inc.</t>
  </si>
  <si>
    <t>GEM Charter School, Inc.</t>
  </si>
  <si>
    <t>JNKEM5NRNBH5</t>
  </si>
  <si>
    <t>078708000</t>
  </si>
  <si>
    <t>Genesis Program, Inc.</t>
  </si>
  <si>
    <t>HJERKRSYMPA1</t>
  </si>
  <si>
    <t>078585000</t>
  </si>
  <si>
    <t>George Gervin Youth Center, Inc.</t>
  </si>
  <si>
    <t>George Gervin Youth Center Inc</t>
  </si>
  <si>
    <t>PAEJCHJAMLU5</t>
  </si>
  <si>
    <t>070224000</t>
  </si>
  <si>
    <t>Gila Bend Unified District</t>
  </si>
  <si>
    <t>Gila Bend Unified District School District</t>
  </si>
  <si>
    <t>ZZVSE4D394J9</t>
  </si>
  <si>
    <t>040149000</t>
  </si>
  <si>
    <t>Gila County Regional School District</t>
  </si>
  <si>
    <t>GILA COUNTY REGIONAL SCHOOL DISTRICT</t>
  </si>
  <si>
    <t>K2P3YL7Z2W13</t>
  </si>
  <si>
    <t>046004000</t>
  </si>
  <si>
    <t>Gila County Sheriffs Office</t>
  </si>
  <si>
    <t>GILA COUNTY, AZ</t>
  </si>
  <si>
    <t>070241000</t>
  </si>
  <si>
    <t>Gilbert Unified District</t>
  </si>
  <si>
    <t>Gilbert Unified School District</t>
  </si>
  <si>
    <t>KECWJMSLJEA5</t>
  </si>
  <si>
    <t>038715000</t>
  </si>
  <si>
    <t>Glen Canyon Outdoor Academy</t>
  </si>
  <si>
    <t>WRVCJA18EN23</t>
  </si>
  <si>
    <t>070440000</t>
  </si>
  <si>
    <t>Glendale Elementary District</t>
  </si>
  <si>
    <t>Glendale Elementary School District</t>
  </si>
  <si>
    <t>HK2MBQAZNAR2</t>
  </si>
  <si>
    <t>078540000</t>
  </si>
  <si>
    <t>Glendale Preparatory Academy</t>
  </si>
  <si>
    <t>TAU5MNKZSPN5</t>
  </si>
  <si>
    <t>070505000</t>
  </si>
  <si>
    <t>Glendale Union High School District</t>
  </si>
  <si>
    <t>LHKDPA3LHNM8</t>
  </si>
  <si>
    <t>040201000</t>
  </si>
  <si>
    <t>Globe Unified District</t>
  </si>
  <si>
    <t>GLOBE UNIFIED SCHOOL DISTRICT</t>
  </si>
  <si>
    <t>NN1SZL9D48M9</t>
  </si>
  <si>
    <t>056005000</t>
  </si>
  <si>
    <t>Graham County School Superintendent</t>
  </si>
  <si>
    <t>Graham, County of</t>
  </si>
  <si>
    <t>NUU1FSZDY653</t>
  </si>
  <si>
    <t>030204000</t>
  </si>
  <si>
    <t>Grand Canyon Unified District</t>
  </si>
  <si>
    <t>Grand Canyon Unified School District 4</t>
  </si>
  <si>
    <t>CZFBSA1JCGB3</t>
  </si>
  <si>
    <t>108770000</t>
  </si>
  <si>
    <t>Great Expectations Academy</t>
  </si>
  <si>
    <t>Great Expectations Academy Inc</t>
  </si>
  <si>
    <t>NP4CLKNUULL3</t>
  </si>
  <si>
    <t>108789000</t>
  </si>
  <si>
    <t>Griffin Foundation, Inc. The</t>
  </si>
  <si>
    <t>Griffin Foundation</t>
  </si>
  <si>
    <t>M5YXTL74BDG5</t>
  </si>
  <si>
    <t>108726000</t>
  </si>
  <si>
    <t>Ha:san Educational Services</t>
  </si>
  <si>
    <t>HA:SAN EDUCATIONAL SERVICES INC.</t>
  </si>
  <si>
    <t>XY12DMP29WL3</t>
  </si>
  <si>
    <t>080303000</t>
  </si>
  <si>
    <t>Hackberry School District</t>
  </si>
  <si>
    <t>Hackberry School District 3</t>
  </si>
  <si>
    <t>J9KWJSYFQJ26</t>
  </si>
  <si>
    <t>078594000</t>
  </si>
  <si>
    <t>Happy Valley East</t>
  </si>
  <si>
    <t>YB4XFKK8A5K8</t>
  </si>
  <si>
    <t>078998000</t>
  </si>
  <si>
    <t>Happy Valley School, Inc.</t>
  </si>
  <si>
    <t>UNZGKZMH8G61</t>
  </si>
  <si>
    <t>148760000</t>
  </si>
  <si>
    <t>Harvest Power Community Development Group, Inc.</t>
  </si>
  <si>
    <t>Harvest Power Community Development Group</t>
  </si>
  <si>
    <t>XR7KRJABAAD8</t>
  </si>
  <si>
    <t>038755000</t>
  </si>
  <si>
    <t>Haven Montessori Children's House, Inc.</t>
  </si>
  <si>
    <t>MN13N1EE2PZ9</t>
  </si>
  <si>
    <t>040241000</t>
  </si>
  <si>
    <t>Hayden-Winkelman Unified District</t>
  </si>
  <si>
    <t>Hayden-Winkelman Unified School District</t>
  </si>
  <si>
    <t>VJ4KJEDF1563</t>
  </si>
  <si>
    <t>078627000</t>
  </si>
  <si>
    <t>Heartwood Montessori</t>
  </si>
  <si>
    <t>Heartwood AZ</t>
  </si>
  <si>
    <t>HVTBRV2L7MU3</t>
  </si>
  <si>
    <t>090206000</t>
  </si>
  <si>
    <t>Heber-Overgaard Unified District</t>
  </si>
  <si>
    <t>HEBER-OVERGAARD UNIFIED SCHOOL DISTRICT</t>
  </si>
  <si>
    <t>FJJNXDG3Y9X5</t>
  </si>
  <si>
    <t>078258000</t>
  </si>
  <si>
    <t>Heritage Academy Gateway, Inc.</t>
  </si>
  <si>
    <t>Heritage Academy Queen Creek, Inc   dba  Heritage Academy Gateway</t>
  </si>
  <si>
    <t>U9M7MM2WTJK3</t>
  </si>
  <si>
    <t>078259000</t>
  </si>
  <si>
    <t>Heritage Academy Laveen, Inc.</t>
  </si>
  <si>
    <t>CAH6Q884LVX5</t>
  </si>
  <si>
    <t>078712000</t>
  </si>
  <si>
    <t>Heritage Academy, Inc.</t>
  </si>
  <si>
    <t>VFMCD7WANWM9</t>
  </si>
  <si>
    <t>078985000</t>
  </si>
  <si>
    <t>Heritage Elementary School</t>
  </si>
  <si>
    <t>LIBERTY TRADITIONAL CHARTER SCHOOL INC</t>
  </si>
  <si>
    <t>LM1BJV9EJVX9</t>
  </si>
  <si>
    <t>108701000</t>
  </si>
  <si>
    <t>Hermosa Montessori Charter School</t>
  </si>
  <si>
    <t>Hermosa Montessori School</t>
  </si>
  <si>
    <t>CZJQRNL4MYW3</t>
  </si>
  <si>
    <t>108775000</t>
  </si>
  <si>
    <t>Highland Free School</t>
  </si>
  <si>
    <t>Highland Free School Fund, Inc</t>
  </si>
  <si>
    <t>L8UKNK18QBX6</t>
  </si>
  <si>
    <t>078244000</t>
  </si>
  <si>
    <t>Highland Prep</t>
  </si>
  <si>
    <t>KFBNM94MP353</t>
  </si>
  <si>
    <t>070260000</t>
  </si>
  <si>
    <t>Higley Unified School District</t>
  </si>
  <si>
    <t>NC5CF1GYY621</t>
  </si>
  <si>
    <t>130335000</t>
  </si>
  <si>
    <t>Hillside Elementary District</t>
  </si>
  <si>
    <t>Hillside School District 35</t>
  </si>
  <si>
    <t>L5Z8GXF6FNL7</t>
  </si>
  <si>
    <t>078204000</t>
  </si>
  <si>
    <t>Hirsch Academy A Challenge Foundation</t>
  </si>
  <si>
    <t>Hirsch Academy A Challenge Foundation Academy Inc</t>
  </si>
  <si>
    <t>WR93NMCH2UB3</t>
  </si>
  <si>
    <t>090203000</t>
  </si>
  <si>
    <t>Holbrook Unified District</t>
  </si>
  <si>
    <t>Holbrook School District 3</t>
  </si>
  <si>
    <t>R2AMYB5LKG65</t>
  </si>
  <si>
    <t>078752000</t>
  </si>
  <si>
    <t>Horizon Community Learning Center, Inc.</t>
  </si>
  <si>
    <t>Horizon Community Learning Center</t>
  </si>
  <si>
    <t>VBSJN8J4V2Y7</t>
  </si>
  <si>
    <t>078233000</t>
  </si>
  <si>
    <t>130222000</t>
  </si>
  <si>
    <t>Humboldt Unified District</t>
  </si>
  <si>
    <t>County of Yavapai HUMBOLDT UNIFIED SCHOOL DISTRICT 22</t>
  </si>
  <si>
    <t>QEC1W7F1MGG6</t>
  </si>
  <si>
    <t>140416000</t>
  </si>
  <si>
    <t>Hyder Elementary District</t>
  </si>
  <si>
    <t>HYDER ELEMENTARY SCHOOL DISTRICT 16 DBA Dateland Elementary School</t>
  </si>
  <si>
    <t>MYM2CJLMKWP9</t>
  </si>
  <si>
    <t>078535000</t>
  </si>
  <si>
    <t>Imagine Avondale Elementary, Inc.</t>
  </si>
  <si>
    <t>Imagine Elementary at Avondale, LLC</t>
  </si>
  <si>
    <t>VKVEXKTDKMJ6</t>
  </si>
  <si>
    <t>078553000</t>
  </si>
  <si>
    <t>Imagine Avondale Middle, Inc.</t>
  </si>
  <si>
    <t>Imagine Middle at Avondale, LLC.</t>
  </si>
  <si>
    <t>Q31MRYLUAP57</t>
  </si>
  <si>
    <t>078531000</t>
  </si>
  <si>
    <t>Imagine Camelback Middle, Inc.</t>
  </si>
  <si>
    <t>Imagine Middle School</t>
  </si>
  <si>
    <t>RJS4M7QN5VU5</t>
  </si>
  <si>
    <t>078519000</t>
  </si>
  <si>
    <t>Imagine Charter Elementary at Camelback, Inc.</t>
  </si>
  <si>
    <t>Imagine Elementary at Camelback</t>
  </si>
  <si>
    <t>YAMLT5XCL7R4</t>
  </si>
  <si>
    <t>078520000</t>
  </si>
  <si>
    <t>Imagine Charter Elementary at Desert West, Inc.</t>
  </si>
  <si>
    <t>Imagine Charter Elementary at Desert West Inc</t>
  </si>
  <si>
    <t>LFQAUH9Q5MB6</t>
  </si>
  <si>
    <t>078536000</t>
  </si>
  <si>
    <t>Imagine Coolidge Elementary, Inc.</t>
  </si>
  <si>
    <t>Imagine Coolidge Elementary , Inc</t>
  </si>
  <si>
    <t>P1LCEWCRZK65</t>
  </si>
  <si>
    <t>078532000</t>
  </si>
  <si>
    <t>Imagine Desert West Middle, Inc.</t>
  </si>
  <si>
    <t>Imagine Middle Schools At</t>
  </si>
  <si>
    <t>D7K6ASJJAP45</t>
  </si>
  <si>
    <t>078521000</t>
  </si>
  <si>
    <t>Imagine Middle at East Mesa, Inc.</t>
  </si>
  <si>
    <t>Imagine Middle at East Mesa</t>
  </si>
  <si>
    <t>ZKJZNKG79X37</t>
  </si>
  <si>
    <t>078522000</t>
  </si>
  <si>
    <t>Imagine Middle at Surprise, Inc.</t>
  </si>
  <si>
    <t>Imagine Middle at Surprise, Inc</t>
  </si>
  <si>
    <t>NX85QKZLEJF9</t>
  </si>
  <si>
    <t>078547000</t>
  </si>
  <si>
    <t>Imagine Prep Coolidge, Inc.</t>
  </si>
  <si>
    <t>IMAGINE PREP AT COOLIDGE SODEX</t>
  </si>
  <si>
    <t>YMHYM6MJMP19</t>
  </si>
  <si>
    <t>078537000</t>
  </si>
  <si>
    <t>Imagine Prep Superstition, Inc.</t>
  </si>
  <si>
    <t>Imagine Prep Superstition</t>
  </si>
  <si>
    <t>W6CAT9QKGJW6</t>
  </si>
  <si>
    <t>078538000</t>
  </si>
  <si>
    <t>Imagine Prep Surprise, Inc.</t>
  </si>
  <si>
    <t>Imagine Prep Surprise</t>
  </si>
  <si>
    <t>P3UAXZ1BQK77</t>
  </si>
  <si>
    <t>078552000</t>
  </si>
  <si>
    <t>Imagine Superstition Middle, Inc.</t>
  </si>
  <si>
    <t>Imagine Superstition Middle, Inc</t>
  </si>
  <si>
    <t>UEZLJFP6AJ21</t>
  </si>
  <si>
    <t>078210000</t>
  </si>
  <si>
    <t>Incito Schools</t>
  </si>
  <si>
    <t>NBN1UBJ42B48</t>
  </si>
  <si>
    <t>108735000</t>
  </si>
  <si>
    <t>Institute for Transformative Education, Inc.</t>
  </si>
  <si>
    <t>Institute for Transformative Education DBA Changemaker High School</t>
  </si>
  <si>
    <t>XK1UF7UCXLL3</t>
  </si>
  <si>
    <t>078741000</t>
  </si>
  <si>
    <t>Intelli-School, Inc.</t>
  </si>
  <si>
    <t>IntelliSchool</t>
  </si>
  <si>
    <t>ER2KCXJ79CA8</t>
  </si>
  <si>
    <t>070405000</t>
  </si>
  <si>
    <t>Isaac Elementary District</t>
  </si>
  <si>
    <t>Isaac School District</t>
  </si>
  <si>
    <t>EAYAR4RAM1K3</t>
  </si>
  <si>
    <t>110244000</t>
  </si>
  <si>
    <t>J O Combs Unified School District</t>
  </si>
  <si>
    <t>J O Combs USD 44</t>
  </si>
  <si>
    <t>E7BLEJPLMN41</t>
  </si>
  <si>
    <t>078795000</t>
  </si>
  <si>
    <t>James Madison Preparatory School</t>
  </si>
  <si>
    <t>JAMES MADISON PREPARATORY SCHOOL INC</t>
  </si>
  <si>
    <t>UFUXYYTQPKN4</t>
  </si>
  <si>
    <t>078928000</t>
  </si>
  <si>
    <t>James Sandoval Preparatory High School</t>
  </si>
  <si>
    <t>FF28R47KKMD1</t>
  </si>
  <si>
    <t>090202000</t>
  </si>
  <si>
    <t>Joseph City Unified District</t>
  </si>
  <si>
    <t>Joseph City Unified School District 02</t>
  </si>
  <si>
    <t>G7KSKCNSW5Y7</t>
  </si>
  <si>
    <t>148759000</t>
  </si>
  <si>
    <t>Juniper Tree Academy</t>
  </si>
  <si>
    <t>P4G2AC384XU8</t>
  </si>
  <si>
    <t>078240000</t>
  </si>
  <si>
    <t>Kaizen Education Foundation dba Advance U</t>
  </si>
  <si>
    <t>KAIZEN EDUCATION FOUNDATION</t>
  </si>
  <si>
    <t>TFF4MSKFCXA9</t>
  </si>
  <si>
    <t>128704000</t>
  </si>
  <si>
    <t>Kaizen Education Foundation dba Colegio Petite Phoenix</t>
  </si>
  <si>
    <t>LQHVKXGEBUJ1</t>
  </si>
  <si>
    <t>078230000</t>
  </si>
  <si>
    <t>Kaizen Education Foundation dba Discover U Elementary School</t>
  </si>
  <si>
    <t>G8M6YMPA1K27</t>
  </si>
  <si>
    <t>078718000</t>
  </si>
  <si>
    <t>Kaizen Education Foundation dba El Dorado High School</t>
  </si>
  <si>
    <t>LG84J9DVRGA3</t>
  </si>
  <si>
    <t>078570000</t>
  </si>
  <si>
    <t>Kaizen Education Foundation dba Gilbert Arts Academy</t>
  </si>
  <si>
    <t>R8LFKTGJLUT9</t>
  </si>
  <si>
    <t>078580000</t>
  </si>
  <si>
    <t>Kaizen Education Foundation dba Havasu Preparatory Academy</t>
  </si>
  <si>
    <t>HUTMRNQJE8C7</t>
  </si>
  <si>
    <t>078571000</t>
  </si>
  <si>
    <t>Kaizen Education Foundation dba Liberty Arts Academy</t>
  </si>
  <si>
    <t>LKHGYLLWGKB5</t>
  </si>
  <si>
    <t>078949000</t>
  </si>
  <si>
    <t>Kaizen Education Foundation dba Maya High School</t>
  </si>
  <si>
    <t>GHGDG3KJ6J84</t>
  </si>
  <si>
    <t>078576000</t>
  </si>
  <si>
    <t>Kaizen Education Foundation dba Mission Heights Preparatory High School</t>
  </si>
  <si>
    <t>KAIZEN EDUCATION FOUNDATION DBA MISSION HEIGHTS PREPARATORY HIGH SCHOOL</t>
  </si>
  <si>
    <t>ZAH6NJKAG2H7</t>
  </si>
  <si>
    <t>108706000</t>
  </si>
  <si>
    <t>Kaizen Education Foundation dba Skyview High School</t>
  </si>
  <si>
    <t>XNXGCQ897MP6</t>
  </si>
  <si>
    <t>078999000</t>
  </si>
  <si>
    <t>Kaizen Education Foundation dba South Pointe Elementary School</t>
  </si>
  <si>
    <t>MYBLNKYK1M25</t>
  </si>
  <si>
    <t>078765000</t>
  </si>
  <si>
    <t>Kaizen Education Foundation dba South Pointe Junior High School</t>
  </si>
  <si>
    <t>PFZQWLL4L9U7</t>
  </si>
  <si>
    <t>078952000</t>
  </si>
  <si>
    <t>Kaizen Education Foundation dba Summit High School</t>
  </si>
  <si>
    <t>Kaizen Education Foundation DBA SUMMIT HIGH SCHOOL</t>
  </si>
  <si>
    <t>NHKAEMJRXDV6</t>
  </si>
  <si>
    <t>078954000</t>
  </si>
  <si>
    <t>Kaizen Education Foundation dba Tempe Accelerated High School</t>
  </si>
  <si>
    <t>P47ANUQHGDE4</t>
  </si>
  <si>
    <t>078567000</t>
  </si>
  <si>
    <t>Kaizen Education Foundation dba Vista Grove Preparatory Academy Elementary</t>
  </si>
  <si>
    <t>Kaizen Education Foundation</t>
  </si>
  <si>
    <t>ETU2MJ4ZBCU5</t>
  </si>
  <si>
    <t>078946000</t>
  </si>
  <si>
    <t>Kaizen Education Foundation dba Vista Grove Preparatory Academy Middle School</t>
  </si>
  <si>
    <t>Kaizen Education Foundation DBA Vista Grove Preparatory Academy Middle School</t>
  </si>
  <si>
    <t>GJHMMWUS8LK1</t>
  </si>
  <si>
    <t>078616000</t>
  </si>
  <si>
    <t>Kaleidoscope School</t>
  </si>
  <si>
    <t>KALEIDOSCOPE SCHOOL</t>
  </si>
  <si>
    <t>JW6MYDLS2939</t>
  </si>
  <si>
    <t>090227000</t>
  </si>
  <si>
    <t>Kayenta Unified School District #27</t>
  </si>
  <si>
    <t>Kayenta Unified Schools</t>
  </si>
  <si>
    <t>T8VAMD7Q7817</t>
  </si>
  <si>
    <t>138759000</t>
  </si>
  <si>
    <t>Kestrel Schools, Inc.</t>
  </si>
  <si>
    <t>Kestrel Schools, INCORPORATED DBA Valley Preparatory Academy</t>
  </si>
  <si>
    <t>XHVHKD6XBWF9</t>
  </si>
  <si>
    <t>078779000</t>
  </si>
  <si>
    <t>Keystone Montessori Charter School, Inc.</t>
  </si>
  <si>
    <t>Keystone Montessori Charter School, Inc</t>
  </si>
  <si>
    <t>DLGZZKDEVMN9</t>
  </si>
  <si>
    <t>108784000</t>
  </si>
  <si>
    <t>Khalsa Family Services</t>
  </si>
  <si>
    <t>XFP2MXRFPJ46</t>
  </si>
  <si>
    <t>078759000</t>
  </si>
  <si>
    <t>Khalsa Montessori Elementary Schools</t>
  </si>
  <si>
    <t>Khalsa Montessori Elementary School</t>
  </si>
  <si>
    <t>EJ16QHJHA8C5</t>
  </si>
  <si>
    <t>088620000</t>
  </si>
  <si>
    <t>Kingman Academy Of Learning</t>
  </si>
  <si>
    <t>Kingman Academy of Learning</t>
  </si>
  <si>
    <t>TSELAMNTU241</t>
  </si>
  <si>
    <t>080220000</t>
  </si>
  <si>
    <t>Kingman Unified School District</t>
  </si>
  <si>
    <t>Kingman Unified School District No. 20</t>
  </si>
  <si>
    <t>R7SVWNM8LNF5</t>
  </si>
  <si>
    <t>130323000</t>
  </si>
  <si>
    <t>Kirkland Elementary District</t>
  </si>
  <si>
    <t>Kirkland Elem School District 23</t>
  </si>
  <si>
    <t>MG3AN1P6VM52</t>
  </si>
  <si>
    <t>070428000</t>
  </si>
  <si>
    <t>Kyrene Elementary District</t>
  </si>
  <si>
    <t>KYRENE ELEMENTARY SCHOOL DISTRICT NO 28</t>
  </si>
  <si>
    <t>CGJAA25W6GZ1</t>
  </si>
  <si>
    <t>156007000</t>
  </si>
  <si>
    <t>La Paz County Sheriff's Office</t>
  </si>
  <si>
    <t>La Paz County</t>
  </si>
  <si>
    <t>138503000</t>
  </si>
  <si>
    <t>La Tierra Community School, Inc</t>
  </si>
  <si>
    <t>La Tierra Community School</t>
  </si>
  <si>
    <t>HCUPGRJ5JJC1</t>
  </si>
  <si>
    <t>080201000</t>
  </si>
  <si>
    <t>Lake Havasu Unified District</t>
  </si>
  <si>
    <t>Lake Havasu Unified School District #1</t>
  </si>
  <si>
    <t>JTDHRRQJKUV6</t>
  </si>
  <si>
    <t>070459000</t>
  </si>
  <si>
    <t>Laveen Elementary District</t>
  </si>
  <si>
    <t>Laveen School District 59</t>
  </si>
  <si>
    <t>FS6MEGLSJWS8</t>
  </si>
  <si>
    <t>078968000</t>
  </si>
  <si>
    <t>LEAD Charter Schools</t>
  </si>
  <si>
    <t>PWCNN9MKRB87</t>
  </si>
  <si>
    <t>118708000</t>
  </si>
  <si>
    <t>Leading Edge Academy Maricopa</t>
  </si>
  <si>
    <t>YAN5UFNF5594</t>
  </si>
  <si>
    <t>078101000</t>
  </si>
  <si>
    <t>Leading Edge Academy Queen Creek</t>
  </si>
  <si>
    <t>QWMTHR8KTNW1</t>
  </si>
  <si>
    <t>078507000</t>
  </si>
  <si>
    <t>Legacy Education Group</t>
  </si>
  <si>
    <t>Z8BRMCFAJFB7</t>
  </si>
  <si>
    <t>078416000</t>
  </si>
  <si>
    <t>Legacy Traditional School - Avondale</t>
  </si>
  <si>
    <t>Legacy Traditional Avondale</t>
  </si>
  <si>
    <t>JEJ2VLBQP9Z3</t>
  </si>
  <si>
    <t>118718000</t>
  </si>
  <si>
    <t>Legacy Traditional School - Casa Grande</t>
  </si>
  <si>
    <t>ZE7MM2MACN71</t>
  </si>
  <si>
    <t>078417000</t>
  </si>
  <si>
    <t>Legacy Traditional School - Chandler</t>
  </si>
  <si>
    <t>Legacy Traditional School</t>
  </si>
  <si>
    <t>LDNZYPK1KGP9</t>
  </si>
  <si>
    <t>078642000</t>
  </si>
  <si>
    <t>Legacy Traditional School - Deer Valley</t>
  </si>
  <si>
    <t>NTF5Y2N6CAX8</t>
  </si>
  <si>
    <t>078413000</t>
  </si>
  <si>
    <t>Legacy Traditional School - East Mesa</t>
  </si>
  <si>
    <t>P3C7KBMYS4T5</t>
  </si>
  <si>
    <t>108603000</t>
  </si>
  <si>
    <t>Legacy Traditional School - East Tucson</t>
  </si>
  <si>
    <t>MKM5UX7A2D17</t>
  </si>
  <si>
    <t>078229000</t>
  </si>
  <si>
    <t>Legacy Traditional School - Gilbert</t>
  </si>
  <si>
    <t>MSBFC4M82DY7</t>
  </si>
  <si>
    <t>078408000</t>
  </si>
  <si>
    <t>Legacy Traditional School - Glendale</t>
  </si>
  <si>
    <t>YGUMC9RWCNJ1</t>
  </si>
  <si>
    <t>078635000</t>
  </si>
  <si>
    <t>Legacy Traditional School - Goodyear</t>
  </si>
  <si>
    <t>VMSXC83GZKZ8</t>
  </si>
  <si>
    <t>078215000</t>
  </si>
  <si>
    <t>Legacy Traditional School - Laveen Village</t>
  </si>
  <si>
    <t>LTS Laveen</t>
  </si>
  <si>
    <t>C3JCUCEZ9543</t>
  </si>
  <si>
    <t>118719000</t>
  </si>
  <si>
    <t>Legacy Traditional School - Maricopa</t>
  </si>
  <si>
    <t>DJCLRS8GH5F8</t>
  </si>
  <si>
    <t>078641000</t>
  </si>
  <si>
    <t>Legacy Traditional School - Mesa</t>
  </si>
  <si>
    <t>KVKTBKN83KN5</t>
  </si>
  <si>
    <t>078409000</t>
  </si>
  <si>
    <t>Legacy Traditional School - North Chandler</t>
  </si>
  <si>
    <t>FJGMFN1DLEC4</t>
  </si>
  <si>
    <t>078637000</t>
  </si>
  <si>
    <t>Legacy Traditional School - North Phoenix</t>
  </si>
  <si>
    <t>DK37L6E75E73</t>
  </si>
  <si>
    <t>108414000</t>
  </si>
  <si>
    <t>Legacy Traditional School - Northwest Tucson</t>
  </si>
  <si>
    <t>Legacy Traditional NW Tucson</t>
  </si>
  <si>
    <t>GQL5CMK7KZ13</t>
  </si>
  <si>
    <t>078407000</t>
  </si>
  <si>
    <t>Legacy Traditional School - Peoria</t>
  </si>
  <si>
    <t>NN9UKVDMLK45</t>
  </si>
  <si>
    <t>078415000</t>
  </si>
  <si>
    <t>Legacy Traditional School - Phoenix</t>
  </si>
  <si>
    <t>LTS- Phoenix</t>
  </si>
  <si>
    <t>VL4EUKV84AN7</t>
  </si>
  <si>
    <t>118715000</t>
  </si>
  <si>
    <t>Legacy Traditional School - Queen Creek</t>
  </si>
  <si>
    <t>U198V74CN1E3</t>
  </si>
  <si>
    <t>078274000</t>
  </si>
  <si>
    <t>Legacy Traditional School - Surprise</t>
  </si>
  <si>
    <t>GRZNUZZQ5W26</t>
  </si>
  <si>
    <t>078636000</t>
  </si>
  <si>
    <t>Legacy Traditional School - West Surprise</t>
  </si>
  <si>
    <t>WLGBMMFQTEA8</t>
  </si>
  <si>
    <t>078420000</t>
  </si>
  <si>
    <t>Legacy Traditional-San Tan</t>
  </si>
  <si>
    <t>Legacy Traditional School - San Tan</t>
  </si>
  <si>
    <t>JMSZPNY9JEF4</t>
  </si>
  <si>
    <t>108738000</t>
  </si>
  <si>
    <t>Leman Academy of Excellence, Inc.</t>
  </si>
  <si>
    <t>Leman Academy of Excellence</t>
  </si>
  <si>
    <t>QPP7RWMLP6Z2</t>
  </si>
  <si>
    <t>070425000</t>
  </si>
  <si>
    <t>Liberty Elementary District</t>
  </si>
  <si>
    <t>Liberty Elementary School District 25</t>
  </si>
  <si>
    <t>ZZMXFA5VNW55</t>
  </si>
  <si>
    <t>048750000</t>
  </si>
  <si>
    <t>Liberty High School</t>
  </si>
  <si>
    <t>Gila Co Office of Education, dba Liberty High School</t>
  </si>
  <si>
    <t>K7S9NR3FE3L9</t>
  </si>
  <si>
    <t>138787000</t>
  </si>
  <si>
    <t>Liberty Leadership Academy</t>
  </si>
  <si>
    <t>UKFPC36LDYQ3</t>
  </si>
  <si>
    <t>078784000</t>
  </si>
  <si>
    <t>Liberty Traditional Charter School</t>
  </si>
  <si>
    <t>LIBERTY TRADITIONAL CHARTER SCHOOL</t>
  </si>
  <si>
    <t>YTSMFKSH8UD3</t>
  </si>
  <si>
    <t>078235000</t>
  </si>
  <si>
    <t>Lincoln Preparatory Academy</t>
  </si>
  <si>
    <t>DHE9LJP3AFA5</t>
  </si>
  <si>
    <t>070479000</t>
  </si>
  <si>
    <t>Litchfield Elementary District</t>
  </si>
  <si>
    <t>Litchfield Elementary School District #79</t>
  </si>
  <si>
    <t>ZNVSNVF551X6</t>
  </si>
  <si>
    <t>078997000</t>
  </si>
  <si>
    <t>Little Lamb Community School</t>
  </si>
  <si>
    <t>PC6HGFYUMLK3</t>
  </si>
  <si>
    <t>080209000</t>
  </si>
  <si>
    <t>Littlefield Unified District</t>
  </si>
  <si>
    <t>Littlefield Unified School District #9</t>
  </si>
  <si>
    <t>NMJKVL9Z3AT8</t>
  </si>
  <si>
    <t>070465000</t>
  </si>
  <si>
    <t>Littleton Elementary District</t>
  </si>
  <si>
    <t>Littleton Elementary School District</t>
  </si>
  <si>
    <t>GBY9FHMAXP37</t>
  </si>
  <si>
    <t>070438000</t>
  </si>
  <si>
    <t>Madison Elementary District</t>
  </si>
  <si>
    <t>County of Maricopa Madison School District #38</t>
  </si>
  <si>
    <t>JWBVHHPJ22F1</t>
  </si>
  <si>
    <t>078419000</t>
  </si>
  <si>
    <t>Madison Highland Prep Phoenix</t>
  </si>
  <si>
    <t>P2AHCFMN4DD8</t>
  </si>
  <si>
    <t>078219000</t>
  </si>
  <si>
    <t>Madison Highland Prep</t>
  </si>
  <si>
    <t>030310000</t>
  </si>
  <si>
    <t>Maine Consolidated School District</t>
  </si>
  <si>
    <t>Maine Consolidated Elementary School District No. 10</t>
  </si>
  <si>
    <t>KN97KHBBW6K7</t>
  </si>
  <si>
    <t>110208000</t>
  </si>
  <si>
    <t>Mammoth-San Manuel Unified District</t>
  </si>
  <si>
    <t>Mammoth-San Manuel Unified School District #8</t>
  </si>
  <si>
    <t>ZMLGV21EM3M5</t>
  </si>
  <si>
    <t>100206000</t>
  </si>
  <si>
    <t>Marana Unified District</t>
  </si>
  <si>
    <t>Marana Unified School District</t>
  </si>
  <si>
    <t>LN4HMDMP5AD5</t>
  </si>
  <si>
    <t>078647000</t>
  </si>
  <si>
    <t>Maricopa County Community College District dba Gateway Early College High School</t>
  </si>
  <si>
    <t>MARICOPA COUNTY COMMUNITY COLLEGE DISTRICT GATEWAY COMMUNITY COLLEGE</t>
  </si>
  <si>
    <t>SP3CV9MFLS69</t>
  </si>
  <si>
    <t>071004000</t>
  </si>
  <si>
    <t>Maricopa County Detention Education Center</t>
  </si>
  <si>
    <t>Maricopa County Superintendent of Schools</t>
  </si>
  <si>
    <t>JLJNMJ6C9R76</t>
  </si>
  <si>
    <t>070199000</t>
  </si>
  <si>
    <t>Maricopa County Regional School District</t>
  </si>
  <si>
    <t>E3BZPX41GQU8</t>
  </si>
  <si>
    <t>076008000</t>
  </si>
  <si>
    <t>Maricopa County Sheriffs Office</t>
  </si>
  <si>
    <t>Maricopa, County of</t>
  </si>
  <si>
    <t>JW5VMAWMCQR6</t>
  </si>
  <si>
    <t>110220000</t>
  </si>
  <si>
    <t>Maricopa Unified School District</t>
  </si>
  <si>
    <t>Maricopa Unified School District 20</t>
  </si>
  <si>
    <t>VJ47JEEL6NZ6</t>
  </si>
  <si>
    <t>110100000</t>
  </si>
  <si>
    <t>Mary C O'Brien Accommodation District</t>
  </si>
  <si>
    <t>Y4D7FR94UAT1</t>
  </si>
  <si>
    <t>138757000</t>
  </si>
  <si>
    <t>Mary Ellen Halvorson Educational Foundation. dba: Tri-City Prep High School</t>
  </si>
  <si>
    <t>Mary Ellen Halvorson Education Foundation</t>
  </si>
  <si>
    <t>NL9JTUNJL7U3</t>
  </si>
  <si>
    <t>078592000</t>
  </si>
  <si>
    <t>Maryvale Preparatory Academy</t>
  </si>
  <si>
    <t>XB1YKSKZCUF5</t>
  </si>
  <si>
    <t>088759000</t>
  </si>
  <si>
    <t>Masada Charter School, Inc.</t>
  </si>
  <si>
    <t>Masada Charter School, Inc</t>
  </si>
  <si>
    <t>T3BLC2SAZ2L3</t>
  </si>
  <si>
    <t>108798000</t>
  </si>
  <si>
    <t>Math and Science Success Academy, Inc.</t>
  </si>
  <si>
    <t>JN2KYWKPL9Q6</t>
  </si>
  <si>
    <t>130243000</t>
  </si>
  <si>
    <t>Mayer Unified School District</t>
  </si>
  <si>
    <t>Mayer Unified School District 43</t>
  </si>
  <si>
    <t>EMFWLT4V6YG5</t>
  </si>
  <si>
    <t>078743000</t>
  </si>
  <si>
    <t>MCCCD on behalf of Phoenix College Preparatory Academy</t>
  </si>
  <si>
    <t>Maricopa County Community College District dba Phoenix College</t>
  </si>
  <si>
    <t>LM72QFMLZK81</t>
  </si>
  <si>
    <t>010323000</t>
  </si>
  <si>
    <t>Mcnary Elementary District</t>
  </si>
  <si>
    <t>McNary Elementary School District</t>
  </si>
  <si>
    <t>QRLJSJRA5JN8</t>
  </si>
  <si>
    <t>020355000</t>
  </si>
  <si>
    <t>McNeal Elementary District</t>
  </si>
  <si>
    <t>McNeal School District 55</t>
  </si>
  <si>
    <t>PJDLVFC3AN18</t>
  </si>
  <si>
    <t>070204000</t>
  </si>
  <si>
    <t>Mesa Unified District</t>
  </si>
  <si>
    <t>Mesa Unified School District 4 DBA Mesa Public Schools</t>
  </si>
  <si>
    <t>NSB2LFQHEQF5</t>
  </si>
  <si>
    <t>078906000</t>
  </si>
  <si>
    <t>Metropolitan Arts Institute, Inc.</t>
  </si>
  <si>
    <t>Metropolitan Arts Institute</t>
  </si>
  <si>
    <t>VR1MCLW4KFK8</t>
  </si>
  <si>
    <t>128703000</t>
  </si>
  <si>
    <t>Mexicayotl Academy, Inc.</t>
  </si>
  <si>
    <t>Mexicayotl Academy of Excellence</t>
  </si>
  <si>
    <t>HNNZPK499534</t>
  </si>
  <si>
    <t>040240000</t>
  </si>
  <si>
    <t>Miami Unified District</t>
  </si>
  <si>
    <t>Miami Area Unified School District 40</t>
  </si>
  <si>
    <t>L8BRLLASELN1</t>
  </si>
  <si>
    <t>078976000</t>
  </si>
  <si>
    <t>Midtown Primary School</t>
  </si>
  <si>
    <t>MIDTOWN PRIMARY CHARTER SCHOOL</t>
  </si>
  <si>
    <t>LMHYT4KBPTC5</t>
  </si>
  <si>
    <t>078791000</t>
  </si>
  <si>
    <t>Milestones Charter School</t>
  </si>
  <si>
    <t>RT2JCKWYJBG3</t>
  </si>
  <si>
    <t>138712000</t>
  </si>
  <si>
    <t>Mingus Springs Charter School</t>
  </si>
  <si>
    <t>TNYULH5YDVJ8</t>
  </si>
  <si>
    <t>130504000</t>
  </si>
  <si>
    <t>Mingus Union High School District</t>
  </si>
  <si>
    <t>PFZUXC5N7BS1</t>
  </si>
  <si>
    <t>070386000</t>
  </si>
  <si>
    <t>Mobile Elementary District</t>
  </si>
  <si>
    <t>Mobile Elementary School District</t>
  </si>
  <si>
    <t>L8Q3SHGHMRA1</t>
  </si>
  <si>
    <t>088703000</t>
  </si>
  <si>
    <t>Mohave Accelerated Elementary School, Inc.</t>
  </si>
  <si>
    <t>Mohave Accelerated Elementary School, Inc</t>
  </si>
  <si>
    <t>WFL2JUL1CMM1</t>
  </si>
  <si>
    <t>088758000</t>
  </si>
  <si>
    <t>Mohave Accelerated Learning Center</t>
  </si>
  <si>
    <t>MOHAVE ACCELERATED LEARNING CENTER</t>
  </si>
  <si>
    <t>YHNED5C125R5</t>
  </si>
  <si>
    <t>211019000</t>
  </si>
  <si>
    <t>Mohave County Juvenile Detention</t>
  </si>
  <si>
    <t>Mohave, County of</t>
  </si>
  <si>
    <t>V35YJGS4W9Y1</t>
  </si>
  <si>
    <t>086009000</t>
  </si>
  <si>
    <t>Mohave County Sheriffs Office</t>
  </si>
  <si>
    <t>080416000</t>
  </si>
  <si>
    <t>Mohave Valley Elementary District</t>
  </si>
  <si>
    <t>Mohave Valley Elementary School District 16</t>
  </si>
  <si>
    <t>CDQXLV7RAK98</t>
  </si>
  <si>
    <t>140417000</t>
  </si>
  <si>
    <t>Mohawk Valley Elementary District</t>
  </si>
  <si>
    <t>Mohawk Valley School District</t>
  </si>
  <si>
    <t>NAJ6GH1SETM9</t>
  </si>
  <si>
    <t>078977000</t>
  </si>
  <si>
    <t>Montessori Academy, Inc.</t>
  </si>
  <si>
    <t>Montessori Academy Inc.</t>
  </si>
  <si>
    <t>GFLFALQ9ATN6</t>
  </si>
  <si>
    <t>078758000</t>
  </si>
  <si>
    <t>Montessori Day Public Schools Chartered, Inc.</t>
  </si>
  <si>
    <t>Montessori Day Public Schools, Chartered</t>
  </si>
  <si>
    <t>EQVSD4LEWK73</t>
  </si>
  <si>
    <t>078763000</t>
  </si>
  <si>
    <t>Montessori Education Centre Charter School</t>
  </si>
  <si>
    <t>Montessori Ed Center Charter School</t>
  </si>
  <si>
    <t>YSBEWEDLYNH5</t>
  </si>
  <si>
    <t>060218000</t>
  </si>
  <si>
    <t>Morenci Unified District</t>
  </si>
  <si>
    <t>Morenci School District 18</t>
  </si>
  <si>
    <t>DN94XNVXCDX1</t>
  </si>
  <si>
    <t>078640000</t>
  </si>
  <si>
    <t>Morrison Education Group, Inc.</t>
  </si>
  <si>
    <t>SUN VALLEY ACADEMY - AVONDALE, INC.</t>
  </si>
  <si>
    <t>JEMRYMRSYMK8</t>
  </si>
  <si>
    <t>078556000</t>
  </si>
  <si>
    <t>Morrison Education Group Inc</t>
  </si>
  <si>
    <t>DE42JW7J1B16</t>
  </si>
  <si>
    <t>070375000</t>
  </si>
  <si>
    <t>Morristown Elementary District</t>
  </si>
  <si>
    <t>MORRISTOWN ELEMENTARY DISTRICT</t>
  </si>
  <si>
    <t>LK2HAJ4WZNM4</t>
  </si>
  <si>
    <t>138768000</t>
  </si>
  <si>
    <t>Mountain Oak Charter School, Inc.</t>
  </si>
  <si>
    <t>Mountain Oak Charter School</t>
  </si>
  <si>
    <t>ZY25NSW4M4U6</t>
  </si>
  <si>
    <t>038751000</t>
  </si>
  <si>
    <t>Mountain School, Inc.</t>
  </si>
  <si>
    <t>F64HVMNT6CE8</t>
  </si>
  <si>
    <t>070421000</t>
  </si>
  <si>
    <t>Murphy Elementary District</t>
  </si>
  <si>
    <t>Murphy School District No 21</t>
  </si>
  <si>
    <t>WD37GFJN5XR8</t>
  </si>
  <si>
    <t>020323000</t>
  </si>
  <si>
    <t>Naco Elementary District</t>
  </si>
  <si>
    <t>Naco Elementary School District #23</t>
  </si>
  <si>
    <t>DARFCMBALGL9</t>
  </si>
  <si>
    <t>070281000</t>
  </si>
  <si>
    <t>Nadaburg Unified School District</t>
  </si>
  <si>
    <t>Nadaburg Unified School District NO. 81</t>
  </si>
  <si>
    <t>HKGBN17ZB476</t>
  </si>
  <si>
    <t>090199000</t>
  </si>
  <si>
    <t>Navajo County Accommodation District #99</t>
  </si>
  <si>
    <t>Navajo County Accommodation District</t>
  </si>
  <si>
    <t>USJ9LN85KAV6</t>
  </si>
  <si>
    <t>096010000</t>
  </si>
  <si>
    <t>Navajo County Sheriff's Office</t>
  </si>
  <si>
    <t>Hope School</t>
  </si>
  <si>
    <t>JNTYPMSLJCJ3</t>
  </si>
  <si>
    <t>078771000</t>
  </si>
  <si>
    <t>New Horizon School for the Performing Arts</t>
  </si>
  <si>
    <t>X2GYRTGAUT18</t>
  </si>
  <si>
    <t>078692000</t>
  </si>
  <si>
    <t>New Learning Ventures, Inc.</t>
  </si>
  <si>
    <t>New Learning Ventures, Inc</t>
  </si>
  <si>
    <t>M2QEEC4LNK66</t>
  </si>
  <si>
    <t>078981000</t>
  </si>
  <si>
    <t>New School for the Arts Middle School</t>
  </si>
  <si>
    <t>NEW SCHOOL FOR ARTS MIDDLE SCHOOL</t>
  </si>
  <si>
    <t>CTZDYGK5ACK8</t>
  </si>
  <si>
    <t>078903000</t>
  </si>
  <si>
    <t>New School For The Arts</t>
  </si>
  <si>
    <t>New School for the Arts</t>
  </si>
  <si>
    <t>GLYFBMB6AD98</t>
  </si>
  <si>
    <t>078760000</t>
  </si>
  <si>
    <t>New World Educational Center</t>
  </si>
  <si>
    <t>M6Y3JZE4L523</t>
  </si>
  <si>
    <t>078930000</t>
  </si>
  <si>
    <t>Noah Webster Schools - Mesa</t>
  </si>
  <si>
    <t>Noah Webster Schools-Mesa</t>
  </si>
  <si>
    <t>HPMPHYRFX5T5</t>
  </si>
  <si>
    <t>078261000</t>
  </si>
  <si>
    <t>Noah Webster Schools-Pima</t>
  </si>
  <si>
    <t>H1TCZPAD25B3</t>
  </si>
  <si>
    <t>120201000</t>
  </si>
  <si>
    <t>Nogales Unified District</t>
  </si>
  <si>
    <t>Nogales Unified School District 001</t>
  </si>
  <si>
    <t>WDHKL46SJK46</t>
  </si>
  <si>
    <t>078584000</t>
  </si>
  <si>
    <t>North Phoenix Preparatory Academy</t>
  </si>
  <si>
    <t>CZKJMYHESLB6</t>
  </si>
  <si>
    <t>078945000</t>
  </si>
  <si>
    <t>North Star Charter School, Inc.</t>
  </si>
  <si>
    <t>NORTH STAR CHARTER SCHOOL, INC.</t>
  </si>
  <si>
    <t>P1GGR4LHZLH6</t>
  </si>
  <si>
    <t>038701000</t>
  </si>
  <si>
    <t>Northland Preparatory Academy</t>
  </si>
  <si>
    <t>NP66LY4NFDF8</t>
  </si>
  <si>
    <t>108707000</t>
  </si>
  <si>
    <t>Nosotros, Inc</t>
  </si>
  <si>
    <t>M43KKFAP8KP8</t>
  </si>
  <si>
    <t>028751000</t>
  </si>
  <si>
    <t>Omega Alpha Academy</t>
  </si>
  <si>
    <t>L2RJRMB8LBK3</t>
  </si>
  <si>
    <t>108604000</t>
  </si>
  <si>
    <t>Online School of Arizona</t>
  </si>
  <si>
    <t>ZPBLSU3CVG57</t>
  </si>
  <si>
    <t>110302000</t>
  </si>
  <si>
    <t>Oracle Elementary District</t>
  </si>
  <si>
    <t>Oracle School District</t>
  </si>
  <si>
    <t>HH8BXN95P4V4</t>
  </si>
  <si>
    <t>070408000</t>
  </si>
  <si>
    <t>Osborn Elementary District</t>
  </si>
  <si>
    <t>County of Maricopa Osborn School District #8 DBA Osboen Middle School</t>
  </si>
  <si>
    <t>EGL2NK34UR78</t>
  </si>
  <si>
    <t>080306000</t>
  </si>
  <si>
    <t>Owens School District No.6</t>
  </si>
  <si>
    <t>OWENS-WHITNEY SCHOOL DISTRICT 6 BOARD OF TRUSTEES</t>
  </si>
  <si>
    <t>KAXCELTPCE11</t>
  </si>
  <si>
    <t>078907000</t>
  </si>
  <si>
    <t>P.L.C. Charter Schools</t>
  </si>
  <si>
    <t>CK6BAYAKB9V7</t>
  </si>
  <si>
    <t>138758000</t>
  </si>
  <si>
    <t>PACE Preparatory Academy, Inc.</t>
  </si>
  <si>
    <t>Pace Preparatory Academy</t>
  </si>
  <si>
    <t>UBZFQEJ8T8M4</t>
  </si>
  <si>
    <t>030208000</t>
  </si>
  <si>
    <t>Page Unified School District #8</t>
  </si>
  <si>
    <t>RH8XDJN8Z7M6</t>
  </si>
  <si>
    <t>038753000</t>
  </si>
  <si>
    <t>Painted Desert Demonstration Projects, Inc.</t>
  </si>
  <si>
    <t>MU15YNJ2WNE5</t>
  </si>
  <si>
    <t>138756000</t>
  </si>
  <si>
    <t>Painted Pony Ranch Charter School</t>
  </si>
  <si>
    <t>DANEBVAQV9B8</t>
  </si>
  <si>
    <t>070449000</t>
  </si>
  <si>
    <t>Palo Verde Elementary District</t>
  </si>
  <si>
    <t>Palo Verde Elementary School</t>
  </si>
  <si>
    <t>NEKQDYH9JHN3</t>
  </si>
  <si>
    <t>070394000</t>
  </si>
  <si>
    <t>Paloma School District</t>
  </si>
  <si>
    <t>Paloma Elementary School District 94</t>
  </si>
  <si>
    <t>M5X3QCZV4V61</t>
  </si>
  <si>
    <t>020349000</t>
  </si>
  <si>
    <t>Palominas Elementary School District 49</t>
  </si>
  <si>
    <t>QCS5GN9NC2B7</t>
  </si>
  <si>
    <t>078940000</t>
  </si>
  <si>
    <t>Pan-American Elementary Charter</t>
  </si>
  <si>
    <t>PAN-AMERICAN ELEMENTARY CHARTER SCHOOL</t>
  </si>
  <si>
    <t>TDW9U3NH3V57</t>
  </si>
  <si>
    <t>070269000</t>
  </si>
  <si>
    <t>Paradise Valley Unified District</t>
  </si>
  <si>
    <t>Paradise Valley Unified School District 69</t>
  </si>
  <si>
    <t>LR62YBRKL6N3</t>
  </si>
  <si>
    <t>078912000</t>
  </si>
  <si>
    <t>Paragon Management, Inc.</t>
  </si>
  <si>
    <t>Paragon Management Center</t>
  </si>
  <si>
    <t>F7DFZ73J3288</t>
  </si>
  <si>
    <t>150227000</t>
  </si>
  <si>
    <t>Parker Unified School District</t>
  </si>
  <si>
    <t>Parker Unified School District 27</t>
  </si>
  <si>
    <t>JEJHL5KYCMT5</t>
  </si>
  <si>
    <t>078963000</t>
  </si>
  <si>
    <t>PAS Charter, Inc., dba Intelli-School</t>
  </si>
  <si>
    <t>PAS Charter Inc.</t>
  </si>
  <si>
    <t>J7WFBRT1PEA6</t>
  </si>
  <si>
    <t>120406000</t>
  </si>
  <si>
    <t>Patagonia Elementary District</t>
  </si>
  <si>
    <t>Patagonia Elementary School</t>
  </si>
  <si>
    <t>RJJNUVCG99J5</t>
  </si>
  <si>
    <t>128725000</t>
  </si>
  <si>
    <t>Patagonia Montessori Elementary School</t>
  </si>
  <si>
    <t>Patagonia Montessori Elementary School, Inc.</t>
  </si>
  <si>
    <t>XWYNH7R9MU23</t>
  </si>
  <si>
    <t>120520000</t>
  </si>
  <si>
    <t>Patagonia Union High School District</t>
  </si>
  <si>
    <t>XMLKUTQN1T76</t>
  </si>
  <si>
    <t>078792000</t>
  </si>
  <si>
    <t>Pathfinder Charter School Foundation</t>
  </si>
  <si>
    <t>NKH6LLALGJG5</t>
  </si>
  <si>
    <t>078216000</t>
  </si>
  <si>
    <t>Pathways In Education-Arizona, Inc.</t>
  </si>
  <si>
    <t>PATHWAYS IN EDUCATION - ARIZONA, INC</t>
  </si>
  <si>
    <t>LZL4QGEVEJV7</t>
  </si>
  <si>
    <t>078631000</t>
  </si>
  <si>
    <t>Paul Revere Academy, Inc.</t>
  </si>
  <si>
    <t>040210000</t>
  </si>
  <si>
    <t>Payson Unified District</t>
  </si>
  <si>
    <t>Payson Unified School District</t>
  </si>
  <si>
    <t>MLH5F4N8DMX1</t>
  </si>
  <si>
    <t>080208000</t>
  </si>
  <si>
    <t>Peach Springs Unified District</t>
  </si>
  <si>
    <t>Peach Springs Unified School District</t>
  </si>
  <si>
    <t>K3DNKVDKZKR7</t>
  </si>
  <si>
    <t>020422000</t>
  </si>
  <si>
    <t>Pearce Elementary District</t>
  </si>
  <si>
    <t>Pearce Elementary School District</t>
  </si>
  <si>
    <t>KRU2MGW77LN8</t>
  </si>
  <si>
    <t>070492000</t>
  </si>
  <si>
    <t>Pendergast Elementary District</t>
  </si>
  <si>
    <t>PENDERGAST ELEMENTARY SCHOOL DISTRICT 92</t>
  </si>
  <si>
    <t>FT6BFLMJNJM4</t>
  </si>
  <si>
    <t>078238000</t>
  </si>
  <si>
    <t>Pensar Academy</t>
  </si>
  <si>
    <t>D4ZLLRC6JBY5</t>
  </si>
  <si>
    <t>070211000</t>
  </si>
  <si>
    <t>Peoria Unified School District</t>
  </si>
  <si>
    <t>Peoria Unified School District 11</t>
  </si>
  <si>
    <t>QF5ELNJFBVS3</t>
  </si>
  <si>
    <t>078716000</t>
  </si>
  <si>
    <t>Phoenix Education Management, LLC,</t>
  </si>
  <si>
    <t>Pioneer Technology &amp; Arts Academy of Arizona</t>
  </si>
  <si>
    <t>QNJRHZ8LE5R3</t>
  </si>
  <si>
    <t>070401000</t>
  </si>
  <si>
    <t>Phoenix Elementary District</t>
  </si>
  <si>
    <t>Phoenix Elementary School District 1</t>
  </si>
  <si>
    <t>P5F9QKQ82MX8</t>
  </si>
  <si>
    <t>078693000</t>
  </si>
  <si>
    <t>Phoenix International Academy</t>
  </si>
  <si>
    <t>FULJQWGZMGN3</t>
  </si>
  <si>
    <t>078776000</t>
  </si>
  <si>
    <t>Phoenix School of Academic Excellence The</t>
  </si>
  <si>
    <t>Phoenix School of Academic Excellence</t>
  </si>
  <si>
    <t>JGNEPR4P9VD9</t>
  </si>
  <si>
    <t>070510000</t>
  </si>
  <si>
    <t>Phoenix Union High School District</t>
  </si>
  <si>
    <t>PHOENIX UNION HIGH SCHOOL DISTRICT NO 210</t>
  </si>
  <si>
    <t>J55DZJKWLBG6</t>
  </si>
  <si>
    <t>110433000</t>
  </si>
  <si>
    <t>Picacho Elementary District</t>
  </si>
  <si>
    <t>Picacho Elementary School District 33</t>
  </si>
  <si>
    <t>K4DCR8GM7MK5</t>
  </si>
  <si>
    <t>078504000</t>
  </si>
  <si>
    <t>Pillar Charter School</t>
  </si>
  <si>
    <t>Pillar Charter School DBA Pillar Academy for Business &amp; Finance</t>
  </si>
  <si>
    <t>MB9HK1J58YT8</t>
  </si>
  <si>
    <t>100100000</t>
  </si>
  <si>
    <t>Pima County Accommodation School District</t>
  </si>
  <si>
    <t>Pima County Superintendent of Schools</t>
  </si>
  <si>
    <t>Q8UZWV7MS6H3</t>
  </si>
  <si>
    <t>108601000</t>
  </si>
  <si>
    <t>Pima County</t>
  </si>
  <si>
    <t>D593JYZZRK25</t>
  </si>
  <si>
    <t>108799000</t>
  </si>
  <si>
    <t>Pima Prevention Partnership dba Pima Partnership Academy</t>
  </si>
  <si>
    <t>Pima Prevention Partnership - PPP</t>
  </si>
  <si>
    <t>JKRMNLBTPN28</t>
  </si>
  <si>
    <t>108711000</t>
  </si>
  <si>
    <t>Pima Prevention Partnership dba Pima Partnership School, The</t>
  </si>
  <si>
    <t>108507000</t>
  </si>
  <si>
    <t>Pima Prevention Partnership</t>
  </si>
  <si>
    <t>050206000</t>
  </si>
  <si>
    <t>Pima Unified District</t>
  </si>
  <si>
    <t>Pima Unified School District 6</t>
  </si>
  <si>
    <t>P3XUNQ7HJ495</t>
  </si>
  <si>
    <t>116012000</t>
  </si>
  <si>
    <t>Pinal County Sheriffs Office</t>
  </si>
  <si>
    <t>038706000</t>
  </si>
  <si>
    <t>Pine Forest Education Association, Inc.</t>
  </si>
  <si>
    <t>PINE FOREST EDU ASSOC. INC.</t>
  </si>
  <si>
    <t>P1LLF3UXDWA8</t>
  </si>
  <si>
    <t>040312000</t>
  </si>
  <si>
    <t>Pine Strawberry Elementary District</t>
  </si>
  <si>
    <t>County of GIla 12 School Distirct Pine Strawberry School</t>
  </si>
  <si>
    <t>SDMNYRVQ1AY3</t>
  </si>
  <si>
    <t>090204000</t>
  </si>
  <si>
    <t>Pinon Unified District</t>
  </si>
  <si>
    <t>Pinon Unified School District</t>
  </si>
  <si>
    <t>VVQ2WTDB2KK3</t>
  </si>
  <si>
    <t>078550000</t>
  </si>
  <si>
    <t>Pioneer Preparatory School</t>
  </si>
  <si>
    <t>SNBYH6NELBJ1</t>
  </si>
  <si>
    <t>078925000</t>
  </si>
  <si>
    <t>Pointe Schools</t>
  </si>
  <si>
    <t>POINTE SCHOOLS</t>
  </si>
  <si>
    <t>P9HZAMWMDEY1</t>
  </si>
  <si>
    <t>020364000</t>
  </si>
  <si>
    <t>Pomerene Elementary District</t>
  </si>
  <si>
    <t>POMERENE SCHOOL DISTRICT 64</t>
  </si>
  <si>
    <t>PSBND81AM6T7</t>
  </si>
  <si>
    <t>108744000</t>
  </si>
  <si>
    <t>Portable Practical Educational Preparation, Inc. (PPEP, Inc.)</t>
  </si>
  <si>
    <t>Portable Practical Education Preparati</t>
  </si>
  <si>
    <t>C15RWPNMH747</t>
  </si>
  <si>
    <t>108796000</t>
  </si>
  <si>
    <t>Portable Practical Educational Preparation</t>
  </si>
  <si>
    <t>078939000</t>
  </si>
  <si>
    <t>Premier Charter High School</t>
  </si>
  <si>
    <t>Premier High School</t>
  </si>
  <si>
    <t>G1EUX14AGYZ9</t>
  </si>
  <si>
    <t>078100000</t>
  </si>
  <si>
    <t>Premier Prep Online Academy</t>
  </si>
  <si>
    <t>DKPVHC9HXBF5</t>
  </si>
  <si>
    <t>130201000</t>
  </si>
  <si>
    <t>Prescott Unified District</t>
  </si>
  <si>
    <t>Prescott Unified School District 1</t>
  </si>
  <si>
    <t>VYFKZQ6AJTB4</t>
  </si>
  <si>
    <t>078516000</t>
  </si>
  <si>
    <t>Prescott Valley Charter School</t>
  </si>
  <si>
    <t>D13QQKNYKAC1</t>
  </si>
  <si>
    <t>108778000</t>
  </si>
  <si>
    <t>Presidio School</t>
  </si>
  <si>
    <t>LB6YDM6DB6J9</t>
  </si>
  <si>
    <t>150404000</t>
  </si>
  <si>
    <t>Quartzsite Elementary District</t>
  </si>
  <si>
    <t>Quartzsite Elementary School District 4</t>
  </si>
  <si>
    <t>G6MUW5NUSUT4</t>
  </si>
  <si>
    <t>070295000</t>
  </si>
  <si>
    <t>Queen Creek Unified District</t>
  </si>
  <si>
    <t>Queen Creek Unified School District #95</t>
  </si>
  <si>
    <t>V9NPJQUELGB7</t>
  </si>
  <si>
    <t>110203000</t>
  </si>
  <si>
    <t>Ray Unified District</t>
  </si>
  <si>
    <t>Ray Unified School District 3</t>
  </si>
  <si>
    <t>SJKWHFR8LCN1</t>
  </si>
  <si>
    <t>010227000</t>
  </si>
  <si>
    <t>Red Mesa Unified District</t>
  </si>
  <si>
    <t>Red Mesa Unified School District No. 27</t>
  </si>
  <si>
    <t>KBHJQL7WAKS5</t>
  </si>
  <si>
    <t>110405000</t>
  </si>
  <si>
    <t>Red Rock Elementary District</t>
  </si>
  <si>
    <t>RED ROCK ELEMENTARY SCHOOL DISTRICT</t>
  </si>
  <si>
    <t>F45SUKWBWES1</t>
  </si>
  <si>
    <t>078209000</t>
  </si>
  <si>
    <t>Reid Traditional Schools' Painted Rock Academy Inc.</t>
  </si>
  <si>
    <t>Reid Traditional Schools Painted Rock Academy Inc</t>
  </si>
  <si>
    <t>H9DRVXWC2MT4</t>
  </si>
  <si>
    <t>078749000</t>
  </si>
  <si>
    <t>Reid Traditional Schools' Valley Academy, Inc.</t>
  </si>
  <si>
    <t>VALLEY ACADEMY, INC.</t>
  </si>
  <si>
    <t>K2QYCERJMFV9</t>
  </si>
  <si>
    <t>078560000</t>
  </si>
  <si>
    <t>Research Based Education Corporation</t>
  </si>
  <si>
    <t>Research Based Education Corportaion</t>
  </si>
  <si>
    <t>DTMWFX7JMCZ1</t>
  </si>
  <si>
    <t>078609000</t>
  </si>
  <si>
    <t>Ridgeline Academy, Inc.</t>
  </si>
  <si>
    <t>W3MDTY4J3D75</t>
  </si>
  <si>
    <t>070402000</t>
  </si>
  <si>
    <t>Riverside Elementary District</t>
  </si>
  <si>
    <t>Riverside School District #2</t>
  </si>
  <si>
    <t>U3NFPCUK2WA8</t>
  </si>
  <si>
    <t>070466000</t>
  </si>
  <si>
    <t>Roosevelt Elementary District</t>
  </si>
  <si>
    <t>Roosevelt School District</t>
  </si>
  <si>
    <t>FD6CBP5CTYR5</t>
  </si>
  <si>
    <t>078266000</t>
  </si>
  <si>
    <t>Roosevelt Preparatory Academy</t>
  </si>
  <si>
    <t>P8MELM2L9LB8</t>
  </si>
  <si>
    <t>078508000</t>
  </si>
  <si>
    <t>Rosefield Charter Elementary School, Inc.</t>
  </si>
  <si>
    <t>Rosefield Charter Elementary</t>
  </si>
  <si>
    <t>JR12W6R6JLF5</t>
  </si>
  <si>
    <t>010210000</t>
  </si>
  <si>
    <t>Round Valley Unified District</t>
  </si>
  <si>
    <t>Round Valley Unified School District #10</t>
  </si>
  <si>
    <t>MSX3HNGBX5R1</t>
  </si>
  <si>
    <t>110418000</t>
  </si>
  <si>
    <t>Sacaton Elementary District</t>
  </si>
  <si>
    <t>Sacaton Elementary School District</t>
  </si>
  <si>
    <t>FGH9YSJ58MN3</t>
  </si>
  <si>
    <t>070290000</t>
  </si>
  <si>
    <t>Saddle Mountain Unified School District</t>
  </si>
  <si>
    <t>TX2RENUK3ZY7</t>
  </si>
  <si>
    <t>050201000</t>
  </si>
  <si>
    <t>Safford Unified District</t>
  </si>
  <si>
    <t>Safford Unified School District</t>
  </si>
  <si>
    <t>XDJMT3BJL8C4</t>
  </si>
  <si>
    <t>078688000</t>
  </si>
  <si>
    <t>Sage Academy, Inc.</t>
  </si>
  <si>
    <t>Sage Academy Inc.</t>
  </si>
  <si>
    <t>FR9JPCLCY5K6</t>
  </si>
  <si>
    <t>100230000</t>
  </si>
  <si>
    <t>Sahuarita Unified District</t>
  </si>
  <si>
    <t>Sahuarita Unified School District #30</t>
  </si>
  <si>
    <t>L594MNCDBRN7</t>
  </si>
  <si>
    <t>150430000</t>
  </si>
  <si>
    <t>Salome Consolidated Elementary District</t>
  </si>
  <si>
    <t>Salome Consolidated Elementary School District #30</t>
  </si>
  <si>
    <t>JQYHCKLMC4F7</t>
  </si>
  <si>
    <t>078656000</t>
  </si>
  <si>
    <t>Salt River Pima-Maricopa  Community Schools</t>
  </si>
  <si>
    <t>Salt River Pima-Maricopa Indian Community dba Salt River Pima-Maricopa Community Schools</t>
  </si>
  <si>
    <t>CRN4QL93AHR3</t>
  </si>
  <si>
    <t>040220000</t>
  </si>
  <si>
    <t>San Carlos Unified District</t>
  </si>
  <si>
    <t>SAN CARLOS UNIFIED SCHOOL DISTRICT</t>
  </si>
  <si>
    <t>FFXXFLA94AB7</t>
  </si>
  <si>
    <t>100335000</t>
  </si>
  <si>
    <t>San Fernando Elementary District</t>
  </si>
  <si>
    <t>SAN FERNANDO SCHOOL DISTRICT</t>
  </si>
  <si>
    <t>DX5SS4CMA4W7</t>
  </si>
  <si>
    <t>020218000</t>
  </si>
  <si>
    <t>San Simon Unified District</t>
  </si>
  <si>
    <t>San Simon Unified School District 18</t>
  </si>
  <si>
    <t>N8RQQ5XFKFX9</t>
  </si>
  <si>
    <t>078539000</t>
  </si>
  <si>
    <t>San Tan Montessori School, Inc.</t>
  </si>
  <si>
    <t>San Tan Learning Center</t>
  </si>
  <si>
    <t>FXLFTG1L67B1</t>
  </si>
  <si>
    <t>010218000</t>
  </si>
  <si>
    <t>Sanders Unified District</t>
  </si>
  <si>
    <t>Sanders Unified School District No. 18</t>
  </si>
  <si>
    <t>MXSLB6SCUAR5</t>
  </si>
  <si>
    <t>126013000</t>
  </si>
  <si>
    <t>Santa Cruz County Sheriffs Office</t>
  </si>
  <si>
    <t>Santa Cruz County of Board of Supervisors</t>
  </si>
  <si>
    <t>UVLVR8CN2FM4</t>
  </si>
  <si>
    <t>120328000</t>
  </si>
  <si>
    <t>Santa Cruz Elementary District</t>
  </si>
  <si>
    <t>Santa Cruz Elementary School District #28</t>
  </si>
  <si>
    <t>K5GJFJH2UKC4</t>
  </si>
  <si>
    <t>128726000</t>
  </si>
  <si>
    <t>Santa Cruz Valley Opportunities in Education, Inc.</t>
  </si>
  <si>
    <t>Santa Cruz Valley Opportu</t>
  </si>
  <si>
    <t>K5L8RFMVLEN9</t>
  </si>
  <si>
    <t>120235000</t>
  </si>
  <si>
    <t>Santa Cruz Valley Unified District</t>
  </si>
  <si>
    <t>Santa Cruz Valley Unified School District 35</t>
  </si>
  <si>
    <t>XCGQCHM32SE9</t>
  </si>
  <si>
    <t>110540000</t>
  </si>
  <si>
    <t>Santa Cruz Valley Union High School District</t>
  </si>
  <si>
    <t>LZFNN2JG9V41</t>
  </si>
  <si>
    <t>108719000</t>
  </si>
  <si>
    <t>Satori, Inc.</t>
  </si>
  <si>
    <t>Satori</t>
  </si>
  <si>
    <t>HGEDB7D86JL3</t>
  </si>
  <si>
    <t>078962000</t>
  </si>
  <si>
    <t>SC Jensen Corporation, Inc. dba Intelli-School</t>
  </si>
  <si>
    <t>IntelliSchool Charter High School Chandler</t>
  </si>
  <si>
    <t>HDG6GTDKHLK4</t>
  </si>
  <si>
    <t>078624000</t>
  </si>
  <si>
    <t>Scholars Academy Sunnyslope</t>
  </si>
  <si>
    <t>CQXMUL8RSKD5</t>
  </si>
  <si>
    <t>108514000</t>
  </si>
  <si>
    <t>Science Technology Engineering and Math Arizona</t>
  </si>
  <si>
    <t>Science Technology Engineering &amp; Math Arizona</t>
  </si>
  <si>
    <t>SATRZ3WMKS75</t>
  </si>
  <si>
    <t>078243000</t>
  </si>
  <si>
    <t>Scottsdale Country Day School</t>
  </si>
  <si>
    <t>NLQ4E6M7L4Q5</t>
  </si>
  <si>
    <t>078533000</t>
  </si>
  <si>
    <t>Scottsdale Preparatory Academy</t>
  </si>
  <si>
    <t>JQ9DBRJUQNN5</t>
  </si>
  <si>
    <t>070248000</t>
  </si>
  <si>
    <t>Scottsdale Unified District</t>
  </si>
  <si>
    <t>Scottsdale Unified School District 48</t>
  </si>
  <si>
    <t>XNKPKH4MYH54</t>
  </si>
  <si>
    <t>138708000</t>
  </si>
  <si>
    <t>Sedona Charter School, Inc.</t>
  </si>
  <si>
    <t>Sedona Charter School</t>
  </si>
  <si>
    <t>HA89C4D7BCG5</t>
  </si>
  <si>
    <t>130209000</t>
  </si>
  <si>
    <t>Sedona-Oak Creek JUSD #9</t>
  </si>
  <si>
    <t>Sedona-Oak Creek Joint USD 9</t>
  </si>
  <si>
    <t>LWLMD76S8KK8</t>
  </si>
  <si>
    <t>078256000</t>
  </si>
  <si>
    <t>Self Development Academy-Phoenix</t>
  </si>
  <si>
    <t>LCAHHLJQQSG5</t>
  </si>
  <si>
    <t>130240000</t>
  </si>
  <si>
    <t>Seligman Unified District</t>
  </si>
  <si>
    <t>SELIGMAN UNIFIED SCHOOL DISTRICT</t>
  </si>
  <si>
    <t>UU83ZALLS8K3</t>
  </si>
  <si>
    <t>070371000</t>
  </si>
  <si>
    <t>Sentinel Elementary District</t>
  </si>
  <si>
    <t>Sentinel Elementary Dist 71</t>
  </si>
  <si>
    <t>DTSZCFLXDG56</t>
  </si>
  <si>
    <t>098746000</t>
  </si>
  <si>
    <t>Shonto Governing Board of Education, Inc.</t>
  </si>
  <si>
    <t>Shonto Preparatory School District</t>
  </si>
  <si>
    <t>Q7ZLPTLML1L6</t>
  </si>
  <si>
    <t>090210000</t>
  </si>
  <si>
    <t>Show Low Unified District</t>
  </si>
  <si>
    <t>ShowLow Unified School Dist10</t>
  </si>
  <si>
    <t>L9JFKZSDG1G7</t>
  </si>
  <si>
    <t>020268000</t>
  </si>
  <si>
    <t>Sierra Vista Unified District</t>
  </si>
  <si>
    <t>Sierra Vista Public Schools Unified District #68</t>
  </si>
  <si>
    <t>NRMHNL3RLLU5</t>
  </si>
  <si>
    <t>130315000</t>
  </si>
  <si>
    <t>Skull Valley Elementary District</t>
  </si>
  <si>
    <t>Skull Valley School District 15</t>
  </si>
  <si>
    <t>LE26SBE9PPG6</t>
  </si>
  <si>
    <t>078566000</t>
  </si>
  <si>
    <t>Skyline Gila River Schools, LLC</t>
  </si>
  <si>
    <t>FQK1L8B8PJG3</t>
  </si>
  <si>
    <t>078914000</t>
  </si>
  <si>
    <t>Skyline Schools, Inc.</t>
  </si>
  <si>
    <t>Skyline Technical High School Inc</t>
  </si>
  <si>
    <t>GX9DFLJNNPJ3</t>
  </si>
  <si>
    <t>138752000</t>
  </si>
  <si>
    <t>Skyview School, Inc.</t>
  </si>
  <si>
    <t>Skyview School Inc.</t>
  </si>
  <si>
    <t>UXALMD7LBFV7</t>
  </si>
  <si>
    <t>078625000</t>
  </si>
  <si>
    <t>SLAM Arizona, Inc.</t>
  </si>
  <si>
    <t>SLAM ARIZONA INC</t>
  </si>
  <si>
    <t>090205000</t>
  </si>
  <si>
    <t>Snowflake Unified District</t>
  </si>
  <si>
    <t>Snowflake Unified School District #5</t>
  </si>
  <si>
    <t>V6QTJJR29XL4</t>
  </si>
  <si>
    <t>050305000</t>
  </si>
  <si>
    <t>Solomon Elementary District</t>
  </si>
  <si>
    <t>Solomon Elementary School District 5</t>
  </si>
  <si>
    <t>CHEDLE2JG1C8</t>
  </si>
  <si>
    <t>078622000</t>
  </si>
  <si>
    <t>Somerset Academy Arizona, Inc.</t>
  </si>
  <si>
    <t>SOMERSET ACADEMY ARIZONA INC</t>
  </si>
  <si>
    <t>WYTSHJNAKVN8</t>
  </si>
  <si>
    <t>140411000</t>
  </si>
  <si>
    <t>Somerton Elementary District</t>
  </si>
  <si>
    <t>Somerton School District No 11</t>
  </si>
  <si>
    <t>P815WSPQ4CK4</t>
  </si>
  <si>
    <t>120425000</t>
  </si>
  <si>
    <t>Sonoita Elementary District</t>
  </si>
  <si>
    <t>Sonoita Elementary School District #25</t>
  </si>
  <si>
    <t>QKTJTR7SR617</t>
  </si>
  <si>
    <t>078599000</t>
  </si>
  <si>
    <t>South Phoenix Academy Inc.</t>
  </si>
  <si>
    <t>South Phoenix Academy, Inc.</t>
  </si>
  <si>
    <t>FQX1SG8CDQ33</t>
  </si>
  <si>
    <t>078578000</t>
  </si>
  <si>
    <t>South Valley Academy, Inc.</t>
  </si>
  <si>
    <t>DM3MXKYW6CH4</t>
  </si>
  <si>
    <t>108779000</t>
  </si>
  <si>
    <t>Southgate Academy, Inc.</t>
  </si>
  <si>
    <t>SOUTHGATE ACADEMY, INC.</t>
  </si>
  <si>
    <t>HQXMQH29EDG5</t>
  </si>
  <si>
    <t>078228000</t>
  </si>
  <si>
    <t>Southwest Leadership Academy</t>
  </si>
  <si>
    <t>KNF5JX5KBJC9</t>
  </si>
  <si>
    <t>020221000</t>
  </si>
  <si>
    <t>St David Unified District</t>
  </si>
  <si>
    <t>ST DAVID UNIFIED SCHOOL</t>
  </si>
  <si>
    <t>GK87S3H35HJ1</t>
  </si>
  <si>
    <t>010201000</t>
  </si>
  <si>
    <t>St Johns Unified District</t>
  </si>
  <si>
    <t>Saint Johns Unified School District #1</t>
  </si>
  <si>
    <t>EW1YMSQRXNM8</t>
  </si>
  <si>
    <t>110424000</t>
  </si>
  <si>
    <t>Stanfield Elementary District</t>
  </si>
  <si>
    <t>Stanfield Elementary School District 24</t>
  </si>
  <si>
    <t>G32SGFGVLRL3</t>
  </si>
  <si>
    <t>078634000</t>
  </si>
  <si>
    <t>STEP UP Schools, Inc.</t>
  </si>
  <si>
    <t>Step Up Schools, Inc.</t>
  </si>
  <si>
    <t>YENJJFDH6UF4</t>
  </si>
  <si>
    <t>078781000</t>
  </si>
  <si>
    <t>Stepping Stones Academy</t>
  </si>
  <si>
    <t>Stepping Stones Academy, Inc.</t>
  </si>
  <si>
    <t>DC77AJCJMA65</t>
  </si>
  <si>
    <t>108227000</t>
  </si>
  <si>
    <t>StrengthBuilding Partners</t>
  </si>
  <si>
    <t>StrengthBuilding Partners dba Las Puertas</t>
  </si>
  <si>
    <t>KFLUU3KRPP59</t>
  </si>
  <si>
    <t>078924000</t>
  </si>
  <si>
    <t>Success School</t>
  </si>
  <si>
    <t>SUCCESS SCHOOL</t>
  </si>
  <si>
    <t>SM2BG7U9XLT9</t>
  </si>
  <si>
    <t>100212000</t>
  </si>
  <si>
    <t>Sunnyside Unified District</t>
  </si>
  <si>
    <t>Sunnyside Unified School District 12</t>
  </si>
  <si>
    <t>TKBSF37VK8J8</t>
  </si>
  <si>
    <t>110215000</t>
  </si>
  <si>
    <t>Superior Unified School District</t>
  </si>
  <si>
    <t>Superior Unified School District #15</t>
  </si>
  <si>
    <t>CWCLQ9LAW4J7</t>
  </si>
  <si>
    <t>078237000</t>
  </si>
  <si>
    <t>Synergy Public School, Inc.</t>
  </si>
  <si>
    <t>Synergy Public Schools</t>
  </si>
  <si>
    <t>U5VPWHUUHQ75</t>
  </si>
  <si>
    <t>100213000</t>
  </si>
  <si>
    <t>Tanque Verde Unified District</t>
  </si>
  <si>
    <t>Tanque Verde Unified School District 13</t>
  </si>
  <si>
    <t>U3SYPKDBQTR8</t>
  </si>
  <si>
    <t>088702000</t>
  </si>
  <si>
    <t>Telesis Center for Learning, Inc.</t>
  </si>
  <si>
    <t>Telesis Center For Learning, Inc.</t>
  </si>
  <si>
    <t>SCANB836JPU4</t>
  </si>
  <si>
    <t>078761000</t>
  </si>
  <si>
    <t>Tempe Preparatory Academy</t>
  </si>
  <si>
    <t>QMKDBMBDM3G1</t>
  </si>
  <si>
    <t>070403000</t>
  </si>
  <si>
    <t>Tempe School District</t>
  </si>
  <si>
    <t>Tempe Elementary School District</t>
  </si>
  <si>
    <t>P5RJCMCSX565</t>
  </si>
  <si>
    <t>070513000</t>
  </si>
  <si>
    <t>Tempe Union High School District</t>
  </si>
  <si>
    <t>Tempe Union High School District #213</t>
  </si>
  <si>
    <t>GDS4JBKPXFA8</t>
  </si>
  <si>
    <t>000000000</t>
  </si>
  <si>
    <t>Test District</t>
  </si>
  <si>
    <t>050204000</t>
  </si>
  <si>
    <t>Thatcher Unified District</t>
  </si>
  <si>
    <t>Thatcher Unified School District 4</t>
  </si>
  <si>
    <t>YPNPAYGUUZC6</t>
  </si>
  <si>
    <t>078613000</t>
  </si>
  <si>
    <t>The Boys &amp; Girls Clubs of the Valley</t>
  </si>
  <si>
    <t>Boys &amp; Girls Clubs of the Valley, Inc</t>
  </si>
  <si>
    <t>LTVKRCUGBUK6</t>
  </si>
  <si>
    <t>108722000</t>
  </si>
  <si>
    <t>The Charter Foundation, Inc.</t>
  </si>
  <si>
    <t>The Charter Foundation Inc</t>
  </si>
  <si>
    <t>FWBXFYWDWYE1</t>
  </si>
  <si>
    <t>078213000</t>
  </si>
  <si>
    <t>The Farm at Mission Montessori Academy</t>
  </si>
  <si>
    <t>THE FARM AT MISSION MONTESSORI ACADEMY</t>
  </si>
  <si>
    <t>JN11X9CHA775</t>
  </si>
  <si>
    <t>118717000</t>
  </si>
  <si>
    <t>The Grande Innovation Academy</t>
  </si>
  <si>
    <t>DGG3LKYG1PK3</t>
  </si>
  <si>
    <t>078561000</t>
  </si>
  <si>
    <t>The Odyssey Preparatory Academy, Inc.</t>
  </si>
  <si>
    <t>Odyssey preparatory academy, inc. The</t>
  </si>
  <si>
    <t>ZML9AGSNVMJ5</t>
  </si>
  <si>
    <t>078206000</t>
  </si>
  <si>
    <t>The Paideia Academies, Inc</t>
  </si>
  <si>
    <t>THE PAIDEIA ACADEMIES INC</t>
  </si>
  <si>
    <t>CVZPAAV89ZT5</t>
  </si>
  <si>
    <t>078411000</t>
  </si>
  <si>
    <t>Think Through Academy</t>
  </si>
  <si>
    <t>Y856W8RA5Z57</t>
  </si>
  <si>
    <t>078911000</t>
  </si>
  <si>
    <t>ThrivePoint High School, Inc.</t>
  </si>
  <si>
    <t>ThrivePoint High School Inc.</t>
  </si>
  <si>
    <t>SFNDX5T9FQC9</t>
  </si>
  <si>
    <t>070417000</t>
  </si>
  <si>
    <t>Tolleson Elementary District</t>
  </si>
  <si>
    <t>Tolleson Elementary School District 17</t>
  </si>
  <si>
    <t>SEDFA1752G18</t>
  </si>
  <si>
    <t>070514000</t>
  </si>
  <si>
    <t>Tolleson Union High School District</t>
  </si>
  <si>
    <t>Maricopa County of dba Tolleson Union High School District 214</t>
  </si>
  <si>
    <t>LMCMVMY1E853</t>
  </si>
  <si>
    <t>110422000</t>
  </si>
  <si>
    <t>Toltec School District</t>
  </si>
  <si>
    <t>E6F7WZK5PWR9</t>
  </si>
  <si>
    <t>020201000</t>
  </si>
  <si>
    <t>Tombstone Unified District</t>
  </si>
  <si>
    <t>Tombstone Unified School District 1</t>
  </si>
  <si>
    <t>MDKJJDR17D95</t>
  </si>
  <si>
    <t>040333000</t>
  </si>
  <si>
    <t>Tonto Basin Elementary District</t>
  </si>
  <si>
    <t>Tonto Basin Elementary School District #33</t>
  </si>
  <si>
    <t>FJKZCB3JQ866</t>
  </si>
  <si>
    <t>080412000</t>
  </si>
  <si>
    <t>Topock Elementary District</t>
  </si>
  <si>
    <t>Topock Elementary School Dist 12</t>
  </si>
  <si>
    <t>MFYWKC13M119</t>
  </si>
  <si>
    <t>058702000</t>
  </si>
  <si>
    <t>Triumphant Learning Center</t>
  </si>
  <si>
    <t>Triumphant Learning Center, Inc</t>
  </si>
  <si>
    <t>VGZTHEKMPB95</t>
  </si>
  <si>
    <t>078591000</t>
  </si>
  <si>
    <t>Trivium Preparatory Academy</t>
  </si>
  <si>
    <t>LQF4QQG8HQ17</t>
  </si>
  <si>
    <t>030215000</t>
  </si>
  <si>
    <t>Tuba City Unified School District #15</t>
  </si>
  <si>
    <t>W5ZHDAXY8S79</t>
  </si>
  <si>
    <t>108773000</t>
  </si>
  <si>
    <t>Tucson Country Day School, Inc.</t>
  </si>
  <si>
    <t>Tucson Country Day School, Inc</t>
  </si>
  <si>
    <t>MQVXT5VE4TD8</t>
  </si>
  <si>
    <t>108714000</t>
  </si>
  <si>
    <t>Tucson International Academy, Inc.</t>
  </si>
  <si>
    <t>Tucson International Academy</t>
  </si>
  <si>
    <t>C1FHKM58AAS8</t>
  </si>
  <si>
    <t>108768000</t>
  </si>
  <si>
    <t>Tucson Preparatory School</t>
  </si>
  <si>
    <t>MW48FPFYB3E5</t>
  </si>
  <si>
    <t>100201000</t>
  </si>
  <si>
    <t>Tucson Unified District</t>
  </si>
  <si>
    <t>Tucson Unified School District</t>
  </si>
  <si>
    <t>J1PVZD6TFYN8</t>
  </si>
  <si>
    <t>108660000</t>
  </si>
  <si>
    <t>Tucson Youth Development/ACE Charter High School</t>
  </si>
  <si>
    <t>TUCSON YOUTH DEVELOPMENT INC</t>
  </si>
  <si>
    <t>NLW3JWQYME45</t>
  </si>
  <si>
    <t>078630000</t>
  </si>
  <si>
    <t>Twenty First Century Charter School, Inc. Bennett Academy</t>
  </si>
  <si>
    <t>21st  Century Charter Schools, Inc</t>
  </si>
  <si>
    <t>GDKHDN3LGGN6</t>
  </si>
  <si>
    <t>070462000</t>
  </si>
  <si>
    <t>Union Elementary District</t>
  </si>
  <si>
    <t>Union Elementary School District #62</t>
  </si>
  <si>
    <t>NX7CD8GR2S41</t>
  </si>
  <si>
    <t>100220000</t>
  </si>
  <si>
    <t>Vail Unified District</t>
  </si>
  <si>
    <t>VAIL UNIFIED SCHOOL DISTRICT 20</t>
  </si>
  <si>
    <t>NWUJEKLHGM17</t>
  </si>
  <si>
    <t>080322000</t>
  </si>
  <si>
    <t>Valentine Elementary District</t>
  </si>
  <si>
    <t>Valentine Elementary School District 22</t>
  </si>
  <si>
    <t>078964000</t>
  </si>
  <si>
    <t>Valley of the Sun Waldorf Education Association, dba Desert Marigold School</t>
  </si>
  <si>
    <t>Valley of the Sun Waldorf Education Association</t>
  </si>
  <si>
    <t>MCGSMX43BGN3</t>
  </si>
  <si>
    <t>020522000</t>
  </si>
  <si>
    <t>Valley Union High School District</t>
  </si>
  <si>
    <t>Valley Union High Sch Dist 22</t>
  </si>
  <si>
    <t>DGKNWSMN6TM7</t>
  </si>
  <si>
    <t>078104000</t>
  </si>
  <si>
    <t>Valor Preparatory Academy, LLC</t>
  </si>
  <si>
    <t>J6CYF8TJ1RC1</t>
  </si>
  <si>
    <t>078562000</t>
  </si>
  <si>
    <t>Vector School District, Inc.</t>
  </si>
  <si>
    <t>TZ4EKL2BLRV4</t>
  </si>
  <si>
    <t>078984000</t>
  </si>
  <si>
    <t>Veritas Preparatory Academy</t>
  </si>
  <si>
    <t>WSD5KV1N1SK1</t>
  </si>
  <si>
    <t>010309000</t>
  </si>
  <si>
    <t>Vernon Elementary District</t>
  </si>
  <si>
    <t>Vernon Elementary School District #9</t>
  </si>
  <si>
    <t>SL8LN17C9YR7</t>
  </si>
  <si>
    <t>078410000</t>
  </si>
  <si>
    <t>Victory Collegiate Academy Corporation</t>
  </si>
  <si>
    <t>Victory Collegiate Academy</t>
  </si>
  <si>
    <t>CXLHM4Y896W9</t>
  </si>
  <si>
    <t>078715000</t>
  </si>
  <si>
    <t>Villa Montessori Charter School</t>
  </si>
  <si>
    <t>Villa Montessori School</t>
  </si>
  <si>
    <t>JFZFTJHBJ4J3</t>
  </si>
  <si>
    <t>078960000</t>
  </si>
  <si>
    <t>Vista Charter School</t>
  </si>
  <si>
    <t>UQQKBA1CTUM7</t>
  </si>
  <si>
    <t>078224000</t>
  </si>
  <si>
    <t>Vista College Preparatory, Inc.</t>
  </si>
  <si>
    <t>Vista College Preparatory</t>
  </si>
  <si>
    <t>J8KMFLNXNDK8</t>
  </si>
  <si>
    <t>070406000</t>
  </si>
  <si>
    <t>Washington Elementary School District</t>
  </si>
  <si>
    <t>Washington Elementary School District #6</t>
  </si>
  <si>
    <t>CJ2VKCAXHF44</t>
  </si>
  <si>
    <t>140424000</t>
  </si>
  <si>
    <t>Wellton Elementary District</t>
  </si>
  <si>
    <t>Wellton Elementary School District</t>
  </si>
  <si>
    <t>M27NVZ7A8KJ6</t>
  </si>
  <si>
    <t>150419000</t>
  </si>
  <si>
    <t>Wenden Elementary District</t>
  </si>
  <si>
    <t>WENDEN ELEMENTARY SCHOOL DISTRICT</t>
  </si>
  <si>
    <t>D5JJD893NDK9</t>
  </si>
  <si>
    <t>078935000</t>
  </si>
  <si>
    <t>West Gilbert Charter Elementary School, Inc.</t>
  </si>
  <si>
    <t>West Gilbert Charter Elementary School, INC</t>
  </si>
  <si>
    <t>X377MKFHM8K3</t>
  </si>
  <si>
    <t>078974000</t>
  </si>
  <si>
    <t>West Gilbert Charter Middle School, Inc.</t>
  </si>
  <si>
    <t>West Gilbert Charter Schools</t>
  </si>
  <si>
    <t>K7MSPLMEN8Y5</t>
  </si>
  <si>
    <t>078548000</t>
  </si>
  <si>
    <t>West Valley Arts and Technology Academy, Inc.</t>
  </si>
  <si>
    <t>West Valley Arts &amp; Technology Academy Inc.</t>
  </si>
  <si>
    <t>J44BKRF1J9W4</t>
  </si>
  <si>
    <t>078221000</t>
  </si>
  <si>
    <t>Western School of Science and Technology, Inc.</t>
  </si>
  <si>
    <t>FMRPLS5EQ8J3</t>
  </si>
  <si>
    <t>090220000</t>
  </si>
  <si>
    <t>Whiteriver Unified District</t>
  </si>
  <si>
    <t>WHITERIVER UNIFIED SCHOOL DISTRICT 20</t>
  </si>
  <si>
    <t>JW82B5EJ88A9</t>
  </si>
  <si>
    <t>070209000</t>
  </si>
  <si>
    <t>Wickenburg Unified District</t>
  </si>
  <si>
    <t>Wickenburg Unified School District #9</t>
  </si>
  <si>
    <t>L356EU6UC7L4</t>
  </si>
  <si>
    <t>020213000</t>
  </si>
  <si>
    <t>Willcox Unified District</t>
  </si>
  <si>
    <t>Willcox Unified School District #13</t>
  </si>
  <si>
    <t>NFAUJYAM4VW1</t>
  </si>
  <si>
    <t>030202000</t>
  </si>
  <si>
    <t>Williams Unified District</t>
  </si>
  <si>
    <t>Williams Unified School District #2</t>
  </si>
  <si>
    <t>FN3LCKMLPYC8</t>
  </si>
  <si>
    <t>070407000</t>
  </si>
  <si>
    <t>Wilson Elementary District</t>
  </si>
  <si>
    <t>Wilson Elementary School District #7</t>
  </si>
  <si>
    <t>LV2FCT5QC3P1</t>
  </si>
  <si>
    <t>010208000</t>
  </si>
  <si>
    <t>Window Rock Unified District</t>
  </si>
  <si>
    <t>Window Rock Unified School District 8</t>
  </si>
  <si>
    <t>Z84FS6DPMSN3</t>
  </si>
  <si>
    <t>090201000</t>
  </si>
  <si>
    <t>Winslow Unified District</t>
  </si>
  <si>
    <t>Winslow Unified School District 1</t>
  </si>
  <si>
    <t>ZETHU5AAKUT4</t>
  </si>
  <si>
    <t>130352000</t>
  </si>
  <si>
    <t>Yarnell Elementary District</t>
  </si>
  <si>
    <t>Yarnell Elementary School District #52</t>
  </si>
  <si>
    <t>KJP7AXT7YKC8</t>
  </si>
  <si>
    <t>130199000</t>
  </si>
  <si>
    <t>Yavapai Accommodation School District</t>
  </si>
  <si>
    <t>YAVAPAI ACCOMMODATION SCHOOL DISTRICT</t>
  </si>
  <si>
    <t>KKJJHJJZJ375</t>
  </si>
  <si>
    <t>211024000</t>
  </si>
  <si>
    <t>Yavapai County Juvenile Justice Center</t>
  </si>
  <si>
    <t>YAVAPAI, COUNTY OF</t>
  </si>
  <si>
    <t>H1RCC7MAXBL6</t>
  </si>
  <si>
    <t>136014000</t>
  </si>
  <si>
    <t>Yavapai County Sheriff's Office</t>
  </si>
  <si>
    <t>040305000</t>
  </si>
  <si>
    <t>Young Elementary District</t>
  </si>
  <si>
    <t>Young PUBLIC SCHOOL</t>
  </si>
  <si>
    <t>RL6XN7PRHXJ4</t>
  </si>
  <si>
    <t>088755000</t>
  </si>
  <si>
    <t>Young Scholars Academy Charter School Corp.</t>
  </si>
  <si>
    <t>Young Scholar's Academy Charter School Corp</t>
  </si>
  <si>
    <t>ZHK9JJ53MWH3</t>
  </si>
  <si>
    <t>080313000</t>
  </si>
  <si>
    <t>Yucca Elementary District</t>
  </si>
  <si>
    <t>Yucca Elementary School District 13</t>
  </si>
  <si>
    <t>ZQZWN3K2NDQ1</t>
  </si>
  <si>
    <t>211025000</t>
  </si>
  <si>
    <t>Yuma County Juvenile Justice Center</t>
  </si>
  <si>
    <t>Yuma, County Of</t>
  </si>
  <si>
    <t>ELEWY4GC2FL9</t>
  </si>
  <si>
    <t>146015000</t>
  </si>
  <si>
    <t>Yuma County Sheriffs Office</t>
  </si>
  <si>
    <t>YUMA COUNTY Of</t>
  </si>
  <si>
    <t>140401000</t>
  </si>
  <si>
    <t>Yuma Elementary District</t>
  </si>
  <si>
    <t>Yuma School District Number One</t>
  </si>
  <si>
    <t>R6JAK3Y172T7</t>
  </si>
  <si>
    <t>148758000</t>
  </si>
  <si>
    <t>Yuma Private Industry Council, Inc.</t>
  </si>
  <si>
    <t>NZJ4LA9RZ8S5</t>
  </si>
  <si>
    <t>140570000</t>
  </si>
  <si>
    <t>Yuma Union High School District</t>
  </si>
  <si>
    <t>YUMA UNION HIGH SCHOOL DISTRICT</t>
  </si>
  <si>
    <t>YLQGGQHP9G37</t>
  </si>
  <si>
    <t>H173A26003</t>
  </si>
  <si>
    <t>2026 IDEA Preliminary Adjusted Award</t>
  </si>
  <si>
    <t>Updated on:</t>
  </si>
  <si>
    <t xml:space="preserve">Contact essprogmgmt@azed.gov for questions. </t>
  </si>
  <si>
    <t>Totals</t>
  </si>
  <si>
    <t>Entity ID</t>
  </si>
  <si>
    <t>PEA Name</t>
  </si>
  <si>
    <t>Section 611 Allocation, ages 3-21</t>
  </si>
  <si>
    <t>Section 611 Proportionate Share Obligation (How much has to be spent on Parentally-Placed Private School Students, K-12th grade ages 3-21)</t>
  </si>
  <si>
    <t>Section 619 Allocation, ages 3-5</t>
  </si>
  <si>
    <t>Section 619 Proportionate Share Obligation (How much has to be spent on Parentally-Placed Private School Students, Kindergarten ages 3-5)</t>
  </si>
  <si>
    <t>Maximum Amount that can be used for CEIS</t>
  </si>
  <si>
    <t>078652000</t>
  </si>
  <si>
    <t>Albert Einstein Academy of Arizona</t>
  </si>
  <si>
    <t>Apache County Sheriff's Office</t>
  </si>
  <si>
    <t>Arizona Center for Youth Resources</t>
  </si>
  <si>
    <t>Arizona Department of Juvenile Corrections</t>
  </si>
  <si>
    <t>001219000</t>
  </si>
  <si>
    <t>Arizona State Hospital</t>
  </si>
  <si>
    <t>Arizona State Schools for the Deaf and the Blind</t>
  </si>
  <si>
    <t>078633000</t>
  </si>
  <si>
    <t>060322000</t>
  </si>
  <si>
    <t>Blue Elementary District</t>
  </si>
  <si>
    <t>Cambridge Academy East, Inc</t>
  </si>
  <si>
    <t>030305000</t>
  </si>
  <si>
    <t>Chevelon Butte School District</t>
  </si>
  <si>
    <t>Cochise County Sheriff's Office</t>
  </si>
  <si>
    <t>060345000</t>
  </si>
  <si>
    <t>Eagle Elementary District</t>
  </si>
  <si>
    <t>Edkey, Inc. dba Arizona Conservatory for Arts and Academics</t>
  </si>
  <si>
    <t>Edkey, Inc. dba Sequoia Charter School</t>
  </si>
  <si>
    <t>100337000</t>
  </si>
  <si>
    <t>Empire Elementary District</t>
  </si>
  <si>
    <t>078626000</t>
  </si>
  <si>
    <t>Explore Academy - Peoria</t>
  </si>
  <si>
    <t>Gila County Sheriff's Office</t>
  </si>
  <si>
    <t>050199000</t>
  </si>
  <si>
    <t>Graham County Special Services</t>
  </si>
  <si>
    <t>066006000</t>
  </si>
  <si>
    <t>Greenlee County Sheriff's Office</t>
  </si>
  <si>
    <t>118645000</t>
  </si>
  <si>
    <t>Heritage Academy Maricopa, Inc.</t>
  </si>
  <si>
    <t>078651000</t>
  </si>
  <si>
    <t>Heritage Academy Pointe, Inc.</t>
  </si>
  <si>
    <t>050309000</t>
  </si>
  <si>
    <t>Klondyke Elementary District</t>
  </si>
  <si>
    <t>Legacy Traditional School-San Tan</t>
  </si>
  <si>
    <t>Mohave County Sheriff's Office</t>
  </si>
  <si>
    <t>Pinal County Detention Education Center</t>
  </si>
  <si>
    <t>100344000</t>
  </si>
  <si>
    <t>Redington Elementary District</t>
  </si>
  <si>
    <t>Salt River Pima-Maricopa Community Schools</t>
  </si>
  <si>
    <t>078645000</t>
  </si>
  <si>
    <t>Santa Cruz County Sheriff's Office</t>
  </si>
  <si>
    <t>Sun Valley Academy - Avondale, Inc.</t>
  </si>
  <si>
    <t>078629000</t>
  </si>
  <si>
    <t>Sun Valley Academy - Glendale, Inc.</t>
  </si>
  <si>
    <t>Sun Valley Academy - South Mountain, Inc.</t>
  </si>
  <si>
    <t>130302000</t>
  </si>
  <si>
    <t>Williamson Valley Elementary School District</t>
  </si>
  <si>
    <t>Yuma County Sheriff's Office</t>
  </si>
  <si>
    <t>2026 IDEA Final Award</t>
  </si>
  <si>
    <t>Fiscal Year</t>
  </si>
  <si>
    <t>CTD</t>
  </si>
  <si>
    <t xml:space="preserve">Indirect Cost </t>
  </si>
  <si>
    <t>Percentage</t>
  </si>
  <si>
    <t>Boys &amp; Girls Clubs of the Valley</t>
  </si>
  <si>
    <t>Central Arizona Valley Institute of Technology</t>
  </si>
  <si>
    <t>East Valley Institute of Technology</t>
  </si>
  <si>
    <t>Friendly House</t>
  </si>
  <si>
    <t>Mountain Institute CTED #2</t>
  </si>
  <si>
    <t>West-MEC - Western Maricopa Education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</si>
</sst>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6">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Symbol"/>
      <family val="1"/>
      <charset val="2"/>
    </font>
    <font>
      <sz val="7"/>
      <color theme="1"/>
      <name val="Times New Roman"/>
      <family val="1"/>
    </font>
    <font>
      <sz val="8"/>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8"/>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39">
    <xf numFmtId="0" fontId="0" fillId="0" borderId="0" xfId="0"/>
    <xf numFmtId="0" fontId="0" fillId="2" borderId="0" xfId="0" applyFill="1"/>
    <xf numFmtId="0" fontId="0" fillId="2" borderId="1" xfId="0" applyFill="1" applyBorder="1"/>
    <xf numFmtId="0" fontId="0" fillId="2" borderId="0" xfId="0" applyFill="1" applyAlignment="1">
      <alignment vertical="center"/>
    </xf>
    <xf numFmtId="0" fontId="0" fillId="2" borderId="0" xfId="0" applyFill="1" applyAlignment="1">
      <alignment horizontal="left"/>
    </xf>
    <xf numFmtId="44" fontId="0" fillId="2" borderId="1" xfId="1" applyFont="1" applyFill="1" applyBorder="1"/>
    <xf numFmtId="44" fontId="0" fillId="2" borderId="0" xfId="1" applyFont="1" applyFill="1"/>
    <xf numFmtId="0" fontId="2" fillId="2" borderId="0" xfId="3" applyFill="1"/>
    <xf numFmtId="10" fontId="0" fillId="2" borderId="1" xfId="2" applyNumberFormat="1" applyFont="1" applyFill="1" applyBorder="1"/>
    <xf numFmtId="10" fontId="0" fillId="2" borderId="0" xfId="2" applyNumberFormat="1" applyFont="1" applyFill="1" applyBorder="1"/>
    <xf numFmtId="0" fontId="3" fillId="2" borderId="0" xfId="0" applyFont="1" applyFill="1" applyAlignment="1">
      <alignment horizontal="left" vertical="center"/>
    </xf>
    <xf numFmtId="0" fontId="0" fillId="2" borderId="0" xfId="0" applyFill="1" applyAlignment="1">
      <alignment wrapText="1"/>
    </xf>
    <xf numFmtId="44" fontId="0" fillId="0" borderId="0" xfId="1" applyFont="1" applyAlignment="1"/>
    <xf numFmtId="14" fontId="0" fillId="0" borderId="0" xfId="0" applyNumberFormat="1"/>
    <xf numFmtId="49" fontId="0" fillId="3" borderId="0" xfId="0" applyNumberFormat="1" applyFill="1"/>
    <xf numFmtId="0" fontId="0" fillId="3" borderId="0" xfId="0" applyFill="1"/>
    <xf numFmtId="0" fontId="0" fillId="0" borderId="0" xfId="0" applyAlignment="1">
      <alignment horizontal="left"/>
    </xf>
    <xf numFmtId="0" fontId="0" fillId="0" borderId="0" xfId="0" applyAlignment="1">
      <alignment horizontal="right"/>
    </xf>
    <xf numFmtId="164" fontId="0" fillId="0" borderId="0" xfId="0" applyNumberFormat="1" applyAlignment="1">
      <alignment horizontal="right"/>
    </xf>
    <xf numFmtId="44" fontId="0" fillId="0" borderId="0" xfId="1" applyFont="1"/>
    <xf numFmtId="0" fontId="0" fillId="0" borderId="0" xfId="0" applyAlignment="1">
      <alignment wrapText="1"/>
    </xf>
    <xf numFmtId="0" fontId="0" fillId="4" borderId="0" xfId="0" applyFill="1" applyAlignment="1">
      <alignment wrapText="1"/>
    </xf>
    <xf numFmtId="44" fontId="0" fillId="4" borderId="0" xfId="1" applyFont="1" applyFill="1" applyAlignment="1">
      <alignment wrapText="1"/>
    </xf>
    <xf numFmtId="0" fontId="0" fillId="4" borderId="0" xfId="0" applyFill="1" applyAlignment="1">
      <alignment horizontal="center" wrapText="1"/>
    </xf>
    <xf numFmtId="0" fontId="0" fillId="5" borderId="0" xfId="0" applyFill="1" applyAlignment="1">
      <alignment wrapText="1"/>
    </xf>
    <xf numFmtId="44" fontId="0" fillId="5" borderId="0" xfId="1" applyFont="1" applyFill="1" applyAlignment="1">
      <alignment wrapText="1"/>
    </xf>
    <xf numFmtId="44" fontId="0" fillId="0" borderId="0" xfId="1" applyFont="1" applyFill="1" applyAlignment="1">
      <alignment wrapText="1"/>
    </xf>
    <xf numFmtId="0" fontId="0" fillId="6" borderId="0" xfId="0" applyFill="1" applyAlignment="1">
      <alignment horizontal="left"/>
    </xf>
    <xf numFmtId="0" fontId="0" fillId="6" borderId="0" xfId="0" applyFill="1"/>
    <xf numFmtId="0" fontId="0" fillId="6" borderId="0" xfId="0" applyFill="1" applyAlignment="1">
      <alignment horizontal="right"/>
    </xf>
    <xf numFmtId="44" fontId="0" fillId="2" borderId="1" xfId="1" applyFont="1" applyFill="1" applyBorder="1" applyAlignment="1">
      <alignment wrapText="1"/>
    </xf>
    <xf numFmtId="0" fontId="3" fillId="2" borderId="0" xfId="0" applyFont="1" applyFill="1" applyAlignment="1">
      <alignment horizontal="left" vertical="center"/>
    </xf>
    <xf numFmtId="0" fontId="0" fillId="2" borderId="0" xfId="0" applyFill="1" applyAlignment="1">
      <alignment vertical="center" wrapText="1"/>
    </xf>
    <xf numFmtId="0" fontId="0" fillId="2" borderId="0" xfId="0" applyFill="1" applyAlignment="1">
      <alignment wrapText="1"/>
    </xf>
    <xf numFmtId="0" fontId="0" fillId="2" borderId="0" xfId="0"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0" fontId="0" fillId="2" borderId="0" xfId="0" applyFill="1" applyAlignment="1">
      <alignment horizontal="center" vertical="center"/>
    </xf>
    <xf numFmtId="0" fontId="0" fillId="2" borderId="0" xfId="0" applyFill="1" applyAlignment="1">
      <alignment horizontal="left" vertic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302895</xdr:colOff>
      <xdr:row>1</xdr:row>
      <xdr:rowOff>24765</xdr:rowOff>
    </xdr:from>
    <xdr:to>
      <xdr:col>30</xdr:col>
      <xdr:colOff>150495</xdr:colOff>
      <xdr:row>17</xdr:row>
      <xdr:rowOff>76200</xdr:rowOff>
    </xdr:to>
    <xdr:sp macro="" textlink="">
      <xdr:nvSpPr>
        <xdr:cNvPr id="3" name="TextBox 2">
          <a:extLst>
            <a:ext uri="{FF2B5EF4-FFF2-40B4-BE49-F238E27FC236}">
              <a16:creationId xmlns:a16="http://schemas.microsoft.com/office/drawing/2014/main" id="{CAB3C5F2-ACD3-4BBF-948F-06E60845DF7F}"/>
            </a:ext>
          </a:extLst>
        </xdr:cNvPr>
        <xdr:cNvSpPr txBox="1"/>
      </xdr:nvSpPr>
      <xdr:spPr>
        <a:xfrm>
          <a:off x="11885295" y="215265"/>
          <a:ext cx="6553200" cy="3099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Type</a:t>
          </a:r>
          <a:r>
            <a:rPr lang="en-US" sz="1800" baseline="0"/>
            <a:t> or use the drop down menu to find the public education agency CTDS number.</a:t>
          </a:r>
        </a:p>
        <a:p>
          <a:endParaRPr lang="en-US" sz="1800" baseline="0"/>
        </a:p>
        <a:p>
          <a:r>
            <a:rPr lang="en-US" sz="1800" baseline="0"/>
            <a:t>The sheet will autopopulate the values for award amounts, UEI, and indirect cost rates.</a:t>
          </a:r>
        </a:p>
        <a:p>
          <a:endParaRPr lang="en-US" sz="1800" baseline="0"/>
        </a:p>
        <a:p>
          <a:r>
            <a:rPr lang="en-US" sz="1800" baseline="0"/>
            <a:t>Print the report or save as PDF.</a:t>
          </a:r>
        </a:p>
        <a:p>
          <a:endParaRPr lang="en-US" sz="1800" baseline="0"/>
        </a:p>
        <a:p>
          <a:r>
            <a:rPr lang="en-US" sz="1800" baseline="0"/>
            <a:t>For questions, please contact essprogmgmt@azed.gov </a:t>
          </a:r>
          <a:endParaRPr lang="en-US" sz="1800"/>
        </a:p>
      </xdr:txBody>
    </xdr:sp>
    <xdr:clientData/>
  </xdr:twoCellAnchor>
  <xdr:twoCellAnchor editAs="oneCell">
    <xdr:from>
      <xdr:col>0</xdr:col>
      <xdr:colOff>0</xdr:colOff>
      <xdr:row>0</xdr:row>
      <xdr:rowOff>0</xdr:rowOff>
    </xdr:from>
    <xdr:to>
      <xdr:col>19</xdr:col>
      <xdr:colOff>95250</xdr:colOff>
      <xdr:row>34</xdr:row>
      <xdr:rowOff>142875</xdr:rowOff>
    </xdr:to>
    <xdr:pic>
      <xdr:nvPicPr>
        <xdr:cNvPr id="2" name="Picture 1">
          <a:extLst>
            <a:ext uri="{FF2B5EF4-FFF2-40B4-BE49-F238E27FC236}">
              <a16:creationId xmlns:a16="http://schemas.microsoft.com/office/drawing/2014/main" id="{940ED6D8-E0BC-E458-0D19-6F012F051396}"/>
            </a:ext>
            <a:ext uri="{147F2762-F138-4A5C-976F-8EAC2B608ADB}">
              <a16:predDERef xmlns:a16="http://schemas.microsoft.com/office/drawing/2014/main" pred="{CAB3C5F2-ACD3-4BBF-948F-06E60845DF7F}"/>
            </a:ext>
          </a:extLst>
        </xdr:cNvPr>
        <xdr:cNvPicPr>
          <a:picLocks noChangeAspect="1"/>
        </xdr:cNvPicPr>
      </xdr:nvPicPr>
      <xdr:blipFill>
        <a:blip xmlns:r="http://schemas.openxmlformats.org/officeDocument/2006/relationships" r:embed="rId1"/>
        <a:stretch>
          <a:fillRect/>
        </a:stretch>
      </xdr:blipFill>
      <xdr:spPr>
        <a:xfrm>
          <a:off x="0" y="0"/>
          <a:ext cx="11677650" cy="6619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333375</xdr:colOff>
      <xdr:row>0</xdr:row>
      <xdr:rowOff>0</xdr:rowOff>
    </xdr:from>
    <xdr:to>
      <xdr:col>20</xdr:col>
      <xdr:colOff>199439</xdr:colOff>
      <xdr:row>13</xdr:row>
      <xdr:rowOff>135255</xdr:rowOff>
    </xdr:to>
    <xdr:sp macro="" textlink="">
      <xdr:nvSpPr>
        <xdr:cNvPr id="3" name="TextBox 2">
          <a:extLst>
            <a:ext uri="{FF2B5EF4-FFF2-40B4-BE49-F238E27FC236}">
              <a16:creationId xmlns:a16="http://schemas.microsoft.com/office/drawing/2014/main" id="{2A862855-B3EA-4FBD-94B7-04A3519CB412}"/>
            </a:ext>
          </a:extLst>
        </xdr:cNvPr>
        <xdr:cNvSpPr txBox="1"/>
      </xdr:nvSpPr>
      <xdr:spPr>
        <a:xfrm>
          <a:off x="12172950" y="0"/>
          <a:ext cx="6571664" cy="3573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Type</a:t>
          </a:r>
          <a:r>
            <a:rPr lang="en-US" sz="1800" baseline="0"/>
            <a:t> or use the drop down menu to find the public education agency CTDS number.</a:t>
          </a:r>
        </a:p>
        <a:p>
          <a:endParaRPr lang="en-US" sz="1800" baseline="0"/>
        </a:p>
        <a:p>
          <a:r>
            <a:rPr lang="en-US" sz="1800" baseline="0"/>
            <a:t>The sheet will autopopulate the values for award amounts, UEI, and indirect cost rates.</a:t>
          </a:r>
        </a:p>
        <a:p>
          <a:endParaRPr lang="en-US" sz="1800" baseline="0"/>
        </a:p>
        <a:p>
          <a:r>
            <a:rPr lang="en-US" sz="1800" baseline="0"/>
            <a:t>Print the report or save as PDF.</a:t>
          </a:r>
        </a:p>
        <a:p>
          <a:endParaRPr lang="en-US" sz="1800" baseline="0"/>
        </a:p>
        <a:p>
          <a:r>
            <a:rPr lang="en-US" sz="1800" baseline="0"/>
            <a:t>For questions, please contact essprogmgmt@azed.gov </a:t>
          </a:r>
          <a:endParaRPr lang="en-US" sz="1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3819525</xdr:colOff>
      <xdr:row>3</xdr:row>
      <xdr:rowOff>47625</xdr:rowOff>
    </xdr:from>
    <xdr:to>
      <xdr:col>19</xdr:col>
      <xdr:colOff>437564</xdr:colOff>
      <xdr:row>12</xdr:row>
      <xdr:rowOff>163830</xdr:rowOff>
    </xdr:to>
    <xdr:sp macro="" textlink="">
      <xdr:nvSpPr>
        <xdr:cNvPr id="2" name="TextBox 1">
          <a:extLst>
            <a:ext uri="{FF2B5EF4-FFF2-40B4-BE49-F238E27FC236}">
              <a16:creationId xmlns:a16="http://schemas.microsoft.com/office/drawing/2014/main" id="{AC750C18-0CCA-4505-BE5A-6623803AB478}"/>
            </a:ext>
          </a:extLst>
        </xdr:cNvPr>
        <xdr:cNvSpPr txBox="1"/>
      </xdr:nvSpPr>
      <xdr:spPr>
        <a:xfrm>
          <a:off x="12782550" y="619125"/>
          <a:ext cx="6571664" cy="34309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Type</a:t>
          </a:r>
          <a:r>
            <a:rPr lang="en-US" sz="1800" baseline="0"/>
            <a:t> or use the drop down menu to find the public education agency CTDS number.</a:t>
          </a:r>
        </a:p>
        <a:p>
          <a:endParaRPr lang="en-US" sz="1800" baseline="0"/>
        </a:p>
        <a:p>
          <a:r>
            <a:rPr lang="en-US" sz="1800" baseline="0"/>
            <a:t>The sheet will autopopulate the values for award amounts, UEI, and indirect cost rates.</a:t>
          </a:r>
        </a:p>
        <a:p>
          <a:endParaRPr lang="en-US" sz="1800" baseline="0"/>
        </a:p>
        <a:p>
          <a:r>
            <a:rPr lang="en-US" sz="1800" baseline="0"/>
            <a:t>Print the report or save as PDF.</a:t>
          </a:r>
        </a:p>
        <a:p>
          <a:endParaRPr lang="en-US" sz="1800" baseline="0"/>
        </a:p>
        <a:p>
          <a:r>
            <a:rPr lang="en-US" sz="1800" baseline="0"/>
            <a:t>For questions, please contact essprogmgmt@azed.gov </a:t>
          </a:r>
          <a:endParaRPr lang="en-US" sz="18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essinbox@azed.go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essinbox@azed.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EAD1-2B84-43AD-8D3B-06470F00804B}">
  <sheetPr codeName="Sheet1"/>
  <dimension ref="A1"/>
  <sheetViews>
    <sheetView workbookViewId="0">
      <selection activeCell="X24" sqref="X24"/>
    </sheetView>
  </sheetViews>
  <sheetFormatPr defaultRowHeight="15"/>
  <sheetData/>
  <sheetProtection algorithmName="SHA-512" hashValue="Dgj5mO60evAaUouR4JPC4GzOWfWJmkN6pId6cp5ppyPH5ajTPckUKOGGd/YlwzMcN926M83NcYateeUad/Tkkw==" saltValue="MfDAEhz6ySf8I1vpYTJrf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5B9C5-B7F4-4684-BDB9-0F709304FF35}">
  <sheetPr codeName="Sheet2"/>
  <dimension ref="A1:I46"/>
  <sheetViews>
    <sheetView workbookViewId="0">
      <selection activeCell="L49" sqref="L49"/>
    </sheetView>
  </sheetViews>
  <sheetFormatPr defaultRowHeight="15"/>
  <cols>
    <col min="2" max="2" width="11.85546875" customWidth="1"/>
    <col min="3" max="3" width="30.5703125" bestFit="1" customWidth="1"/>
    <col min="4" max="4" width="49.42578125" customWidth="1"/>
    <col min="9" max="9" width="42.7109375" customWidth="1"/>
  </cols>
  <sheetData>
    <row r="1" spans="1:9">
      <c r="A1" s="1" t="s">
        <v>0</v>
      </c>
      <c r="B1" s="1"/>
      <c r="C1" s="1"/>
      <c r="D1" s="1"/>
      <c r="E1" s="1"/>
      <c r="F1" s="1"/>
      <c r="G1" s="1"/>
      <c r="H1" s="1"/>
      <c r="I1" s="1"/>
    </row>
    <row r="2" spans="1:9">
      <c r="A2" s="1" t="s">
        <v>1</v>
      </c>
      <c r="B2" s="1"/>
      <c r="C2" s="15" t="s">
        <v>2</v>
      </c>
      <c r="D2" s="1"/>
      <c r="E2" s="1"/>
      <c r="F2" s="1"/>
      <c r="G2" s="1"/>
      <c r="H2" s="1"/>
      <c r="I2" s="1"/>
    </row>
    <row r="3" spans="1:9">
      <c r="A3" s="1" t="s">
        <v>3</v>
      </c>
      <c r="B3" s="1"/>
      <c r="C3" s="2" t="str">
        <f>VLOOKUP(C2,'Overview 611'!A:C,3,FALSE)</f>
        <v>Subrecipient Name</v>
      </c>
      <c r="D3" s="1"/>
      <c r="E3" s="1"/>
      <c r="F3" s="1"/>
      <c r="G3" s="1"/>
      <c r="H3" s="1"/>
      <c r="I3" s="1"/>
    </row>
    <row r="4" spans="1:9">
      <c r="A4" s="1"/>
      <c r="B4" s="1"/>
      <c r="C4" s="1"/>
      <c r="D4" s="1"/>
      <c r="E4" s="1"/>
      <c r="F4" s="1"/>
      <c r="G4" s="1"/>
      <c r="H4" s="1"/>
      <c r="I4" s="1"/>
    </row>
    <row r="5" spans="1:9">
      <c r="A5" s="3" t="s">
        <v>4</v>
      </c>
      <c r="B5" s="1"/>
      <c r="C5" s="1"/>
      <c r="D5" s="1"/>
      <c r="E5" s="1"/>
      <c r="F5" s="1"/>
      <c r="G5" s="1"/>
      <c r="H5" s="1"/>
      <c r="I5" s="1"/>
    </row>
    <row r="6" spans="1:9">
      <c r="A6" s="32" t="s">
        <v>5</v>
      </c>
      <c r="B6" s="32"/>
      <c r="C6" s="32"/>
      <c r="D6" s="32"/>
      <c r="E6" s="32"/>
      <c r="F6" s="32"/>
      <c r="G6" s="32"/>
      <c r="H6" s="32"/>
      <c r="I6" s="32"/>
    </row>
    <row r="7" spans="1:9">
      <c r="A7" s="4" t="s">
        <v>6</v>
      </c>
      <c r="B7" s="4"/>
      <c r="C7" s="4"/>
      <c r="D7" s="1" t="s">
        <v>7</v>
      </c>
      <c r="E7" s="1"/>
      <c r="F7" s="1"/>
      <c r="G7" s="1"/>
      <c r="H7" s="1"/>
      <c r="I7" s="1"/>
    </row>
    <row r="8" spans="1:9" ht="43.5" customHeight="1">
      <c r="A8" s="4" t="s">
        <v>8</v>
      </c>
      <c r="B8" s="4"/>
      <c r="C8" s="4"/>
      <c r="D8" s="30" t="str">
        <f>VLOOKUP(C2,'Overview 611'!A:I,9,FALSE)</f>
        <v>Amount of Federal Funds obligated by this action by the pass-through entity to the subrecipient</v>
      </c>
      <c r="E8" s="1"/>
      <c r="F8" s="1" t="s">
        <v>9</v>
      </c>
      <c r="G8" s="1"/>
      <c r="H8" s="1"/>
      <c r="I8" s="1"/>
    </row>
    <row r="9" spans="1:9" ht="62.25" customHeight="1">
      <c r="A9" s="4" t="s">
        <v>10</v>
      </c>
      <c r="B9" s="4"/>
      <c r="C9" s="4"/>
      <c r="D9" s="30" t="str">
        <f>VLOOKUP(C2,'Overview 611'!A:J,10,FALSE)</f>
        <v>Total Amount of Federal Funds Obligated to the subrecipient by the pass-through entity including the current financial obligation</v>
      </c>
      <c r="E9" s="1"/>
      <c r="F9" s="1" t="s">
        <v>11</v>
      </c>
      <c r="G9" s="1"/>
      <c r="H9" s="1"/>
      <c r="I9" s="1"/>
    </row>
    <row r="10" spans="1:9">
      <c r="A10" s="4" t="s">
        <v>12</v>
      </c>
      <c r="B10" s="4"/>
      <c r="C10" s="4"/>
      <c r="D10" s="1" t="s">
        <v>13</v>
      </c>
      <c r="E10" s="1"/>
      <c r="F10" s="1"/>
      <c r="G10" s="1"/>
      <c r="H10" s="1"/>
      <c r="I10" s="1"/>
    </row>
    <row r="11" spans="1:9">
      <c r="A11" s="4" t="s">
        <v>14</v>
      </c>
      <c r="B11" s="4"/>
      <c r="C11" s="4"/>
      <c r="D11" s="1" t="s">
        <v>15</v>
      </c>
      <c r="E11" s="1"/>
      <c r="F11" s="1"/>
      <c r="G11" s="1"/>
      <c r="H11" s="1"/>
      <c r="I11" s="1"/>
    </row>
    <row r="12" spans="1:9">
      <c r="A12" s="4" t="s">
        <v>16</v>
      </c>
      <c r="B12" s="4"/>
      <c r="C12" s="4"/>
      <c r="D12" s="1" t="s">
        <v>17</v>
      </c>
      <c r="E12" s="1"/>
      <c r="F12" s="1"/>
      <c r="G12" s="1"/>
      <c r="H12" s="1"/>
      <c r="I12" s="1"/>
    </row>
    <row r="13" spans="1:9">
      <c r="A13" s="4" t="s">
        <v>18</v>
      </c>
      <c r="B13" s="4"/>
      <c r="C13" s="4"/>
      <c r="D13" s="1" t="s">
        <v>19</v>
      </c>
      <c r="E13" s="1"/>
      <c r="F13" s="1"/>
      <c r="G13" s="1"/>
      <c r="H13" s="1"/>
      <c r="I13" s="1"/>
    </row>
    <row r="14" spans="1:9">
      <c r="A14" s="4" t="s">
        <v>20</v>
      </c>
      <c r="B14" s="4"/>
      <c r="C14" s="4"/>
      <c r="D14" s="1" t="s">
        <v>21</v>
      </c>
      <c r="E14" s="1"/>
      <c r="F14" s="1"/>
      <c r="G14" s="1"/>
      <c r="H14" s="1"/>
      <c r="I14" s="1"/>
    </row>
    <row r="15" spans="1:9">
      <c r="A15" s="4" t="s">
        <v>22</v>
      </c>
      <c r="B15" s="4"/>
      <c r="C15" s="4"/>
      <c r="D15" s="1" t="s">
        <v>23</v>
      </c>
      <c r="E15" s="1"/>
      <c r="F15" s="1"/>
      <c r="G15" s="1"/>
      <c r="H15" s="1"/>
      <c r="I15" s="1"/>
    </row>
    <row r="16" spans="1:9">
      <c r="A16" s="4" t="s">
        <v>24</v>
      </c>
      <c r="B16" s="4"/>
      <c r="C16" s="4"/>
      <c r="D16" s="6">
        <v>220058937.62</v>
      </c>
      <c r="E16" s="1"/>
      <c r="F16" s="1"/>
      <c r="G16" s="1"/>
      <c r="H16" s="1"/>
      <c r="I16" s="1"/>
    </row>
    <row r="17" spans="1:9">
      <c r="A17" s="4" t="s">
        <v>25</v>
      </c>
      <c r="B17" s="4"/>
      <c r="C17" s="4"/>
      <c r="D17" s="1" t="s">
        <v>26</v>
      </c>
      <c r="E17" s="1"/>
      <c r="F17" s="1"/>
      <c r="G17" s="1"/>
      <c r="H17" s="1"/>
      <c r="I17" s="1"/>
    </row>
    <row r="18" spans="1:9">
      <c r="A18" s="4" t="s">
        <v>27</v>
      </c>
      <c r="B18" s="4"/>
      <c r="C18" s="4"/>
      <c r="D18" s="1" t="s">
        <v>28</v>
      </c>
      <c r="E18" s="1"/>
      <c r="F18" s="1"/>
      <c r="G18" s="1"/>
      <c r="H18" s="1"/>
      <c r="I18" s="1"/>
    </row>
    <row r="19" spans="1:9">
      <c r="A19" s="4" t="s">
        <v>29</v>
      </c>
      <c r="B19" s="4"/>
      <c r="C19" s="4"/>
      <c r="D19" s="1" t="s">
        <v>30</v>
      </c>
      <c r="E19" s="1"/>
      <c r="F19" s="1"/>
      <c r="G19" s="1"/>
      <c r="H19" s="1"/>
      <c r="I19" s="1"/>
    </row>
    <row r="20" spans="1:9">
      <c r="A20" s="4" t="s">
        <v>31</v>
      </c>
      <c r="B20" s="4"/>
      <c r="C20" s="4"/>
      <c r="D20" s="7" t="s">
        <v>32</v>
      </c>
      <c r="E20" s="1"/>
      <c r="F20" s="1"/>
      <c r="G20" s="1"/>
      <c r="H20" s="1"/>
      <c r="I20" s="1"/>
    </row>
    <row r="21" spans="1:9">
      <c r="A21" s="4" t="s">
        <v>33</v>
      </c>
      <c r="B21" s="4"/>
      <c r="C21" s="4"/>
      <c r="D21" s="1" t="s">
        <v>34</v>
      </c>
      <c r="E21" s="1"/>
      <c r="F21" s="1"/>
      <c r="G21" s="1"/>
      <c r="H21" s="1"/>
      <c r="I21" s="1"/>
    </row>
    <row r="22" spans="1:9">
      <c r="A22" s="4" t="s">
        <v>35</v>
      </c>
      <c r="B22" s="4"/>
      <c r="C22" s="4"/>
      <c r="D22" s="5" t="str">
        <f>_xlfn.XLOOKUP(C2, 'Overview 611'!A:A, 'Overview 611'!D:D, "", FALSE)</f>
        <v>Unique Entity Identifier</v>
      </c>
      <c r="E22" s="1"/>
      <c r="F22" s="1"/>
      <c r="G22" s="1"/>
      <c r="H22" s="1"/>
      <c r="I22" s="1"/>
    </row>
    <row r="23" spans="1:9">
      <c r="A23" s="4" t="s">
        <v>36</v>
      </c>
      <c r="B23" s="4"/>
      <c r="C23" s="4"/>
      <c r="D23" s="8" t="str">
        <f>_xlfn.XLOOKUP('Section 611'!C2, 'FY26 Indirect Cost Rates'!E:E, 'FY26 Indirect Cost Rates'!F:F, 0, FALSE)</f>
        <v>Percentage</v>
      </c>
      <c r="E23" s="1"/>
      <c r="F23" s="1"/>
      <c r="G23" s="1"/>
      <c r="H23" s="1"/>
      <c r="I23" s="1"/>
    </row>
    <row r="24" spans="1:9">
      <c r="A24" s="4"/>
      <c r="B24" s="4"/>
      <c r="C24" s="4"/>
      <c r="D24" s="9"/>
      <c r="E24" s="1"/>
      <c r="F24" s="1"/>
      <c r="G24" s="1"/>
      <c r="H24" s="1"/>
      <c r="I24" s="1"/>
    </row>
    <row r="25" spans="1:9" ht="26.25" customHeight="1">
      <c r="A25" s="1" t="s">
        <v>37</v>
      </c>
      <c r="B25" s="1"/>
      <c r="C25" s="1"/>
      <c r="D25" s="1"/>
      <c r="E25" s="1"/>
      <c r="F25" s="1"/>
      <c r="G25" s="1"/>
      <c r="H25" s="1"/>
      <c r="I25" s="1"/>
    </row>
    <row r="26" spans="1:9" ht="80.25" customHeight="1">
      <c r="A26" s="34" t="s">
        <v>38</v>
      </c>
      <c r="B26" s="34"/>
      <c r="C26" s="34"/>
      <c r="D26" s="34"/>
      <c r="E26" s="34"/>
      <c r="F26" s="34"/>
      <c r="G26" s="34"/>
      <c r="H26" s="34"/>
      <c r="I26" s="34"/>
    </row>
    <row r="27" spans="1:9" ht="80.25" customHeight="1">
      <c r="A27" s="34" t="s">
        <v>39</v>
      </c>
      <c r="B27" s="34"/>
      <c r="C27" s="34"/>
      <c r="D27" s="34"/>
      <c r="E27" s="34"/>
      <c r="F27" s="34"/>
      <c r="G27" s="34"/>
      <c r="H27" s="34"/>
      <c r="I27" s="34"/>
    </row>
    <row r="28" spans="1:9" ht="80.25" customHeight="1">
      <c r="A28" s="34" t="s">
        <v>40</v>
      </c>
      <c r="B28" s="34"/>
      <c r="C28" s="34"/>
      <c r="D28" s="34"/>
      <c r="E28" s="34"/>
      <c r="F28" s="34"/>
      <c r="G28" s="34"/>
      <c r="H28" s="34"/>
      <c r="I28" s="34"/>
    </row>
    <row r="29" spans="1:9" ht="33.75" customHeight="1">
      <c r="A29" s="38" t="s">
        <v>41</v>
      </c>
      <c r="B29" s="38"/>
      <c r="C29" s="1"/>
      <c r="D29" s="1"/>
      <c r="E29" s="1"/>
      <c r="F29" s="1"/>
      <c r="G29" s="1"/>
      <c r="H29" s="1"/>
      <c r="I29" s="1"/>
    </row>
    <row r="30" spans="1:9" ht="99.75" customHeight="1">
      <c r="A30" s="32" t="s">
        <v>42</v>
      </c>
      <c r="B30" s="32"/>
      <c r="C30" s="32"/>
      <c r="D30" s="32"/>
      <c r="E30" s="32"/>
      <c r="F30" s="32"/>
      <c r="G30" s="32"/>
      <c r="H30" s="32"/>
      <c r="I30" s="32"/>
    </row>
    <row r="31" spans="1:9" ht="32.25" customHeight="1">
      <c r="A31" s="3" t="s">
        <v>43</v>
      </c>
      <c r="B31" s="1"/>
      <c r="C31" s="1"/>
      <c r="D31" s="1"/>
      <c r="E31" s="1"/>
      <c r="F31" s="1"/>
      <c r="G31" s="1"/>
      <c r="H31" s="1"/>
      <c r="I31" s="1"/>
    </row>
    <row r="32" spans="1:9" ht="78" customHeight="1">
      <c r="A32" s="34" t="s">
        <v>44</v>
      </c>
      <c r="B32" s="34"/>
      <c r="C32" s="34"/>
      <c r="D32" s="34"/>
      <c r="E32" s="34"/>
      <c r="F32" s="34"/>
      <c r="G32" s="34"/>
      <c r="H32" s="34"/>
      <c r="I32" s="34"/>
    </row>
    <row r="33" spans="1:9" ht="22.5" customHeight="1">
      <c r="A33" s="31" t="s">
        <v>45</v>
      </c>
      <c r="B33" s="31"/>
      <c r="C33" s="31"/>
      <c r="D33" s="31"/>
      <c r="E33" s="31"/>
      <c r="F33" s="31"/>
      <c r="G33" s="31"/>
      <c r="H33" s="31"/>
      <c r="I33" s="31"/>
    </row>
    <row r="34" spans="1:9" ht="22.5" customHeight="1">
      <c r="A34" s="36" t="s">
        <v>46</v>
      </c>
      <c r="B34" s="36"/>
      <c r="C34" s="36"/>
      <c r="D34" s="36"/>
      <c r="E34" s="36"/>
      <c r="F34" s="36"/>
      <c r="G34" s="36"/>
      <c r="H34" s="36"/>
      <c r="I34" s="36"/>
    </row>
    <row r="35" spans="1:9" ht="24.75" customHeight="1">
      <c r="A35" s="31" t="s">
        <v>47</v>
      </c>
      <c r="B35" s="31"/>
      <c r="C35" s="31"/>
      <c r="D35" s="31"/>
      <c r="E35" s="31"/>
      <c r="F35" s="31"/>
      <c r="G35" s="31"/>
      <c r="H35" s="31"/>
      <c r="I35" s="31"/>
    </row>
    <row r="36" spans="1:9" ht="22.5" customHeight="1">
      <c r="A36" s="31" t="s">
        <v>48</v>
      </c>
      <c r="B36" s="31"/>
      <c r="C36" s="31"/>
      <c r="D36" s="31"/>
      <c r="E36" s="31"/>
      <c r="F36" s="31"/>
      <c r="G36" s="31"/>
      <c r="H36" s="31"/>
      <c r="I36" s="31"/>
    </row>
    <row r="37" spans="1:9">
      <c r="A37" s="10"/>
      <c r="B37" s="10"/>
      <c r="C37" s="10"/>
      <c r="D37" s="10"/>
      <c r="E37" s="10"/>
      <c r="F37" s="10"/>
      <c r="G37" s="10"/>
      <c r="H37" s="10"/>
      <c r="I37" s="10"/>
    </row>
    <row r="38" spans="1:9">
      <c r="A38" s="3" t="s">
        <v>49</v>
      </c>
      <c r="B38" s="1"/>
      <c r="C38" s="1"/>
      <c r="D38" s="1"/>
      <c r="E38" s="1"/>
      <c r="F38" s="1"/>
      <c r="G38" s="1"/>
      <c r="H38" s="1"/>
      <c r="I38" s="1"/>
    </row>
    <row r="39" spans="1:9" ht="92.25" customHeight="1">
      <c r="A39" s="32" t="s">
        <v>50</v>
      </c>
      <c r="B39" s="32"/>
      <c r="C39" s="32"/>
      <c r="D39" s="32"/>
      <c r="E39" s="32"/>
      <c r="F39" s="32"/>
      <c r="G39" s="32"/>
      <c r="H39" s="32"/>
      <c r="I39" s="32"/>
    </row>
    <row r="40" spans="1:9">
      <c r="A40" s="3" t="s">
        <v>51</v>
      </c>
      <c r="B40" s="1"/>
      <c r="C40" s="1"/>
      <c r="D40" s="1"/>
      <c r="E40" s="1"/>
      <c r="F40" s="1"/>
      <c r="G40" s="1"/>
      <c r="H40" s="1"/>
      <c r="I40" s="1"/>
    </row>
    <row r="41" spans="1:9">
      <c r="A41" s="3"/>
      <c r="B41" s="1"/>
      <c r="C41" s="1"/>
      <c r="D41" s="1"/>
      <c r="E41" s="1"/>
      <c r="F41" s="1"/>
      <c r="G41" s="1"/>
      <c r="H41" s="1"/>
      <c r="I41" s="1"/>
    </row>
    <row r="42" spans="1:9" ht="48" customHeight="1">
      <c r="A42" s="33" t="s">
        <v>52</v>
      </c>
      <c r="B42" s="33"/>
      <c r="C42" s="33"/>
      <c r="D42" s="33"/>
      <c r="E42" s="33"/>
      <c r="F42" s="33"/>
      <c r="G42" s="33"/>
      <c r="H42" s="33"/>
      <c r="I42" s="33"/>
    </row>
    <row r="43" spans="1:9">
      <c r="A43" s="11"/>
      <c r="B43" s="11"/>
      <c r="C43" s="11"/>
      <c r="D43" s="11"/>
      <c r="E43" s="11"/>
      <c r="F43" s="11"/>
      <c r="G43" s="11"/>
      <c r="H43" s="11"/>
      <c r="I43" s="11"/>
    </row>
    <row r="44" spans="1:9">
      <c r="A44" s="3" t="s">
        <v>28</v>
      </c>
      <c r="B44" s="1"/>
      <c r="C44" s="1"/>
      <c r="D44" s="1"/>
      <c r="E44" s="1"/>
      <c r="F44" s="1"/>
      <c r="G44" s="1"/>
      <c r="H44" s="1"/>
      <c r="I44" s="1"/>
    </row>
    <row r="45" spans="1:9">
      <c r="A45" s="3" t="s">
        <v>53</v>
      </c>
      <c r="B45" s="1"/>
      <c r="C45" s="1"/>
      <c r="D45" s="1"/>
      <c r="E45" s="1"/>
      <c r="F45" s="1"/>
      <c r="G45" s="1"/>
      <c r="H45" s="1"/>
      <c r="I45" s="1"/>
    </row>
    <row r="46" spans="1:9">
      <c r="A46" s="1"/>
      <c r="B46" s="11"/>
      <c r="C46" s="1"/>
      <c r="D46" s="1"/>
      <c r="E46" s="1"/>
      <c r="F46" s="1"/>
      <c r="G46" s="1"/>
      <c r="H46" s="1"/>
      <c r="I46" s="1"/>
    </row>
  </sheetData>
  <sheetProtection algorithmName="SHA-512" hashValue="HLWSJ+MOOxQziBIKlK7UZbGAO7PS1Tpak6p0ElW+C+lTLD9GvuYzsXu3Q/aTExhz8GDkFu6fllPXvkC6gSv4/g==" saltValue="T7lnx1JlrxH0R6JVL+vG/Q==" spinCount="100000" sheet="1" objects="1" scenarios="1"/>
  <protectedRanges>
    <protectedRange sqref="C2" name="CTDS611_DD"/>
  </protectedRanges>
  <dataConsolidate/>
  <mergeCells count="13">
    <mergeCell ref="A36:I36"/>
    <mergeCell ref="A39:I39"/>
    <mergeCell ref="A42:I42"/>
    <mergeCell ref="A6:I6"/>
    <mergeCell ref="A26:I26"/>
    <mergeCell ref="A32:I32"/>
    <mergeCell ref="A33:I33"/>
    <mergeCell ref="A34:I34"/>
    <mergeCell ref="A35:I35"/>
    <mergeCell ref="A28:I28"/>
    <mergeCell ref="A27:I27"/>
    <mergeCell ref="A29:B29"/>
    <mergeCell ref="A30:I30"/>
  </mergeCells>
  <hyperlinks>
    <hyperlink ref="D20" r:id="rId1" xr:uid="{945B60D6-717F-4754-80DC-93E2A04CEA44}"/>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66CAE75-B674-46E2-9D54-E47A4324B34B}">
          <x14:formula1>
            <xm:f>'Overview 611'!$A:$A</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278F7-CBC5-4CBF-85F4-B6763AA8930A}">
  <sheetPr codeName="Sheet3"/>
  <dimension ref="A1:I46"/>
  <sheetViews>
    <sheetView tabSelected="1" topLeftCell="A6" workbookViewId="0">
      <selection activeCell="D49" sqref="D49"/>
    </sheetView>
  </sheetViews>
  <sheetFormatPr defaultRowHeight="15"/>
  <cols>
    <col min="3" max="3" width="30.5703125" bestFit="1" customWidth="1"/>
    <col min="4" max="4" width="43.140625" customWidth="1"/>
    <col min="6" max="6" width="12" customWidth="1"/>
    <col min="7" max="7" width="12.140625" customWidth="1"/>
    <col min="9" max="9" width="57.85546875" customWidth="1"/>
  </cols>
  <sheetData>
    <row r="1" spans="1:9">
      <c r="A1" s="1" t="s">
        <v>0</v>
      </c>
      <c r="B1" s="1"/>
      <c r="C1" s="1"/>
      <c r="D1" s="1"/>
      <c r="E1" s="1"/>
      <c r="F1" s="1"/>
      <c r="G1" s="1"/>
      <c r="H1" s="1"/>
      <c r="I1" s="1"/>
    </row>
    <row r="2" spans="1:9">
      <c r="A2" s="1"/>
      <c r="B2" s="1"/>
      <c r="C2" s="14" t="s">
        <v>2</v>
      </c>
      <c r="D2" s="1"/>
      <c r="E2" s="1"/>
      <c r="F2" s="1"/>
      <c r="G2" s="1"/>
      <c r="H2" s="1"/>
      <c r="I2" s="1"/>
    </row>
    <row r="3" spans="1:9">
      <c r="A3" s="1" t="s">
        <v>3</v>
      </c>
      <c r="B3" s="1"/>
      <c r="C3" s="2" t="str">
        <f>VLOOKUP(C2,'Overview 611'!A:C,3,FALSE)</f>
        <v>Subrecipient Name</v>
      </c>
      <c r="D3" s="1"/>
      <c r="E3" s="1"/>
      <c r="F3" s="1"/>
      <c r="G3" s="1"/>
      <c r="H3" s="1"/>
      <c r="I3" s="1"/>
    </row>
    <row r="4" spans="1:9">
      <c r="A4" s="1"/>
      <c r="B4" s="1"/>
      <c r="C4" s="1"/>
      <c r="D4" s="1"/>
      <c r="E4" s="1"/>
      <c r="F4" s="1"/>
      <c r="G4" s="1"/>
      <c r="H4" s="1"/>
      <c r="I4" s="1"/>
    </row>
    <row r="5" spans="1:9">
      <c r="A5" s="3" t="s">
        <v>4</v>
      </c>
      <c r="B5" s="1"/>
      <c r="C5" s="1"/>
      <c r="D5" s="1"/>
      <c r="E5" s="1"/>
      <c r="F5" s="1"/>
      <c r="G5" s="1"/>
      <c r="H5" s="1"/>
      <c r="I5" s="1"/>
    </row>
    <row r="6" spans="1:9" ht="37.9" customHeight="1">
      <c r="A6" s="32" t="s">
        <v>5</v>
      </c>
      <c r="B6" s="32"/>
      <c r="C6" s="32"/>
      <c r="D6" s="32"/>
      <c r="E6" s="32"/>
      <c r="F6" s="32"/>
      <c r="G6" s="32"/>
      <c r="H6" s="32"/>
      <c r="I6" s="32"/>
    </row>
    <row r="7" spans="1:9">
      <c r="A7" s="4" t="s">
        <v>6</v>
      </c>
      <c r="B7" s="4"/>
      <c r="C7" s="4"/>
      <c r="D7" s="1" t="s">
        <v>54</v>
      </c>
      <c r="E7" s="1"/>
      <c r="F7" s="1"/>
      <c r="G7" s="1"/>
      <c r="H7" s="1"/>
      <c r="I7" s="1"/>
    </row>
    <row r="8" spans="1:9" ht="58.5" customHeight="1">
      <c r="A8" s="4" t="s">
        <v>8</v>
      </c>
      <c r="B8" s="4"/>
      <c r="C8" s="4"/>
      <c r="D8" s="30" t="str">
        <f>VLOOKUP(C2,'Overview 619'!A:I,9,FALSE)</f>
        <v>Amount of Federal Funds obligated by this action by the pass-through entity to the subrecipient</v>
      </c>
      <c r="E8" s="1"/>
      <c r="F8" s="1" t="s">
        <v>9</v>
      </c>
      <c r="G8" s="1"/>
      <c r="H8" s="1"/>
      <c r="I8" s="1"/>
    </row>
    <row r="9" spans="1:9" ht="75" customHeight="1">
      <c r="A9" s="4" t="s">
        <v>55</v>
      </c>
      <c r="B9" s="4"/>
      <c r="C9" s="4"/>
      <c r="D9" s="30" t="str">
        <f>VLOOKUP(C2,'Overview 619'!A:J,10,FALSE)</f>
        <v>Total Amount of Federal Funds Obligated to the subrecipient by the pass-through entity including the current financial obligation</v>
      </c>
      <c r="E9" s="1"/>
      <c r="F9" s="1" t="s">
        <v>11</v>
      </c>
      <c r="G9" s="1"/>
      <c r="H9" s="1"/>
      <c r="I9" s="1"/>
    </row>
    <row r="10" spans="1:9">
      <c r="A10" s="4" t="s">
        <v>12</v>
      </c>
      <c r="B10" s="4"/>
      <c r="C10" s="4"/>
      <c r="D10" s="1" t="s">
        <v>56</v>
      </c>
      <c r="E10" s="1"/>
      <c r="F10" s="1"/>
      <c r="G10" s="1"/>
      <c r="H10" s="1"/>
      <c r="I10" s="1"/>
    </row>
    <row r="11" spans="1:9">
      <c r="A11" s="4" t="s">
        <v>14</v>
      </c>
      <c r="B11" s="4"/>
      <c r="C11" s="4"/>
      <c r="D11" t="s">
        <v>57</v>
      </c>
      <c r="E11" s="1"/>
      <c r="F11" s="1"/>
      <c r="G11" s="1"/>
      <c r="H11" s="1"/>
      <c r="I11" s="1"/>
    </row>
    <row r="12" spans="1:9">
      <c r="A12" s="4" t="s">
        <v>16</v>
      </c>
      <c r="B12" s="4"/>
      <c r="C12" s="4"/>
      <c r="D12" s="1" t="s">
        <v>17</v>
      </c>
      <c r="E12" s="1"/>
      <c r="F12" s="1"/>
      <c r="G12" s="1"/>
      <c r="H12" s="1"/>
      <c r="I12" s="1"/>
    </row>
    <row r="13" spans="1:9">
      <c r="A13" s="4" t="s">
        <v>18</v>
      </c>
      <c r="B13" s="4"/>
      <c r="C13" s="4"/>
      <c r="D13" s="1" t="s">
        <v>19</v>
      </c>
      <c r="E13" s="1"/>
      <c r="F13" s="1"/>
      <c r="G13" s="1"/>
      <c r="H13" s="1"/>
      <c r="I13" s="1"/>
    </row>
    <row r="14" spans="1:9">
      <c r="A14" s="4" t="s">
        <v>20</v>
      </c>
      <c r="B14" s="4"/>
      <c r="C14" s="4"/>
      <c r="D14" s="1" t="s">
        <v>21</v>
      </c>
      <c r="E14" s="1"/>
      <c r="F14" s="1"/>
      <c r="G14" s="1"/>
      <c r="H14" s="1"/>
      <c r="I14" s="1"/>
    </row>
    <row r="15" spans="1:9">
      <c r="A15" s="4" t="s">
        <v>22</v>
      </c>
      <c r="B15" s="4"/>
      <c r="C15" s="4"/>
      <c r="D15" s="1" t="s">
        <v>23</v>
      </c>
      <c r="E15" s="1"/>
      <c r="F15" s="1"/>
      <c r="G15" s="1"/>
      <c r="H15" s="1"/>
      <c r="I15" s="1"/>
    </row>
    <row r="16" spans="1:9">
      <c r="A16" s="4" t="s">
        <v>24</v>
      </c>
      <c r="B16" s="4"/>
      <c r="C16" s="4"/>
      <c r="D16" s="6"/>
      <c r="E16" s="1"/>
      <c r="F16" s="1"/>
      <c r="G16" s="1"/>
      <c r="H16" s="1"/>
      <c r="I16" s="1"/>
    </row>
    <row r="17" spans="1:9">
      <c r="A17" s="4" t="s">
        <v>25</v>
      </c>
      <c r="B17" s="4"/>
      <c r="C17" s="4"/>
      <c r="D17" s="1" t="s">
        <v>58</v>
      </c>
      <c r="E17" s="1"/>
      <c r="F17" s="1"/>
      <c r="G17" s="1"/>
      <c r="H17" s="1"/>
      <c r="I17" s="1"/>
    </row>
    <row r="18" spans="1:9">
      <c r="A18" s="4" t="s">
        <v>27</v>
      </c>
      <c r="B18" s="4"/>
      <c r="C18" s="4"/>
      <c r="D18" s="1" t="s">
        <v>28</v>
      </c>
      <c r="E18" s="1"/>
      <c r="F18" s="1"/>
      <c r="G18" s="1"/>
      <c r="H18" s="1"/>
      <c r="I18" s="1"/>
    </row>
    <row r="19" spans="1:9">
      <c r="A19" s="4" t="s">
        <v>29</v>
      </c>
      <c r="B19" s="4"/>
      <c r="C19" s="4"/>
      <c r="D19" s="1" t="s">
        <v>30</v>
      </c>
      <c r="E19" s="1"/>
      <c r="F19" s="1"/>
      <c r="G19" s="1"/>
      <c r="H19" s="1"/>
      <c r="I19" s="1"/>
    </row>
    <row r="20" spans="1:9">
      <c r="A20" s="4" t="s">
        <v>31</v>
      </c>
      <c r="B20" s="4"/>
      <c r="C20" s="4"/>
      <c r="D20" s="7" t="s">
        <v>32</v>
      </c>
      <c r="E20" s="1"/>
      <c r="F20" s="1"/>
      <c r="G20" s="1"/>
      <c r="H20" s="1"/>
      <c r="I20" s="1"/>
    </row>
    <row r="21" spans="1:9">
      <c r="A21" s="4" t="s">
        <v>33</v>
      </c>
      <c r="B21" s="4"/>
      <c r="C21" s="4"/>
      <c r="D21" s="1" t="s">
        <v>34</v>
      </c>
      <c r="E21" s="1"/>
      <c r="F21" s="1"/>
      <c r="G21" s="1"/>
      <c r="H21" s="1"/>
      <c r="I21" s="1"/>
    </row>
    <row r="22" spans="1:9">
      <c r="A22" s="4" t="s">
        <v>35</v>
      </c>
      <c r="B22" s="4"/>
      <c r="C22" s="4"/>
      <c r="D22" s="5" t="str">
        <f>_xlfn.XLOOKUP(C2, 'Overview 611'!A:A, 'Overview 611'!D:D, "", FALSE)</f>
        <v>Unique Entity Identifier</v>
      </c>
      <c r="E22" s="1"/>
      <c r="F22" s="1"/>
      <c r="G22" s="1"/>
      <c r="H22" s="1"/>
      <c r="I22" s="1"/>
    </row>
    <row r="23" spans="1:9">
      <c r="A23" s="4" t="s">
        <v>36</v>
      </c>
      <c r="B23" s="4"/>
      <c r="C23" s="4"/>
      <c r="D23" s="8" t="str">
        <f>_xlfn.XLOOKUP(C2, 'FY26 Indirect Cost Rates'!E:E, 'FY26 Indirect Cost Rates'!F:F, 0, FALSE)</f>
        <v>Percentage</v>
      </c>
      <c r="E23" s="1"/>
      <c r="F23" s="1"/>
      <c r="G23" s="1"/>
      <c r="H23" s="1"/>
      <c r="I23" s="1"/>
    </row>
    <row r="24" spans="1:9">
      <c r="A24" s="4"/>
      <c r="B24" s="4"/>
      <c r="C24" s="4"/>
      <c r="D24" s="9"/>
      <c r="E24" s="1"/>
      <c r="F24" s="1"/>
      <c r="G24" s="1"/>
      <c r="H24" s="1"/>
      <c r="I24" s="1"/>
    </row>
    <row r="25" spans="1:9">
      <c r="A25" s="1" t="s">
        <v>37</v>
      </c>
      <c r="B25" s="1"/>
      <c r="C25" s="1"/>
      <c r="D25" s="1"/>
      <c r="E25" s="1"/>
      <c r="F25" s="1"/>
      <c r="G25" s="1"/>
      <c r="H25" s="1"/>
      <c r="I25" s="1"/>
    </row>
    <row r="26" spans="1:9" ht="100.9" customHeight="1">
      <c r="A26" s="34" t="s">
        <v>38</v>
      </c>
      <c r="B26" s="34"/>
      <c r="C26" s="34"/>
      <c r="D26" s="34"/>
      <c r="E26" s="34"/>
      <c r="F26" s="34"/>
      <c r="G26" s="34"/>
      <c r="H26" s="34"/>
      <c r="I26" s="34"/>
    </row>
    <row r="27" spans="1:9" ht="90" customHeight="1">
      <c r="A27" s="34" t="s">
        <v>39</v>
      </c>
      <c r="B27" s="34"/>
      <c r="C27" s="34"/>
      <c r="D27" s="34"/>
      <c r="E27" s="34"/>
      <c r="F27" s="34"/>
      <c r="G27" s="34"/>
      <c r="H27" s="34"/>
      <c r="I27" s="34"/>
    </row>
    <row r="28" spans="1:9" ht="84" customHeight="1">
      <c r="A28" s="34" t="s">
        <v>40</v>
      </c>
      <c r="B28" s="34"/>
      <c r="C28" s="34"/>
      <c r="D28" s="34"/>
      <c r="E28" s="34"/>
      <c r="F28" s="34"/>
      <c r="G28" s="34"/>
      <c r="H28" s="34"/>
      <c r="I28" s="34"/>
    </row>
    <row r="29" spans="1:9" ht="56.25" customHeight="1">
      <c r="A29" s="37" t="s">
        <v>41</v>
      </c>
      <c r="B29" s="37"/>
      <c r="C29" s="1"/>
      <c r="D29" s="1"/>
      <c r="E29" s="1"/>
      <c r="F29" s="1"/>
      <c r="G29" s="1"/>
      <c r="H29" s="1"/>
      <c r="I29" s="1"/>
    </row>
    <row r="30" spans="1:9" ht="105" customHeight="1">
      <c r="A30" s="32" t="s">
        <v>42</v>
      </c>
      <c r="B30" s="32"/>
      <c r="C30" s="32"/>
      <c r="D30" s="32"/>
      <c r="E30" s="32"/>
      <c r="F30" s="32"/>
      <c r="G30" s="32"/>
      <c r="H30" s="32"/>
      <c r="I30" s="32"/>
    </row>
    <row r="31" spans="1:9">
      <c r="A31" s="3" t="s">
        <v>43</v>
      </c>
      <c r="B31" s="1"/>
      <c r="C31" s="1"/>
      <c r="D31" s="1"/>
      <c r="E31" s="1"/>
      <c r="F31" s="1"/>
      <c r="G31" s="1"/>
      <c r="H31" s="1"/>
      <c r="I31" s="1"/>
    </row>
    <row r="32" spans="1:9" ht="99" customHeight="1">
      <c r="A32" s="34" t="s">
        <v>44</v>
      </c>
      <c r="B32" s="34"/>
      <c r="C32" s="34"/>
      <c r="D32" s="34"/>
      <c r="E32" s="34"/>
      <c r="F32" s="34"/>
      <c r="G32" s="34"/>
      <c r="H32" s="34"/>
      <c r="I32" s="34"/>
    </row>
    <row r="33" spans="1:9">
      <c r="A33" s="31" t="s">
        <v>45</v>
      </c>
      <c r="B33" s="31"/>
      <c r="C33" s="31"/>
      <c r="D33" s="31"/>
      <c r="E33" s="31"/>
      <c r="F33" s="31"/>
      <c r="G33" s="31"/>
      <c r="H33" s="31"/>
      <c r="I33" s="31"/>
    </row>
    <row r="34" spans="1:9" ht="28.5" customHeight="1">
      <c r="A34" s="35" t="s">
        <v>46</v>
      </c>
      <c r="B34" s="35"/>
      <c r="C34" s="35"/>
      <c r="D34" s="35"/>
      <c r="E34" s="35"/>
      <c r="F34" s="35"/>
      <c r="G34" s="35"/>
      <c r="H34" s="35"/>
      <c r="I34" s="35"/>
    </row>
    <row r="35" spans="1:9">
      <c r="A35" s="31" t="s">
        <v>47</v>
      </c>
      <c r="B35" s="31"/>
      <c r="C35" s="31"/>
      <c r="D35" s="31"/>
      <c r="E35" s="31"/>
      <c r="F35" s="31"/>
      <c r="G35" s="31"/>
      <c r="H35" s="31"/>
      <c r="I35" s="31"/>
    </row>
    <row r="36" spans="1:9">
      <c r="A36" s="31" t="s">
        <v>48</v>
      </c>
      <c r="B36" s="31"/>
      <c r="C36" s="31"/>
      <c r="D36" s="31"/>
      <c r="E36" s="31"/>
      <c r="F36" s="31"/>
      <c r="G36" s="31"/>
      <c r="H36" s="31"/>
      <c r="I36" s="31"/>
    </row>
    <row r="37" spans="1:9">
      <c r="A37" s="10"/>
      <c r="B37" s="10"/>
      <c r="C37" s="10"/>
      <c r="D37" s="10"/>
      <c r="E37" s="10"/>
      <c r="F37" s="10"/>
      <c r="G37" s="10"/>
      <c r="H37" s="10"/>
      <c r="I37" s="10"/>
    </row>
    <row r="38" spans="1:9">
      <c r="A38" s="3" t="s">
        <v>49</v>
      </c>
      <c r="B38" s="1"/>
      <c r="C38" s="1"/>
      <c r="D38" s="1"/>
      <c r="E38" s="1"/>
      <c r="F38" s="1"/>
      <c r="G38" s="1"/>
      <c r="H38" s="1"/>
      <c r="I38" s="1"/>
    </row>
    <row r="39" spans="1:9" ht="127.9" customHeight="1">
      <c r="A39" s="32" t="s">
        <v>50</v>
      </c>
      <c r="B39" s="32"/>
      <c r="C39" s="32"/>
      <c r="D39" s="32"/>
      <c r="E39" s="32"/>
      <c r="F39" s="32"/>
      <c r="G39" s="32"/>
      <c r="H39" s="32"/>
      <c r="I39" s="32"/>
    </row>
    <row r="40" spans="1:9">
      <c r="A40" s="3" t="s">
        <v>51</v>
      </c>
      <c r="B40" s="1"/>
      <c r="C40" s="1"/>
      <c r="D40" s="1"/>
      <c r="E40" s="1"/>
      <c r="F40" s="1"/>
      <c r="G40" s="1"/>
      <c r="H40" s="1"/>
      <c r="I40" s="1"/>
    </row>
    <row r="41" spans="1:9">
      <c r="A41" s="3"/>
      <c r="B41" s="1"/>
      <c r="C41" s="1"/>
      <c r="D41" s="1"/>
      <c r="E41" s="1"/>
      <c r="F41" s="1"/>
      <c r="G41" s="1"/>
      <c r="H41" s="1"/>
      <c r="I41" s="1"/>
    </row>
    <row r="42" spans="1:9" ht="43.5" customHeight="1">
      <c r="A42" s="33" t="s">
        <v>52</v>
      </c>
      <c r="B42" s="33"/>
      <c r="C42" s="33"/>
      <c r="D42" s="33"/>
      <c r="E42" s="33"/>
      <c r="F42" s="33"/>
      <c r="G42" s="33"/>
      <c r="H42" s="33"/>
      <c r="I42" s="33"/>
    </row>
    <row r="43" spans="1:9" ht="43.15" customHeight="1">
      <c r="A43" s="11"/>
      <c r="B43" s="11"/>
      <c r="C43" s="11"/>
      <c r="D43" s="11"/>
      <c r="E43" s="11"/>
      <c r="F43" s="11"/>
      <c r="G43" s="11"/>
      <c r="H43" s="11"/>
      <c r="I43" s="11"/>
    </row>
    <row r="44" spans="1:9">
      <c r="A44" s="3" t="s">
        <v>28</v>
      </c>
      <c r="B44" s="1"/>
      <c r="C44" s="1"/>
      <c r="D44" s="1"/>
      <c r="E44" s="1"/>
      <c r="F44" s="1"/>
      <c r="G44" s="1"/>
      <c r="H44" s="1"/>
      <c r="I44" s="1"/>
    </row>
    <row r="45" spans="1:9">
      <c r="A45" s="3" t="s">
        <v>53</v>
      </c>
      <c r="B45" s="1"/>
      <c r="C45" s="1"/>
      <c r="D45" s="1"/>
      <c r="E45" s="1"/>
      <c r="F45" s="1"/>
      <c r="G45" s="1"/>
      <c r="H45" s="1"/>
      <c r="I45" s="1"/>
    </row>
    <row r="46" spans="1:9">
      <c r="A46" s="1"/>
      <c r="B46" s="11"/>
      <c r="C46" s="1"/>
      <c r="D46" s="1"/>
      <c r="E46" s="1"/>
      <c r="F46" s="1"/>
      <c r="G46" s="1"/>
      <c r="H46" s="1"/>
      <c r="I46" s="1"/>
    </row>
  </sheetData>
  <sheetProtection algorithmName="SHA-512" hashValue="es2BhBZ7FVXzSMFO26o7shcFgjHJ5HN/6fRsEPwW3S8QZ3vuGnCftVaxL68Ua6YuMzKlfNUALdiUEA1kd8aZQQ==" saltValue="GIY6upkQ5xq8BOM92yVezA==" spinCount="100000" sheet="1" objects="1" scenarios="1"/>
  <protectedRanges>
    <protectedRange sqref="C2" name="CTDS619_DD"/>
  </protectedRanges>
  <mergeCells count="13">
    <mergeCell ref="A36:I36"/>
    <mergeCell ref="A39:I39"/>
    <mergeCell ref="A42:I42"/>
    <mergeCell ref="A6:I6"/>
    <mergeCell ref="A26:I26"/>
    <mergeCell ref="A32:I32"/>
    <mergeCell ref="A33:I33"/>
    <mergeCell ref="A34:I34"/>
    <mergeCell ref="A35:I35"/>
    <mergeCell ref="A28:I28"/>
    <mergeCell ref="A27:I27"/>
    <mergeCell ref="A29:B29"/>
    <mergeCell ref="A30:I30"/>
  </mergeCells>
  <hyperlinks>
    <hyperlink ref="D20" r:id="rId1" xr:uid="{85FB5CB3-D2E5-46A5-B9A8-1F2A29541A22}"/>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78BD5A-5A11-4568-88B0-C5B779E3CD87}">
          <x14:formula1>
            <xm:f>'Overview 619'!$A:$A</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A6E6B-EB4B-4AFC-9F1A-BB13D7852AD0}">
  <sheetPr codeName="Sheet4"/>
  <dimension ref="A1:Q647"/>
  <sheetViews>
    <sheetView topLeftCell="I1" workbookViewId="0">
      <pane ySplit="2" topLeftCell="A615" activePane="bottomLeft" state="frozen"/>
      <selection pane="bottomLeft" activeCell="P3" sqref="P3:P644"/>
    </sheetView>
  </sheetViews>
  <sheetFormatPr defaultRowHeight="15"/>
  <cols>
    <col min="1" max="1" width="9.85546875" bestFit="1" customWidth="1"/>
    <col min="2" max="2" width="74.42578125" bestFit="1" customWidth="1"/>
    <col min="3" max="3" width="73.5703125" customWidth="1"/>
    <col min="4" max="4" width="22.42578125" bestFit="1" customWidth="1"/>
    <col min="5" max="5" width="35.28515625" bestFit="1" customWidth="1"/>
    <col min="6" max="6" width="19.7109375" bestFit="1" customWidth="1"/>
    <col min="7" max="7" width="47" bestFit="1" customWidth="1"/>
    <col min="8" max="8" width="40.42578125" bestFit="1" customWidth="1"/>
    <col min="9" max="9" width="26.140625" customWidth="1"/>
    <col min="10" max="10" width="27.7109375" customWidth="1"/>
    <col min="11" max="11" width="24.42578125" customWidth="1"/>
    <col min="12" max="12" width="15.5703125" customWidth="1"/>
    <col min="13" max="13" width="15" customWidth="1"/>
    <col min="14" max="14" width="15.85546875" customWidth="1"/>
    <col min="15" max="15" width="40.7109375" customWidth="1"/>
    <col min="16" max="16" width="14.140625" customWidth="1"/>
    <col min="17" max="17" width="12.140625" customWidth="1"/>
  </cols>
  <sheetData>
    <row r="1" spans="1:17">
      <c r="A1" t="s">
        <v>59</v>
      </c>
      <c r="C1" t="s">
        <v>60</v>
      </c>
      <c r="D1" t="s">
        <v>61</v>
      </c>
      <c r="E1" t="s">
        <v>62</v>
      </c>
      <c r="F1" t="s">
        <v>63</v>
      </c>
      <c r="G1" t="s">
        <v>64</v>
      </c>
      <c r="H1" t="s">
        <v>65</v>
      </c>
      <c r="I1" s="12" t="s">
        <v>66</v>
      </c>
      <c r="J1" s="12" t="s">
        <v>67</v>
      </c>
      <c r="K1" s="12" t="s">
        <v>68</v>
      </c>
      <c r="L1" t="s">
        <v>69</v>
      </c>
      <c r="M1" t="s">
        <v>70</v>
      </c>
      <c r="N1" t="s">
        <v>71</v>
      </c>
      <c r="O1" t="s">
        <v>72</v>
      </c>
      <c r="P1" t="s">
        <v>73</v>
      </c>
    </row>
    <row r="2" spans="1:17">
      <c r="A2" t="s">
        <v>2</v>
      </c>
      <c r="B2" t="s">
        <v>74</v>
      </c>
      <c r="C2" t="s">
        <v>75</v>
      </c>
      <c r="D2" t="s">
        <v>76</v>
      </c>
      <c r="E2" t="s">
        <v>77</v>
      </c>
      <c r="F2" t="s">
        <v>78</v>
      </c>
      <c r="G2" t="s">
        <v>79</v>
      </c>
      <c r="H2" t="s">
        <v>80</v>
      </c>
      <c r="I2" s="12" t="s">
        <v>81</v>
      </c>
      <c r="J2" s="12" t="s">
        <v>82</v>
      </c>
      <c r="K2" s="12" t="s">
        <v>83</v>
      </c>
      <c r="L2" t="s">
        <v>84</v>
      </c>
      <c r="M2" t="s">
        <v>85</v>
      </c>
      <c r="N2" t="s">
        <v>86</v>
      </c>
      <c r="O2" t="s">
        <v>87</v>
      </c>
      <c r="P2" t="s">
        <v>88</v>
      </c>
    </row>
    <row r="3" spans="1:17">
      <c r="A3" t="s">
        <v>89</v>
      </c>
      <c r="B3" t="s">
        <v>90</v>
      </c>
      <c r="C3" t="s">
        <v>90</v>
      </c>
      <c r="D3" t="s">
        <v>91</v>
      </c>
      <c r="E3" t="s">
        <v>92</v>
      </c>
      <c r="F3" s="13">
        <v>46296</v>
      </c>
      <c r="G3" t="s">
        <v>93</v>
      </c>
      <c r="H3" t="s">
        <v>94</v>
      </c>
      <c r="I3" s="12">
        <f>_xlfn.XLOOKUP(A:A, 'FY26 Prelim Allocation'!B:B, 'FY26 Prelim Allocation'!D:D, "", FALSE)</f>
        <v>55361.919999999998</v>
      </c>
      <c r="J3" s="12">
        <f>_xlfn.XLOOKUP(A:A, 'FY26 Full Allocation'!B:B, 'FY26 Full Allocation'!D:D, "", FALSE)</f>
        <v>55422.67</v>
      </c>
      <c r="K3" s="12">
        <f>_xlfn.XLOOKUP(A:A, 'FY26 Full Allocation'!B:B, 'FY26 Full Allocation'!D:D, "", FALSE)</f>
        <v>55422.67</v>
      </c>
      <c r="O3" t="s">
        <v>95</v>
      </c>
      <c r="P3">
        <f>_xlfn.XLOOKUP(A3, 'FY26 Indirect Cost Rates'!E:E, 'FY26 Indirect Cost Rates'!D:D, "", FALSE)</f>
        <v>8</v>
      </c>
      <c r="Q3">
        <f>IFERROR(P3/100,0)</f>
        <v>0.08</v>
      </c>
    </row>
    <row r="4" spans="1:17">
      <c r="A4" t="s">
        <v>96</v>
      </c>
      <c r="B4" t="s">
        <v>97</v>
      </c>
      <c r="C4" t="s">
        <v>98</v>
      </c>
      <c r="D4" t="s">
        <v>99</v>
      </c>
      <c r="E4" t="s">
        <v>92</v>
      </c>
      <c r="F4" s="13">
        <v>45200</v>
      </c>
      <c r="G4" t="s">
        <v>93</v>
      </c>
      <c r="H4" t="s">
        <v>94</v>
      </c>
      <c r="I4" s="12">
        <f>_xlfn.XLOOKUP(A:A, 'FY26 Prelim Allocation'!B:B, 'FY26 Prelim Allocation'!D:D, "", FALSE)</f>
        <v>123327.56</v>
      </c>
      <c r="J4" s="12">
        <f>_xlfn.XLOOKUP(A:A, 'FY26 Full Allocation'!B:B, 'FY26 Full Allocation'!D:D, "", FALSE)</f>
        <v>123466.81</v>
      </c>
      <c r="K4" s="12">
        <f>_xlfn.XLOOKUP(A:A, 'FY26 Full Allocation'!B:B, 'FY26 Full Allocation'!D:D, "", FALSE)</f>
        <v>123466.81</v>
      </c>
      <c r="O4" t="s">
        <v>95</v>
      </c>
      <c r="P4" t="str">
        <f>_xlfn.XLOOKUP(A4, 'FY26 Indirect Cost Rates'!E:E, 'FY26 Indirect Cost Rates'!D:D, "", FALSE)</f>
        <v/>
      </c>
      <c r="Q4">
        <f t="shared" ref="Q4:Q67" si="0">IFERROR(P4/100,0)</f>
        <v>0</v>
      </c>
    </row>
    <row r="5" spans="1:17">
      <c r="A5" t="s">
        <v>100</v>
      </c>
      <c r="B5" t="s">
        <v>101</v>
      </c>
      <c r="C5" t="s">
        <v>102</v>
      </c>
      <c r="D5" t="s">
        <v>103</v>
      </c>
      <c r="E5" t="s">
        <v>92</v>
      </c>
      <c r="F5" s="13">
        <v>45200</v>
      </c>
      <c r="G5" t="s">
        <v>93</v>
      </c>
      <c r="H5" t="s">
        <v>94</v>
      </c>
      <c r="I5" s="12">
        <f>_xlfn.XLOOKUP(A:A, 'FY26 Prelim Allocation'!B:B, 'FY26 Prelim Allocation'!D:D, "", FALSE)</f>
        <v>20848.95</v>
      </c>
      <c r="J5" s="12">
        <f>_xlfn.XLOOKUP(A:A, 'FY26 Full Allocation'!B:B, 'FY26 Full Allocation'!D:D, "", FALSE)</f>
        <v>20868.330000000002</v>
      </c>
      <c r="K5" s="12">
        <f>_xlfn.XLOOKUP(A:A, 'FY26 Full Allocation'!B:B, 'FY26 Full Allocation'!D:D, "", FALSE)</f>
        <v>20868.330000000002</v>
      </c>
      <c r="O5" t="s">
        <v>95</v>
      </c>
      <c r="P5" t="str">
        <f>_xlfn.XLOOKUP(A5, 'FY26 Indirect Cost Rates'!E:E, 'FY26 Indirect Cost Rates'!D:D, "", FALSE)</f>
        <v/>
      </c>
      <c r="Q5">
        <f t="shared" si="0"/>
        <v>0</v>
      </c>
    </row>
    <row r="6" spans="1:17">
      <c r="A6" t="s">
        <v>104</v>
      </c>
      <c r="B6" t="s">
        <v>105</v>
      </c>
      <c r="C6" t="s">
        <v>106</v>
      </c>
      <c r="D6" t="s">
        <v>107</v>
      </c>
      <c r="E6" t="s">
        <v>92</v>
      </c>
      <c r="F6" s="13">
        <v>45200</v>
      </c>
      <c r="G6" t="s">
        <v>93</v>
      </c>
      <c r="H6" t="s">
        <v>94</v>
      </c>
      <c r="I6" s="12">
        <f>_xlfn.XLOOKUP(A:A, 'FY26 Prelim Allocation'!B:B, 'FY26 Prelim Allocation'!D:D, "", FALSE)</f>
        <v>1142938.51</v>
      </c>
      <c r="J6" s="12">
        <f>_xlfn.XLOOKUP(A:A, 'FY26 Full Allocation'!B:B, 'FY26 Full Allocation'!D:D, "", FALSE)</f>
        <v>1143670.52</v>
      </c>
      <c r="K6" s="12">
        <f>_xlfn.XLOOKUP(A:A, 'FY26 Full Allocation'!B:B, 'FY26 Full Allocation'!D:D, "", FALSE)</f>
        <v>1143670.52</v>
      </c>
      <c r="O6" t="s">
        <v>95</v>
      </c>
      <c r="P6">
        <f>_xlfn.XLOOKUP(A6, 'FY26 Indirect Cost Rates'!E:E, 'FY26 Indirect Cost Rates'!D:D, "", FALSE)</f>
        <v>8</v>
      </c>
      <c r="Q6">
        <f t="shared" si="0"/>
        <v>0.08</v>
      </c>
    </row>
    <row r="7" spans="1:17">
      <c r="A7" t="s">
        <v>108</v>
      </c>
      <c r="B7" t="s">
        <v>109</v>
      </c>
      <c r="C7" t="s">
        <v>110</v>
      </c>
      <c r="D7" t="s">
        <v>111</v>
      </c>
      <c r="E7" t="s">
        <v>92</v>
      </c>
      <c r="F7" s="13">
        <v>45200</v>
      </c>
      <c r="G7" t="s">
        <v>93</v>
      </c>
      <c r="H7" t="s">
        <v>94</v>
      </c>
      <c r="I7" s="12">
        <f>_xlfn.XLOOKUP(A:A, 'FY26 Prelim Allocation'!B:B, 'FY26 Prelim Allocation'!D:D, "", FALSE)</f>
        <v>102444.04</v>
      </c>
      <c r="J7" s="12">
        <f>_xlfn.XLOOKUP(A:A, 'FY26 Full Allocation'!B:B, 'FY26 Full Allocation'!D:D, "", FALSE)</f>
        <v>102555.34</v>
      </c>
      <c r="K7" s="12">
        <f>_xlfn.XLOOKUP(A:A, 'FY26 Full Allocation'!B:B, 'FY26 Full Allocation'!D:D, "", FALSE)</f>
        <v>102555.34</v>
      </c>
      <c r="O7" t="s">
        <v>95</v>
      </c>
      <c r="P7">
        <f>_xlfn.XLOOKUP(A7, 'FY26 Indirect Cost Rates'!E:E, 'FY26 Indirect Cost Rates'!D:D, "", FALSE)</f>
        <v>8</v>
      </c>
      <c r="Q7">
        <f t="shared" si="0"/>
        <v>0.08</v>
      </c>
    </row>
    <row r="8" spans="1:17">
      <c r="A8" t="s">
        <v>112</v>
      </c>
      <c r="B8" t="s">
        <v>109</v>
      </c>
      <c r="C8" t="s">
        <v>110</v>
      </c>
      <c r="D8" t="s">
        <v>111</v>
      </c>
      <c r="E8" t="s">
        <v>92</v>
      </c>
      <c r="F8" s="13">
        <v>45200</v>
      </c>
      <c r="G8" t="s">
        <v>93</v>
      </c>
      <c r="H8" t="s">
        <v>94</v>
      </c>
      <c r="I8" s="12">
        <f>_xlfn.XLOOKUP(A:A, 'FY26 Prelim Allocation'!B:B, 'FY26 Prelim Allocation'!D:D, "", FALSE)</f>
        <v>187780.39</v>
      </c>
      <c r="J8" s="12">
        <f>_xlfn.XLOOKUP(A:A, 'FY26 Full Allocation'!B:B, 'FY26 Full Allocation'!D:D, "", FALSE)</f>
        <v>187984.38</v>
      </c>
      <c r="K8" s="12">
        <f>_xlfn.XLOOKUP(A:A, 'FY26 Full Allocation'!B:B, 'FY26 Full Allocation'!D:D, "", FALSE)</f>
        <v>187984.38</v>
      </c>
      <c r="O8" t="s">
        <v>95</v>
      </c>
      <c r="P8">
        <f>_xlfn.XLOOKUP(A8, 'FY26 Indirect Cost Rates'!E:E, 'FY26 Indirect Cost Rates'!D:D, "", FALSE)</f>
        <v>8</v>
      </c>
      <c r="Q8">
        <f t="shared" si="0"/>
        <v>0.08</v>
      </c>
    </row>
    <row r="9" spans="1:17">
      <c r="A9" t="s">
        <v>113</v>
      </c>
      <c r="B9" t="s">
        <v>114</v>
      </c>
      <c r="C9" t="s">
        <v>114</v>
      </c>
      <c r="D9" t="s">
        <v>115</v>
      </c>
      <c r="E9" t="s">
        <v>92</v>
      </c>
      <c r="F9" s="13">
        <v>45200</v>
      </c>
      <c r="G9" t="s">
        <v>93</v>
      </c>
      <c r="H9" t="s">
        <v>94</v>
      </c>
      <c r="I9" s="12">
        <f>_xlfn.XLOOKUP(A:A, 'FY26 Prelim Allocation'!B:B, 'FY26 Prelim Allocation'!D:D, "", FALSE)</f>
        <v>72161.09</v>
      </c>
      <c r="J9" s="12">
        <f>_xlfn.XLOOKUP(A:A, 'FY26 Full Allocation'!B:B, 'FY26 Full Allocation'!D:D, "", FALSE)</f>
        <v>72239.009999999995</v>
      </c>
      <c r="K9" s="12">
        <f>_xlfn.XLOOKUP(A:A, 'FY26 Full Allocation'!B:B, 'FY26 Full Allocation'!D:D, "", FALSE)</f>
        <v>72239.009999999995</v>
      </c>
      <c r="O9" t="s">
        <v>95</v>
      </c>
      <c r="P9" t="str">
        <f>_xlfn.XLOOKUP(A9, 'FY26 Indirect Cost Rates'!E:E, 'FY26 Indirect Cost Rates'!D:D, "", FALSE)</f>
        <v/>
      </c>
      <c r="Q9">
        <f t="shared" si="0"/>
        <v>0</v>
      </c>
    </row>
    <row r="10" spans="1:17">
      <c r="A10" t="s">
        <v>116</v>
      </c>
      <c r="B10" t="s">
        <v>117</v>
      </c>
      <c r="C10" t="s">
        <v>118</v>
      </c>
      <c r="D10" t="s">
        <v>119</v>
      </c>
      <c r="E10" t="s">
        <v>92</v>
      </c>
      <c r="F10" s="13">
        <v>45200</v>
      </c>
      <c r="G10" t="s">
        <v>93</v>
      </c>
      <c r="H10" t="s">
        <v>94</v>
      </c>
      <c r="I10" s="12">
        <f>_xlfn.XLOOKUP(A:A, 'FY26 Prelim Allocation'!B:B, 'FY26 Prelim Allocation'!D:D, "", FALSE)</f>
        <v>32849.96</v>
      </c>
      <c r="J10" s="12">
        <f>_xlfn.XLOOKUP(A:A, 'FY26 Full Allocation'!B:B, 'FY26 Full Allocation'!D:D, "", FALSE)</f>
        <v>32879.68</v>
      </c>
      <c r="K10" s="12">
        <f>_xlfn.XLOOKUP(A:A, 'FY26 Full Allocation'!B:B, 'FY26 Full Allocation'!D:D, "", FALSE)</f>
        <v>32879.68</v>
      </c>
      <c r="O10" t="s">
        <v>95</v>
      </c>
      <c r="P10" t="str">
        <f>_xlfn.XLOOKUP(A10, 'FY26 Indirect Cost Rates'!E:E, 'FY26 Indirect Cost Rates'!D:D, "", FALSE)</f>
        <v/>
      </c>
      <c r="Q10">
        <f t="shared" si="0"/>
        <v>0</v>
      </c>
    </row>
    <row r="11" spans="1:17">
      <c r="A11" t="s">
        <v>120</v>
      </c>
      <c r="B11" t="s">
        <v>121</v>
      </c>
      <c r="C11" t="s">
        <v>122</v>
      </c>
      <c r="D11" t="s">
        <v>123</v>
      </c>
      <c r="E11" t="s">
        <v>92</v>
      </c>
      <c r="F11" s="13">
        <v>45200</v>
      </c>
      <c r="G11" t="s">
        <v>93</v>
      </c>
      <c r="H11" t="s">
        <v>94</v>
      </c>
      <c r="I11" s="12">
        <f>_xlfn.XLOOKUP(A:A, 'FY26 Prelim Allocation'!B:B, 'FY26 Prelim Allocation'!D:D, "", FALSE)</f>
        <v>48095.199999999997</v>
      </c>
      <c r="J11" s="12">
        <f>_xlfn.XLOOKUP(A:A, 'FY26 Full Allocation'!B:B, 'FY26 Full Allocation'!D:D, "", FALSE)</f>
        <v>48142.03</v>
      </c>
      <c r="K11" s="12">
        <f>_xlfn.XLOOKUP(A:A, 'FY26 Full Allocation'!B:B, 'FY26 Full Allocation'!D:D, "", FALSE)</f>
        <v>48142.03</v>
      </c>
      <c r="O11" t="s">
        <v>95</v>
      </c>
      <c r="P11">
        <f>_xlfn.XLOOKUP(A11, 'FY26 Indirect Cost Rates'!E:E, 'FY26 Indirect Cost Rates'!D:D, "", FALSE)</f>
        <v>8</v>
      </c>
      <c r="Q11">
        <f t="shared" si="0"/>
        <v>0.08</v>
      </c>
    </row>
    <row r="12" spans="1:17">
      <c r="A12" t="s">
        <v>124</v>
      </c>
      <c r="B12" t="s">
        <v>125</v>
      </c>
      <c r="C12" t="s">
        <v>125</v>
      </c>
      <c r="D12" t="s">
        <v>126</v>
      </c>
      <c r="E12" t="s">
        <v>92</v>
      </c>
      <c r="F12" s="13">
        <v>45200</v>
      </c>
      <c r="G12" t="s">
        <v>93</v>
      </c>
      <c r="H12" t="s">
        <v>94</v>
      </c>
      <c r="I12" s="12">
        <f>_xlfn.XLOOKUP(A:A, 'FY26 Prelim Allocation'!B:B, 'FY26 Prelim Allocation'!D:D, "", FALSE)</f>
        <v>102642.65</v>
      </c>
      <c r="J12" s="12">
        <f>_xlfn.XLOOKUP(A:A, 'FY26 Full Allocation'!B:B, 'FY26 Full Allocation'!D:D, "", FALSE)</f>
        <v>102746.77</v>
      </c>
      <c r="K12" s="12">
        <f>_xlfn.XLOOKUP(A:A, 'FY26 Full Allocation'!B:B, 'FY26 Full Allocation'!D:D, "", FALSE)</f>
        <v>102746.77</v>
      </c>
      <c r="O12" t="s">
        <v>95</v>
      </c>
      <c r="P12" t="str">
        <f>_xlfn.XLOOKUP(A12, 'FY26 Indirect Cost Rates'!E:E, 'FY26 Indirect Cost Rates'!D:D, "", FALSE)</f>
        <v/>
      </c>
      <c r="Q12">
        <f t="shared" si="0"/>
        <v>0</v>
      </c>
    </row>
    <row r="13" spans="1:17">
      <c r="A13" t="s">
        <v>127</v>
      </c>
      <c r="B13" t="s">
        <v>128</v>
      </c>
      <c r="C13" t="s">
        <v>129</v>
      </c>
      <c r="D13" t="s">
        <v>130</v>
      </c>
      <c r="E13" t="s">
        <v>92</v>
      </c>
      <c r="F13" s="13">
        <v>45200</v>
      </c>
      <c r="G13" t="s">
        <v>93</v>
      </c>
      <c r="H13" t="s">
        <v>94</v>
      </c>
      <c r="I13" s="12">
        <f>_xlfn.XLOOKUP(A:A, 'FY26 Prelim Allocation'!B:B, 'FY26 Prelim Allocation'!D:D, "", FALSE)</f>
        <v>1690436.8</v>
      </c>
      <c r="J13" s="12">
        <f>_xlfn.XLOOKUP(A:A, 'FY26 Full Allocation'!B:B, 'FY26 Full Allocation'!D:D, "", FALSE)</f>
        <v>1692221.17</v>
      </c>
      <c r="K13" s="12">
        <f>_xlfn.XLOOKUP(A:A, 'FY26 Full Allocation'!B:B, 'FY26 Full Allocation'!D:D, "", FALSE)</f>
        <v>1692221.17</v>
      </c>
      <c r="O13" t="s">
        <v>95</v>
      </c>
      <c r="P13">
        <f>_xlfn.XLOOKUP(A13, 'FY26 Indirect Cost Rates'!E:E, 'FY26 Indirect Cost Rates'!D:D, "", FALSE)</f>
        <v>3.96</v>
      </c>
      <c r="Q13">
        <f t="shared" si="0"/>
        <v>3.9599999999999996E-2</v>
      </c>
    </row>
    <row r="14" spans="1:17">
      <c r="A14" t="s">
        <v>131</v>
      </c>
      <c r="B14" t="s">
        <v>132</v>
      </c>
      <c r="C14" t="s">
        <v>133</v>
      </c>
      <c r="D14" t="s">
        <v>134</v>
      </c>
      <c r="E14" t="s">
        <v>92</v>
      </c>
      <c r="F14" s="13">
        <v>45200</v>
      </c>
      <c r="G14" t="s">
        <v>93</v>
      </c>
      <c r="H14" t="s">
        <v>94</v>
      </c>
      <c r="I14" s="12">
        <f>_xlfn.XLOOKUP(A:A, 'FY26 Prelim Allocation'!B:B, 'FY26 Prelim Allocation'!D:D, "", FALSE)</f>
        <v>32186.240000000002</v>
      </c>
      <c r="J14" s="12">
        <f>_xlfn.XLOOKUP(A:A, 'FY26 Full Allocation'!B:B, 'FY26 Full Allocation'!D:D, "", FALSE)</f>
        <v>32211.41</v>
      </c>
      <c r="K14" s="12">
        <f>_xlfn.XLOOKUP(A:A, 'FY26 Full Allocation'!B:B, 'FY26 Full Allocation'!D:D, "", FALSE)</f>
        <v>32211.41</v>
      </c>
      <c r="O14" t="s">
        <v>95</v>
      </c>
      <c r="P14" t="str">
        <f>_xlfn.XLOOKUP(A14, 'FY26 Indirect Cost Rates'!E:E, 'FY26 Indirect Cost Rates'!D:D, "", FALSE)</f>
        <v/>
      </c>
      <c r="Q14">
        <f t="shared" si="0"/>
        <v>0</v>
      </c>
    </row>
    <row r="15" spans="1:17">
      <c r="A15" t="s">
        <v>135</v>
      </c>
      <c r="B15" t="s">
        <v>136</v>
      </c>
      <c r="C15" t="s">
        <v>137</v>
      </c>
      <c r="D15" t="s">
        <v>138</v>
      </c>
      <c r="E15" t="s">
        <v>92</v>
      </c>
      <c r="F15" s="13">
        <v>45200</v>
      </c>
      <c r="G15" t="s">
        <v>93</v>
      </c>
      <c r="H15" t="s">
        <v>94</v>
      </c>
      <c r="I15" s="12">
        <f>_xlfn.XLOOKUP(A:A, 'FY26 Prelim Allocation'!B:B, 'FY26 Prelim Allocation'!D:D, "", FALSE)</f>
        <v>16419.38</v>
      </c>
      <c r="J15" s="12">
        <f>_xlfn.XLOOKUP(A:A, 'FY26 Full Allocation'!B:B, 'FY26 Full Allocation'!D:D, "", FALSE)</f>
        <v>16437.150000000001</v>
      </c>
      <c r="K15" s="12">
        <f>_xlfn.XLOOKUP(A:A, 'FY26 Full Allocation'!B:B, 'FY26 Full Allocation'!D:D, "", FALSE)</f>
        <v>16437.150000000001</v>
      </c>
      <c r="O15" t="s">
        <v>95</v>
      </c>
      <c r="P15">
        <f>_xlfn.XLOOKUP(A15, 'FY26 Indirect Cost Rates'!E:E, 'FY26 Indirect Cost Rates'!D:D, "", FALSE)</f>
        <v>8</v>
      </c>
      <c r="Q15">
        <f t="shared" si="0"/>
        <v>0.08</v>
      </c>
    </row>
    <row r="16" spans="1:17">
      <c r="A16" t="s">
        <v>139</v>
      </c>
      <c r="B16" t="s">
        <v>137</v>
      </c>
      <c r="C16" t="s">
        <v>140</v>
      </c>
      <c r="D16" t="s">
        <v>141</v>
      </c>
      <c r="E16" t="s">
        <v>92</v>
      </c>
      <c r="F16" s="13">
        <v>45200</v>
      </c>
      <c r="G16" t="s">
        <v>93</v>
      </c>
      <c r="H16" t="s">
        <v>94</v>
      </c>
      <c r="I16" s="12">
        <f>_xlfn.XLOOKUP(A:A, 'FY26 Prelim Allocation'!B:B, 'FY26 Prelim Allocation'!D:D, "", FALSE)</f>
        <v>2076.44</v>
      </c>
      <c r="J16" s="12">
        <f>_xlfn.XLOOKUP(A:A, 'FY26 Full Allocation'!B:B, 'FY26 Full Allocation'!D:D, "", FALSE)</f>
        <v>2078.16</v>
      </c>
      <c r="K16" s="12">
        <f>_xlfn.XLOOKUP(A:A, 'FY26 Full Allocation'!B:B, 'FY26 Full Allocation'!D:D, "", FALSE)</f>
        <v>2078.16</v>
      </c>
      <c r="O16" t="s">
        <v>95</v>
      </c>
      <c r="P16">
        <f>_xlfn.XLOOKUP(A16, 'FY26 Indirect Cost Rates'!E:E, 'FY26 Indirect Cost Rates'!D:D, "", FALSE)</f>
        <v>8</v>
      </c>
      <c r="Q16">
        <f t="shared" si="0"/>
        <v>0.08</v>
      </c>
    </row>
    <row r="17" spans="1:17">
      <c r="A17" t="s">
        <v>142</v>
      </c>
      <c r="B17" t="s">
        <v>143</v>
      </c>
      <c r="C17" t="s">
        <v>144</v>
      </c>
      <c r="D17" t="s">
        <v>145</v>
      </c>
      <c r="E17" t="s">
        <v>92</v>
      </c>
      <c r="F17" s="13">
        <v>45200</v>
      </c>
      <c r="G17" t="s">
        <v>93</v>
      </c>
      <c r="H17" t="s">
        <v>94</v>
      </c>
      <c r="I17" s="12">
        <f>_xlfn.XLOOKUP(A:A, 'FY26 Prelim Allocation'!B:B, 'FY26 Prelim Allocation'!D:D, "", FALSE)</f>
        <v>85247.72</v>
      </c>
      <c r="J17" s="12">
        <f>_xlfn.XLOOKUP(A:A, 'FY26 Full Allocation'!B:B, 'FY26 Full Allocation'!D:D, "", FALSE)</f>
        <v>85316.95</v>
      </c>
      <c r="K17" s="12">
        <f>_xlfn.XLOOKUP(A:A, 'FY26 Full Allocation'!B:B, 'FY26 Full Allocation'!D:D, "", FALSE)</f>
        <v>85316.95</v>
      </c>
      <c r="O17" t="s">
        <v>95</v>
      </c>
      <c r="P17">
        <f>_xlfn.XLOOKUP(A17, 'FY26 Indirect Cost Rates'!E:E, 'FY26 Indirect Cost Rates'!D:D, "", FALSE)</f>
        <v>8</v>
      </c>
      <c r="Q17">
        <f t="shared" si="0"/>
        <v>0.08</v>
      </c>
    </row>
    <row r="18" spans="1:17">
      <c r="A18" t="s">
        <v>146</v>
      </c>
      <c r="B18" t="s">
        <v>147</v>
      </c>
      <c r="C18" t="s">
        <v>148</v>
      </c>
      <c r="D18" t="s">
        <v>149</v>
      </c>
      <c r="E18" t="s">
        <v>92</v>
      </c>
      <c r="F18" s="13">
        <v>45200</v>
      </c>
      <c r="G18" t="s">
        <v>93</v>
      </c>
      <c r="H18" t="s">
        <v>94</v>
      </c>
      <c r="I18" s="12">
        <f>_xlfn.XLOOKUP(A:A, 'FY26 Prelim Allocation'!B:B, 'FY26 Prelim Allocation'!D:D, "", FALSE)</f>
        <v>4558.93</v>
      </c>
      <c r="J18" s="12">
        <f>_xlfn.XLOOKUP(A:A, 'FY26 Full Allocation'!B:B, 'FY26 Full Allocation'!D:D, "", FALSE)</f>
        <v>0</v>
      </c>
      <c r="K18" s="12">
        <f>_xlfn.XLOOKUP(A:A, 'FY26 Full Allocation'!B:B, 'FY26 Full Allocation'!D:D, "", FALSE)</f>
        <v>0</v>
      </c>
      <c r="O18" t="s">
        <v>95</v>
      </c>
      <c r="P18" t="str">
        <f>_xlfn.XLOOKUP(A18, 'FY26 Indirect Cost Rates'!E:E, 'FY26 Indirect Cost Rates'!D:D, "", FALSE)</f>
        <v/>
      </c>
      <c r="Q18">
        <f t="shared" si="0"/>
        <v>0</v>
      </c>
    </row>
    <row r="19" spans="1:17">
      <c r="A19" t="s">
        <v>150</v>
      </c>
      <c r="B19" t="s">
        <v>151</v>
      </c>
      <c r="C19" t="s">
        <v>152</v>
      </c>
      <c r="D19" t="s">
        <v>153</v>
      </c>
      <c r="E19" t="s">
        <v>92</v>
      </c>
      <c r="F19" s="13">
        <v>45200</v>
      </c>
      <c r="G19" t="s">
        <v>93</v>
      </c>
      <c r="H19" t="s">
        <v>94</v>
      </c>
      <c r="I19" s="12">
        <f>_xlfn.XLOOKUP(A:A, 'FY26 Prelim Allocation'!B:B, 'FY26 Prelim Allocation'!D:D, "", FALSE)</f>
        <v>6295.63</v>
      </c>
      <c r="J19" s="12">
        <f>_xlfn.XLOOKUP(A:A, 'FY26 Full Allocation'!B:B, 'FY26 Full Allocation'!D:D, "", FALSE)</f>
        <v>0</v>
      </c>
      <c r="K19" s="12">
        <f>_xlfn.XLOOKUP(A:A, 'FY26 Full Allocation'!B:B, 'FY26 Full Allocation'!D:D, "", FALSE)</f>
        <v>0</v>
      </c>
      <c r="O19" t="s">
        <v>95</v>
      </c>
      <c r="P19" t="str">
        <f>_xlfn.XLOOKUP(A19, 'FY26 Indirect Cost Rates'!E:E, 'FY26 Indirect Cost Rates'!D:D, "", FALSE)</f>
        <v/>
      </c>
      <c r="Q19">
        <f t="shared" si="0"/>
        <v>0</v>
      </c>
    </row>
    <row r="20" spans="1:17">
      <c r="A20" t="s">
        <v>154</v>
      </c>
      <c r="B20" t="s">
        <v>155</v>
      </c>
      <c r="C20" t="s">
        <v>156</v>
      </c>
      <c r="D20" t="s">
        <v>157</v>
      </c>
      <c r="E20" t="s">
        <v>92</v>
      </c>
      <c r="F20" s="13">
        <v>45200</v>
      </c>
      <c r="G20" t="s">
        <v>93</v>
      </c>
      <c r="H20" t="s">
        <v>94</v>
      </c>
      <c r="I20" s="12">
        <f>_xlfn.XLOOKUP(A:A, 'FY26 Prelim Allocation'!B:B, 'FY26 Prelim Allocation'!D:D, "", FALSE)</f>
        <v>2322047.29</v>
      </c>
      <c r="J20" s="12">
        <f>_xlfn.XLOOKUP(A:A, 'FY26 Full Allocation'!B:B, 'FY26 Full Allocation'!D:D, "", FALSE)</f>
        <v>2323928.29</v>
      </c>
      <c r="K20" s="12">
        <f>_xlfn.XLOOKUP(A:A, 'FY26 Full Allocation'!B:B, 'FY26 Full Allocation'!D:D, "", FALSE)</f>
        <v>2323928.29</v>
      </c>
      <c r="O20" t="s">
        <v>95</v>
      </c>
      <c r="P20">
        <f>_xlfn.XLOOKUP(A20, 'FY26 Indirect Cost Rates'!E:E, 'FY26 Indirect Cost Rates'!D:D, "", FALSE)</f>
        <v>6.09</v>
      </c>
      <c r="Q20">
        <f t="shared" si="0"/>
        <v>6.0899999999999996E-2</v>
      </c>
    </row>
    <row r="21" spans="1:17">
      <c r="A21" t="s">
        <v>158</v>
      </c>
      <c r="B21" t="s">
        <v>159</v>
      </c>
      <c r="C21" t="s">
        <v>160</v>
      </c>
      <c r="D21" t="s">
        <v>161</v>
      </c>
      <c r="E21" t="s">
        <v>92</v>
      </c>
      <c r="F21" s="13">
        <v>45200</v>
      </c>
      <c r="G21" t="s">
        <v>93</v>
      </c>
      <c r="H21" t="s">
        <v>94</v>
      </c>
      <c r="I21" s="12">
        <f>_xlfn.XLOOKUP(A:A, 'FY26 Prelim Allocation'!B:B, 'FY26 Prelim Allocation'!D:D, "", FALSE)</f>
        <v>10775.97</v>
      </c>
      <c r="J21" s="12">
        <f>_xlfn.XLOOKUP(A:A, 'FY26 Full Allocation'!B:B, 'FY26 Full Allocation'!D:D, "", FALSE)</f>
        <v>10785.29</v>
      </c>
      <c r="K21" s="12">
        <f>_xlfn.XLOOKUP(A:A, 'FY26 Full Allocation'!B:B, 'FY26 Full Allocation'!D:D, "", FALSE)</f>
        <v>10785.29</v>
      </c>
      <c r="O21" t="s">
        <v>95</v>
      </c>
      <c r="P21" t="str">
        <f>_xlfn.XLOOKUP(A21, 'FY26 Indirect Cost Rates'!E:E, 'FY26 Indirect Cost Rates'!D:D, "", FALSE)</f>
        <v/>
      </c>
      <c r="Q21">
        <f t="shared" si="0"/>
        <v>0</v>
      </c>
    </row>
    <row r="22" spans="1:17">
      <c r="A22" t="s">
        <v>162</v>
      </c>
      <c r="B22" t="s">
        <v>163</v>
      </c>
      <c r="C22" t="s">
        <v>164</v>
      </c>
      <c r="D22" t="s">
        <v>165</v>
      </c>
      <c r="E22" t="s">
        <v>92</v>
      </c>
      <c r="F22" s="13">
        <v>45200</v>
      </c>
      <c r="G22" t="s">
        <v>93</v>
      </c>
      <c r="H22" t="s">
        <v>94</v>
      </c>
      <c r="I22" s="12">
        <f>_xlfn.XLOOKUP(A:A, 'FY26 Prelim Allocation'!B:B, 'FY26 Prelim Allocation'!D:D, "", FALSE)</f>
        <v>149766.99</v>
      </c>
      <c r="J22" s="12">
        <f>_xlfn.XLOOKUP(A:A, 'FY26 Full Allocation'!B:B, 'FY26 Full Allocation'!D:D, "", FALSE)</f>
        <v>149854.41</v>
      </c>
      <c r="K22" s="12">
        <f>_xlfn.XLOOKUP(A:A, 'FY26 Full Allocation'!B:B, 'FY26 Full Allocation'!D:D, "", FALSE)</f>
        <v>149854.41</v>
      </c>
      <c r="O22" t="s">
        <v>95</v>
      </c>
      <c r="P22">
        <f>_xlfn.XLOOKUP(A22, 'FY26 Indirect Cost Rates'!E:E, 'FY26 Indirect Cost Rates'!D:D, "", FALSE)</f>
        <v>8</v>
      </c>
      <c r="Q22">
        <f t="shared" si="0"/>
        <v>0.08</v>
      </c>
    </row>
    <row r="23" spans="1:17">
      <c r="A23" t="s">
        <v>166</v>
      </c>
      <c r="B23" t="s">
        <v>167</v>
      </c>
      <c r="C23" t="s">
        <v>168</v>
      </c>
      <c r="D23" t="s">
        <v>169</v>
      </c>
      <c r="E23" t="s">
        <v>92</v>
      </c>
      <c r="F23" s="13">
        <v>45200</v>
      </c>
      <c r="G23" t="s">
        <v>93</v>
      </c>
      <c r="H23" t="s">
        <v>94</v>
      </c>
      <c r="I23" s="12">
        <f>_xlfn.XLOOKUP(A:A, 'FY26 Prelim Allocation'!B:B, 'FY26 Prelim Allocation'!D:D, "", FALSE)</f>
        <v>101688.28</v>
      </c>
      <c r="J23" s="12">
        <f>_xlfn.XLOOKUP(A:A, 'FY26 Full Allocation'!B:B, 'FY26 Full Allocation'!D:D, "", FALSE)</f>
        <v>101783.27</v>
      </c>
      <c r="K23" s="12">
        <f>_xlfn.XLOOKUP(A:A, 'FY26 Full Allocation'!B:B, 'FY26 Full Allocation'!D:D, "", FALSE)</f>
        <v>101783.27</v>
      </c>
      <c r="O23" t="s">
        <v>95</v>
      </c>
      <c r="P23">
        <f>_xlfn.XLOOKUP(A23, 'FY26 Indirect Cost Rates'!E:E, 'FY26 Indirect Cost Rates'!D:D, "", FALSE)</f>
        <v>8</v>
      </c>
      <c r="Q23">
        <f t="shared" si="0"/>
        <v>0.08</v>
      </c>
    </row>
    <row r="24" spans="1:17">
      <c r="A24" t="s">
        <v>170</v>
      </c>
      <c r="B24" t="s">
        <v>171</v>
      </c>
      <c r="C24" t="s">
        <v>168</v>
      </c>
      <c r="D24" t="s">
        <v>172</v>
      </c>
      <c r="E24" t="s">
        <v>92</v>
      </c>
      <c r="F24" s="13">
        <v>45200</v>
      </c>
      <c r="G24" t="s">
        <v>93</v>
      </c>
      <c r="H24" t="s">
        <v>94</v>
      </c>
      <c r="I24" s="12">
        <f>_xlfn.XLOOKUP(A:A, 'FY26 Prelim Allocation'!B:B, 'FY26 Prelim Allocation'!D:D, "", FALSE)</f>
        <v>34484.6</v>
      </c>
      <c r="J24" s="12">
        <f>_xlfn.XLOOKUP(A:A, 'FY26 Full Allocation'!B:B, 'FY26 Full Allocation'!D:D, "", FALSE)</f>
        <v>34519.910000000003</v>
      </c>
      <c r="K24" s="12">
        <f>_xlfn.XLOOKUP(A:A, 'FY26 Full Allocation'!B:B, 'FY26 Full Allocation'!D:D, "", FALSE)</f>
        <v>34519.910000000003</v>
      </c>
      <c r="O24" t="s">
        <v>95</v>
      </c>
      <c r="P24">
        <f>_xlfn.XLOOKUP(A24, 'FY26 Indirect Cost Rates'!E:E, 'FY26 Indirect Cost Rates'!D:D, "", FALSE)</f>
        <v>8</v>
      </c>
      <c r="Q24">
        <f t="shared" si="0"/>
        <v>0.08</v>
      </c>
    </row>
    <row r="25" spans="1:17">
      <c r="A25" t="s">
        <v>173</v>
      </c>
      <c r="B25" t="s">
        <v>174</v>
      </c>
      <c r="C25" t="s">
        <v>175</v>
      </c>
      <c r="D25" t="s">
        <v>176</v>
      </c>
      <c r="E25" t="s">
        <v>92</v>
      </c>
      <c r="F25" s="13">
        <v>45200</v>
      </c>
      <c r="G25" t="s">
        <v>93</v>
      </c>
      <c r="H25" t="s">
        <v>94</v>
      </c>
      <c r="I25" s="12">
        <f>_xlfn.XLOOKUP(A:A, 'FY26 Prelim Allocation'!B:B, 'FY26 Prelim Allocation'!D:D, "", FALSE)</f>
        <v>55783.29</v>
      </c>
      <c r="J25" s="12">
        <f>_xlfn.XLOOKUP(A:A, 'FY26 Full Allocation'!B:B, 'FY26 Full Allocation'!D:D, "", FALSE)</f>
        <v>55829.35</v>
      </c>
      <c r="K25" s="12">
        <f>_xlfn.XLOOKUP(A:A, 'FY26 Full Allocation'!B:B, 'FY26 Full Allocation'!D:D, "", FALSE)</f>
        <v>55829.35</v>
      </c>
      <c r="O25" t="s">
        <v>95</v>
      </c>
      <c r="P25">
        <f>_xlfn.XLOOKUP(A25, 'FY26 Indirect Cost Rates'!E:E, 'FY26 Indirect Cost Rates'!D:D, "", FALSE)</f>
        <v>8</v>
      </c>
      <c r="Q25">
        <f t="shared" si="0"/>
        <v>0.08</v>
      </c>
    </row>
    <row r="26" spans="1:17">
      <c r="A26" t="s">
        <v>177</v>
      </c>
      <c r="B26" t="s">
        <v>178</v>
      </c>
      <c r="C26" t="s">
        <v>178</v>
      </c>
      <c r="D26" t="s">
        <v>179</v>
      </c>
      <c r="E26" t="s">
        <v>92</v>
      </c>
      <c r="F26" s="13">
        <v>45200</v>
      </c>
      <c r="G26" t="s">
        <v>93</v>
      </c>
      <c r="H26" t="s">
        <v>94</v>
      </c>
      <c r="I26" s="12">
        <f>_xlfn.XLOOKUP(A:A, 'FY26 Prelim Allocation'!B:B, 'FY26 Prelim Allocation'!D:D, "", FALSE)</f>
        <v>53285.87</v>
      </c>
      <c r="J26" s="12">
        <f>_xlfn.XLOOKUP(A:A, 'FY26 Full Allocation'!B:B, 'FY26 Full Allocation'!D:D, "", FALSE)</f>
        <v>53330.59</v>
      </c>
      <c r="K26" s="12">
        <f>_xlfn.XLOOKUP(A:A, 'FY26 Full Allocation'!B:B, 'FY26 Full Allocation'!D:D, "", FALSE)</f>
        <v>53330.59</v>
      </c>
      <c r="O26" t="s">
        <v>95</v>
      </c>
      <c r="P26">
        <f>_xlfn.XLOOKUP(A26, 'FY26 Indirect Cost Rates'!E:E, 'FY26 Indirect Cost Rates'!D:D, "", FALSE)</f>
        <v>8</v>
      </c>
      <c r="Q26">
        <f t="shared" si="0"/>
        <v>0.08</v>
      </c>
    </row>
    <row r="27" spans="1:17">
      <c r="A27" t="s">
        <v>180</v>
      </c>
      <c r="B27" t="s">
        <v>181</v>
      </c>
      <c r="C27" t="s">
        <v>168</v>
      </c>
      <c r="D27" t="s">
        <v>182</v>
      </c>
      <c r="E27" t="s">
        <v>92</v>
      </c>
      <c r="F27" s="13">
        <v>45200</v>
      </c>
      <c r="G27" t="s">
        <v>93</v>
      </c>
      <c r="H27" t="s">
        <v>94</v>
      </c>
      <c r="I27" s="12">
        <f>_xlfn.XLOOKUP(A:A, 'FY26 Prelim Allocation'!B:B, 'FY26 Prelim Allocation'!D:D, "", FALSE)</f>
        <v>38177.4</v>
      </c>
      <c r="J27" s="12">
        <f>_xlfn.XLOOKUP(A:A, 'FY26 Full Allocation'!B:B, 'FY26 Full Allocation'!D:D, "", FALSE)</f>
        <v>38203.879999999997</v>
      </c>
      <c r="K27" s="12">
        <f>_xlfn.XLOOKUP(A:A, 'FY26 Full Allocation'!B:B, 'FY26 Full Allocation'!D:D, "", FALSE)</f>
        <v>38203.879999999997</v>
      </c>
      <c r="O27" t="s">
        <v>95</v>
      </c>
      <c r="P27">
        <f>_xlfn.XLOOKUP(A27, 'FY26 Indirect Cost Rates'!E:E, 'FY26 Indirect Cost Rates'!D:D, "", FALSE)</f>
        <v>8</v>
      </c>
      <c r="Q27">
        <f t="shared" si="0"/>
        <v>0.08</v>
      </c>
    </row>
    <row r="28" spans="1:17">
      <c r="A28" t="s">
        <v>183</v>
      </c>
      <c r="B28" t="s">
        <v>184</v>
      </c>
      <c r="C28" t="s">
        <v>168</v>
      </c>
      <c r="D28" t="s">
        <v>185</v>
      </c>
      <c r="E28" t="s">
        <v>92</v>
      </c>
      <c r="F28" s="13">
        <v>45200</v>
      </c>
      <c r="G28" t="s">
        <v>93</v>
      </c>
      <c r="H28" t="s">
        <v>94</v>
      </c>
      <c r="I28" s="12">
        <f>_xlfn.XLOOKUP(A:A, 'FY26 Prelim Allocation'!B:B, 'FY26 Prelim Allocation'!D:D, "", FALSE)</f>
        <v>96948.2</v>
      </c>
      <c r="J28" s="12">
        <f>_xlfn.XLOOKUP(A:A, 'FY26 Full Allocation'!B:B, 'FY26 Full Allocation'!D:D, "", FALSE)</f>
        <v>97043.58</v>
      </c>
      <c r="K28" s="12">
        <f>_xlfn.XLOOKUP(A:A, 'FY26 Full Allocation'!B:B, 'FY26 Full Allocation'!D:D, "", FALSE)</f>
        <v>97043.58</v>
      </c>
      <c r="O28" t="s">
        <v>95</v>
      </c>
      <c r="P28">
        <f>_xlfn.XLOOKUP(A28, 'FY26 Indirect Cost Rates'!E:E, 'FY26 Indirect Cost Rates'!D:D, "", FALSE)</f>
        <v>8</v>
      </c>
      <c r="Q28">
        <f t="shared" si="0"/>
        <v>0.08</v>
      </c>
    </row>
    <row r="29" spans="1:17">
      <c r="A29" t="s">
        <v>186</v>
      </c>
      <c r="B29" t="s">
        <v>187</v>
      </c>
      <c r="C29" t="s">
        <v>168</v>
      </c>
      <c r="D29" t="s">
        <v>188</v>
      </c>
      <c r="E29" t="s">
        <v>92</v>
      </c>
      <c r="F29" s="13">
        <v>45200</v>
      </c>
      <c r="G29" t="s">
        <v>93</v>
      </c>
      <c r="H29" t="s">
        <v>94</v>
      </c>
      <c r="I29" s="12">
        <f>_xlfn.XLOOKUP(A:A, 'FY26 Prelim Allocation'!B:B, 'FY26 Prelim Allocation'!D:D, "", FALSE)</f>
        <v>112865.28</v>
      </c>
      <c r="J29" s="12">
        <f>_xlfn.XLOOKUP(A:A, 'FY26 Full Allocation'!B:B, 'FY26 Full Allocation'!D:D, "", FALSE)</f>
        <v>112983.49</v>
      </c>
      <c r="K29" s="12">
        <f>_xlfn.XLOOKUP(A:A, 'FY26 Full Allocation'!B:B, 'FY26 Full Allocation'!D:D, "", FALSE)</f>
        <v>112983.49</v>
      </c>
      <c r="O29" t="s">
        <v>95</v>
      </c>
      <c r="P29">
        <f>_xlfn.XLOOKUP(A29, 'FY26 Indirect Cost Rates'!E:E, 'FY26 Indirect Cost Rates'!D:D, "", FALSE)</f>
        <v>8</v>
      </c>
      <c r="Q29">
        <f t="shared" si="0"/>
        <v>0.08</v>
      </c>
    </row>
    <row r="30" spans="1:17">
      <c r="A30" t="s">
        <v>189</v>
      </c>
      <c r="B30" t="s">
        <v>190</v>
      </c>
      <c r="C30" t="s">
        <v>168</v>
      </c>
      <c r="D30" t="s">
        <v>191</v>
      </c>
      <c r="E30" t="s">
        <v>92</v>
      </c>
      <c r="F30" s="13">
        <v>45200</v>
      </c>
      <c r="G30" t="s">
        <v>93</v>
      </c>
      <c r="H30" t="s">
        <v>94</v>
      </c>
      <c r="I30" s="12">
        <f>_xlfn.XLOOKUP(A:A, 'FY26 Prelim Allocation'!B:B, 'FY26 Prelim Allocation'!D:D, "", FALSE)</f>
        <v>65183.09</v>
      </c>
      <c r="J30" s="12">
        <f>_xlfn.XLOOKUP(A:A, 'FY26 Full Allocation'!B:B, 'FY26 Full Allocation'!D:D, "", FALSE)</f>
        <v>65252.32</v>
      </c>
      <c r="K30" s="12">
        <f>_xlfn.XLOOKUP(A:A, 'FY26 Full Allocation'!B:B, 'FY26 Full Allocation'!D:D, "", FALSE)</f>
        <v>65252.32</v>
      </c>
      <c r="O30" t="s">
        <v>95</v>
      </c>
      <c r="P30">
        <f>_xlfn.XLOOKUP(A30, 'FY26 Indirect Cost Rates'!E:E, 'FY26 Indirect Cost Rates'!D:D, "", FALSE)</f>
        <v>8</v>
      </c>
      <c r="Q30">
        <f t="shared" si="0"/>
        <v>0.08</v>
      </c>
    </row>
    <row r="31" spans="1:17">
      <c r="A31" t="s">
        <v>192</v>
      </c>
      <c r="B31" t="s">
        <v>193</v>
      </c>
      <c r="C31" t="s">
        <v>194</v>
      </c>
      <c r="D31" t="s">
        <v>195</v>
      </c>
      <c r="E31" t="s">
        <v>92</v>
      </c>
      <c r="F31" s="13">
        <v>45200</v>
      </c>
      <c r="G31" t="s">
        <v>93</v>
      </c>
      <c r="H31" t="s">
        <v>94</v>
      </c>
      <c r="I31" s="12">
        <f>_xlfn.XLOOKUP(A:A, 'FY26 Prelim Allocation'!B:B, 'FY26 Prelim Allocation'!D:D, "", FALSE)</f>
        <v>78851.64</v>
      </c>
      <c r="J31" s="12">
        <f>_xlfn.XLOOKUP(A:A, 'FY26 Full Allocation'!B:B, 'FY26 Full Allocation'!D:D, "", FALSE)</f>
        <v>78917.850000000006</v>
      </c>
      <c r="K31" s="12">
        <f>_xlfn.XLOOKUP(A:A, 'FY26 Full Allocation'!B:B, 'FY26 Full Allocation'!D:D, "", FALSE)</f>
        <v>78917.850000000006</v>
      </c>
      <c r="O31" t="s">
        <v>95</v>
      </c>
      <c r="P31">
        <f>_xlfn.XLOOKUP(A31, 'FY26 Indirect Cost Rates'!E:E, 'FY26 Indirect Cost Rates'!D:D, "", FALSE)</f>
        <v>8</v>
      </c>
      <c r="Q31">
        <f t="shared" si="0"/>
        <v>0.08</v>
      </c>
    </row>
    <row r="32" spans="1:17">
      <c r="A32" t="s">
        <v>196</v>
      </c>
      <c r="B32" t="s">
        <v>197</v>
      </c>
      <c r="C32" t="s">
        <v>168</v>
      </c>
      <c r="D32" t="s">
        <v>198</v>
      </c>
      <c r="E32" t="s">
        <v>92</v>
      </c>
      <c r="F32" s="13">
        <v>45200</v>
      </c>
      <c r="G32" t="s">
        <v>93</v>
      </c>
      <c r="H32" t="s">
        <v>94</v>
      </c>
      <c r="I32" s="12">
        <f>_xlfn.XLOOKUP(A:A, 'FY26 Prelim Allocation'!B:B, 'FY26 Prelim Allocation'!D:D, "", FALSE)</f>
        <v>76346.12</v>
      </c>
      <c r="J32" s="12">
        <f>_xlfn.XLOOKUP(A:A, 'FY26 Full Allocation'!B:B, 'FY26 Full Allocation'!D:D, "", FALSE)</f>
        <v>76423.460000000006</v>
      </c>
      <c r="K32" s="12">
        <f>_xlfn.XLOOKUP(A:A, 'FY26 Full Allocation'!B:B, 'FY26 Full Allocation'!D:D, "", FALSE)</f>
        <v>76423.460000000006</v>
      </c>
      <c r="O32" t="s">
        <v>95</v>
      </c>
      <c r="P32">
        <f>_xlfn.XLOOKUP(A32, 'FY26 Indirect Cost Rates'!E:E, 'FY26 Indirect Cost Rates'!D:D, "", FALSE)</f>
        <v>8</v>
      </c>
      <c r="Q32">
        <f t="shared" si="0"/>
        <v>0.08</v>
      </c>
    </row>
    <row r="33" spans="1:17">
      <c r="A33" t="s">
        <v>199</v>
      </c>
      <c r="B33" t="s">
        <v>200</v>
      </c>
      <c r="C33" t="s">
        <v>168</v>
      </c>
      <c r="D33" t="s">
        <v>201</v>
      </c>
      <c r="E33" t="s">
        <v>92</v>
      </c>
      <c r="F33" s="13">
        <v>45200</v>
      </c>
      <c r="G33" t="s">
        <v>93</v>
      </c>
      <c r="H33" t="s">
        <v>94</v>
      </c>
      <c r="I33" s="12">
        <f>_xlfn.XLOOKUP(A:A, 'FY26 Prelim Allocation'!B:B, 'FY26 Prelim Allocation'!D:D, "", FALSE)</f>
        <v>36386.629999999997</v>
      </c>
      <c r="J33" s="12">
        <f>_xlfn.XLOOKUP(A:A, 'FY26 Full Allocation'!B:B, 'FY26 Full Allocation'!D:D, "", FALSE)</f>
        <v>36426.19</v>
      </c>
      <c r="K33" s="12">
        <f>_xlfn.XLOOKUP(A:A, 'FY26 Full Allocation'!B:B, 'FY26 Full Allocation'!D:D, "", FALSE)</f>
        <v>36426.19</v>
      </c>
      <c r="O33" t="s">
        <v>95</v>
      </c>
      <c r="P33">
        <f>_xlfn.XLOOKUP(A33, 'FY26 Indirect Cost Rates'!E:E, 'FY26 Indirect Cost Rates'!D:D, "", FALSE)</f>
        <v>8</v>
      </c>
      <c r="Q33">
        <f t="shared" si="0"/>
        <v>0.08</v>
      </c>
    </row>
    <row r="34" spans="1:17">
      <c r="A34" t="s">
        <v>202</v>
      </c>
      <c r="B34" t="s">
        <v>203</v>
      </c>
      <c r="C34" t="s">
        <v>204</v>
      </c>
      <c r="D34" t="s">
        <v>205</v>
      </c>
      <c r="E34" t="s">
        <v>92</v>
      </c>
      <c r="F34" s="13">
        <v>45200</v>
      </c>
      <c r="G34" t="s">
        <v>93</v>
      </c>
      <c r="H34" t="s">
        <v>94</v>
      </c>
      <c r="I34" s="12">
        <f>_xlfn.XLOOKUP(A:A, 'FY26 Prelim Allocation'!B:B, 'FY26 Prelim Allocation'!D:D, "", FALSE)</f>
        <v>2212138.12</v>
      </c>
      <c r="J34" s="12">
        <f>_xlfn.XLOOKUP(A:A, 'FY26 Full Allocation'!B:B, 'FY26 Full Allocation'!D:D, "", FALSE)</f>
        <v>2214657.44</v>
      </c>
      <c r="K34" s="12">
        <f>_xlfn.XLOOKUP(A:A, 'FY26 Full Allocation'!B:B, 'FY26 Full Allocation'!D:D, "", FALSE)</f>
        <v>2214657.44</v>
      </c>
      <c r="O34" t="s">
        <v>95</v>
      </c>
      <c r="P34" t="str">
        <f>_xlfn.XLOOKUP(A34, 'FY26 Indirect Cost Rates'!E:E, 'FY26 Indirect Cost Rates'!D:D, "", FALSE)</f>
        <v/>
      </c>
      <c r="Q34">
        <f t="shared" si="0"/>
        <v>0</v>
      </c>
    </row>
    <row r="35" spans="1:17">
      <c r="A35" t="s">
        <v>206</v>
      </c>
      <c r="B35" t="s">
        <v>207</v>
      </c>
      <c r="C35" t="s">
        <v>208</v>
      </c>
      <c r="D35" t="s">
        <v>209</v>
      </c>
      <c r="E35" t="s">
        <v>92</v>
      </c>
      <c r="F35" s="13">
        <v>45200</v>
      </c>
      <c r="G35" t="s">
        <v>93</v>
      </c>
      <c r="H35" t="s">
        <v>94</v>
      </c>
      <c r="I35" s="12">
        <f>_xlfn.XLOOKUP(A:A, 'FY26 Prelim Allocation'!B:B, 'FY26 Prelim Allocation'!D:D, "", FALSE)</f>
        <v>2848982.16</v>
      </c>
      <c r="J35" s="12">
        <f>_xlfn.XLOOKUP(A:A, 'FY26 Full Allocation'!B:B, 'FY26 Full Allocation'!D:D, "", FALSE)</f>
        <v>2851119.2</v>
      </c>
      <c r="K35" s="12">
        <f>_xlfn.XLOOKUP(A:A, 'FY26 Full Allocation'!B:B, 'FY26 Full Allocation'!D:D, "", FALSE)</f>
        <v>2851119.2</v>
      </c>
      <c r="O35" t="s">
        <v>95</v>
      </c>
      <c r="P35">
        <f>_xlfn.XLOOKUP(A35, 'FY26 Indirect Cost Rates'!E:E, 'FY26 Indirect Cost Rates'!D:D, "", FALSE)</f>
        <v>3.94</v>
      </c>
      <c r="Q35">
        <f t="shared" si="0"/>
        <v>3.9399999999999998E-2</v>
      </c>
    </row>
    <row r="36" spans="1:17">
      <c r="A36" t="s">
        <v>210</v>
      </c>
      <c r="B36" t="s">
        <v>211</v>
      </c>
      <c r="C36" t="s">
        <v>212</v>
      </c>
      <c r="D36" t="s">
        <v>213</v>
      </c>
      <c r="E36" t="s">
        <v>92</v>
      </c>
      <c r="F36" s="13">
        <v>45200</v>
      </c>
      <c r="G36" t="s">
        <v>93</v>
      </c>
      <c r="H36" t="s">
        <v>94</v>
      </c>
      <c r="I36" s="12">
        <f>_xlfn.XLOOKUP(A:A, 'FY26 Prelim Allocation'!B:B, 'FY26 Prelim Allocation'!D:D, "", FALSE)</f>
        <v>51317.72</v>
      </c>
      <c r="J36" s="12">
        <f>_xlfn.XLOOKUP(A:A, 'FY26 Full Allocation'!B:B, 'FY26 Full Allocation'!D:D, "", FALSE)</f>
        <v>51354.23</v>
      </c>
      <c r="K36" s="12">
        <f>_xlfn.XLOOKUP(A:A, 'FY26 Full Allocation'!B:B, 'FY26 Full Allocation'!D:D, "", FALSE)</f>
        <v>51354.23</v>
      </c>
      <c r="O36" t="s">
        <v>95</v>
      </c>
      <c r="P36" t="str">
        <f>_xlfn.XLOOKUP(A36, 'FY26 Indirect Cost Rates'!E:E, 'FY26 Indirect Cost Rates'!D:D, "", FALSE)</f>
        <v/>
      </c>
      <c r="Q36">
        <f t="shared" si="0"/>
        <v>0</v>
      </c>
    </row>
    <row r="37" spans="1:17">
      <c r="A37" t="s">
        <v>214</v>
      </c>
      <c r="B37" t="s">
        <v>215</v>
      </c>
      <c r="C37" t="s">
        <v>215</v>
      </c>
      <c r="D37" t="s">
        <v>216</v>
      </c>
      <c r="E37" t="s">
        <v>92</v>
      </c>
      <c r="F37" s="13">
        <v>45200</v>
      </c>
      <c r="G37" t="s">
        <v>93</v>
      </c>
      <c r="H37" t="s">
        <v>94</v>
      </c>
      <c r="I37" s="12">
        <f>_xlfn.XLOOKUP(A:A, 'FY26 Prelim Allocation'!B:B, 'FY26 Prelim Allocation'!D:D, "", FALSE)</f>
        <v>139307.81</v>
      </c>
      <c r="J37" s="12">
        <f>_xlfn.XLOOKUP(A:A, 'FY26 Full Allocation'!B:B, 'FY26 Full Allocation'!D:D, "", FALSE)</f>
        <v>139466.18</v>
      </c>
      <c r="K37" s="12">
        <f>_xlfn.XLOOKUP(A:A, 'FY26 Full Allocation'!B:B, 'FY26 Full Allocation'!D:D, "", FALSE)</f>
        <v>139466.18</v>
      </c>
      <c r="O37" t="s">
        <v>95</v>
      </c>
      <c r="P37">
        <f>_xlfn.XLOOKUP(A37, 'FY26 Indirect Cost Rates'!E:E, 'FY26 Indirect Cost Rates'!D:D, "", FALSE)</f>
        <v>8</v>
      </c>
      <c r="Q37">
        <f t="shared" si="0"/>
        <v>0.08</v>
      </c>
    </row>
    <row r="38" spans="1:17">
      <c r="A38" t="s">
        <v>217</v>
      </c>
      <c r="B38" t="s">
        <v>218</v>
      </c>
      <c r="C38" t="s">
        <v>219</v>
      </c>
      <c r="D38">
        <v>0</v>
      </c>
      <c r="E38" t="s">
        <v>92</v>
      </c>
      <c r="F38" s="13">
        <v>45200</v>
      </c>
      <c r="G38" t="s">
        <v>93</v>
      </c>
      <c r="H38" t="s">
        <v>94</v>
      </c>
      <c r="I38" s="12">
        <f>_xlfn.XLOOKUP(A:A, 'FY26 Prelim Allocation'!B:B, 'FY26 Prelim Allocation'!D:D, "", FALSE)</f>
        <v>391.37</v>
      </c>
      <c r="J38" s="12">
        <f>_xlfn.XLOOKUP(A:A, 'FY26 Full Allocation'!B:B, 'FY26 Full Allocation'!D:D, "", FALSE)</f>
        <v>0</v>
      </c>
      <c r="K38" s="12">
        <f>_xlfn.XLOOKUP(A:A, 'FY26 Full Allocation'!B:B, 'FY26 Full Allocation'!D:D, "", FALSE)</f>
        <v>0</v>
      </c>
      <c r="O38" t="s">
        <v>95</v>
      </c>
      <c r="P38" t="str">
        <f>_xlfn.XLOOKUP(A38, 'FY26 Indirect Cost Rates'!E:E, 'FY26 Indirect Cost Rates'!D:D, "", FALSE)</f>
        <v/>
      </c>
      <c r="Q38">
        <f t="shared" si="0"/>
        <v>0</v>
      </c>
    </row>
    <row r="39" spans="1:17">
      <c r="A39" t="s">
        <v>220</v>
      </c>
      <c r="B39" t="s">
        <v>221</v>
      </c>
      <c r="C39" t="s">
        <v>221</v>
      </c>
      <c r="D39" t="s">
        <v>222</v>
      </c>
      <c r="E39" t="s">
        <v>92</v>
      </c>
      <c r="F39" s="13">
        <v>45200</v>
      </c>
      <c r="G39" t="s">
        <v>93</v>
      </c>
      <c r="H39" t="s">
        <v>94</v>
      </c>
      <c r="I39" s="12">
        <f>_xlfn.XLOOKUP(A:A, 'FY26 Prelim Allocation'!B:B, 'FY26 Prelim Allocation'!D:D, "", FALSE)</f>
        <v>4049.25</v>
      </c>
      <c r="J39" s="12">
        <f>_xlfn.XLOOKUP(A:A, 'FY26 Full Allocation'!B:B, 'FY26 Full Allocation'!D:D, "", FALSE)</f>
        <v>4050.36</v>
      </c>
      <c r="K39" s="12">
        <f>_xlfn.XLOOKUP(A:A, 'FY26 Full Allocation'!B:B, 'FY26 Full Allocation'!D:D, "", FALSE)</f>
        <v>4050.36</v>
      </c>
      <c r="O39" t="s">
        <v>95</v>
      </c>
      <c r="P39" t="str">
        <f>_xlfn.XLOOKUP(A39, 'FY26 Indirect Cost Rates'!E:E, 'FY26 Indirect Cost Rates'!D:D, "", FALSE)</f>
        <v/>
      </c>
      <c r="Q39">
        <f t="shared" si="0"/>
        <v>0</v>
      </c>
    </row>
    <row r="40" spans="1:17">
      <c r="A40" t="s">
        <v>223</v>
      </c>
      <c r="B40" t="s">
        <v>224</v>
      </c>
      <c r="C40" t="s">
        <v>225</v>
      </c>
      <c r="D40" t="s">
        <v>226</v>
      </c>
      <c r="E40" t="s">
        <v>92</v>
      </c>
      <c r="F40" s="13">
        <v>45200</v>
      </c>
      <c r="G40" t="s">
        <v>93</v>
      </c>
      <c r="H40" t="s">
        <v>94</v>
      </c>
      <c r="I40" s="12">
        <f>_xlfn.XLOOKUP(A:A, 'FY26 Prelim Allocation'!B:B, 'FY26 Prelim Allocation'!D:D, "", FALSE)</f>
        <v>702695.98</v>
      </c>
      <c r="J40" s="12">
        <f>_xlfn.XLOOKUP(A:A, 'FY26 Full Allocation'!B:B, 'FY26 Full Allocation'!D:D, "", FALSE)</f>
        <v>702574.82</v>
      </c>
      <c r="K40" s="12">
        <f>_xlfn.XLOOKUP(A:A, 'FY26 Full Allocation'!B:B, 'FY26 Full Allocation'!D:D, "", FALSE)</f>
        <v>702574.82</v>
      </c>
      <c r="O40" t="s">
        <v>95</v>
      </c>
      <c r="P40">
        <f>_xlfn.XLOOKUP(A40, 'FY26 Indirect Cost Rates'!E:E, 'FY26 Indirect Cost Rates'!D:D, "", FALSE)</f>
        <v>5.24</v>
      </c>
      <c r="Q40">
        <f t="shared" si="0"/>
        <v>5.2400000000000002E-2</v>
      </c>
    </row>
    <row r="41" spans="1:17">
      <c r="A41" t="s">
        <v>227</v>
      </c>
      <c r="B41" t="s">
        <v>228</v>
      </c>
      <c r="C41" t="s">
        <v>228</v>
      </c>
      <c r="D41" t="s">
        <v>229</v>
      </c>
      <c r="E41" t="s">
        <v>92</v>
      </c>
      <c r="F41" s="13">
        <v>45200</v>
      </c>
      <c r="G41" t="s">
        <v>93</v>
      </c>
      <c r="H41" t="s">
        <v>94</v>
      </c>
      <c r="I41" s="12">
        <f>_xlfn.XLOOKUP(A:A, 'FY26 Prelim Allocation'!B:B, 'FY26 Prelim Allocation'!D:D, "", FALSE)</f>
        <v>40695.01</v>
      </c>
      <c r="J41" s="12">
        <f>_xlfn.XLOOKUP(A:A, 'FY26 Full Allocation'!B:B, 'FY26 Full Allocation'!D:D, "", FALSE)</f>
        <v>40738.050000000003</v>
      </c>
      <c r="K41" s="12">
        <f>_xlfn.XLOOKUP(A:A, 'FY26 Full Allocation'!B:B, 'FY26 Full Allocation'!D:D, "", FALSE)</f>
        <v>40738.050000000003</v>
      </c>
      <c r="O41" t="s">
        <v>95</v>
      </c>
      <c r="P41">
        <f>_xlfn.XLOOKUP(A41, 'FY26 Indirect Cost Rates'!E:E, 'FY26 Indirect Cost Rates'!D:D, "", FALSE)</f>
        <v>8</v>
      </c>
      <c r="Q41">
        <f t="shared" si="0"/>
        <v>0.08</v>
      </c>
    </row>
    <row r="42" spans="1:17">
      <c r="A42" t="s">
        <v>230</v>
      </c>
      <c r="B42" t="s">
        <v>231</v>
      </c>
      <c r="C42" t="s">
        <v>231</v>
      </c>
      <c r="D42" t="s">
        <v>232</v>
      </c>
      <c r="E42" t="s">
        <v>92</v>
      </c>
      <c r="F42" s="13">
        <v>45200</v>
      </c>
      <c r="G42" t="s">
        <v>93</v>
      </c>
      <c r="H42" t="s">
        <v>94</v>
      </c>
      <c r="I42" s="12" t="str">
        <f>_xlfn.XLOOKUP(A:A, 'FY26 Prelim Allocation'!B:B, 'FY26 Prelim Allocation'!D:D, "", FALSE)</f>
        <v/>
      </c>
      <c r="J42" s="12" t="str">
        <f>_xlfn.XLOOKUP(A:A, 'FY26 Full Allocation'!B:B, 'FY26 Full Allocation'!D:D, "", FALSE)</f>
        <v/>
      </c>
      <c r="K42" s="12" t="str">
        <f>_xlfn.XLOOKUP(A:A, 'FY26 Full Allocation'!B:B, 'FY26 Full Allocation'!D:D, "", FALSE)</f>
        <v/>
      </c>
      <c r="O42" t="s">
        <v>95</v>
      </c>
      <c r="P42" t="str">
        <f>_xlfn.XLOOKUP(A42, 'FY26 Indirect Cost Rates'!E:E, 'FY26 Indirect Cost Rates'!D:D, "", FALSE)</f>
        <v/>
      </c>
      <c r="Q42">
        <f t="shared" si="0"/>
        <v>0</v>
      </c>
    </row>
    <row r="43" spans="1:17">
      <c r="A43" t="s">
        <v>233</v>
      </c>
      <c r="B43" t="s">
        <v>234</v>
      </c>
      <c r="C43" t="s">
        <v>234</v>
      </c>
      <c r="D43" t="s">
        <v>235</v>
      </c>
      <c r="E43" t="s">
        <v>92</v>
      </c>
      <c r="F43" s="13">
        <v>45200</v>
      </c>
      <c r="G43" t="s">
        <v>93</v>
      </c>
      <c r="H43" t="s">
        <v>94</v>
      </c>
      <c r="I43" s="12">
        <f>_xlfn.XLOOKUP(A:A, 'FY26 Prelim Allocation'!B:B, 'FY26 Prelim Allocation'!D:D, "", FALSE)</f>
        <v>76060.960000000006</v>
      </c>
      <c r="J43" s="12">
        <f>_xlfn.XLOOKUP(A:A, 'FY26 Full Allocation'!B:B, 'FY26 Full Allocation'!D:D, "", FALSE)</f>
        <v>76143.75</v>
      </c>
      <c r="K43" s="12">
        <f>_xlfn.XLOOKUP(A:A, 'FY26 Full Allocation'!B:B, 'FY26 Full Allocation'!D:D, "", FALSE)</f>
        <v>76143.75</v>
      </c>
      <c r="O43" t="s">
        <v>95</v>
      </c>
      <c r="P43">
        <f>_xlfn.XLOOKUP(A43, 'FY26 Indirect Cost Rates'!E:E, 'FY26 Indirect Cost Rates'!D:D, "", FALSE)</f>
        <v>8</v>
      </c>
      <c r="Q43">
        <f t="shared" si="0"/>
        <v>0.08</v>
      </c>
    </row>
    <row r="44" spans="1:17">
      <c r="A44" t="s">
        <v>236</v>
      </c>
      <c r="B44" t="s">
        <v>237</v>
      </c>
      <c r="C44" t="s">
        <v>237</v>
      </c>
      <c r="D44" t="s">
        <v>238</v>
      </c>
      <c r="E44" t="s">
        <v>92</v>
      </c>
      <c r="F44" s="13">
        <v>45200</v>
      </c>
      <c r="G44" t="s">
        <v>93</v>
      </c>
      <c r="H44" t="s">
        <v>94</v>
      </c>
      <c r="I44" s="12">
        <f>_xlfn.XLOOKUP(A:A, 'FY26 Prelim Allocation'!B:B, 'FY26 Prelim Allocation'!D:D, "", FALSE)</f>
        <v>77635.39</v>
      </c>
      <c r="J44" s="12">
        <f>_xlfn.XLOOKUP(A:A, 'FY26 Full Allocation'!B:B, 'FY26 Full Allocation'!D:D, "", FALSE)</f>
        <v>77719.710000000006</v>
      </c>
      <c r="K44" s="12">
        <f>_xlfn.XLOOKUP(A:A, 'FY26 Full Allocation'!B:B, 'FY26 Full Allocation'!D:D, "", FALSE)</f>
        <v>77719.710000000006</v>
      </c>
      <c r="O44" t="s">
        <v>95</v>
      </c>
      <c r="P44">
        <f>_xlfn.XLOOKUP(A44, 'FY26 Indirect Cost Rates'!E:E, 'FY26 Indirect Cost Rates'!D:D, "", FALSE)</f>
        <v>8</v>
      </c>
      <c r="Q44">
        <f t="shared" si="0"/>
        <v>0.08</v>
      </c>
    </row>
    <row r="45" spans="1:17">
      <c r="A45" t="s">
        <v>239</v>
      </c>
      <c r="B45" t="s">
        <v>240</v>
      </c>
      <c r="C45" t="s">
        <v>240</v>
      </c>
      <c r="D45" t="s">
        <v>241</v>
      </c>
      <c r="E45" t="s">
        <v>92</v>
      </c>
      <c r="F45" s="13">
        <v>45200</v>
      </c>
      <c r="G45" t="s">
        <v>93</v>
      </c>
      <c r="H45" t="s">
        <v>94</v>
      </c>
      <c r="I45" s="12">
        <f>_xlfn.XLOOKUP(A:A, 'FY26 Prelim Allocation'!B:B, 'FY26 Prelim Allocation'!D:D, "", FALSE)</f>
        <v>68003.199999999997</v>
      </c>
      <c r="J45" s="12">
        <f>_xlfn.XLOOKUP(A:A, 'FY26 Full Allocation'!B:B, 'FY26 Full Allocation'!D:D, "", FALSE)</f>
        <v>68074.47</v>
      </c>
      <c r="K45" s="12">
        <f>_xlfn.XLOOKUP(A:A, 'FY26 Full Allocation'!B:B, 'FY26 Full Allocation'!D:D, "", FALSE)</f>
        <v>68074.47</v>
      </c>
      <c r="O45" t="s">
        <v>95</v>
      </c>
      <c r="P45">
        <f>_xlfn.XLOOKUP(A45, 'FY26 Indirect Cost Rates'!E:E, 'FY26 Indirect Cost Rates'!D:D, "", FALSE)</f>
        <v>8</v>
      </c>
      <c r="Q45">
        <f t="shared" si="0"/>
        <v>0.08</v>
      </c>
    </row>
    <row r="46" spans="1:17">
      <c r="A46" t="s">
        <v>242</v>
      </c>
      <c r="B46" t="s">
        <v>243</v>
      </c>
      <c r="C46" t="s">
        <v>243</v>
      </c>
      <c r="D46" t="s">
        <v>244</v>
      </c>
      <c r="E46" t="s">
        <v>92</v>
      </c>
      <c r="F46" s="13">
        <v>45200</v>
      </c>
      <c r="G46" t="s">
        <v>93</v>
      </c>
      <c r="H46" t="s">
        <v>94</v>
      </c>
      <c r="I46" s="12">
        <f>_xlfn.XLOOKUP(A:A, 'FY26 Prelim Allocation'!B:B, 'FY26 Prelim Allocation'!D:D, "", FALSE)</f>
        <v>80741.98</v>
      </c>
      <c r="J46" s="12">
        <f>_xlfn.XLOOKUP(A:A, 'FY26 Full Allocation'!B:B, 'FY26 Full Allocation'!D:D, "", FALSE)</f>
        <v>80828.67</v>
      </c>
      <c r="K46" s="12">
        <f>_xlfn.XLOOKUP(A:A, 'FY26 Full Allocation'!B:B, 'FY26 Full Allocation'!D:D, "", FALSE)</f>
        <v>80828.67</v>
      </c>
      <c r="O46" t="s">
        <v>95</v>
      </c>
      <c r="P46">
        <f>_xlfn.XLOOKUP(A46, 'FY26 Indirect Cost Rates'!E:E, 'FY26 Indirect Cost Rates'!D:D, "", FALSE)</f>
        <v>8</v>
      </c>
      <c r="Q46">
        <f t="shared" si="0"/>
        <v>0.08</v>
      </c>
    </row>
    <row r="47" spans="1:17">
      <c r="A47" t="s">
        <v>245</v>
      </c>
      <c r="B47" t="s">
        <v>246</v>
      </c>
      <c r="C47" t="s">
        <v>246</v>
      </c>
      <c r="D47" t="s">
        <v>247</v>
      </c>
      <c r="E47" t="s">
        <v>92</v>
      </c>
      <c r="F47" s="13">
        <v>45200</v>
      </c>
      <c r="G47" t="s">
        <v>93</v>
      </c>
      <c r="H47" t="s">
        <v>94</v>
      </c>
      <c r="I47" s="12">
        <f>_xlfn.XLOOKUP(A:A, 'FY26 Prelim Allocation'!B:B, 'FY26 Prelim Allocation'!D:D, "", FALSE)</f>
        <v>102092.02</v>
      </c>
      <c r="J47" s="12">
        <f>_xlfn.XLOOKUP(A:A, 'FY26 Full Allocation'!B:B, 'FY26 Full Allocation'!D:D, "", FALSE)</f>
        <v>102202.84</v>
      </c>
      <c r="K47" s="12">
        <f>_xlfn.XLOOKUP(A:A, 'FY26 Full Allocation'!B:B, 'FY26 Full Allocation'!D:D, "", FALSE)</f>
        <v>102202.84</v>
      </c>
      <c r="O47" t="s">
        <v>95</v>
      </c>
      <c r="P47">
        <f>_xlfn.XLOOKUP(A47, 'FY26 Indirect Cost Rates'!E:E, 'FY26 Indirect Cost Rates'!D:D, "", FALSE)</f>
        <v>8</v>
      </c>
      <c r="Q47">
        <f t="shared" si="0"/>
        <v>0.08</v>
      </c>
    </row>
    <row r="48" spans="1:17">
      <c r="A48" t="s">
        <v>248</v>
      </c>
      <c r="B48" t="s">
        <v>249</v>
      </c>
      <c r="C48" t="s">
        <v>249</v>
      </c>
      <c r="D48" t="s">
        <v>250</v>
      </c>
      <c r="E48" t="s">
        <v>92</v>
      </c>
      <c r="F48" s="13">
        <v>45200</v>
      </c>
      <c r="G48" t="s">
        <v>93</v>
      </c>
      <c r="H48" t="s">
        <v>94</v>
      </c>
      <c r="I48" s="12">
        <f>_xlfn.XLOOKUP(A:A, 'FY26 Prelim Allocation'!B:B, 'FY26 Prelim Allocation'!D:D, "", FALSE)</f>
        <v>101434.71</v>
      </c>
      <c r="J48" s="12">
        <f>_xlfn.XLOOKUP(A:A, 'FY26 Full Allocation'!B:B, 'FY26 Full Allocation'!D:D, "", FALSE)</f>
        <v>101547.72</v>
      </c>
      <c r="K48" s="12">
        <f>_xlfn.XLOOKUP(A:A, 'FY26 Full Allocation'!B:B, 'FY26 Full Allocation'!D:D, "", FALSE)</f>
        <v>101547.72</v>
      </c>
      <c r="O48" t="s">
        <v>95</v>
      </c>
      <c r="P48">
        <f>_xlfn.XLOOKUP(A48, 'FY26 Indirect Cost Rates'!E:E, 'FY26 Indirect Cost Rates'!D:D, "", FALSE)</f>
        <v>8</v>
      </c>
      <c r="Q48">
        <f t="shared" si="0"/>
        <v>0.08</v>
      </c>
    </row>
    <row r="49" spans="1:17">
      <c r="A49" t="s">
        <v>251</v>
      </c>
      <c r="B49" t="s">
        <v>252</v>
      </c>
      <c r="C49" t="s">
        <v>252</v>
      </c>
      <c r="D49" t="s">
        <v>253</v>
      </c>
      <c r="E49" t="s">
        <v>92</v>
      </c>
      <c r="F49" s="13">
        <v>45200</v>
      </c>
      <c r="G49" t="s">
        <v>93</v>
      </c>
      <c r="H49" t="s">
        <v>94</v>
      </c>
      <c r="I49" s="12">
        <f>_xlfn.XLOOKUP(A:A, 'FY26 Prelim Allocation'!B:B, 'FY26 Prelim Allocation'!D:D, "", FALSE)</f>
        <v>149919.65</v>
      </c>
      <c r="J49" s="12">
        <f>_xlfn.XLOOKUP(A:A, 'FY26 Full Allocation'!B:B, 'FY26 Full Allocation'!D:D, "", FALSE)</f>
        <v>150084.12</v>
      </c>
      <c r="K49" s="12">
        <f>_xlfn.XLOOKUP(A:A, 'FY26 Full Allocation'!B:B, 'FY26 Full Allocation'!D:D, "", FALSE)</f>
        <v>150084.12</v>
      </c>
      <c r="O49" t="s">
        <v>95</v>
      </c>
      <c r="P49">
        <f>_xlfn.XLOOKUP(A49, 'FY26 Indirect Cost Rates'!E:E, 'FY26 Indirect Cost Rates'!D:D, "", FALSE)</f>
        <v>8</v>
      </c>
      <c r="Q49">
        <f t="shared" si="0"/>
        <v>0.08</v>
      </c>
    </row>
    <row r="50" spans="1:17">
      <c r="A50" t="s">
        <v>254</v>
      </c>
      <c r="B50" t="s">
        <v>255</v>
      </c>
      <c r="C50" t="s">
        <v>255</v>
      </c>
      <c r="D50" t="s">
        <v>256</v>
      </c>
      <c r="E50" t="s">
        <v>92</v>
      </c>
      <c r="F50" s="13">
        <v>45200</v>
      </c>
      <c r="G50" t="s">
        <v>93</v>
      </c>
      <c r="H50" t="s">
        <v>94</v>
      </c>
      <c r="I50" s="12">
        <f>_xlfn.XLOOKUP(A:A, 'FY26 Prelim Allocation'!B:B, 'FY26 Prelim Allocation'!D:D, "", FALSE)</f>
        <v>0</v>
      </c>
      <c r="J50" s="12">
        <f>_xlfn.XLOOKUP(A:A, 'FY26 Full Allocation'!B:B, 'FY26 Full Allocation'!D:D, "", FALSE)</f>
        <v>0</v>
      </c>
      <c r="K50" s="12">
        <f>_xlfn.XLOOKUP(A:A, 'FY26 Full Allocation'!B:B, 'FY26 Full Allocation'!D:D, "", FALSE)</f>
        <v>0</v>
      </c>
      <c r="O50" t="s">
        <v>95</v>
      </c>
      <c r="P50">
        <f>_xlfn.XLOOKUP(A50, 'FY26 Indirect Cost Rates'!E:E, 'FY26 Indirect Cost Rates'!D:D, "", FALSE)</f>
        <v>8</v>
      </c>
      <c r="Q50">
        <f t="shared" si="0"/>
        <v>0.08</v>
      </c>
    </row>
    <row r="51" spans="1:17">
      <c r="A51" t="s">
        <v>257</v>
      </c>
      <c r="B51" t="s">
        <v>255</v>
      </c>
      <c r="C51" t="s">
        <v>255</v>
      </c>
      <c r="D51" t="s">
        <v>256</v>
      </c>
      <c r="E51" t="s">
        <v>92</v>
      </c>
      <c r="F51" s="13">
        <v>45200</v>
      </c>
      <c r="G51" t="s">
        <v>93</v>
      </c>
      <c r="H51" t="s">
        <v>94</v>
      </c>
      <c r="I51" s="12">
        <f>_xlfn.XLOOKUP(A:A, 'FY26 Prelim Allocation'!B:B, 'FY26 Prelim Allocation'!D:D, "", FALSE)</f>
        <v>127790.3</v>
      </c>
      <c r="J51" s="12">
        <f>_xlfn.XLOOKUP(A:A, 'FY26 Full Allocation'!B:B, 'FY26 Full Allocation'!D:D, "", FALSE)</f>
        <v>127935.48</v>
      </c>
      <c r="K51" s="12">
        <f>_xlfn.XLOOKUP(A:A, 'FY26 Full Allocation'!B:B, 'FY26 Full Allocation'!D:D, "", FALSE)</f>
        <v>127935.48</v>
      </c>
      <c r="O51" t="s">
        <v>95</v>
      </c>
      <c r="P51">
        <f>_xlfn.XLOOKUP(A51, 'FY26 Indirect Cost Rates'!E:E, 'FY26 Indirect Cost Rates'!D:D, "", FALSE)</f>
        <v>8</v>
      </c>
      <c r="Q51">
        <f t="shared" si="0"/>
        <v>0.08</v>
      </c>
    </row>
    <row r="52" spans="1:17">
      <c r="A52" t="s">
        <v>258</v>
      </c>
      <c r="B52" t="s">
        <v>259</v>
      </c>
      <c r="C52" t="s">
        <v>259</v>
      </c>
      <c r="D52" t="s">
        <v>260</v>
      </c>
      <c r="E52" t="s">
        <v>92</v>
      </c>
      <c r="F52" s="13">
        <v>45200</v>
      </c>
      <c r="G52" t="s">
        <v>93</v>
      </c>
      <c r="H52" t="s">
        <v>94</v>
      </c>
      <c r="I52" s="12">
        <f>_xlfn.XLOOKUP(A:A, 'FY26 Prelim Allocation'!B:B, 'FY26 Prelim Allocation'!D:D, "", FALSE)</f>
        <v>103598.91</v>
      </c>
      <c r="J52" s="12">
        <f>_xlfn.XLOOKUP(A:A, 'FY26 Full Allocation'!B:B, 'FY26 Full Allocation'!D:D, "", FALSE)</f>
        <v>103710.01</v>
      </c>
      <c r="K52" s="12">
        <f>_xlfn.XLOOKUP(A:A, 'FY26 Full Allocation'!B:B, 'FY26 Full Allocation'!D:D, "", FALSE)</f>
        <v>103710.01</v>
      </c>
      <c r="O52" t="s">
        <v>95</v>
      </c>
      <c r="P52">
        <f>_xlfn.XLOOKUP(A52, 'FY26 Indirect Cost Rates'!E:E, 'FY26 Indirect Cost Rates'!D:D, "", FALSE)</f>
        <v>8</v>
      </c>
      <c r="Q52">
        <f t="shared" si="0"/>
        <v>0.08</v>
      </c>
    </row>
    <row r="53" spans="1:17">
      <c r="A53" t="s">
        <v>261</v>
      </c>
      <c r="B53" t="s">
        <v>262</v>
      </c>
      <c r="C53" t="s">
        <v>262</v>
      </c>
      <c r="D53" t="s">
        <v>263</v>
      </c>
      <c r="E53" t="s">
        <v>92</v>
      </c>
      <c r="F53" s="13">
        <v>45200</v>
      </c>
      <c r="G53" t="s">
        <v>93</v>
      </c>
      <c r="H53" t="s">
        <v>94</v>
      </c>
      <c r="I53" s="12">
        <f>_xlfn.XLOOKUP(A:A, 'FY26 Prelim Allocation'!B:B, 'FY26 Prelim Allocation'!D:D, "", FALSE)</f>
        <v>76878.2</v>
      </c>
      <c r="J53" s="12">
        <f>_xlfn.XLOOKUP(A:A, 'FY26 Full Allocation'!B:B, 'FY26 Full Allocation'!D:D, "", FALSE)</f>
        <v>76964.41</v>
      </c>
      <c r="K53" s="12">
        <f>_xlfn.XLOOKUP(A:A, 'FY26 Full Allocation'!B:B, 'FY26 Full Allocation'!D:D, "", FALSE)</f>
        <v>76964.41</v>
      </c>
      <c r="O53" t="s">
        <v>95</v>
      </c>
      <c r="P53">
        <f>_xlfn.XLOOKUP(A53, 'FY26 Indirect Cost Rates'!E:E, 'FY26 Indirect Cost Rates'!D:D, "", FALSE)</f>
        <v>8</v>
      </c>
      <c r="Q53">
        <f t="shared" si="0"/>
        <v>0.08</v>
      </c>
    </row>
    <row r="54" spans="1:17">
      <c r="A54" t="s">
        <v>264</v>
      </c>
      <c r="B54" t="s">
        <v>265</v>
      </c>
      <c r="C54" t="s">
        <v>266</v>
      </c>
      <c r="D54" t="s">
        <v>267</v>
      </c>
      <c r="E54" t="s">
        <v>92</v>
      </c>
      <c r="F54" s="13">
        <v>45200</v>
      </c>
      <c r="G54" t="s">
        <v>93</v>
      </c>
      <c r="H54" t="s">
        <v>94</v>
      </c>
      <c r="I54" s="12">
        <f>_xlfn.XLOOKUP(A:A, 'FY26 Prelim Allocation'!B:B, 'FY26 Prelim Allocation'!D:D, "", FALSE)</f>
        <v>21841.8</v>
      </c>
      <c r="J54" s="12">
        <f>_xlfn.XLOOKUP(A:A, 'FY26 Full Allocation'!B:B, 'FY26 Full Allocation'!D:D, "", FALSE)</f>
        <v>21865.8</v>
      </c>
      <c r="K54" s="12">
        <f>_xlfn.XLOOKUP(A:A, 'FY26 Full Allocation'!B:B, 'FY26 Full Allocation'!D:D, "", FALSE)</f>
        <v>21865.8</v>
      </c>
      <c r="O54" t="s">
        <v>95</v>
      </c>
      <c r="P54" t="str">
        <f>_xlfn.XLOOKUP(A54, 'FY26 Indirect Cost Rates'!E:E, 'FY26 Indirect Cost Rates'!D:D, "", FALSE)</f>
        <v/>
      </c>
      <c r="Q54">
        <f t="shared" si="0"/>
        <v>0</v>
      </c>
    </row>
    <row r="55" spans="1:17">
      <c r="A55" t="s">
        <v>268</v>
      </c>
      <c r="B55" t="s">
        <v>269</v>
      </c>
      <c r="C55" t="s">
        <v>266</v>
      </c>
      <c r="D55" t="s">
        <v>267</v>
      </c>
      <c r="E55" t="s">
        <v>92</v>
      </c>
      <c r="F55" s="13">
        <v>45200</v>
      </c>
      <c r="G55" t="s">
        <v>93</v>
      </c>
      <c r="H55" t="s">
        <v>94</v>
      </c>
      <c r="I55" s="12">
        <f>_xlfn.XLOOKUP(A:A, 'FY26 Prelim Allocation'!B:B, 'FY26 Prelim Allocation'!D:D, "", FALSE)</f>
        <v>49134.559999999998</v>
      </c>
      <c r="J55" s="12">
        <f>_xlfn.XLOOKUP(A:A, 'FY26 Full Allocation'!B:B, 'FY26 Full Allocation'!D:D, "", FALSE)</f>
        <v>49190.29</v>
      </c>
      <c r="K55" s="12">
        <f>_xlfn.XLOOKUP(A:A, 'FY26 Full Allocation'!B:B, 'FY26 Full Allocation'!D:D, "", FALSE)</f>
        <v>49190.29</v>
      </c>
      <c r="O55" t="s">
        <v>95</v>
      </c>
      <c r="P55" t="str">
        <f>_xlfn.XLOOKUP(A55, 'FY26 Indirect Cost Rates'!E:E, 'FY26 Indirect Cost Rates'!D:D, "", FALSE)</f>
        <v/>
      </c>
      <c r="Q55">
        <f t="shared" si="0"/>
        <v>0</v>
      </c>
    </row>
    <row r="56" spans="1:17">
      <c r="A56" t="s">
        <v>270</v>
      </c>
      <c r="B56" t="s">
        <v>269</v>
      </c>
      <c r="C56" t="s">
        <v>266</v>
      </c>
      <c r="D56" t="s">
        <v>267</v>
      </c>
      <c r="E56" t="s">
        <v>92</v>
      </c>
      <c r="F56" s="13">
        <v>45200</v>
      </c>
      <c r="G56" t="s">
        <v>93</v>
      </c>
      <c r="H56" t="s">
        <v>94</v>
      </c>
      <c r="I56" s="12">
        <f>_xlfn.XLOOKUP(A:A, 'FY26 Prelim Allocation'!B:B, 'FY26 Prelim Allocation'!D:D, "", FALSE)</f>
        <v>38699.25</v>
      </c>
      <c r="J56" s="12">
        <f>_xlfn.XLOOKUP(A:A, 'FY26 Full Allocation'!B:B, 'FY26 Full Allocation'!D:D, "", FALSE)</f>
        <v>38741.51</v>
      </c>
      <c r="K56" s="12">
        <f>_xlfn.XLOOKUP(A:A, 'FY26 Full Allocation'!B:B, 'FY26 Full Allocation'!D:D, "", FALSE)</f>
        <v>38741.51</v>
      </c>
      <c r="O56" t="s">
        <v>95</v>
      </c>
      <c r="P56" t="str">
        <f>_xlfn.XLOOKUP(A56, 'FY26 Indirect Cost Rates'!E:E, 'FY26 Indirect Cost Rates'!D:D, "", FALSE)</f>
        <v/>
      </c>
      <c r="Q56">
        <f t="shared" si="0"/>
        <v>0</v>
      </c>
    </row>
    <row r="57" spans="1:17">
      <c r="A57" t="s">
        <v>271</v>
      </c>
      <c r="B57" t="s">
        <v>269</v>
      </c>
      <c r="C57" t="s">
        <v>266</v>
      </c>
      <c r="D57" t="s">
        <v>267</v>
      </c>
      <c r="E57" t="s">
        <v>92</v>
      </c>
      <c r="F57" s="13">
        <v>45200</v>
      </c>
      <c r="G57" t="s">
        <v>93</v>
      </c>
      <c r="H57" t="s">
        <v>94</v>
      </c>
      <c r="I57" s="12">
        <f>_xlfn.XLOOKUP(A:A, 'FY26 Prelim Allocation'!B:B, 'FY26 Prelim Allocation'!D:D, "", FALSE)</f>
        <v>47375.78</v>
      </c>
      <c r="J57" s="12">
        <f>_xlfn.XLOOKUP(A:A, 'FY26 Full Allocation'!B:B, 'FY26 Full Allocation'!D:D, "", FALSE)</f>
        <v>47428.83</v>
      </c>
      <c r="K57" s="12">
        <f>_xlfn.XLOOKUP(A:A, 'FY26 Full Allocation'!B:B, 'FY26 Full Allocation'!D:D, "", FALSE)</f>
        <v>47428.83</v>
      </c>
      <c r="O57" t="s">
        <v>95</v>
      </c>
      <c r="P57" t="str">
        <f>_xlfn.XLOOKUP(A57, 'FY26 Indirect Cost Rates'!E:E, 'FY26 Indirect Cost Rates'!D:D, "", FALSE)</f>
        <v/>
      </c>
      <c r="Q57">
        <f t="shared" si="0"/>
        <v>0</v>
      </c>
    </row>
    <row r="58" spans="1:17">
      <c r="A58" t="s">
        <v>272</v>
      </c>
      <c r="B58" t="s">
        <v>269</v>
      </c>
      <c r="C58" t="s">
        <v>266</v>
      </c>
      <c r="D58" t="s">
        <v>267</v>
      </c>
      <c r="E58" t="s">
        <v>92</v>
      </c>
      <c r="F58" s="13">
        <v>45200</v>
      </c>
      <c r="G58" t="s">
        <v>93</v>
      </c>
      <c r="H58" t="s">
        <v>94</v>
      </c>
      <c r="I58" s="12">
        <f>_xlfn.XLOOKUP(A:A, 'FY26 Prelim Allocation'!B:B, 'FY26 Prelim Allocation'!D:D, "", FALSE)</f>
        <v>72965.7</v>
      </c>
      <c r="J58" s="12">
        <f>_xlfn.XLOOKUP(A:A, 'FY26 Full Allocation'!B:B, 'FY26 Full Allocation'!D:D, "", FALSE)</f>
        <v>73047.45</v>
      </c>
      <c r="K58" s="12">
        <f>_xlfn.XLOOKUP(A:A, 'FY26 Full Allocation'!B:B, 'FY26 Full Allocation'!D:D, "", FALSE)</f>
        <v>73047.45</v>
      </c>
      <c r="O58" t="s">
        <v>95</v>
      </c>
      <c r="P58" t="str">
        <f>_xlfn.XLOOKUP(A58, 'FY26 Indirect Cost Rates'!E:E, 'FY26 Indirect Cost Rates'!D:D, "", FALSE)</f>
        <v/>
      </c>
      <c r="Q58">
        <f t="shared" si="0"/>
        <v>0</v>
      </c>
    </row>
    <row r="59" spans="1:17">
      <c r="A59" t="s">
        <v>273</v>
      </c>
      <c r="B59" t="s">
        <v>274</v>
      </c>
      <c r="C59" t="s">
        <v>274</v>
      </c>
      <c r="D59" t="s">
        <v>275</v>
      </c>
      <c r="E59" t="s">
        <v>92</v>
      </c>
      <c r="F59" s="13">
        <v>45200</v>
      </c>
      <c r="G59" t="s">
        <v>93</v>
      </c>
      <c r="H59" t="s">
        <v>94</v>
      </c>
      <c r="I59" s="12">
        <f>_xlfn.XLOOKUP(A:A, 'FY26 Prelim Allocation'!B:B, 'FY26 Prelim Allocation'!D:D, "", FALSE)</f>
        <v>177348.79</v>
      </c>
      <c r="J59" s="12">
        <f>_xlfn.XLOOKUP(A:A, 'FY26 Full Allocation'!B:B, 'FY26 Full Allocation'!D:D, "", FALSE)</f>
        <v>177484.96</v>
      </c>
      <c r="K59" s="12">
        <f>_xlfn.XLOOKUP(A:A, 'FY26 Full Allocation'!B:B, 'FY26 Full Allocation'!D:D, "", FALSE)</f>
        <v>177484.96</v>
      </c>
      <c r="O59" t="s">
        <v>95</v>
      </c>
      <c r="P59">
        <f>_xlfn.XLOOKUP(A59, 'FY26 Indirect Cost Rates'!E:E, 'FY26 Indirect Cost Rates'!D:D, "", FALSE)</f>
        <v>8</v>
      </c>
      <c r="Q59">
        <f t="shared" si="0"/>
        <v>0.08</v>
      </c>
    </row>
    <row r="60" spans="1:17">
      <c r="A60" t="s">
        <v>276</v>
      </c>
      <c r="B60" t="s">
        <v>277</v>
      </c>
      <c r="C60" t="s">
        <v>278</v>
      </c>
      <c r="D60" t="s">
        <v>279</v>
      </c>
      <c r="E60" t="s">
        <v>92</v>
      </c>
      <c r="F60" s="13">
        <v>45200</v>
      </c>
      <c r="G60" t="s">
        <v>93</v>
      </c>
      <c r="H60" t="s">
        <v>94</v>
      </c>
      <c r="I60" s="12">
        <f>_xlfn.XLOOKUP(A:A, 'FY26 Prelim Allocation'!B:B, 'FY26 Prelim Allocation'!D:D, "", FALSE)</f>
        <v>17289.09</v>
      </c>
      <c r="J60" s="12">
        <f>_xlfn.XLOOKUP(A:A, 'FY26 Full Allocation'!B:B, 'FY26 Full Allocation'!D:D, "", FALSE)</f>
        <v>17302.82</v>
      </c>
      <c r="K60" s="12">
        <f>_xlfn.XLOOKUP(A:A, 'FY26 Full Allocation'!B:B, 'FY26 Full Allocation'!D:D, "", FALSE)</f>
        <v>17302.82</v>
      </c>
      <c r="O60" t="s">
        <v>95</v>
      </c>
      <c r="P60">
        <f>_xlfn.XLOOKUP(A60, 'FY26 Indirect Cost Rates'!E:E, 'FY26 Indirect Cost Rates'!D:D, "", FALSE)</f>
        <v>8</v>
      </c>
      <c r="Q60">
        <f t="shared" si="0"/>
        <v>0.08</v>
      </c>
    </row>
    <row r="61" spans="1:17">
      <c r="A61" t="s">
        <v>280</v>
      </c>
      <c r="B61" t="s">
        <v>281</v>
      </c>
      <c r="C61" t="s">
        <v>281</v>
      </c>
      <c r="D61">
        <v>0</v>
      </c>
      <c r="E61" t="s">
        <v>92</v>
      </c>
      <c r="F61" s="13">
        <v>45200</v>
      </c>
      <c r="G61" t="s">
        <v>93</v>
      </c>
      <c r="H61" t="s">
        <v>94</v>
      </c>
      <c r="I61" s="12">
        <f>_xlfn.XLOOKUP(A:A, 'FY26 Prelim Allocation'!B:B, 'FY26 Prelim Allocation'!D:D, "", FALSE)</f>
        <v>17777.21</v>
      </c>
      <c r="J61" s="12">
        <f>_xlfn.XLOOKUP(A:A, 'FY26 Full Allocation'!B:B, 'FY26 Full Allocation'!D:D, "", FALSE)</f>
        <v>17792.060000000001</v>
      </c>
      <c r="K61" s="12">
        <f>_xlfn.XLOOKUP(A:A, 'FY26 Full Allocation'!B:B, 'FY26 Full Allocation'!D:D, "", FALSE)</f>
        <v>17792.060000000001</v>
      </c>
      <c r="O61" t="s">
        <v>95</v>
      </c>
      <c r="P61" t="str">
        <f>_xlfn.XLOOKUP(A61, 'FY26 Indirect Cost Rates'!E:E, 'FY26 Indirect Cost Rates'!D:D, "", FALSE)</f>
        <v/>
      </c>
      <c r="Q61">
        <f t="shared" si="0"/>
        <v>0</v>
      </c>
    </row>
    <row r="62" spans="1:17">
      <c r="A62" t="s">
        <v>282</v>
      </c>
      <c r="B62" t="s">
        <v>283</v>
      </c>
      <c r="C62" t="s">
        <v>284</v>
      </c>
      <c r="D62" t="s">
        <v>285</v>
      </c>
      <c r="E62" t="s">
        <v>92</v>
      </c>
      <c r="F62" s="13">
        <v>45200</v>
      </c>
      <c r="G62" t="s">
        <v>93</v>
      </c>
      <c r="H62" t="s">
        <v>94</v>
      </c>
      <c r="I62" s="12">
        <f>_xlfn.XLOOKUP(A:A, 'FY26 Prelim Allocation'!B:B, 'FY26 Prelim Allocation'!D:D, "", FALSE)</f>
        <v>359849.68</v>
      </c>
      <c r="J62" s="12">
        <f>_xlfn.XLOOKUP(A:A, 'FY26 Full Allocation'!B:B, 'FY26 Full Allocation'!D:D, "", FALSE)</f>
        <v>360229.31</v>
      </c>
      <c r="K62" s="12">
        <f>_xlfn.XLOOKUP(A:A, 'FY26 Full Allocation'!B:B, 'FY26 Full Allocation'!D:D, "", FALSE)</f>
        <v>360229.31</v>
      </c>
      <c r="O62" t="s">
        <v>95</v>
      </c>
      <c r="P62" t="str">
        <f>_xlfn.XLOOKUP(A62, 'FY26 Indirect Cost Rates'!E:E, 'FY26 Indirect Cost Rates'!D:D, "", FALSE)</f>
        <v/>
      </c>
      <c r="Q62">
        <f t="shared" si="0"/>
        <v>0</v>
      </c>
    </row>
    <row r="63" spans="1:17">
      <c r="A63" t="s">
        <v>286</v>
      </c>
      <c r="B63" t="s">
        <v>287</v>
      </c>
      <c r="C63" t="s">
        <v>288</v>
      </c>
      <c r="D63" t="s">
        <v>289</v>
      </c>
      <c r="E63" t="s">
        <v>92</v>
      </c>
      <c r="F63" s="13">
        <v>45200</v>
      </c>
      <c r="G63" t="s">
        <v>93</v>
      </c>
      <c r="H63" t="s">
        <v>94</v>
      </c>
      <c r="I63" s="12">
        <f>_xlfn.XLOOKUP(A:A, 'FY26 Prelim Allocation'!B:B, 'FY26 Prelim Allocation'!D:D, "", FALSE)</f>
        <v>285818.03000000003</v>
      </c>
      <c r="J63" s="12">
        <f>_xlfn.XLOOKUP(A:A, 'FY26 Full Allocation'!B:B, 'FY26 Full Allocation'!D:D, "", FALSE)</f>
        <v>286132.49</v>
      </c>
      <c r="K63" s="12">
        <f>_xlfn.XLOOKUP(A:A, 'FY26 Full Allocation'!B:B, 'FY26 Full Allocation'!D:D, "", FALSE)</f>
        <v>286132.49</v>
      </c>
      <c r="O63" t="s">
        <v>95</v>
      </c>
      <c r="P63" t="str">
        <f>_xlfn.XLOOKUP(A63, 'FY26 Indirect Cost Rates'!E:E, 'FY26 Indirect Cost Rates'!D:D, "", FALSE)</f>
        <v/>
      </c>
      <c r="Q63">
        <f t="shared" si="0"/>
        <v>0</v>
      </c>
    </row>
    <row r="64" spans="1:17">
      <c r="A64" t="s">
        <v>290</v>
      </c>
      <c r="B64" t="s">
        <v>291</v>
      </c>
      <c r="C64" t="s">
        <v>292</v>
      </c>
      <c r="D64" t="s">
        <v>293</v>
      </c>
      <c r="E64" t="s">
        <v>92</v>
      </c>
      <c r="F64" s="13">
        <v>45200</v>
      </c>
      <c r="G64" t="s">
        <v>93</v>
      </c>
      <c r="H64" t="s">
        <v>94</v>
      </c>
      <c r="I64" s="12">
        <f>_xlfn.XLOOKUP(A:A, 'FY26 Prelim Allocation'!B:B, 'FY26 Prelim Allocation'!D:D, "", FALSE)</f>
        <v>80944.899999999994</v>
      </c>
      <c r="J64" s="12">
        <f>_xlfn.XLOOKUP(A:A, 'FY26 Full Allocation'!B:B, 'FY26 Full Allocation'!D:D, "", FALSE)</f>
        <v>80949.98</v>
      </c>
      <c r="K64" s="12">
        <f>_xlfn.XLOOKUP(A:A, 'FY26 Full Allocation'!B:B, 'FY26 Full Allocation'!D:D, "", FALSE)</f>
        <v>80949.98</v>
      </c>
      <c r="O64" t="s">
        <v>95</v>
      </c>
      <c r="P64" t="str">
        <f>_xlfn.XLOOKUP(A64, 'FY26 Indirect Cost Rates'!E:E, 'FY26 Indirect Cost Rates'!D:D, "", FALSE)</f>
        <v/>
      </c>
      <c r="Q64">
        <f t="shared" si="0"/>
        <v>0</v>
      </c>
    </row>
    <row r="65" spans="1:17">
      <c r="A65" t="s">
        <v>294</v>
      </c>
      <c r="B65" t="s">
        <v>295</v>
      </c>
      <c r="C65" t="s">
        <v>295</v>
      </c>
      <c r="D65">
        <v>0</v>
      </c>
      <c r="E65" t="s">
        <v>92</v>
      </c>
      <c r="F65" s="13">
        <v>45200</v>
      </c>
      <c r="G65" t="s">
        <v>93</v>
      </c>
      <c r="H65" t="s">
        <v>94</v>
      </c>
      <c r="I65" s="12" t="str">
        <f>_xlfn.XLOOKUP(A:A, 'FY26 Prelim Allocation'!B:B, 'FY26 Prelim Allocation'!D:D, "", FALSE)</f>
        <v/>
      </c>
      <c r="J65" s="12" t="str">
        <f>_xlfn.XLOOKUP(A:A, 'FY26 Full Allocation'!B:B, 'FY26 Full Allocation'!D:D, "", FALSE)</f>
        <v/>
      </c>
      <c r="K65" s="12" t="str">
        <f>_xlfn.XLOOKUP(A:A, 'FY26 Full Allocation'!B:B, 'FY26 Full Allocation'!D:D, "", FALSE)</f>
        <v/>
      </c>
      <c r="O65" t="s">
        <v>95</v>
      </c>
      <c r="P65" t="str">
        <f>_xlfn.XLOOKUP(A65, 'FY26 Indirect Cost Rates'!E:E, 'FY26 Indirect Cost Rates'!D:D, "", FALSE)</f>
        <v/>
      </c>
      <c r="Q65">
        <f t="shared" si="0"/>
        <v>0</v>
      </c>
    </row>
    <row r="66" spans="1:17">
      <c r="A66" t="s">
        <v>296</v>
      </c>
      <c r="B66" t="s">
        <v>297</v>
      </c>
      <c r="C66" t="s">
        <v>297</v>
      </c>
      <c r="D66" t="s">
        <v>298</v>
      </c>
      <c r="E66" t="s">
        <v>92</v>
      </c>
      <c r="F66" s="13">
        <v>45200</v>
      </c>
      <c r="G66" t="s">
        <v>93</v>
      </c>
      <c r="H66" t="s">
        <v>94</v>
      </c>
      <c r="I66" s="12">
        <f>_xlfn.XLOOKUP(A:A, 'FY26 Prelim Allocation'!B:B, 'FY26 Prelim Allocation'!D:D, "", FALSE)</f>
        <v>244087.24</v>
      </c>
      <c r="J66" s="12">
        <f>_xlfn.XLOOKUP(A:A, 'FY26 Full Allocation'!B:B, 'FY26 Full Allocation'!D:D, "", FALSE)</f>
        <v>244365.56</v>
      </c>
      <c r="K66" s="12">
        <f>_xlfn.XLOOKUP(A:A, 'FY26 Full Allocation'!B:B, 'FY26 Full Allocation'!D:D, "", FALSE)</f>
        <v>244365.56</v>
      </c>
      <c r="O66" t="s">
        <v>95</v>
      </c>
      <c r="P66" t="str">
        <f>_xlfn.XLOOKUP(A66, 'FY26 Indirect Cost Rates'!E:E, 'FY26 Indirect Cost Rates'!D:D, "", FALSE)</f>
        <v/>
      </c>
      <c r="Q66">
        <f t="shared" si="0"/>
        <v>0</v>
      </c>
    </row>
    <row r="67" spans="1:17">
      <c r="A67" t="s">
        <v>299</v>
      </c>
      <c r="B67" t="s">
        <v>300</v>
      </c>
      <c r="C67">
        <v>0</v>
      </c>
      <c r="D67">
        <v>0</v>
      </c>
      <c r="E67" t="s">
        <v>92</v>
      </c>
      <c r="F67" s="13">
        <v>45200</v>
      </c>
      <c r="G67" t="s">
        <v>93</v>
      </c>
      <c r="H67" t="s">
        <v>94</v>
      </c>
      <c r="I67" s="12">
        <f>_xlfn.XLOOKUP(A:A, 'FY26 Prelim Allocation'!B:B, 'FY26 Prelim Allocation'!D:D, "", FALSE)</f>
        <v>2803.03</v>
      </c>
      <c r="J67" s="12">
        <f>_xlfn.XLOOKUP(A:A, 'FY26 Full Allocation'!B:B, 'FY26 Full Allocation'!D:D, "", FALSE)</f>
        <v>0</v>
      </c>
      <c r="K67" s="12">
        <f>_xlfn.XLOOKUP(A:A, 'FY26 Full Allocation'!B:B, 'FY26 Full Allocation'!D:D, "", FALSE)</f>
        <v>0</v>
      </c>
      <c r="O67" t="s">
        <v>95</v>
      </c>
      <c r="P67" t="str">
        <f>_xlfn.XLOOKUP(A67, 'FY26 Indirect Cost Rates'!E:E, 'FY26 Indirect Cost Rates'!D:D, "", FALSE)</f>
        <v/>
      </c>
      <c r="Q67">
        <f t="shared" si="0"/>
        <v>0</v>
      </c>
    </row>
    <row r="68" spans="1:17">
      <c r="A68" t="s">
        <v>301</v>
      </c>
      <c r="B68" t="s">
        <v>302</v>
      </c>
      <c r="C68" t="s">
        <v>302</v>
      </c>
      <c r="D68" t="s">
        <v>303</v>
      </c>
      <c r="E68" t="s">
        <v>92</v>
      </c>
      <c r="F68" s="13">
        <v>45200</v>
      </c>
      <c r="G68" t="s">
        <v>93</v>
      </c>
      <c r="H68" t="s">
        <v>94</v>
      </c>
      <c r="I68" s="12">
        <f>_xlfn.XLOOKUP(A:A, 'FY26 Prelim Allocation'!B:B, 'FY26 Prelim Allocation'!D:D, "", FALSE)</f>
        <v>10548.21</v>
      </c>
      <c r="J68" s="12">
        <f>_xlfn.XLOOKUP(A:A, 'FY26 Full Allocation'!B:B, 'FY26 Full Allocation'!D:D, "", FALSE)</f>
        <v>10559.49</v>
      </c>
      <c r="K68" s="12">
        <f>_xlfn.XLOOKUP(A:A, 'FY26 Full Allocation'!B:B, 'FY26 Full Allocation'!D:D, "", FALSE)</f>
        <v>10559.49</v>
      </c>
      <c r="O68" t="s">
        <v>95</v>
      </c>
      <c r="P68" t="str">
        <f>_xlfn.XLOOKUP(A68, 'FY26 Indirect Cost Rates'!E:E, 'FY26 Indirect Cost Rates'!D:D, "", FALSE)</f>
        <v/>
      </c>
      <c r="Q68">
        <f t="shared" ref="Q68:Q131" si="1">IFERROR(P68/100,0)</f>
        <v>0</v>
      </c>
    </row>
    <row r="69" spans="1:17">
      <c r="A69" t="s">
        <v>304</v>
      </c>
      <c r="B69" t="s">
        <v>305</v>
      </c>
      <c r="C69" t="s">
        <v>305</v>
      </c>
      <c r="D69" t="s">
        <v>306</v>
      </c>
      <c r="E69" t="s">
        <v>92</v>
      </c>
      <c r="F69" s="13">
        <v>45200</v>
      </c>
      <c r="G69" t="s">
        <v>93</v>
      </c>
      <c r="H69" t="s">
        <v>94</v>
      </c>
      <c r="I69" s="12">
        <f>_xlfn.XLOOKUP(A:A, 'FY26 Prelim Allocation'!B:B, 'FY26 Prelim Allocation'!D:D, "", FALSE)</f>
        <v>0</v>
      </c>
      <c r="J69" s="12">
        <f>_xlfn.XLOOKUP(A:A, 'FY26 Full Allocation'!B:B, 'FY26 Full Allocation'!D:D, "", FALSE)</f>
        <v>0</v>
      </c>
      <c r="K69" s="12">
        <f>_xlfn.XLOOKUP(A:A, 'FY26 Full Allocation'!B:B, 'FY26 Full Allocation'!D:D, "", FALSE)</f>
        <v>0</v>
      </c>
      <c r="O69" t="s">
        <v>95</v>
      </c>
      <c r="P69" t="str">
        <f>_xlfn.XLOOKUP(A69, 'FY26 Indirect Cost Rates'!E:E, 'FY26 Indirect Cost Rates'!D:D, "", FALSE)</f>
        <v/>
      </c>
      <c r="Q69">
        <f t="shared" si="1"/>
        <v>0</v>
      </c>
    </row>
    <row r="70" spans="1:17">
      <c r="A70" t="s">
        <v>307</v>
      </c>
      <c r="B70" t="s">
        <v>308</v>
      </c>
      <c r="C70" t="s">
        <v>309</v>
      </c>
      <c r="D70" t="s">
        <v>310</v>
      </c>
      <c r="E70" t="s">
        <v>92</v>
      </c>
      <c r="F70" s="13">
        <v>45200</v>
      </c>
      <c r="G70" t="s">
        <v>93</v>
      </c>
      <c r="H70" t="s">
        <v>94</v>
      </c>
      <c r="I70" s="12">
        <f>_xlfn.XLOOKUP(A:A, 'FY26 Prelim Allocation'!B:B, 'FY26 Prelim Allocation'!D:D, "", FALSE)</f>
        <v>94921.42</v>
      </c>
      <c r="J70" s="12">
        <f>_xlfn.XLOOKUP(A:A, 'FY26 Full Allocation'!B:B, 'FY26 Full Allocation'!D:D, "", FALSE)</f>
        <v>95026.74</v>
      </c>
      <c r="K70" s="12">
        <f>_xlfn.XLOOKUP(A:A, 'FY26 Full Allocation'!B:B, 'FY26 Full Allocation'!D:D, "", FALSE)</f>
        <v>95026.74</v>
      </c>
      <c r="O70" t="s">
        <v>95</v>
      </c>
      <c r="P70" t="str">
        <f>_xlfn.XLOOKUP(A70, 'FY26 Indirect Cost Rates'!E:E, 'FY26 Indirect Cost Rates'!D:D, "", FALSE)</f>
        <v/>
      </c>
      <c r="Q70">
        <f t="shared" si="1"/>
        <v>0</v>
      </c>
    </row>
    <row r="71" spans="1:17">
      <c r="A71" t="s">
        <v>311</v>
      </c>
      <c r="B71" t="s">
        <v>312</v>
      </c>
      <c r="C71" t="s">
        <v>313</v>
      </c>
      <c r="D71" t="s">
        <v>314</v>
      </c>
      <c r="E71" t="s">
        <v>92</v>
      </c>
      <c r="F71" s="13">
        <v>45200</v>
      </c>
      <c r="G71" t="s">
        <v>93</v>
      </c>
      <c r="H71" t="s">
        <v>94</v>
      </c>
      <c r="I71" s="12">
        <f>_xlfn.XLOOKUP(A:A, 'FY26 Prelim Allocation'!B:B, 'FY26 Prelim Allocation'!D:D, "", FALSE)</f>
        <v>191398.57</v>
      </c>
      <c r="J71" s="12">
        <f>_xlfn.XLOOKUP(A:A, 'FY26 Full Allocation'!B:B, 'FY26 Full Allocation'!D:D, "", FALSE)</f>
        <v>191460.59</v>
      </c>
      <c r="K71" s="12">
        <f>_xlfn.XLOOKUP(A:A, 'FY26 Full Allocation'!B:B, 'FY26 Full Allocation'!D:D, "", FALSE)</f>
        <v>191460.59</v>
      </c>
      <c r="O71" t="s">
        <v>95</v>
      </c>
      <c r="P71" t="str">
        <f>_xlfn.XLOOKUP(A71, 'FY26 Indirect Cost Rates'!E:E, 'FY26 Indirect Cost Rates'!D:D, "", FALSE)</f>
        <v/>
      </c>
      <c r="Q71">
        <f t="shared" si="1"/>
        <v>0</v>
      </c>
    </row>
    <row r="72" spans="1:17">
      <c r="A72" t="s">
        <v>315</v>
      </c>
      <c r="B72" t="s">
        <v>316</v>
      </c>
      <c r="C72" t="s">
        <v>317</v>
      </c>
      <c r="D72" t="s">
        <v>318</v>
      </c>
      <c r="E72" t="s">
        <v>92</v>
      </c>
      <c r="F72" s="13">
        <v>45200</v>
      </c>
      <c r="G72" t="s">
        <v>93</v>
      </c>
      <c r="H72" t="s">
        <v>94</v>
      </c>
      <c r="I72" s="12">
        <f>_xlfn.XLOOKUP(A:A, 'FY26 Prelim Allocation'!B:B, 'FY26 Prelim Allocation'!D:D, "", FALSE)</f>
        <v>53423.95</v>
      </c>
      <c r="J72" s="12">
        <f>_xlfn.XLOOKUP(A:A, 'FY26 Full Allocation'!B:B, 'FY26 Full Allocation'!D:D, "", FALSE)</f>
        <v>53480.85</v>
      </c>
      <c r="K72" s="12">
        <f>_xlfn.XLOOKUP(A:A, 'FY26 Full Allocation'!B:B, 'FY26 Full Allocation'!D:D, "", FALSE)</f>
        <v>53480.85</v>
      </c>
      <c r="O72" t="s">
        <v>95</v>
      </c>
      <c r="P72">
        <f>_xlfn.XLOOKUP(A72, 'FY26 Indirect Cost Rates'!E:E, 'FY26 Indirect Cost Rates'!D:D, "", FALSE)</f>
        <v>8</v>
      </c>
      <c r="Q72">
        <f t="shared" si="1"/>
        <v>0.08</v>
      </c>
    </row>
    <row r="73" spans="1:17">
      <c r="A73" t="s">
        <v>319</v>
      </c>
      <c r="B73" t="s">
        <v>320</v>
      </c>
      <c r="C73" t="s">
        <v>321</v>
      </c>
      <c r="D73" t="s">
        <v>322</v>
      </c>
      <c r="E73" t="s">
        <v>92</v>
      </c>
      <c r="F73" s="13">
        <v>45200</v>
      </c>
      <c r="G73" t="s">
        <v>93</v>
      </c>
      <c r="H73" t="s">
        <v>94</v>
      </c>
      <c r="I73" s="12">
        <f>_xlfn.XLOOKUP(A:A, 'FY26 Prelim Allocation'!B:B, 'FY26 Prelim Allocation'!D:D, "", FALSE)</f>
        <v>10157.969999999999</v>
      </c>
      <c r="J73" s="12">
        <f>_xlfn.XLOOKUP(A:A, 'FY26 Full Allocation'!B:B, 'FY26 Full Allocation'!D:D, "", FALSE)</f>
        <v>10163.540000000001</v>
      </c>
      <c r="K73" s="12">
        <f>_xlfn.XLOOKUP(A:A, 'FY26 Full Allocation'!B:B, 'FY26 Full Allocation'!D:D, "", FALSE)</f>
        <v>10163.540000000001</v>
      </c>
      <c r="O73" t="s">
        <v>95</v>
      </c>
      <c r="P73" t="str">
        <f>_xlfn.XLOOKUP(A73, 'FY26 Indirect Cost Rates'!E:E, 'FY26 Indirect Cost Rates'!D:D, "", FALSE)</f>
        <v/>
      </c>
      <c r="Q73">
        <f t="shared" si="1"/>
        <v>0</v>
      </c>
    </row>
    <row r="74" spans="1:17">
      <c r="A74" t="s">
        <v>323</v>
      </c>
      <c r="B74" t="s">
        <v>324</v>
      </c>
      <c r="C74" t="s">
        <v>325</v>
      </c>
      <c r="D74" t="s">
        <v>326</v>
      </c>
      <c r="E74" t="s">
        <v>92</v>
      </c>
      <c r="F74" s="13">
        <v>45200</v>
      </c>
      <c r="G74" t="s">
        <v>93</v>
      </c>
      <c r="H74" t="s">
        <v>94</v>
      </c>
      <c r="I74" s="12">
        <f>_xlfn.XLOOKUP(A:A, 'FY26 Prelim Allocation'!B:B, 'FY26 Prelim Allocation'!D:D, "", FALSE)</f>
        <v>57729.02</v>
      </c>
      <c r="J74" s="12">
        <f>_xlfn.XLOOKUP(A:A, 'FY26 Full Allocation'!B:B, 'FY26 Full Allocation'!D:D, "", FALSE)</f>
        <v>57784.33</v>
      </c>
      <c r="K74" s="12">
        <f>_xlfn.XLOOKUP(A:A, 'FY26 Full Allocation'!B:B, 'FY26 Full Allocation'!D:D, "", FALSE)</f>
        <v>57784.33</v>
      </c>
      <c r="O74" t="s">
        <v>95</v>
      </c>
      <c r="P74">
        <f>_xlfn.XLOOKUP(A74, 'FY26 Indirect Cost Rates'!E:E, 'FY26 Indirect Cost Rates'!D:D, "", FALSE)</f>
        <v>6.19</v>
      </c>
      <c r="Q74">
        <f t="shared" si="1"/>
        <v>6.1900000000000004E-2</v>
      </c>
    </row>
    <row r="75" spans="1:17">
      <c r="A75" t="s">
        <v>327</v>
      </c>
      <c r="B75" t="s">
        <v>328</v>
      </c>
      <c r="C75" t="s">
        <v>329</v>
      </c>
      <c r="D75" t="s">
        <v>330</v>
      </c>
      <c r="E75" t="s">
        <v>92</v>
      </c>
      <c r="F75" s="13">
        <v>45200</v>
      </c>
      <c r="G75" t="s">
        <v>93</v>
      </c>
      <c r="H75" t="s">
        <v>94</v>
      </c>
      <c r="I75" s="12">
        <f>_xlfn.XLOOKUP(A:A, 'FY26 Prelim Allocation'!B:B, 'FY26 Prelim Allocation'!D:D, "", FALSE)</f>
        <v>0</v>
      </c>
      <c r="J75" s="12" t="str">
        <f>_xlfn.XLOOKUP(A:A, 'FY26 Full Allocation'!B:B, 'FY26 Full Allocation'!D:D, "", FALSE)</f>
        <v/>
      </c>
      <c r="K75" s="12" t="str">
        <f>_xlfn.XLOOKUP(A:A, 'FY26 Full Allocation'!B:B, 'FY26 Full Allocation'!D:D, "", FALSE)</f>
        <v/>
      </c>
      <c r="O75" t="s">
        <v>95</v>
      </c>
      <c r="P75">
        <f>_xlfn.XLOOKUP(A75, 'FY26 Indirect Cost Rates'!E:E, 'FY26 Indirect Cost Rates'!D:D, "", FALSE)</f>
        <v>8</v>
      </c>
      <c r="Q75">
        <f t="shared" si="1"/>
        <v>0.08</v>
      </c>
    </row>
    <row r="76" spans="1:17">
      <c r="A76" t="s">
        <v>331</v>
      </c>
      <c r="B76" t="s">
        <v>332</v>
      </c>
      <c r="C76" t="s">
        <v>329</v>
      </c>
      <c r="D76" t="s">
        <v>330</v>
      </c>
      <c r="E76" t="s">
        <v>92</v>
      </c>
      <c r="F76" s="13">
        <v>45200</v>
      </c>
      <c r="G76" t="s">
        <v>93</v>
      </c>
      <c r="H76" t="s">
        <v>94</v>
      </c>
      <c r="I76" s="12">
        <f>_xlfn.XLOOKUP(A:A, 'FY26 Prelim Allocation'!B:B, 'FY26 Prelim Allocation'!D:D, "", FALSE)</f>
        <v>510965.61</v>
      </c>
      <c r="J76" s="12">
        <f>_xlfn.XLOOKUP(A:A, 'FY26 Full Allocation'!B:B, 'FY26 Full Allocation'!D:D, "", FALSE)</f>
        <v>511429.15</v>
      </c>
      <c r="K76" s="12">
        <f>_xlfn.XLOOKUP(A:A, 'FY26 Full Allocation'!B:B, 'FY26 Full Allocation'!D:D, "", FALSE)</f>
        <v>511429.15</v>
      </c>
      <c r="O76" t="s">
        <v>95</v>
      </c>
      <c r="P76">
        <f>_xlfn.XLOOKUP(A76, 'FY26 Indirect Cost Rates'!E:E, 'FY26 Indirect Cost Rates'!D:D, "", FALSE)</f>
        <v>8</v>
      </c>
      <c r="Q76">
        <f t="shared" si="1"/>
        <v>0.08</v>
      </c>
    </row>
    <row r="77" spans="1:17">
      <c r="A77" t="s">
        <v>333</v>
      </c>
      <c r="B77" t="s">
        <v>329</v>
      </c>
      <c r="C77" t="s">
        <v>329</v>
      </c>
      <c r="D77" t="s">
        <v>330</v>
      </c>
      <c r="E77" t="s">
        <v>92</v>
      </c>
      <c r="F77" s="13">
        <v>45200</v>
      </c>
      <c r="G77" t="s">
        <v>93</v>
      </c>
      <c r="H77" t="s">
        <v>94</v>
      </c>
      <c r="I77" s="12">
        <f>_xlfn.XLOOKUP(A:A, 'FY26 Prelim Allocation'!B:B, 'FY26 Prelim Allocation'!D:D, "", FALSE)</f>
        <v>0</v>
      </c>
      <c r="J77" s="12" t="str">
        <f>_xlfn.XLOOKUP(A:A, 'FY26 Full Allocation'!B:B, 'FY26 Full Allocation'!D:D, "", FALSE)</f>
        <v/>
      </c>
      <c r="K77" s="12" t="str">
        <f>_xlfn.XLOOKUP(A:A, 'FY26 Full Allocation'!B:B, 'FY26 Full Allocation'!D:D, "", FALSE)</f>
        <v/>
      </c>
      <c r="O77" t="s">
        <v>95</v>
      </c>
      <c r="P77">
        <f>_xlfn.XLOOKUP(A77, 'FY26 Indirect Cost Rates'!E:E, 'FY26 Indirect Cost Rates'!D:D, "", FALSE)</f>
        <v>8</v>
      </c>
      <c r="Q77">
        <f t="shared" si="1"/>
        <v>0.08</v>
      </c>
    </row>
    <row r="78" spans="1:17">
      <c r="A78" t="s">
        <v>334</v>
      </c>
      <c r="B78" t="s">
        <v>329</v>
      </c>
      <c r="C78" t="s">
        <v>329</v>
      </c>
      <c r="D78" t="s">
        <v>330</v>
      </c>
      <c r="E78" t="s">
        <v>92</v>
      </c>
      <c r="F78" s="13">
        <v>45200</v>
      </c>
      <c r="G78" t="s">
        <v>93</v>
      </c>
      <c r="H78" t="s">
        <v>94</v>
      </c>
      <c r="I78" s="12">
        <f>_xlfn.XLOOKUP(A:A, 'FY26 Prelim Allocation'!B:B, 'FY26 Prelim Allocation'!D:D, "", FALSE)</f>
        <v>0</v>
      </c>
      <c r="J78" s="12" t="str">
        <f>_xlfn.XLOOKUP(A:A, 'FY26 Full Allocation'!B:B, 'FY26 Full Allocation'!D:D, "", FALSE)</f>
        <v/>
      </c>
      <c r="K78" s="12" t="str">
        <f>_xlfn.XLOOKUP(A:A, 'FY26 Full Allocation'!B:B, 'FY26 Full Allocation'!D:D, "", FALSE)</f>
        <v/>
      </c>
      <c r="O78" t="s">
        <v>95</v>
      </c>
      <c r="P78">
        <f>_xlfn.XLOOKUP(A78, 'FY26 Indirect Cost Rates'!E:E, 'FY26 Indirect Cost Rates'!D:D, "", FALSE)</f>
        <v>8</v>
      </c>
      <c r="Q78">
        <f t="shared" si="1"/>
        <v>0.08</v>
      </c>
    </row>
    <row r="79" spans="1:17">
      <c r="A79" t="s">
        <v>335</v>
      </c>
      <c r="B79" t="s">
        <v>329</v>
      </c>
      <c r="C79" t="s">
        <v>329</v>
      </c>
      <c r="D79" t="s">
        <v>330</v>
      </c>
      <c r="E79" t="s">
        <v>92</v>
      </c>
      <c r="F79" s="13">
        <v>45200</v>
      </c>
      <c r="G79" t="s">
        <v>93</v>
      </c>
      <c r="H79" t="s">
        <v>94</v>
      </c>
      <c r="I79" s="12">
        <f>_xlfn.XLOOKUP(A:A, 'FY26 Prelim Allocation'!B:B, 'FY26 Prelim Allocation'!D:D, "", FALSE)</f>
        <v>0</v>
      </c>
      <c r="J79" s="12" t="str">
        <f>_xlfn.XLOOKUP(A:A, 'FY26 Full Allocation'!B:B, 'FY26 Full Allocation'!D:D, "", FALSE)</f>
        <v/>
      </c>
      <c r="K79" s="12" t="str">
        <f>_xlfn.XLOOKUP(A:A, 'FY26 Full Allocation'!B:B, 'FY26 Full Allocation'!D:D, "", FALSE)</f>
        <v/>
      </c>
      <c r="O79" t="s">
        <v>95</v>
      </c>
      <c r="P79">
        <f>_xlfn.XLOOKUP(A79, 'FY26 Indirect Cost Rates'!E:E, 'FY26 Indirect Cost Rates'!D:D, "", FALSE)</f>
        <v>8</v>
      </c>
      <c r="Q79">
        <f t="shared" si="1"/>
        <v>0.08</v>
      </c>
    </row>
    <row r="80" spans="1:17">
      <c r="A80" t="s">
        <v>336</v>
      </c>
      <c r="B80" t="s">
        <v>329</v>
      </c>
      <c r="C80" t="s">
        <v>329</v>
      </c>
      <c r="D80" t="s">
        <v>330</v>
      </c>
      <c r="E80" t="s">
        <v>92</v>
      </c>
      <c r="F80" s="13">
        <v>45200</v>
      </c>
      <c r="G80" t="s">
        <v>93</v>
      </c>
      <c r="H80" t="s">
        <v>94</v>
      </c>
      <c r="I80" s="12">
        <f>_xlfn.XLOOKUP(A:A, 'FY26 Prelim Allocation'!B:B, 'FY26 Prelim Allocation'!D:D, "", FALSE)</f>
        <v>0</v>
      </c>
      <c r="J80" s="12" t="str">
        <f>_xlfn.XLOOKUP(A:A, 'FY26 Full Allocation'!B:B, 'FY26 Full Allocation'!D:D, "", FALSE)</f>
        <v/>
      </c>
      <c r="K80" s="12" t="str">
        <f>_xlfn.XLOOKUP(A:A, 'FY26 Full Allocation'!B:B, 'FY26 Full Allocation'!D:D, "", FALSE)</f>
        <v/>
      </c>
      <c r="O80" t="s">
        <v>95</v>
      </c>
      <c r="P80">
        <f>_xlfn.XLOOKUP(A80, 'FY26 Indirect Cost Rates'!E:E, 'FY26 Indirect Cost Rates'!D:D, "", FALSE)</f>
        <v>8</v>
      </c>
      <c r="Q80">
        <f t="shared" si="1"/>
        <v>0.08</v>
      </c>
    </row>
    <row r="81" spans="1:17">
      <c r="A81" t="s">
        <v>337</v>
      </c>
      <c r="B81" t="s">
        <v>329</v>
      </c>
      <c r="C81" t="s">
        <v>329</v>
      </c>
      <c r="D81" t="s">
        <v>330</v>
      </c>
      <c r="E81" t="s">
        <v>92</v>
      </c>
      <c r="F81" s="13">
        <v>45200</v>
      </c>
      <c r="G81" t="s">
        <v>93</v>
      </c>
      <c r="H81" t="s">
        <v>94</v>
      </c>
      <c r="I81" s="12">
        <f>_xlfn.XLOOKUP(A:A, 'FY26 Prelim Allocation'!B:B, 'FY26 Prelim Allocation'!D:D, "", FALSE)</f>
        <v>536742.09</v>
      </c>
      <c r="J81" s="12">
        <f>_xlfn.XLOOKUP(A:A, 'FY26 Full Allocation'!B:B, 'FY26 Full Allocation'!D:D, "", FALSE)</f>
        <v>577428.78</v>
      </c>
      <c r="K81" s="12">
        <f>_xlfn.XLOOKUP(A:A, 'FY26 Full Allocation'!B:B, 'FY26 Full Allocation'!D:D, "", FALSE)</f>
        <v>577428.78</v>
      </c>
      <c r="O81" t="s">
        <v>95</v>
      </c>
      <c r="P81">
        <f>_xlfn.XLOOKUP(A81, 'FY26 Indirect Cost Rates'!E:E, 'FY26 Indirect Cost Rates'!D:D, "", FALSE)</f>
        <v>8</v>
      </c>
      <c r="Q81">
        <f t="shared" si="1"/>
        <v>0.08</v>
      </c>
    </row>
    <row r="82" spans="1:17">
      <c r="A82" t="s">
        <v>338</v>
      </c>
      <c r="B82" t="s">
        <v>329</v>
      </c>
      <c r="C82" t="s">
        <v>329</v>
      </c>
      <c r="D82" t="s">
        <v>330</v>
      </c>
      <c r="E82" t="s">
        <v>92</v>
      </c>
      <c r="F82" s="13">
        <v>45200</v>
      </c>
      <c r="G82" t="s">
        <v>93</v>
      </c>
      <c r="H82" t="s">
        <v>94</v>
      </c>
      <c r="I82" s="12">
        <f>_xlfn.XLOOKUP(A:A, 'FY26 Prelim Allocation'!B:B, 'FY26 Prelim Allocation'!D:D, "", FALSE)</f>
        <v>0</v>
      </c>
      <c r="J82" s="12" t="str">
        <f>_xlfn.XLOOKUP(A:A, 'FY26 Full Allocation'!B:B, 'FY26 Full Allocation'!D:D, "", FALSE)</f>
        <v/>
      </c>
      <c r="K82" s="12" t="str">
        <f>_xlfn.XLOOKUP(A:A, 'FY26 Full Allocation'!B:B, 'FY26 Full Allocation'!D:D, "", FALSE)</f>
        <v/>
      </c>
      <c r="O82" t="s">
        <v>95</v>
      </c>
      <c r="P82">
        <f>_xlfn.XLOOKUP(A82, 'FY26 Indirect Cost Rates'!E:E, 'FY26 Indirect Cost Rates'!D:D, "", FALSE)</f>
        <v>8</v>
      </c>
      <c r="Q82">
        <f t="shared" si="1"/>
        <v>0.08</v>
      </c>
    </row>
    <row r="83" spans="1:17">
      <c r="A83" t="s">
        <v>339</v>
      </c>
      <c r="B83" t="s">
        <v>329</v>
      </c>
      <c r="C83" t="s">
        <v>329</v>
      </c>
      <c r="D83" t="s">
        <v>330</v>
      </c>
      <c r="E83" t="s">
        <v>92</v>
      </c>
      <c r="F83" s="13">
        <v>45200</v>
      </c>
      <c r="G83" t="s">
        <v>93</v>
      </c>
      <c r="H83" t="s">
        <v>94</v>
      </c>
      <c r="I83" s="12">
        <f>_xlfn.XLOOKUP(A:A, 'FY26 Prelim Allocation'!B:B, 'FY26 Prelim Allocation'!D:D, "", FALSE)</f>
        <v>0</v>
      </c>
      <c r="J83" s="12" t="str">
        <f>_xlfn.XLOOKUP(A:A, 'FY26 Full Allocation'!B:B, 'FY26 Full Allocation'!D:D, "", FALSE)</f>
        <v/>
      </c>
      <c r="K83" s="12" t="str">
        <f>_xlfn.XLOOKUP(A:A, 'FY26 Full Allocation'!B:B, 'FY26 Full Allocation'!D:D, "", FALSE)</f>
        <v/>
      </c>
      <c r="O83" t="s">
        <v>95</v>
      </c>
      <c r="P83">
        <f>_xlfn.XLOOKUP(A83, 'FY26 Indirect Cost Rates'!E:E, 'FY26 Indirect Cost Rates'!D:D, "", FALSE)</f>
        <v>8</v>
      </c>
      <c r="Q83">
        <f t="shared" si="1"/>
        <v>0.08</v>
      </c>
    </row>
    <row r="84" spans="1:17">
      <c r="A84" t="s">
        <v>340</v>
      </c>
      <c r="B84" t="s">
        <v>329</v>
      </c>
      <c r="C84" t="s">
        <v>329</v>
      </c>
      <c r="D84" t="s">
        <v>330</v>
      </c>
      <c r="E84" t="s">
        <v>92</v>
      </c>
      <c r="F84" s="13">
        <v>45200</v>
      </c>
      <c r="G84" t="s">
        <v>93</v>
      </c>
      <c r="H84" t="s">
        <v>94</v>
      </c>
      <c r="I84" s="12">
        <f>_xlfn.XLOOKUP(A:A, 'FY26 Prelim Allocation'!B:B, 'FY26 Prelim Allocation'!D:D, "", FALSE)</f>
        <v>0</v>
      </c>
      <c r="J84" s="12" t="str">
        <f>_xlfn.XLOOKUP(A:A, 'FY26 Full Allocation'!B:B, 'FY26 Full Allocation'!D:D, "", FALSE)</f>
        <v/>
      </c>
      <c r="K84" s="12" t="str">
        <f>_xlfn.XLOOKUP(A:A, 'FY26 Full Allocation'!B:B, 'FY26 Full Allocation'!D:D, "", FALSE)</f>
        <v/>
      </c>
      <c r="O84" t="s">
        <v>95</v>
      </c>
      <c r="P84">
        <f>_xlfn.XLOOKUP(A84, 'FY26 Indirect Cost Rates'!E:E, 'FY26 Indirect Cost Rates'!D:D, "", FALSE)</f>
        <v>8</v>
      </c>
      <c r="Q84">
        <f t="shared" si="1"/>
        <v>0.08</v>
      </c>
    </row>
    <row r="85" spans="1:17">
      <c r="A85" t="s">
        <v>341</v>
      </c>
      <c r="B85" t="s">
        <v>329</v>
      </c>
      <c r="C85" t="s">
        <v>329</v>
      </c>
      <c r="D85" t="s">
        <v>330</v>
      </c>
      <c r="E85" t="s">
        <v>92</v>
      </c>
      <c r="F85" s="13">
        <v>45200</v>
      </c>
      <c r="G85" t="s">
        <v>93</v>
      </c>
      <c r="H85" t="s">
        <v>94</v>
      </c>
      <c r="I85" s="12">
        <f>_xlfn.XLOOKUP(A:A, 'FY26 Prelim Allocation'!B:B, 'FY26 Prelim Allocation'!D:D, "", FALSE)</f>
        <v>0</v>
      </c>
      <c r="J85" s="12" t="str">
        <f>_xlfn.XLOOKUP(A:A, 'FY26 Full Allocation'!B:B, 'FY26 Full Allocation'!D:D, "", FALSE)</f>
        <v/>
      </c>
      <c r="K85" s="12" t="str">
        <f>_xlfn.XLOOKUP(A:A, 'FY26 Full Allocation'!B:B, 'FY26 Full Allocation'!D:D, "", FALSE)</f>
        <v/>
      </c>
      <c r="O85" t="s">
        <v>95</v>
      </c>
      <c r="P85">
        <f>_xlfn.XLOOKUP(A85, 'FY26 Indirect Cost Rates'!E:E, 'FY26 Indirect Cost Rates'!D:D, "", FALSE)</f>
        <v>8</v>
      </c>
      <c r="Q85">
        <f t="shared" si="1"/>
        <v>0.08</v>
      </c>
    </row>
    <row r="86" spans="1:17">
      <c r="A86" t="s">
        <v>342</v>
      </c>
      <c r="B86" t="s">
        <v>343</v>
      </c>
      <c r="C86" t="s">
        <v>344</v>
      </c>
      <c r="D86" t="s">
        <v>345</v>
      </c>
      <c r="E86" t="s">
        <v>92</v>
      </c>
      <c r="F86" s="13">
        <v>45200</v>
      </c>
      <c r="G86" t="s">
        <v>93</v>
      </c>
      <c r="H86" t="s">
        <v>94</v>
      </c>
      <c r="I86" s="12">
        <f>_xlfn.XLOOKUP(A:A, 'FY26 Prelim Allocation'!B:B, 'FY26 Prelim Allocation'!D:D, "", FALSE)</f>
        <v>1098813.1599999999</v>
      </c>
      <c r="J86" s="12">
        <f>_xlfn.XLOOKUP(A:A, 'FY26 Full Allocation'!B:B, 'FY26 Full Allocation'!D:D, "", FALSE)</f>
        <v>1099911.44</v>
      </c>
      <c r="K86" s="12">
        <f>_xlfn.XLOOKUP(A:A, 'FY26 Full Allocation'!B:B, 'FY26 Full Allocation'!D:D, "", FALSE)</f>
        <v>1099911.44</v>
      </c>
      <c r="O86" t="s">
        <v>95</v>
      </c>
      <c r="P86">
        <f>_xlfn.XLOOKUP(A86, 'FY26 Indirect Cost Rates'!E:E, 'FY26 Indirect Cost Rates'!D:D, "", FALSE)</f>
        <v>6.79</v>
      </c>
      <c r="Q86">
        <f t="shared" si="1"/>
        <v>6.7900000000000002E-2</v>
      </c>
    </row>
    <row r="87" spans="1:17">
      <c r="A87" t="s">
        <v>346</v>
      </c>
      <c r="B87" t="s">
        <v>347</v>
      </c>
      <c r="C87" t="s">
        <v>347</v>
      </c>
      <c r="D87" t="s">
        <v>348</v>
      </c>
      <c r="E87" t="s">
        <v>92</v>
      </c>
      <c r="F87" s="13">
        <v>45200</v>
      </c>
      <c r="G87" t="s">
        <v>93</v>
      </c>
      <c r="H87" t="s">
        <v>94</v>
      </c>
      <c r="I87" s="12">
        <f>_xlfn.XLOOKUP(A:A, 'FY26 Prelim Allocation'!B:B, 'FY26 Prelim Allocation'!D:D, "", FALSE)</f>
        <v>0</v>
      </c>
      <c r="J87" s="12">
        <f>_xlfn.XLOOKUP(A:A, 'FY26 Full Allocation'!B:B, 'FY26 Full Allocation'!D:D, "", FALSE)</f>
        <v>0</v>
      </c>
      <c r="K87" s="12">
        <f>_xlfn.XLOOKUP(A:A, 'FY26 Full Allocation'!B:B, 'FY26 Full Allocation'!D:D, "", FALSE)</f>
        <v>0</v>
      </c>
      <c r="O87" t="s">
        <v>95</v>
      </c>
      <c r="P87" t="str">
        <f>_xlfn.XLOOKUP(A87, 'FY26 Indirect Cost Rates'!E:E, 'FY26 Indirect Cost Rates'!D:D, "", FALSE)</f>
        <v/>
      </c>
      <c r="Q87">
        <f t="shared" si="1"/>
        <v>0</v>
      </c>
    </row>
    <row r="88" spans="1:17">
      <c r="A88" t="s">
        <v>349</v>
      </c>
      <c r="B88" t="s">
        <v>350</v>
      </c>
      <c r="C88" t="s">
        <v>350</v>
      </c>
      <c r="D88" t="s">
        <v>351</v>
      </c>
      <c r="E88" t="s">
        <v>92</v>
      </c>
      <c r="F88" s="13">
        <v>45200</v>
      </c>
      <c r="G88" t="s">
        <v>93</v>
      </c>
      <c r="H88" t="s">
        <v>94</v>
      </c>
      <c r="I88" s="12">
        <f>_xlfn.XLOOKUP(A:A, 'FY26 Prelim Allocation'!B:B, 'FY26 Prelim Allocation'!D:D, "", FALSE)</f>
        <v>42702.91</v>
      </c>
      <c r="J88" s="12">
        <f>_xlfn.XLOOKUP(A:A, 'FY26 Full Allocation'!B:B, 'FY26 Full Allocation'!D:D, "", FALSE)</f>
        <v>42751.34</v>
      </c>
      <c r="K88" s="12">
        <f>_xlfn.XLOOKUP(A:A, 'FY26 Full Allocation'!B:B, 'FY26 Full Allocation'!D:D, "", FALSE)</f>
        <v>42751.34</v>
      </c>
      <c r="O88" t="s">
        <v>95</v>
      </c>
      <c r="P88" t="str">
        <f>_xlfn.XLOOKUP(A88, 'FY26 Indirect Cost Rates'!E:E, 'FY26 Indirect Cost Rates'!D:D, "", FALSE)</f>
        <v/>
      </c>
      <c r="Q88">
        <f t="shared" si="1"/>
        <v>0</v>
      </c>
    </row>
    <row r="89" spans="1:17">
      <c r="A89" t="s">
        <v>352</v>
      </c>
      <c r="B89" t="s">
        <v>353</v>
      </c>
      <c r="C89" t="s">
        <v>354</v>
      </c>
      <c r="D89" t="s">
        <v>355</v>
      </c>
      <c r="E89" t="s">
        <v>92</v>
      </c>
      <c r="F89" s="13">
        <v>45200</v>
      </c>
      <c r="G89" t="s">
        <v>93</v>
      </c>
      <c r="H89" t="s">
        <v>94</v>
      </c>
      <c r="I89" s="12">
        <f>_xlfn.XLOOKUP(A:A, 'FY26 Prelim Allocation'!B:B, 'FY26 Prelim Allocation'!D:D, "", FALSE)</f>
        <v>96360.97</v>
      </c>
      <c r="J89" s="12">
        <f>_xlfn.XLOOKUP(A:A, 'FY26 Full Allocation'!B:B, 'FY26 Full Allocation'!D:D, "", FALSE)</f>
        <v>96389.18</v>
      </c>
      <c r="K89" s="12">
        <f>_xlfn.XLOOKUP(A:A, 'FY26 Full Allocation'!B:B, 'FY26 Full Allocation'!D:D, "", FALSE)</f>
        <v>96389.18</v>
      </c>
      <c r="O89" t="s">
        <v>95</v>
      </c>
      <c r="P89" t="str">
        <f>_xlfn.XLOOKUP(A89, 'FY26 Indirect Cost Rates'!E:E, 'FY26 Indirect Cost Rates'!D:D, "", FALSE)</f>
        <v/>
      </c>
      <c r="Q89">
        <f t="shared" si="1"/>
        <v>0</v>
      </c>
    </row>
    <row r="90" spans="1:17">
      <c r="A90" t="s">
        <v>356</v>
      </c>
      <c r="B90" t="s">
        <v>357</v>
      </c>
      <c r="C90" t="s">
        <v>358</v>
      </c>
      <c r="D90" t="s">
        <v>359</v>
      </c>
      <c r="E90" t="s">
        <v>92</v>
      </c>
      <c r="F90" s="13">
        <v>45200</v>
      </c>
      <c r="G90" t="s">
        <v>93</v>
      </c>
      <c r="H90" t="s">
        <v>94</v>
      </c>
      <c r="I90" s="12">
        <f>_xlfn.XLOOKUP(A:A, 'FY26 Prelim Allocation'!B:B, 'FY26 Prelim Allocation'!D:D, "", FALSE)</f>
        <v>269544.28999999998</v>
      </c>
      <c r="J90" s="12">
        <f>_xlfn.XLOOKUP(A:A, 'FY26 Full Allocation'!B:B, 'FY26 Full Allocation'!D:D, "", FALSE)</f>
        <v>269732.88</v>
      </c>
      <c r="K90" s="12">
        <f>_xlfn.XLOOKUP(A:A, 'FY26 Full Allocation'!B:B, 'FY26 Full Allocation'!D:D, "", FALSE)</f>
        <v>269732.88</v>
      </c>
      <c r="O90" t="s">
        <v>95</v>
      </c>
      <c r="P90">
        <f>_xlfn.XLOOKUP(A90, 'FY26 Indirect Cost Rates'!E:E, 'FY26 Indirect Cost Rates'!D:D, "", FALSE)</f>
        <v>8</v>
      </c>
      <c r="Q90">
        <f t="shared" si="1"/>
        <v>0.08</v>
      </c>
    </row>
    <row r="91" spans="1:17">
      <c r="A91" t="s">
        <v>360</v>
      </c>
      <c r="B91" t="s">
        <v>361</v>
      </c>
      <c r="C91" t="s">
        <v>362</v>
      </c>
      <c r="D91" t="s">
        <v>363</v>
      </c>
      <c r="E91" t="s">
        <v>92</v>
      </c>
      <c r="F91" s="13">
        <v>45200</v>
      </c>
      <c r="G91" t="s">
        <v>93</v>
      </c>
      <c r="H91" t="s">
        <v>94</v>
      </c>
      <c r="I91" s="12">
        <f>_xlfn.XLOOKUP(A:A, 'FY26 Prelim Allocation'!B:B, 'FY26 Prelim Allocation'!D:D, "", FALSE)</f>
        <v>102266.69</v>
      </c>
      <c r="J91" s="12">
        <f>_xlfn.XLOOKUP(A:A, 'FY26 Full Allocation'!B:B, 'FY26 Full Allocation'!D:D, "", FALSE)</f>
        <v>102356.53</v>
      </c>
      <c r="K91" s="12">
        <f>_xlfn.XLOOKUP(A:A, 'FY26 Full Allocation'!B:B, 'FY26 Full Allocation'!D:D, "", FALSE)</f>
        <v>102356.53</v>
      </c>
      <c r="O91" t="s">
        <v>95</v>
      </c>
      <c r="P91">
        <f>_xlfn.XLOOKUP(A91, 'FY26 Indirect Cost Rates'!E:E, 'FY26 Indirect Cost Rates'!D:D, "", FALSE)</f>
        <v>8</v>
      </c>
      <c r="Q91">
        <f t="shared" si="1"/>
        <v>0.08</v>
      </c>
    </row>
    <row r="92" spans="1:17">
      <c r="A92" t="s">
        <v>364</v>
      </c>
      <c r="B92" t="s">
        <v>365</v>
      </c>
      <c r="C92" t="s">
        <v>366</v>
      </c>
      <c r="D92" t="s">
        <v>367</v>
      </c>
      <c r="E92" t="s">
        <v>92</v>
      </c>
      <c r="F92" s="13">
        <v>45200</v>
      </c>
      <c r="G92" t="s">
        <v>93</v>
      </c>
      <c r="H92" t="s">
        <v>94</v>
      </c>
      <c r="I92" s="12">
        <f>_xlfn.XLOOKUP(A:A, 'FY26 Prelim Allocation'!B:B, 'FY26 Prelim Allocation'!D:D, "", FALSE)</f>
        <v>80670.89</v>
      </c>
      <c r="J92" s="12">
        <f>_xlfn.XLOOKUP(A:A, 'FY26 Full Allocation'!B:B, 'FY26 Full Allocation'!D:D, "", FALSE)</f>
        <v>80740.41</v>
      </c>
      <c r="K92" s="12">
        <f>_xlfn.XLOOKUP(A:A, 'FY26 Full Allocation'!B:B, 'FY26 Full Allocation'!D:D, "", FALSE)</f>
        <v>80740.41</v>
      </c>
      <c r="O92" t="s">
        <v>95</v>
      </c>
      <c r="P92" t="str">
        <f>_xlfn.XLOOKUP(A92, 'FY26 Indirect Cost Rates'!E:E, 'FY26 Indirect Cost Rates'!D:D, "", FALSE)</f>
        <v/>
      </c>
      <c r="Q92">
        <f t="shared" si="1"/>
        <v>0</v>
      </c>
    </row>
    <row r="93" spans="1:17">
      <c r="A93" t="s">
        <v>368</v>
      </c>
      <c r="B93" t="s">
        <v>369</v>
      </c>
      <c r="C93" t="s">
        <v>369</v>
      </c>
      <c r="D93" t="s">
        <v>370</v>
      </c>
      <c r="E93" t="s">
        <v>92</v>
      </c>
      <c r="F93" s="13">
        <v>45200</v>
      </c>
      <c r="G93" t="s">
        <v>93</v>
      </c>
      <c r="H93" t="s">
        <v>94</v>
      </c>
      <c r="I93" s="12">
        <f>_xlfn.XLOOKUP(A:A, 'FY26 Prelim Allocation'!B:B, 'FY26 Prelim Allocation'!D:D, "", FALSE)</f>
        <v>115510.39</v>
      </c>
      <c r="J93" s="12">
        <f>_xlfn.XLOOKUP(A:A, 'FY26 Full Allocation'!B:B, 'FY26 Full Allocation'!D:D, "", FALSE)</f>
        <v>115625.91</v>
      </c>
      <c r="K93" s="12">
        <f>_xlfn.XLOOKUP(A:A, 'FY26 Full Allocation'!B:B, 'FY26 Full Allocation'!D:D, "", FALSE)</f>
        <v>115625.91</v>
      </c>
      <c r="O93" t="s">
        <v>95</v>
      </c>
      <c r="P93" t="str">
        <f>_xlfn.XLOOKUP(A93, 'FY26 Indirect Cost Rates'!E:E, 'FY26 Indirect Cost Rates'!D:D, "", FALSE)</f>
        <v/>
      </c>
      <c r="Q93">
        <f t="shared" si="1"/>
        <v>0</v>
      </c>
    </row>
    <row r="94" spans="1:17">
      <c r="A94" t="s">
        <v>371</v>
      </c>
      <c r="B94" t="s">
        <v>372</v>
      </c>
      <c r="C94" t="s">
        <v>373</v>
      </c>
      <c r="D94" t="s">
        <v>374</v>
      </c>
      <c r="E94" t="s">
        <v>92</v>
      </c>
      <c r="F94" s="13">
        <v>45200</v>
      </c>
      <c r="G94" t="s">
        <v>93</v>
      </c>
      <c r="H94" t="s">
        <v>94</v>
      </c>
      <c r="I94" s="12">
        <f>_xlfn.XLOOKUP(A:A, 'FY26 Prelim Allocation'!B:B, 'FY26 Prelim Allocation'!D:D, "", FALSE)</f>
        <v>57876.63</v>
      </c>
      <c r="J94" s="12">
        <f>_xlfn.XLOOKUP(A:A, 'FY26 Full Allocation'!B:B, 'FY26 Full Allocation'!D:D, "", FALSE)</f>
        <v>57939.72</v>
      </c>
      <c r="K94" s="12">
        <f>_xlfn.XLOOKUP(A:A, 'FY26 Full Allocation'!B:B, 'FY26 Full Allocation'!D:D, "", FALSE)</f>
        <v>57939.72</v>
      </c>
      <c r="O94" t="s">
        <v>95</v>
      </c>
      <c r="P94" t="str">
        <f>_xlfn.XLOOKUP(A94, 'FY26 Indirect Cost Rates'!E:E, 'FY26 Indirect Cost Rates'!D:D, "", FALSE)</f>
        <v/>
      </c>
      <c r="Q94">
        <f t="shared" si="1"/>
        <v>0</v>
      </c>
    </row>
    <row r="95" spans="1:17">
      <c r="A95" t="s">
        <v>375</v>
      </c>
      <c r="B95" t="s">
        <v>376</v>
      </c>
      <c r="C95" t="s">
        <v>377</v>
      </c>
      <c r="D95" t="s">
        <v>378</v>
      </c>
      <c r="E95" t="s">
        <v>92</v>
      </c>
      <c r="F95" s="13">
        <v>45200</v>
      </c>
      <c r="G95" t="s">
        <v>93</v>
      </c>
      <c r="H95" t="s">
        <v>94</v>
      </c>
      <c r="I95" s="12">
        <f>_xlfn.XLOOKUP(A:A, 'FY26 Prelim Allocation'!B:B, 'FY26 Prelim Allocation'!D:D, "", FALSE)</f>
        <v>533372.96</v>
      </c>
      <c r="J95" s="12">
        <f>_xlfn.XLOOKUP(A:A, 'FY26 Full Allocation'!B:B, 'FY26 Full Allocation'!D:D, "", FALSE)</f>
        <v>536888.01</v>
      </c>
      <c r="K95" s="12">
        <f>_xlfn.XLOOKUP(A:A, 'FY26 Full Allocation'!B:B, 'FY26 Full Allocation'!D:D, "", FALSE)</f>
        <v>536888.01</v>
      </c>
      <c r="O95" t="s">
        <v>95</v>
      </c>
      <c r="P95">
        <f>_xlfn.XLOOKUP(A95, 'FY26 Indirect Cost Rates'!E:E, 'FY26 Indirect Cost Rates'!D:D, "", FALSE)</f>
        <v>8</v>
      </c>
      <c r="Q95">
        <f t="shared" si="1"/>
        <v>0.08</v>
      </c>
    </row>
    <row r="96" spans="1:17">
      <c r="A96" t="s">
        <v>379</v>
      </c>
      <c r="B96" t="s">
        <v>380</v>
      </c>
      <c r="C96" t="s">
        <v>381</v>
      </c>
      <c r="D96" t="s">
        <v>382</v>
      </c>
      <c r="E96" t="s">
        <v>92</v>
      </c>
      <c r="F96" s="13">
        <v>45200</v>
      </c>
      <c r="G96" t="s">
        <v>93</v>
      </c>
      <c r="H96" t="s">
        <v>94</v>
      </c>
      <c r="I96" s="12">
        <f>_xlfn.XLOOKUP(A:A, 'FY26 Prelim Allocation'!B:B, 'FY26 Prelim Allocation'!D:D, "", FALSE)</f>
        <v>134241.65</v>
      </c>
      <c r="J96" s="12">
        <f>_xlfn.XLOOKUP(A:A, 'FY26 Full Allocation'!B:B, 'FY26 Full Allocation'!D:D, "", FALSE)</f>
        <v>134393.24</v>
      </c>
      <c r="K96" s="12">
        <f>_xlfn.XLOOKUP(A:A, 'FY26 Full Allocation'!B:B, 'FY26 Full Allocation'!D:D, "", FALSE)</f>
        <v>134393.24</v>
      </c>
      <c r="O96" t="s">
        <v>95</v>
      </c>
      <c r="P96" t="str">
        <f>_xlfn.XLOOKUP(A96, 'FY26 Indirect Cost Rates'!E:E, 'FY26 Indirect Cost Rates'!D:D, "", FALSE)</f>
        <v/>
      </c>
      <c r="Q96">
        <f t="shared" si="1"/>
        <v>0</v>
      </c>
    </row>
    <row r="97" spans="1:17">
      <c r="A97" t="s">
        <v>383</v>
      </c>
      <c r="B97" t="s">
        <v>380</v>
      </c>
      <c r="C97" t="s">
        <v>381</v>
      </c>
      <c r="D97" t="s">
        <v>382</v>
      </c>
      <c r="E97" t="s">
        <v>92</v>
      </c>
      <c r="F97" s="13">
        <v>45200</v>
      </c>
      <c r="G97" t="s">
        <v>93</v>
      </c>
      <c r="H97" t="s">
        <v>94</v>
      </c>
      <c r="I97" s="12">
        <f>_xlfn.XLOOKUP(A:A, 'FY26 Prelim Allocation'!B:B, 'FY26 Prelim Allocation'!D:D, "", FALSE)</f>
        <v>133795.79</v>
      </c>
      <c r="J97" s="12">
        <f>_xlfn.XLOOKUP(A:A, 'FY26 Full Allocation'!B:B, 'FY26 Full Allocation'!D:D, "", FALSE)</f>
        <v>133947.97</v>
      </c>
      <c r="K97" s="12">
        <f>_xlfn.XLOOKUP(A:A, 'FY26 Full Allocation'!B:B, 'FY26 Full Allocation'!D:D, "", FALSE)</f>
        <v>133947.97</v>
      </c>
      <c r="O97" t="s">
        <v>95</v>
      </c>
      <c r="P97" t="str">
        <f>_xlfn.XLOOKUP(A97, 'FY26 Indirect Cost Rates'!E:E, 'FY26 Indirect Cost Rates'!D:D, "", FALSE)</f>
        <v/>
      </c>
      <c r="Q97">
        <f t="shared" si="1"/>
        <v>0</v>
      </c>
    </row>
    <row r="98" spans="1:17">
      <c r="A98" t="s">
        <v>384</v>
      </c>
      <c r="B98" t="s">
        <v>380</v>
      </c>
      <c r="C98" t="s">
        <v>381</v>
      </c>
      <c r="D98" t="s">
        <v>382</v>
      </c>
      <c r="E98" t="s">
        <v>92</v>
      </c>
      <c r="F98" s="13">
        <v>45200</v>
      </c>
      <c r="G98" t="s">
        <v>93</v>
      </c>
      <c r="H98" t="s">
        <v>94</v>
      </c>
      <c r="I98" s="12">
        <f>_xlfn.XLOOKUP(A:A, 'FY26 Prelim Allocation'!B:B, 'FY26 Prelim Allocation'!D:D, "", FALSE)</f>
        <v>81234.62</v>
      </c>
      <c r="J98" s="12">
        <f>_xlfn.XLOOKUP(A:A, 'FY26 Full Allocation'!B:B, 'FY26 Full Allocation'!D:D, "", FALSE)</f>
        <v>81325.179999999993</v>
      </c>
      <c r="K98" s="12">
        <f>_xlfn.XLOOKUP(A:A, 'FY26 Full Allocation'!B:B, 'FY26 Full Allocation'!D:D, "", FALSE)</f>
        <v>81325.179999999993</v>
      </c>
      <c r="O98" t="s">
        <v>95</v>
      </c>
      <c r="P98" t="str">
        <f>_xlfn.XLOOKUP(A98, 'FY26 Indirect Cost Rates'!E:E, 'FY26 Indirect Cost Rates'!D:D, "", FALSE)</f>
        <v/>
      </c>
      <c r="Q98">
        <f t="shared" si="1"/>
        <v>0</v>
      </c>
    </row>
    <row r="99" spans="1:17">
      <c r="A99" t="s">
        <v>385</v>
      </c>
      <c r="B99" t="s">
        <v>380</v>
      </c>
      <c r="C99" t="s">
        <v>381</v>
      </c>
      <c r="D99" t="s">
        <v>382</v>
      </c>
      <c r="E99" t="s">
        <v>92</v>
      </c>
      <c r="F99" s="13">
        <v>45200</v>
      </c>
      <c r="G99" t="s">
        <v>93</v>
      </c>
      <c r="H99" t="s">
        <v>94</v>
      </c>
      <c r="I99" s="12">
        <f>_xlfn.XLOOKUP(A:A, 'FY26 Prelim Allocation'!B:B, 'FY26 Prelim Allocation'!D:D, "", FALSE)</f>
        <v>82582.2</v>
      </c>
      <c r="J99" s="12">
        <f>_xlfn.XLOOKUP(A:A, 'FY26 Full Allocation'!B:B, 'FY26 Full Allocation'!D:D, "", FALSE)</f>
        <v>82671.13</v>
      </c>
      <c r="K99" s="12">
        <f>_xlfn.XLOOKUP(A:A, 'FY26 Full Allocation'!B:B, 'FY26 Full Allocation'!D:D, "", FALSE)</f>
        <v>82671.13</v>
      </c>
      <c r="O99" t="s">
        <v>95</v>
      </c>
      <c r="P99" t="str">
        <f>_xlfn.XLOOKUP(A99, 'FY26 Indirect Cost Rates'!E:E, 'FY26 Indirect Cost Rates'!D:D, "", FALSE)</f>
        <v/>
      </c>
      <c r="Q99">
        <f t="shared" si="1"/>
        <v>0</v>
      </c>
    </row>
    <row r="100" spans="1:17">
      <c r="A100" t="s">
        <v>386</v>
      </c>
      <c r="B100" t="s">
        <v>380</v>
      </c>
      <c r="C100" t="s">
        <v>381</v>
      </c>
      <c r="D100" t="s">
        <v>382</v>
      </c>
      <c r="E100" t="s">
        <v>92</v>
      </c>
      <c r="F100" s="13">
        <v>45200</v>
      </c>
      <c r="G100" t="s">
        <v>93</v>
      </c>
      <c r="H100" t="s">
        <v>94</v>
      </c>
      <c r="I100" s="12">
        <f>_xlfn.XLOOKUP(A:A, 'FY26 Prelim Allocation'!B:B, 'FY26 Prelim Allocation'!D:D, "", FALSE)</f>
        <v>155203.12</v>
      </c>
      <c r="J100" s="12">
        <f>_xlfn.XLOOKUP(A:A, 'FY26 Full Allocation'!B:B, 'FY26 Full Allocation'!D:D, "", FALSE)</f>
        <v>155379.06</v>
      </c>
      <c r="K100" s="12">
        <f>_xlfn.XLOOKUP(A:A, 'FY26 Full Allocation'!B:B, 'FY26 Full Allocation'!D:D, "", FALSE)</f>
        <v>155379.06</v>
      </c>
      <c r="O100" t="s">
        <v>95</v>
      </c>
      <c r="P100" t="str">
        <f>_xlfn.XLOOKUP(A100, 'FY26 Indirect Cost Rates'!E:E, 'FY26 Indirect Cost Rates'!D:D, "", FALSE)</f>
        <v/>
      </c>
      <c r="Q100">
        <f t="shared" si="1"/>
        <v>0</v>
      </c>
    </row>
    <row r="101" spans="1:17">
      <c r="A101" t="s">
        <v>387</v>
      </c>
      <c r="B101" t="s">
        <v>380</v>
      </c>
      <c r="C101" t="s">
        <v>381</v>
      </c>
      <c r="D101" t="s">
        <v>382</v>
      </c>
      <c r="E101" t="s">
        <v>92</v>
      </c>
      <c r="F101" s="13">
        <v>45200</v>
      </c>
      <c r="G101" t="s">
        <v>93</v>
      </c>
      <c r="H101" t="s">
        <v>94</v>
      </c>
      <c r="I101" s="12">
        <f>_xlfn.XLOOKUP(A:A, 'FY26 Prelim Allocation'!B:B, 'FY26 Prelim Allocation'!D:D, "", FALSE)</f>
        <v>42311.8</v>
      </c>
      <c r="J101" s="12">
        <f>_xlfn.XLOOKUP(A:A, 'FY26 Full Allocation'!B:B, 'FY26 Full Allocation'!D:D, "", FALSE)</f>
        <v>42359.02</v>
      </c>
      <c r="K101" s="12">
        <f>_xlfn.XLOOKUP(A:A, 'FY26 Full Allocation'!B:B, 'FY26 Full Allocation'!D:D, "", FALSE)</f>
        <v>42359.02</v>
      </c>
      <c r="O101" t="s">
        <v>95</v>
      </c>
      <c r="P101" t="str">
        <f>_xlfn.XLOOKUP(A101, 'FY26 Indirect Cost Rates'!E:E, 'FY26 Indirect Cost Rates'!D:D, "", FALSE)</f>
        <v/>
      </c>
      <c r="Q101">
        <f t="shared" si="1"/>
        <v>0</v>
      </c>
    </row>
    <row r="102" spans="1:17">
      <c r="A102" t="s">
        <v>388</v>
      </c>
      <c r="B102" t="s">
        <v>380</v>
      </c>
      <c r="C102" t="s">
        <v>381</v>
      </c>
      <c r="D102" t="s">
        <v>382</v>
      </c>
      <c r="E102" t="s">
        <v>92</v>
      </c>
      <c r="F102" s="13">
        <v>45200</v>
      </c>
      <c r="G102" t="s">
        <v>93</v>
      </c>
      <c r="H102" t="s">
        <v>94</v>
      </c>
      <c r="I102" s="12">
        <f>_xlfn.XLOOKUP(A:A, 'FY26 Prelim Allocation'!B:B, 'FY26 Prelim Allocation'!D:D, "", FALSE)</f>
        <v>35487.370000000003</v>
      </c>
      <c r="J102" s="12">
        <f>_xlfn.XLOOKUP(A:A, 'FY26 Full Allocation'!B:B, 'FY26 Full Allocation'!D:D, "", FALSE)</f>
        <v>35523.040000000001</v>
      </c>
      <c r="K102" s="12">
        <f>_xlfn.XLOOKUP(A:A, 'FY26 Full Allocation'!B:B, 'FY26 Full Allocation'!D:D, "", FALSE)</f>
        <v>35523.040000000001</v>
      </c>
      <c r="O102" t="s">
        <v>95</v>
      </c>
      <c r="P102" t="str">
        <f>_xlfn.XLOOKUP(A102, 'FY26 Indirect Cost Rates'!E:E, 'FY26 Indirect Cost Rates'!D:D, "", FALSE)</f>
        <v/>
      </c>
      <c r="Q102">
        <f t="shared" si="1"/>
        <v>0</v>
      </c>
    </row>
    <row r="103" spans="1:17">
      <c r="A103" t="s">
        <v>389</v>
      </c>
      <c r="B103" t="s">
        <v>380</v>
      </c>
      <c r="C103" t="s">
        <v>381</v>
      </c>
      <c r="D103" t="s">
        <v>382</v>
      </c>
      <c r="E103" t="s">
        <v>92</v>
      </c>
      <c r="F103" s="13">
        <v>45200</v>
      </c>
      <c r="G103" t="s">
        <v>93</v>
      </c>
      <c r="H103" t="s">
        <v>94</v>
      </c>
      <c r="I103" s="12">
        <f>_xlfn.XLOOKUP(A:A, 'FY26 Prelim Allocation'!B:B, 'FY26 Prelim Allocation'!D:D, "", FALSE)</f>
        <v>63343.94</v>
      </c>
      <c r="J103" s="12">
        <f>_xlfn.XLOOKUP(A:A, 'FY26 Full Allocation'!B:B, 'FY26 Full Allocation'!D:D, "", FALSE)</f>
        <v>63412.98</v>
      </c>
      <c r="K103" s="12">
        <f>_xlfn.XLOOKUP(A:A, 'FY26 Full Allocation'!B:B, 'FY26 Full Allocation'!D:D, "", FALSE)</f>
        <v>63412.98</v>
      </c>
      <c r="O103" t="s">
        <v>95</v>
      </c>
      <c r="P103" t="str">
        <f>_xlfn.XLOOKUP(A103, 'FY26 Indirect Cost Rates'!E:E, 'FY26 Indirect Cost Rates'!D:D, "", FALSE)</f>
        <v/>
      </c>
      <c r="Q103">
        <f t="shared" si="1"/>
        <v>0</v>
      </c>
    </row>
    <row r="104" spans="1:17">
      <c r="A104" t="s">
        <v>390</v>
      </c>
      <c r="B104" t="s">
        <v>380</v>
      </c>
      <c r="C104" t="s">
        <v>381</v>
      </c>
      <c r="D104" t="s">
        <v>382</v>
      </c>
      <c r="E104" t="s">
        <v>92</v>
      </c>
      <c r="F104" s="13">
        <v>45200</v>
      </c>
      <c r="G104" t="s">
        <v>93</v>
      </c>
      <c r="H104" t="s">
        <v>94</v>
      </c>
      <c r="I104" s="12">
        <f>_xlfn.XLOOKUP(A:A, 'FY26 Prelim Allocation'!B:B, 'FY26 Prelim Allocation'!D:D, "", FALSE)</f>
        <v>91581.61</v>
      </c>
      <c r="J104" s="12">
        <f>_xlfn.XLOOKUP(A:A, 'FY26 Full Allocation'!B:B, 'FY26 Full Allocation'!D:D, "", FALSE)</f>
        <v>91673.84</v>
      </c>
      <c r="K104" s="12">
        <f>_xlfn.XLOOKUP(A:A, 'FY26 Full Allocation'!B:B, 'FY26 Full Allocation'!D:D, "", FALSE)</f>
        <v>91673.84</v>
      </c>
      <c r="O104" t="s">
        <v>95</v>
      </c>
      <c r="P104" t="str">
        <f>_xlfn.XLOOKUP(A104, 'FY26 Indirect Cost Rates'!E:E, 'FY26 Indirect Cost Rates'!D:D, "", FALSE)</f>
        <v/>
      </c>
      <c r="Q104">
        <f t="shared" si="1"/>
        <v>0</v>
      </c>
    </row>
    <row r="105" spans="1:17">
      <c r="A105" t="s">
        <v>391</v>
      </c>
      <c r="B105" t="s">
        <v>380</v>
      </c>
      <c r="C105" t="s">
        <v>381</v>
      </c>
      <c r="D105" t="s">
        <v>382</v>
      </c>
      <c r="E105" t="s">
        <v>92</v>
      </c>
      <c r="F105" s="13">
        <v>45200</v>
      </c>
      <c r="G105" t="s">
        <v>93</v>
      </c>
      <c r="H105" t="s">
        <v>94</v>
      </c>
      <c r="I105" s="12">
        <f>_xlfn.XLOOKUP(A:A, 'FY26 Prelim Allocation'!B:B, 'FY26 Prelim Allocation'!D:D, "", FALSE)</f>
        <v>66108.45</v>
      </c>
      <c r="J105" s="12">
        <f>_xlfn.XLOOKUP(A:A, 'FY26 Full Allocation'!B:B, 'FY26 Full Allocation'!D:D, "", FALSE)</f>
        <v>66181.05</v>
      </c>
      <c r="K105" s="12">
        <f>_xlfn.XLOOKUP(A:A, 'FY26 Full Allocation'!B:B, 'FY26 Full Allocation'!D:D, "", FALSE)</f>
        <v>66181.05</v>
      </c>
      <c r="O105" t="s">
        <v>95</v>
      </c>
      <c r="P105" t="str">
        <f>_xlfn.XLOOKUP(A105, 'FY26 Indirect Cost Rates'!E:E, 'FY26 Indirect Cost Rates'!D:D, "", FALSE)</f>
        <v/>
      </c>
      <c r="Q105">
        <f t="shared" si="1"/>
        <v>0</v>
      </c>
    </row>
    <row r="106" spans="1:17">
      <c r="A106" t="s">
        <v>392</v>
      </c>
      <c r="B106" t="s">
        <v>380</v>
      </c>
      <c r="C106" t="s">
        <v>381</v>
      </c>
      <c r="D106" t="s">
        <v>382</v>
      </c>
      <c r="E106" t="s">
        <v>92</v>
      </c>
      <c r="F106" s="13">
        <v>45200</v>
      </c>
      <c r="G106" t="s">
        <v>93</v>
      </c>
      <c r="H106" t="s">
        <v>94</v>
      </c>
      <c r="I106" s="12">
        <f>_xlfn.XLOOKUP(A:A, 'FY26 Prelim Allocation'!B:B, 'FY26 Prelim Allocation'!D:D, "", FALSE)</f>
        <v>70290.22</v>
      </c>
      <c r="J106" s="12">
        <f>_xlfn.XLOOKUP(A:A, 'FY26 Full Allocation'!B:B, 'FY26 Full Allocation'!D:D, "", FALSE)</f>
        <v>70362.67</v>
      </c>
      <c r="K106" s="12">
        <f>_xlfn.XLOOKUP(A:A, 'FY26 Full Allocation'!B:B, 'FY26 Full Allocation'!D:D, "", FALSE)</f>
        <v>70362.67</v>
      </c>
      <c r="O106" t="s">
        <v>95</v>
      </c>
      <c r="P106" t="str">
        <f>_xlfn.XLOOKUP(A106, 'FY26 Indirect Cost Rates'!E:E, 'FY26 Indirect Cost Rates'!D:D, "", FALSE)</f>
        <v/>
      </c>
      <c r="Q106">
        <f t="shared" si="1"/>
        <v>0</v>
      </c>
    </row>
    <row r="107" spans="1:17">
      <c r="A107" t="s">
        <v>393</v>
      </c>
      <c r="B107" t="s">
        <v>380</v>
      </c>
      <c r="C107" t="s">
        <v>381</v>
      </c>
      <c r="D107" t="s">
        <v>382</v>
      </c>
      <c r="E107" t="s">
        <v>92</v>
      </c>
      <c r="F107" s="13">
        <v>45200</v>
      </c>
      <c r="G107" t="s">
        <v>93</v>
      </c>
      <c r="H107" t="s">
        <v>94</v>
      </c>
      <c r="I107" s="12">
        <f>_xlfn.XLOOKUP(A:A, 'FY26 Prelim Allocation'!B:B, 'FY26 Prelim Allocation'!D:D, "", FALSE)</f>
        <v>80273.36</v>
      </c>
      <c r="J107" s="12">
        <f>_xlfn.XLOOKUP(A:A, 'FY26 Full Allocation'!B:B, 'FY26 Full Allocation'!D:D, "", FALSE)</f>
        <v>80353.53</v>
      </c>
      <c r="K107" s="12">
        <f>_xlfn.XLOOKUP(A:A, 'FY26 Full Allocation'!B:B, 'FY26 Full Allocation'!D:D, "", FALSE)</f>
        <v>80353.53</v>
      </c>
      <c r="O107" t="s">
        <v>95</v>
      </c>
      <c r="P107" t="str">
        <f>_xlfn.XLOOKUP(A107, 'FY26 Indirect Cost Rates'!E:E, 'FY26 Indirect Cost Rates'!D:D, "", FALSE)</f>
        <v/>
      </c>
      <c r="Q107">
        <f t="shared" si="1"/>
        <v>0</v>
      </c>
    </row>
    <row r="108" spans="1:17">
      <c r="A108" t="s">
        <v>394</v>
      </c>
      <c r="B108" t="s">
        <v>380</v>
      </c>
      <c r="C108" t="s">
        <v>381</v>
      </c>
      <c r="D108" t="s">
        <v>382</v>
      </c>
      <c r="E108" t="s">
        <v>92</v>
      </c>
      <c r="F108" s="13">
        <v>45200</v>
      </c>
      <c r="G108" t="s">
        <v>93</v>
      </c>
      <c r="H108" t="s">
        <v>94</v>
      </c>
      <c r="I108" s="12">
        <f>_xlfn.XLOOKUP(A:A, 'FY26 Prelim Allocation'!B:B, 'FY26 Prelim Allocation'!D:D, "", FALSE)</f>
        <v>109941.56</v>
      </c>
      <c r="J108" s="12">
        <f>_xlfn.XLOOKUP(A:A, 'FY26 Full Allocation'!B:B, 'FY26 Full Allocation'!D:D, "", FALSE)</f>
        <v>110059.15</v>
      </c>
      <c r="K108" s="12">
        <f>_xlfn.XLOOKUP(A:A, 'FY26 Full Allocation'!B:B, 'FY26 Full Allocation'!D:D, "", FALSE)</f>
        <v>110059.15</v>
      </c>
      <c r="O108" t="s">
        <v>95</v>
      </c>
      <c r="P108" t="str">
        <f>_xlfn.XLOOKUP(A108, 'FY26 Indirect Cost Rates'!E:E, 'FY26 Indirect Cost Rates'!D:D, "", FALSE)</f>
        <v/>
      </c>
      <c r="Q108">
        <f t="shared" si="1"/>
        <v>0</v>
      </c>
    </row>
    <row r="109" spans="1:17">
      <c r="A109" t="s">
        <v>395</v>
      </c>
      <c r="B109" t="s">
        <v>380</v>
      </c>
      <c r="C109" t="s">
        <v>381</v>
      </c>
      <c r="D109" t="s">
        <v>382</v>
      </c>
      <c r="E109" t="s">
        <v>92</v>
      </c>
      <c r="F109" s="13">
        <v>45200</v>
      </c>
      <c r="G109" t="s">
        <v>93</v>
      </c>
      <c r="H109" t="s">
        <v>94</v>
      </c>
      <c r="I109" s="12">
        <f>_xlfn.XLOOKUP(A:A, 'FY26 Prelim Allocation'!B:B, 'FY26 Prelim Allocation'!D:D, "", FALSE)</f>
        <v>82433.83</v>
      </c>
      <c r="J109" s="12">
        <f>_xlfn.XLOOKUP(A:A, 'FY26 Full Allocation'!B:B, 'FY26 Full Allocation'!D:D, "", FALSE)</f>
        <v>82525.73</v>
      </c>
      <c r="K109" s="12">
        <f>_xlfn.XLOOKUP(A:A, 'FY26 Full Allocation'!B:B, 'FY26 Full Allocation'!D:D, "", FALSE)</f>
        <v>82525.73</v>
      </c>
      <c r="O109" t="s">
        <v>95</v>
      </c>
      <c r="P109" t="str">
        <f>_xlfn.XLOOKUP(A109, 'FY26 Indirect Cost Rates'!E:E, 'FY26 Indirect Cost Rates'!D:D, "", FALSE)</f>
        <v/>
      </c>
      <c r="Q109">
        <f t="shared" si="1"/>
        <v>0</v>
      </c>
    </row>
    <row r="110" spans="1:17">
      <c r="A110" t="s">
        <v>396</v>
      </c>
      <c r="B110" t="s">
        <v>380</v>
      </c>
      <c r="C110" t="s">
        <v>381</v>
      </c>
      <c r="D110" t="s">
        <v>382</v>
      </c>
      <c r="E110" t="s">
        <v>92</v>
      </c>
      <c r="F110" s="13">
        <v>45200</v>
      </c>
      <c r="G110" t="s">
        <v>93</v>
      </c>
      <c r="H110" t="s">
        <v>94</v>
      </c>
      <c r="I110" s="12">
        <f>_xlfn.XLOOKUP(A:A, 'FY26 Prelim Allocation'!B:B, 'FY26 Prelim Allocation'!D:D, "", FALSE)</f>
        <v>94300.49</v>
      </c>
      <c r="J110" s="12">
        <f>_xlfn.XLOOKUP(A:A, 'FY26 Full Allocation'!B:B, 'FY26 Full Allocation'!D:D, "", FALSE)</f>
        <v>94404.02</v>
      </c>
      <c r="K110" s="12">
        <f>_xlfn.XLOOKUP(A:A, 'FY26 Full Allocation'!B:B, 'FY26 Full Allocation'!D:D, "", FALSE)</f>
        <v>94404.02</v>
      </c>
      <c r="O110" t="s">
        <v>95</v>
      </c>
      <c r="P110" t="str">
        <f>_xlfn.XLOOKUP(A110, 'FY26 Indirect Cost Rates'!E:E, 'FY26 Indirect Cost Rates'!D:D, "", FALSE)</f>
        <v/>
      </c>
      <c r="Q110">
        <f t="shared" si="1"/>
        <v>0</v>
      </c>
    </row>
    <row r="111" spans="1:17">
      <c r="A111" t="s">
        <v>397</v>
      </c>
      <c r="B111" t="s">
        <v>380</v>
      </c>
      <c r="C111" t="s">
        <v>381</v>
      </c>
      <c r="D111" t="s">
        <v>382</v>
      </c>
      <c r="E111" t="s">
        <v>92</v>
      </c>
      <c r="F111" s="13">
        <v>45200</v>
      </c>
      <c r="G111" t="s">
        <v>93</v>
      </c>
      <c r="H111" t="s">
        <v>94</v>
      </c>
      <c r="I111" s="12">
        <f>_xlfn.XLOOKUP(A:A, 'FY26 Prelim Allocation'!B:B, 'FY26 Prelim Allocation'!D:D, "", FALSE)</f>
        <v>91599.16</v>
      </c>
      <c r="J111" s="12">
        <f>_xlfn.XLOOKUP(A:A, 'FY26 Full Allocation'!B:B, 'FY26 Full Allocation'!D:D, "", FALSE)</f>
        <v>91696.7</v>
      </c>
      <c r="K111" s="12">
        <f>_xlfn.XLOOKUP(A:A, 'FY26 Full Allocation'!B:B, 'FY26 Full Allocation'!D:D, "", FALSE)</f>
        <v>91696.7</v>
      </c>
      <c r="O111" t="s">
        <v>95</v>
      </c>
      <c r="P111" t="str">
        <f>_xlfn.XLOOKUP(A111, 'FY26 Indirect Cost Rates'!E:E, 'FY26 Indirect Cost Rates'!D:D, "", FALSE)</f>
        <v/>
      </c>
      <c r="Q111">
        <f t="shared" si="1"/>
        <v>0</v>
      </c>
    </row>
    <row r="112" spans="1:17">
      <c r="A112" t="s">
        <v>398</v>
      </c>
      <c r="B112" t="s">
        <v>380</v>
      </c>
      <c r="C112" t="s">
        <v>381</v>
      </c>
      <c r="D112" t="s">
        <v>382</v>
      </c>
      <c r="E112" t="s">
        <v>92</v>
      </c>
      <c r="F112" s="13">
        <v>45200</v>
      </c>
      <c r="G112" t="s">
        <v>93</v>
      </c>
      <c r="H112" t="s">
        <v>94</v>
      </c>
      <c r="I112" s="12">
        <f>_xlfn.XLOOKUP(A:A, 'FY26 Prelim Allocation'!B:B, 'FY26 Prelim Allocation'!D:D, "", FALSE)</f>
        <v>87056.91</v>
      </c>
      <c r="J112" s="12">
        <f>_xlfn.XLOOKUP(A:A, 'FY26 Full Allocation'!B:B, 'FY26 Full Allocation'!D:D, "", FALSE)</f>
        <v>87155.05</v>
      </c>
      <c r="K112" s="12">
        <f>_xlfn.XLOOKUP(A:A, 'FY26 Full Allocation'!B:B, 'FY26 Full Allocation'!D:D, "", FALSE)</f>
        <v>87155.05</v>
      </c>
      <c r="O112" t="s">
        <v>95</v>
      </c>
      <c r="P112" t="str">
        <f>_xlfn.XLOOKUP(A112, 'FY26 Indirect Cost Rates'!E:E, 'FY26 Indirect Cost Rates'!D:D, "", FALSE)</f>
        <v/>
      </c>
      <c r="Q112">
        <f t="shared" si="1"/>
        <v>0</v>
      </c>
    </row>
    <row r="113" spans="1:17">
      <c r="A113" t="s">
        <v>399</v>
      </c>
      <c r="B113" t="s">
        <v>380</v>
      </c>
      <c r="C113" t="s">
        <v>381</v>
      </c>
      <c r="D113" t="s">
        <v>382</v>
      </c>
      <c r="E113" t="s">
        <v>92</v>
      </c>
      <c r="F113" s="13">
        <v>45200</v>
      </c>
      <c r="G113" t="s">
        <v>93</v>
      </c>
      <c r="H113" t="s">
        <v>94</v>
      </c>
      <c r="I113" s="12">
        <f>_xlfn.XLOOKUP(A:A, 'FY26 Prelim Allocation'!B:B, 'FY26 Prelim Allocation'!D:D, "", FALSE)</f>
        <v>94580.66</v>
      </c>
      <c r="J113" s="12">
        <f>_xlfn.XLOOKUP(A:A, 'FY26 Full Allocation'!B:B, 'FY26 Full Allocation'!D:D, "", FALSE)</f>
        <v>94679.54</v>
      </c>
      <c r="K113" s="12">
        <f>_xlfn.XLOOKUP(A:A, 'FY26 Full Allocation'!B:B, 'FY26 Full Allocation'!D:D, "", FALSE)</f>
        <v>94679.54</v>
      </c>
      <c r="O113" t="s">
        <v>95</v>
      </c>
      <c r="P113" t="str">
        <f>_xlfn.XLOOKUP(A113, 'FY26 Indirect Cost Rates'!E:E, 'FY26 Indirect Cost Rates'!D:D, "", FALSE)</f>
        <v/>
      </c>
      <c r="Q113">
        <f t="shared" si="1"/>
        <v>0</v>
      </c>
    </row>
    <row r="114" spans="1:17">
      <c r="A114" t="s">
        <v>400</v>
      </c>
      <c r="B114" t="s">
        <v>380</v>
      </c>
      <c r="C114" t="s">
        <v>381</v>
      </c>
      <c r="D114" t="s">
        <v>382</v>
      </c>
      <c r="E114" t="s">
        <v>92</v>
      </c>
      <c r="F114" s="13">
        <v>45200</v>
      </c>
      <c r="G114" t="s">
        <v>93</v>
      </c>
      <c r="H114" t="s">
        <v>94</v>
      </c>
      <c r="I114" s="12">
        <f>_xlfn.XLOOKUP(A:A, 'FY26 Prelim Allocation'!B:B, 'FY26 Prelim Allocation'!D:D, "", FALSE)</f>
        <v>99041.89</v>
      </c>
      <c r="J114" s="12">
        <f>_xlfn.XLOOKUP(A:A, 'FY26 Full Allocation'!B:B, 'FY26 Full Allocation'!D:D, "", FALSE)</f>
        <v>99153.68</v>
      </c>
      <c r="K114" s="12">
        <f>_xlfn.XLOOKUP(A:A, 'FY26 Full Allocation'!B:B, 'FY26 Full Allocation'!D:D, "", FALSE)</f>
        <v>99153.68</v>
      </c>
      <c r="O114" t="s">
        <v>95</v>
      </c>
      <c r="P114" t="str">
        <f>_xlfn.XLOOKUP(A114, 'FY26 Indirect Cost Rates'!E:E, 'FY26 Indirect Cost Rates'!D:D, "", FALSE)</f>
        <v/>
      </c>
      <c r="Q114">
        <f t="shared" si="1"/>
        <v>0</v>
      </c>
    </row>
    <row r="115" spans="1:17">
      <c r="A115" t="s">
        <v>401</v>
      </c>
      <c r="B115" t="s">
        <v>380</v>
      </c>
      <c r="C115" t="s">
        <v>381</v>
      </c>
      <c r="D115" t="s">
        <v>382</v>
      </c>
      <c r="E115" t="s">
        <v>92</v>
      </c>
      <c r="F115" s="13">
        <v>45200</v>
      </c>
      <c r="G115" t="s">
        <v>93</v>
      </c>
      <c r="H115" t="s">
        <v>94</v>
      </c>
      <c r="I115" s="12">
        <f>_xlfn.XLOOKUP(A:A, 'FY26 Prelim Allocation'!B:B, 'FY26 Prelim Allocation'!D:D, "", FALSE)</f>
        <v>102439.81</v>
      </c>
      <c r="J115" s="12">
        <f>_xlfn.XLOOKUP(A:A, 'FY26 Full Allocation'!B:B, 'FY26 Full Allocation'!D:D, "", FALSE)</f>
        <v>102556.36</v>
      </c>
      <c r="K115" s="12">
        <f>_xlfn.XLOOKUP(A:A, 'FY26 Full Allocation'!B:B, 'FY26 Full Allocation'!D:D, "", FALSE)</f>
        <v>102556.36</v>
      </c>
      <c r="O115" t="s">
        <v>95</v>
      </c>
      <c r="P115" t="str">
        <f>_xlfn.XLOOKUP(A115, 'FY26 Indirect Cost Rates'!E:E, 'FY26 Indirect Cost Rates'!D:D, "", FALSE)</f>
        <v/>
      </c>
      <c r="Q115">
        <f t="shared" si="1"/>
        <v>0</v>
      </c>
    </row>
    <row r="116" spans="1:17">
      <c r="A116" t="s">
        <v>402</v>
      </c>
      <c r="B116" t="s">
        <v>380</v>
      </c>
      <c r="C116" t="s">
        <v>381</v>
      </c>
      <c r="D116" t="s">
        <v>382</v>
      </c>
      <c r="E116" t="s">
        <v>92</v>
      </c>
      <c r="F116" s="13">
        <v>45200</v>
      </c>
      <c r="G116" t="s">
        <v>93</v>
      </c>
      <c r="H116" t="s">
        <v>94</v>
      </c>
      <c r="I116" s="12">
        <f>_xlfn.XLOOKUP(A:A, 'FY26 Prelim Allocation'!B:B, 'FY26 Prelim Allocation'!D:D, "", FALSE)</f>
        <v>117652.01</v>
      </c>
      <c r="J116" s="12">
        <f>_xlfn.XLOOKUP(A:A, 'FY26 Full Allocation'!B:B, 'FY26 Full Allocation'!D:D, "", FALSE)</f>
        <v>117784.74</v>
      </c>
      <c r="K116" s="12">
        <f>_xlfn.XLOOKUP(A:A, 'FY26 Full Allocation'!B:B, 'FY26 Full Allocation'!D:D, "", FALSE)</f>
        <v>117784.74</v>
      </c>
      <c r="O116" t="s">
        <v>95</v>
      </c>
      <c r="P116" t="str">
        <f>_xlfn.XLOOKUP(A116, 'FY26 Indirect Cost Rates'!E:E, 'FY26 Indirect Cost Rates'!D:D, "", FALSE)</f>
        <v/>
      </c>
      <c r="Q116">
        <f t="shared" si="1"/>
        <v>0</v>
      </c>
    </row>
    <row r="117" spans="1:17">
      <c r="A117" t="s">
        <v>403</v>
      </c>
      <c r="B117" t="s">
        <v>380</v>
      </c>
      <c r="C117" t="s">
        <v>381</v>
      </c>
      <c r="D117" t="s">
        <v>382</v>
      </c>
      <c r="E117" t="s">
        <v>92</v>
      </c>
      <c r="F117" s="13">
        <v>45200</v>
      </c>
      <c r="G117" t="s">
        <v>93</v>
      </c>
      <c r="H117" t="s">
        <v>94</v>
      </c>
      <c r="I117" s="12">
        <f>_xlfn.XLOOKUP(A:A, 'FY26 Prelim Allocation'!B:B, 'FY26 Prelim Allocation'!D:D, "", FALSE)</f>
        <v>104080.35</v>
      </c>
      <c r="J117" s="12">
        <f>_xlfn.XLOOKUP(A:A, 'FY26 Full Allocation'!B:B, 'FY26 Full Allocation'!D:D, "", FALSE)</f>
        <v>104196.45</v>
      </c>
      <c r="K117" s="12">
        <f>_xlfn.XLOOKUP(A:A, 'FY26 Full Allocation'!B:B, 'FY26 Full Allocation'!D:D, "", FALSE)</f>
        <v>104196.45</v>
      </c>
      <c r="O117" t="s">
        <v>95</v>
      </c>
      <c r="P117" t="str">
        <f>_xlfn.XLOOKUP(A117, 'FY26 Indirect Cost Rates'!E:E, 'FY26 Indirect Cost Rates'!D:D, "", FALSE)</f>
        <v/>
      </c>
      <c r="Q117">
        <f t="shared" si="1"/>
        <v>0</v>
      </c>
    </row>
    <row r="118" spans="1:17">
      <c r="A118" t="s">
        <v>404</v>
      </c>
      <c r="B118" t="s">
        <v>405</v>
      </c>
      <c r="C118" t="s">
        <v>406</v>
      </c>
      <c r="D118" t="s">
        <v>407</v>
      </c>
      <c r="E118" t="s">
        <v>92</v>
      </c>
      <c r="F118" s="13">
        <v>45200</v>
      </c>
      <c r="G118" t="s">
        <v>93</v>
      </c>
      <c r="H118" t="s">
        <v>94</v>
      </c>
      <c r="I118" s="12">
        <f>_xlfn.XLOOKUP(A:A, 'FY26 Prelim Allocation'!B:B, 'FY26 Prelim Allocation'!D:D, "", FALSE)</f>
        <v>75275.210000000006</v>
      </c>
      <c r="J118" s="12">
        <f>_xlfn.XLOOKUP(A:A, 'FY26 Full Allocation'!B:B, 'FY26 Full Allocation'!D:D, "", FALSE)</f>
        <v>75342.539999999994</v>
      </c>
      <c r="K118" s="12">
        <f>_xlfn.XLOOKUP(A:A, 'FY26 Full Allocation'!B:B, 'FY26 Full Allocation'!D:D, "", FALSE)</f>
        <v>75342.539999999994</v>
      </c>
      <c r="O118" t="s">
        <v>95</v>
      </c>
      <c r="P118">
        <f>_xlfn.XLOOKUP(A118, 'FY26 Indirect Cost Rates'!E:E, 'FY26 Indirect Cost Rates'!D:D, "", FALSE)</f>
        <v>8</v>
      </c>
      <c r="Q118">
        <f t="shared" si="1"/>
        <v>0.08</v>
      </c>
    </row>
    <row r="119" spans="1:17">
      <c r="A119" t="s">
        <v>408</v>
      </c>
      <c r="B119" t="s">
        <v>409</v>
      </c>
      <c r="C119" t="s">
        <v>410</v>
      </c>
      <c r="D119" t="s">
        <v>411</v>
      </c>
      <c r="E119" t="s">
        <v>92</v>
      </c>
      <c r="F119" s="13">
        <v>45200</v>
      </c>
      <c r="G119" t="s">
        <v>93</v>
      </c>
      <c r="H119" t="s">
        <v>94</v>
      </c>
      <c r="I119" s="12">
        <f>_xlfn.XLOOKUP(A:A, 'FY26 Prelim Allocation'!B:B, 'FY26 Prelim Allocation'!D:D, "", FALSE)</f>
        <v>61453.03</v>
      </c>
      <c r="J119" s="12">
        <f>_xlfn.XLOOKUP(A:A, 'FY26 Full Allocation'!B:B, 'FY26 Full Allocation'!D:D, "", FALSE)</f>
        <v>61501.75</v>
      </c>
      <c r="K119" s="12">
        <f>_xlfn.XLOOKUP(A:A, 'FY26 Full Allocation'!B:B, 'FY26 Full Allocation'!D:D, "", FALSE)</f>
        <v>61501.75</v>
      </c>
      <c r="O119" t="s">
        <v>95</v>
      </c>
      <c r="P119" t="str">
        <f>_xlfn.XLOOKUP(A119, 'FY26 Indirect Cost Rates'!E:E, 'FY26 Indirect Cost Rates'!D:D, "", FALSE)</f>
        <v/>
      </c>
      <c r="Q119">
        <f t="shared" si="1"/>
        <v>0</v>
      </c>
    </row>
    <row r="120" spans="1:17">
      <c r="A120" t="s">
        <v>412</v>
      </c>
      <c r="B120" t="s">
        <v>413</v>
      </c>
      <c r="C120" t="s">
        <v>414</v>
      </c>
      <c r="D120" t="s">
        <v>415</v>
      </c>
      <c r="E120" t="s">
        <v>92</v>
      </c>
      <c r="F120" s="13">
        <v>45200</v>
      </c>
      <c r="G120" t="s">
        <v>93</v>
      </c>
      <c r="H120" t="s">
        <v>94</v>
      </c>
      <c r="I120" s="12">
        <f>_xlfn.XLOOKUP(A:A, 'FY26 Prelim Allocation'!B:B, 'FY26 Prelim Allocation'!D:D, "", FALSE)</f>
        <v>50721.62</v>
      </c>
      <c r="J120" s="12">
        <f>_xlfn.XLOOKUP(A:A, 'FY26 Full Allocation'!B:B, 'FY26 Full Allocation'!D:D, "", FALSE)</f>
        <v>50771.06</v>
      </c>
      <c r="K120" s="12">
        <f>_xlfn.XLOOKUP(A:A, 'FY26 Full Allocation'!B:B, 'FY26 Full Allocation'!D:D, "", FALSE)</f>
        <v>50771.06</v>
      </c>
      <c r="O120" t="s">
        <v>95</v>
      </c>
      <c r="P120" t="str">
        <f>_xlfn.XLOOKUP(A120, 'FY26 Indirect Cost Rates'!E:E, 'FY26 Indirect Cost Rates'!D:D, "", FALSE)</f>
        <v/>
      </c>
      <c r="Q120">
        <f t="shared" si="1"/>
        <v>0</v>
      </c>
    </row>
    <row r="121" spans="1:17">
      <c r="A121" t="s">
        <v>416</v>
      </c>
      <c r="B121" t="s">
        <v>417</v>
      </c>
      <c r="C121" t="s">
        <v>418</v>
      </c>
      <c r="D121" t="s">
        <v>419</v>
      </c>
      <c r="E121" t="s">
        <v>92</v>
      </c>
      <c r="F121" s="13">
        <v>45200</v>
      </c>
      <c r="G121" t="s">
        <v>93</v>
      </c>
      <c r="H121" t="s">
        <v>94</v>
      </c>
      <c r="I121" s="12">
        <f>_xlfn.XLOOKUP(A:A, 'FY26 Prelim Allocation'!B:B, 'FY26 Prelim Allocation'!D:D, "", FALSE)</f>
        <v>455893.4</v>
      </c>
      <c r="J121" s="12">
        <f>_xlfn.XLOOKUP(A:A, 'FY26 Full Allocation'!B:B, 'FY26 Full Allocation'!D:D, "", FALSE)</f>
        <v>456365.13</v>
      </c>
      <c r="K121" s="12">
        <f>_xlfn.XLOOKUP(A:A, 'FY26 Full Allocation'!B:B, 'FY26 Full Allocation'!D:D, "", FALSE)</f>
        <v>456365.13</v>
      </c>
      <c r="O121" t="s">
        <v>95</v>
      </c>
      <c r="P121" t="str">
        <f>_xlfn.XLOOKUP(A121, 'FY26 Indirect Cost Rates'!E:E, 'FY26 Indirect Cost Rates'!D:D, "", FALSE)</f>
        <v/>
      </c>
      <c r="Q121">
        <f t="shared" si="1"/>
        <v>0</v>
      </c>
    </row>
    <row r="122" spans="1:17">
      <c r="A122" t="s">
        <v>420</v>
      </c>
      <c r="B122" t="s">
        <v>421</v>
      </c>
      <c r="C122" t="s">
        <v>422</v>
      </c>
      <c r="D122" t="s">
        <v>423</v>
      </c>
      <c r="E122" t="s">
        <v>92</v>
      </c>
      <c r="F122" s="13">
        <v>45200</v>
      </c>
      <c r="G122" t="s">
        <v>93</v>
      </c>
      <c r="H122" t="s">
        <v>94</v>
      </c>
      <c r="I122" s="12">
        <f>_xlfn.XLOOKUP(A:A, 'FY26 Prelim Allocation'!B:B, 'FY26 Prelim Allocation'!D:D, "", FALSE)</f>
        <v>272686.44</v>
      </c>
      <c r="J122" s="12">
        <f>_xlfn.XLOOKUP(A:A, 'FY26 Full Allocation'!B:B, 'FY26 Full Allocation'!D:D, "", FALSE)</f>
        <v>272916.07</v>
      </c>
      <c r="K122" s="12">
        <f>_xlfn.XLOOKUP(A:A, 'FY26 Full Allocation'!B:B, 'FY26 Full Allocation'!D:D, "", FALSE)</f>
        <v>272916.07</v>
      </c>
      <c r="O122" t="s">
        <v>95</v>
      </c>
      <c r="P122">
        <f>_xlfn.XLOOKUP(A122, 'FY26 Indirect Cost Rates'!E:E, 'FY26 Indirect Cost Rates'!D:D, "", FALSE)</f>
        <v>6.43</v>
      </c>
      <c r="Q122">
        <f t="shared" si="1"/>
        <v>6.4299999999999996E-2</v>
      </c>
    </row>
    <row r="123" spans="1:17">
      <c r="A123" t="s">
        <v>424</v>
      </c>
      <c r="B123" t="s">
        <v>425</v>
      </c>
      <c r="C123" t="s">
        <v>426</v>
      </c>
      <c r="D123" t="s">
        <v>427</v>
      </c>
      <c r="E123" t="s">
        <v>92</v>
      </c>
      <c r="F123" s="13">
        <v>45200</v>
      </c>
      <c r="G123" t="s">
        <v>93</v>
      </c>
      <c r="H123" t="s">
        <v>94</v>
      </c>
      <c r="I123" s="12">
        <f>_xlfn.XLOOKUP(A:A, 'FY26 Prelim Allocation'!B:B, 'FY26 Prelim Allocation'!D:D, "", FALSE)</f>
        <v>33369.82</v>
      </c>
      <c r="J123" s="12">
        <f>_xlfn.XLOOKUP(A:A, 'FY26 Full Allocation'!B:B, 'FY26 Full Allocation'!D:D, "", FALSE)</f>
        <v>33392.85</v>
      </c>
      <c r="K123" s="12">
        <f>_xlfn.XLOOKUP(A:A, 'FY26 Full Allocation'!B:B, 'FY26 Full Allocation'!D:D, "", FALSE)</f>
        <v>33392.85</v>
      </c>
      <c r="O123" t="s">
        <v>95</v>
      </c>
      <c r="P123">
        <f>_xlfn.XLOOKUP(A123, 'FY26 Indirect Cost Rates'!E:E, 'FY26 Indirect Cost Rates'!D:D, "", FALSE)</f>
        <v>8</v>
      </c>
      <c r="Q123">
        <f t="shared" si="1"/>
        <v>0.08</v>
      </c>
    </row>
    <row r="124" spans="1:17">
      <c r="A124" t="s">
        <v>428</v>
      </c>
      <c r="B124" t="s">
        <v>429</v>
      </c>
      <c r="C124" t="s">
        <v>430</v>
      </c>
      <c r="D124" t="s">
        <v>431</v>
      </c>
      <c r="E124" t="s">
        <v>92</v>
      </c>
      <c r="F124" s="13">
        <v>45200</v>
      </c>
      <c r="G124" t="s">
        <v>93</v>
      </c>
      <c r="H124" t="s">
        <v>94</v>
      </c>
      <c r="I124" s="12">
        <f>_xlfn.XLOOKUP(A:A, 'FY26 Prelim Allocation'!B:B, 'FY26 Prelim Allocation'!D:D, "", FALSE)</f>
        <v>141885.03</v>
      </c>
      <c r="J124" s="12">
        <f>_xlfn.XLOOKUP(A:A, 'FY26 Full Allocation'!B:B, 'FY26 Full Allocation'!D:D, "", FALSE)</f>
        <v>142005.51</v>
      </c>
      <c r="K124" s="12">
        <f>_xlfn.XLOOKUP(A:A, 'FY26 Full Allocation'!B:B, 'FY26 Full Allocation'!D:D, "", FALSE)</f>
        <v>142005.51</v>
      </c>
      <c r="O124" t="s">
        <v>95</v>
      </c>
      <c r="P124">
        <f>_xlfn.XLOOKUP(A124, 'FY26 Indirect Cost Rates'!E:E, 'FY26 Indirect Cost Rates'!D:D, "", FALSE)</f>
        <v>7.35</v>
      </c>
      <c r="Q124">
        <f t="shared" si="1"/>
        <v>7.3499999999999996E-2</v>
      </c>
    </row>
    <row r="125" spans="1:17">
      <c r="A125" t="s">
        <v>432</v>
      </c>
      <c r="B125" t="s">
        <v>433</v>
      </c>
      <c r="C125" t="s">
        <v>433</v>
      </c>
      <c r="D125" t="s">
        <v>434</v>
      </c>
      <c r="E125" t="s">
        <v>92</v>
      </c>
      <c r="F125" s="13">
        <v>45200</v>
      </c>
      <c r="G125" t="s">
        <v>93</v>
      </c>
      <c r="H125" t="s">
        <v>94</v>
      </c>
      <c r="I125" s="12">
        <f>_xlfn.XLOOKUP(A:A, 'FY26 Prelim Allocation'!B:B, 'FY26 Prelim Allocation'!D:D, "", FALSE)</f>
        <v>10945.68</v>
      </c>
      <c r="J125" s="12">
        <f>_xlfn.XLOOKUP(A:A, 'FY26 Full Allocation'!B:B, 'FY26 Full Allocation'!D:D, "", FALSE)</f>
        <v>10956.24</v>
      </c>
      <c r="K125" s="12">
        <f>_xlfn.XLOOKUP(A:A, 'FY26 Full Allocation'!B:B, 'FY26 Full Allocation'!D:D, "", FALSE)</f>
        <v>10956.24</v>
      </c>
      <c r="O125" t="s">
        <v>95</v>
      </c>
      <c r="P125">
        <f>_xlfn.XLOOKUP(A125, 'FY26 Indirect Cost Rates'!E:E, 'FY26 Indirect Cost Rates'!D:D, "", FALSE)</f>
        <v>8</v>
      </c>
      <c r="Q125">
        <f t="shared" si="1"/>
        <v>0.08</v>
      </c>
    </row>
    <row r="126" spans="1:17">
      <c r="A126" t="s">
        <v>435</v>
      </c>
      <c r="B126" t="s">
        <v>436</v>
      </c>
      <c r="C126" t="s">
        <v>437</v>
      </c>
      <c r="D126" t="s">
        <v>438</v>
      </c>
      <c r="E126" t="s">
        <v>92</v>
      </c>
      <c r="F126" s="13">
        <v>45200</v>
      </c>
      <c r="G126" t="s">
        <v>93</v>
      </c>
      <c r="H126" t="s">
        <v>94</v>
      </c>
      <c r="I126" s="12">
        <f>_xlfn.XLOOKUP(A:A, 'FY26 Prelim Allocation'!B:B, 'FY26 Prelim Allocation'!D:D, "", FALSE)</f>
        <v>411654.46</v>
      </c>
      <c r="J126" s="12">
        <f>_xlfn.XLOOKUP(A:A, 'FY26 Full Allocation'!B:B, 'FY26 Full Allocation'!D:D, "", FALSE)</f>
        <v>411962.27</v>
      </c>
      <c r="K126" s="12">
        <f>_xlfn.XLOOKUP(A:A, 'FY26 Full Allocation'!B:B, 'FY26 Full Allocation'!D:D, "", FALSE)</f>
        <v>411962.27</v>
      </c>
      <c r="O126" t="s">
        <v>95</v>
      </c>
      <c r="P126">
        <f>_xlfn.XLOOKUP(A126, 'FY26 Indirect Cost Rates'!E:E, 'FY26 Indirect Cost Rates'!D:D, "", FALSE)</f>
        <v>5.93</v>
      </c>
      <c r="Q126">
        <f t="shared" si="1"/>
        <v>5.9299999999999999E-2</v>
      </c>
    </row>
    <row r="127" spans="1:17">
      <c r="A127" t="s">
        <v>439</v>
      </c>
      <c r="B127" t="s">
        <v>440</v>
      </c>
      <c r="C127" t="s">
        <v>441</v>
      </c>
      <c r="D127" t="s">
        <v>442</v>
      </c>
      <c r="E127" t="s">
        <v>92</v>
      </c>
      <c r="F127" s="13">
        <v>45200</v>
      </c>
      <c r="G127" t="s">
        <v>93</v>
      </c>
      <c r="H127" t="s">
        <v>94</v>
      </c>
      <c r="I127" s="12">
        <f>_xlfn.XLOOKUP(A:A, 'FY26 Prelim Allocation'!B:B, 'FY26 Prelim Allocation'!D:D, "", FALSE)</f>
        <v>84408.9</v>
      </c>
      <c r="J127" s="12">
        <f>_xlfn.XLOOKUP(A:A, 'FY26 Full Allocation'!B:B, 'FY26 Full Allocation'!D:D, "", FALSE)</f>
        <v>84504.88</v>
      </c>
      <c r="K127" s="12">
        <f>_xlfn.XLOOKUP(A:A, 'FY26 Full Allocation'!B:B, 'FY26 Full Allocation'!D:D, "", FALSE)</f>
        <v>84504.88</v>
      </c>
      <c r="O127" t="s">
        <v>95</v>
      </c>
      <c r="P127" t="str">
        <f>_xlfn.XLOOKUP(A127, 'FY26 Indirect Cost Rates'!E:E, 'FY26 Indirect Cost Rates'!D:D, "", FALSE)</f>
        <v/>
      </c>
      <c r="Q127">
        <f t="shared" si="1"/>
        <v>0</v>
      </c>
    </row>
    <row r="128" spans="1:17">
      <c r="A128" t="s">
        <v>443</v>
      </c>
      <c r="B128" t="s">
        <v>444</v>
      </c>
      <c r="C128" t="s">
        <v>445</v>
      </c>
      <c r="D128" t="s">
        <v>446</v>
      </c>
      <c r="E128" t="s">
        <v>92</v>
      </c>
      <c r="F128" s="13">
        <v>45200</v>
      </c>
      <c r="G128" t="s">
        <v>93</v>
      </c>
      <c r="H128" t="s">
        <v>94</v>
      </c>
      <c r="I128" s="12">
        <f>_xlfn.XLOOKUP(A:A, 'FY26 Prelim Allocation'!B:B, 'FY26 Prelim Allocation'!D:D, "", FALSE)</f>
        <v>16322.3</v>
      </c>
      <c r="J128" s="12">
        <f>_xlfn.XLOOKUP(A:A, 'FY26 Full Allocation'!B:B, 'FY26 Full Allocation'!D:D, "", FALSE)</f>
        <v>16339.47</v>
      </c>
      <c r="K128" s="12">
        <f>_xlfn.XLOOKUP(A:A, 'FY26 Full Allocation'!B:B, 'FY26 Full Allocation'!D:D, "", FALSE)</f>
        <v>16339.47</v>
      </c>
      <c r="O128" t="s">
        <v>95</v>
      </c>
      <c r="P128" t="str">
        <f>_xlfn.XLOOKUP(A128, 'FY26 Indirect Cost Rates'!E:E, 'FY26 Indirect Cost Rates'!D:D, "", FALSE)</f>
        <v/>
      </c>
      <c r="Q128">
        <f t="shared" si="1"/>
        <v>0</v>
      </c>
    </row>
    <row r="129" spans="1:17">
      <c r="A129" t="s">
        <v>447</v>
      </c>
      <c r="B129" t="s">
        <v>448</v>
      </c>
      <c r="C129" t="s">
        <v>449</v>
      </c>
      <c r="D129" t="s">
        <v>450</v>
      </c>
      <c r="E129" t="s">
        <v>92</v>
      </c>
      <c r="F129" s="13">
        <v>45200</v>
      </c>
      <c r="G129" t="s">
        <v>93</v>
      </c>
      <c r="H129" t="s">
        <v>94</v>
      </c>
      <c r="I129" s="12">
        <f>_xlfn.XLOOKUP(A:A, 'FY26 Prelim Allocation'!B:B, 'FY26 Prelim Allocation'!D:D, "", FALSE)</f>
        <v>10510.49</v>
      </c>
      <c r="J129" s="12">
        <f>_xlfn.XLOOKUP(A:A, 'FY26 Full Allocation'!B:B, 'FY26 Full Allocation'!D:D, "", FALSE)</f>
        <v>10520.47</v>
      </c>
      <c r="K129" s="12">
        <f>_xlfn.XLOOKUP(A:A, 'FY26 Full Allocation'!B:B, 'FY26 Full Allocation'!D:D, "", FALSE)</f>
        <v>10520.47</v>
      </c>
      <c r="O129" t="s">
        <v>95</v>
      </c>
      <c r="P129" t="str">
        <f>_xlfn.XLOOKUP(A129, 'FY26 Indirect Cost Rates'!E:E, 'FY26 Indirect Cost Rates'!D:D, "", FALSE)</f>
        <v/>
      </c>
      <c r="Q129">
        <f t="shared" si="1"/>
        <v>0</v>
      </c>
    </row>
    <row r="130" spans="1:17">
      <c r="A130" t="s">
        <v>451</v>
      </c>
      <c r="B130" t="s">
        <v>452</v>
      </c>
      <c r="C130" t="s">
        <v>452</v>
      </c>
      <c r="D130" t="s">
        <v>453</v>
      </c>
      <c r="E130" t="s">
        <v>92</v>
      </c>
      <c r="F130" s="13">
        <v>45200</v>
      </c>
      <c r="G130" t="s">
        <v>93</v>
      </c>
      <c r="H130" t="s">
        <v>94</v>
      </c>
      <c r="I130" s="12">
        <f>_xlfn.XLOOKUP(A:A, 'FY26 Prelim Allocation'!B:B, 'FY26 Prelim Allocation'!D:D, "", FALSE)</f>
        <v>22579.57</v>
      </c>
      <c r="J130" s="12">
        <f>_xlfn.XLOOKUP(A:A, 'FY26 Full Allocation'!B:B, 'FY26 Full Allocation'!D:D, "", FALSE)</f>
        <v>22593.29</v>
      </c>
      <c r="K130" s="12">
        <f>_xlfn.XLOOKUP(A:A, 'FY26 Full Allocation'!B:B, 'FY26 Full Allocation'!D:D, "", FALSE)</f>
        <v>22593.29</v>
      </c>
      <c r="O130" t="s">
        <v>95</v>
      </c>
      <c r="P130" t="str">
        <f>_xlfn.XLOOKUP(A130, 'FY26 Indirect Cost Rates'!E:E, 'FY26 Indirect Cost Rates'!D:D, "", FALSE)</f>
        <v/>
      </c>
      <c r="Q130">
        <f t="shared" si="1"/>
        <v>0</v>
      </c>
    </row>
    <row r="131" spans="1:17">
      <c r="A131" t="s">
        <v>454</v>
      </c>
      <c r="B131" t="s">
        <v>455</v>
      </c>
      <c r="C131" t="s">
        <v>456</v>
      </c>
      <c r="D131" t="s">
        <v>457</v>
      </c>
      <c r="E131" t="s">
        <v>92</v>
      </c>
      <c r="F131" s="13">
        <v>45200</v>
      </c>
      <c r="G131" t="s">
        <v>93</v>
      </c>
      <c r="H131" t="s">
        <v>94</v>
      </c>
      <c r="I131" s="12">
        <f>_xlfn.XLOOKUP(A:A, 'FY26 Prelim Allocation'!B:B, 'FY26 Prelim Allocation'!D:D, "", FALSE)</f>
        <v>1066885.51</v>
      </c>
      <c r="J131" s="12">
        <f>_xlfn.XLOOKUP(A:A, 'FY26 Full Allocation'!B:B, 'FY26 Full Allocation'!D:D, "", FALSE)</f>
        <v>1068038.1100000001</v>
      </c>
      <c r="K131" s="12">
        <f>_xlfn.XLOOKUP(A:A, 'FY26 Full Allocation'!B:B, 'FY26 Full Allocation'!D:D, "", FALSE)</f>
        <v>1068038.1100000001</v>
      </c>
      <c r="O131" t="s">
        <v>95</v>
      </c>
      <c r="P131">
        <f>_xlfn.XLOOKUP(A131, 'FY26 Indirect Cost Rates'!E:E, 'FY26 Indirect Cost Rates'!D:D, "", FALSE)</f>
        <v>5.14</v>
      </c>
      <c r="Q131">
        <f t="shared" si="1"/>
        <v>5.1399999999999994E-2</v>
      </c>
    </row>
    <row r="132" spans="1:17">
      <c r="A132" t="s">
        <v>458</v>
      </c>
      <c r="B132" t="s">
        <v>459</v>
      </c>
      <c r="C132" t="s">
        <v>459</v>
      </c>
      <c r="D132" t="s">
        <v>460</v>
      </c>
      <c r="E132" t="s">
        <v>92</v>
      </c>
      <c r="F132" s="13">
        <v>45200</v>
      </c>
      <c r="G132" t="s">
        <v>93</v>
      </c>
      <c r="H132" t="s">
        <v>94</v>
      </c>
      <c r="I132" s="12">
        <f>_xlfn.XLOOKUP(A:A, 'FY26 Prelim Allocation'!B:B, 'FY26 Prelim Allocation'!D:D, "", FALSE)</f>
        <v>982592.46</v>
      </c>
      <c r="J132" s="12">
        <f>_xlfn.XLOOKUP(A:A, 'FY26 Full Allocation'!B:B, 'FY26 Full Allocation'!D:D, "", FALSE)</f>
        <v>983634.87</v>
      </c>
      <c r="K132" s="12">
        <f>_xlfn.XLOOKUP(A:A, 'FY26 Full Allocation'!B:B, 'FY26 Full Allocation'!D:D, "", FALSE)</f>
        <v>983634.87</v>
      </c>
      <c r="O132" t="s">
        <v>95</v>
      </c>
      <c r="P132">
        <f>_xlfn.XLOOKUP(A132, 'FY26 Indirect Cost Rates'!E:E, 'FY26 Indirect Cost Rates'!D:D, "", FALSE)</f>
        <v>6.12</v>
      </c>
      <c r="Q132">
        <f t="shared" ref="Q132:Q195" si="2">IFERROR(P132/100,0)</f>
        <v>6.1200000000000004E-2</v>
      </c>
    </row>
    <row r="133" spans="1:17">
      <c r="A133" t="s">
        <v>461</v>
      </c>
      <c r="B133" t="s">
        <v>462</v>
      </c>
      <c r="C133" t="s">
        <v>463</v>
      </c>
      <c r="D133" t="s">
        <v>464</v>
      </c>
      <c r="E133" t="s">
        <v>92</v>
      </c>
      <c r="F133" s="13">
        <v>45200</v>
      </c>
      <c r="G133" t="s">
        <v>93</v>
      </c>
      <c r="H133" t="s">
        <v>94</v>
      </c>
      <c r="I133" s="12">
        <f>_xlfn.XLOOKUP(A:A, 'FY26 Prelim Allocation'!B:B, 'FY26 Prelim Allocation'!D:D, "", FALSE)</f>
        <v>511895.53</v>
      </c>
      <c r="J133" s="12">
        <f>_xlfn.XLOOKUP(A:A, 'FY26 Full Allocation'!B:B, 'FY26 Full Allocation'!D:D, "", FALSE)</f>
        <v>512307.18</v>
      </c>
      <c r="K133" s="12">
        <f>_xlfn.XLOOKUP(A:A, 'FY26 Full Allocation'!B:B, 'FY26 Full Allocation'!D:D, "", FALSE)</f>
        <v>512307.18</v>
      </c>
      <c r="O133" t="s">
        <v>95</v>
      </c>
      <c r="P133">
        <f>_xlfn.XLOOKUP(A133, 'FY26 Indirect Cost Rates'!E:E, 'FY26 Indirect Cost Rates'!D:D, "", FALSE)</f>
        <v>8</v>
      </c>
      <c r="Q133">
        <f t="shared" si="2"/>
        <v>0.08</v>
      </c>
    </row>
    <row r="134" spans="1:17">
      <c r="A134" t="s">
        <v>465</v>
      </c>
      <c r="B134" t="s">
        <v>466</v>
      </c>
      <c r="C134" t="s">
        <v>467</v>
      </c>
      <c r="D134" t="s">
        <v>468</v>
      </c>
      <c r="E134" t="s">
        <v>92</v>
      </c>
      <c r="F134" s="13">
        <v>45200</v>
      </c>
      <c r="G134" t="s">
        <v>93</v>
      </c>
      <c r="H134" t="s">
        <v>94</v>
      </c>
      <c r="I134" s="12">
        <f>_xlfn.XLOOKUP(A:A, 'FY26 Prelim Allocation'!B:B, 'FY26 Prelim Allocation'!D:D, "", FALSE)</f>
        <v>87686.21</v>
      </c>
      <c r="J134" s="12">
        <f>_xlfn.XLOOKUP(A:A, 'FY26 Full Allocation'!B:B, 'FY26 Full Allocation'!D:D, "", FALSE)</f>
        <v>87780.31</v>
      </c>
      <c r="K134" s="12">
        <f>_xlfn.XLOOKUP(A:A, 'FY26 Full Allocation'!B:B, 'FY26 Full Allocation'!D:D, "", FALSE)</f>
        <v>87780.31</v>
      </c>
      <c r="O134" t="s">
        <v>95</v>
      </c>
      <c r="P134">
        <f>_xlfn.XLOOKUP(A134, 'FY26 Indirect Cost Rates'!E:E, 'FY26 Indirect Cost Rates'!D:D, "", FALSE)</f>
        <v>6.24</v>
      </c>
      <c r="Q134">
        <f t="shared" si="2"/>
        <v>6.2400000000000004E-2</v>
      </c>
    </row>
    <row r="135" spans="1:17">
      <c r="A135" t="s">
        <v>469</v>
      </c>
      <c r="B135" t="s">
        <v>470</v>
      </c>
      <c r="C135" t="s">
        <v>467</v>
      </c>
      <c r="D135" t="s">
        <v>468</v>
      </c>
      <c r="E135" t="s">
        <v>92</v>
      </c>
      <c r="F135" s="13">
        <v>45200</v>
      </c>
      <c r="G135" t="s">
        <v>93</v>
      </c>
      <c r="H135" t="s">
        <v>94</v>
      </c>
      <c r="I135" s="12">
        <f>_xlfn.XLOOKUP(A:A, 'FY26 Prelim Allocation'!B:B, 'FY26 Prelim Allocation'!D:D, "", FALSE)</f>
        <v>23749.200000000001</v>
      </c>
      <c r="J135" s="12">
        <f>_xlfn.XLOOKUP(A:A, 'FY26 Full Allocation'!B:B, 'FY26 Full Allocation'!D:D, "", FALSE)</f>
        <v>23775.83</v>
      </c>
      <c r="K135" s="12">
        <f>_xlfn.XLOOKUP(A:A, 'FY26 Full Allocation'!B:B, 'FY26 Full Allocation'!D:D, "", FALSE)</f>
        <v>23775.83</v>
      </c>
      <c r="O135" t="s">
        <v>95</v>
      </c>
      <c r="P135">
        <f>_xlfn.XLOOKUP(A135, 'FY26 Indirect Cost Rates'!E:E, 'FY26 Indirect Cost Rates'!D:D, "", FALSE)</f>
        <v>3.56</v>
      </c>
      <c r="Q135">
        <f t="shared" si="2"/>
        <v>3.56E-2</v>
      </c>
    </row>
    <row r="136" spans="1:17">
      <c r="A136" t="s">
        <v>471</v>
      </c>
      <c r="B136" t="s">
        <v>472</v>
      </c>
      <c r="C136" t="s">
        <v>473</v>
      </c>
      <c r="D136" t="s">
        <v>474</v>
      </c>
      <c r="E136" t="s">
        <v>92</v>
      </c>
      <c r="F136" s="13">
        <v>45200</v>
      </c>
      <c r="G136" t="s">
        <v>93</v>
      </c>
      <c r="H136" t="s">
        <v>94</v>
      </c>
      <c r="I136" s="12">
        <f>_xlfn.XLOOKUP(A:A, 'FY26 Prelim Allocation'!B:B, 'FY26 Prelim Allocation'!D:D, "", FALSE)</f>
        <v>88258.55</v>
      </c>
      <c r="J136" s="12">
        <f>_xlfn.XLOOKUP(A:A, 'FY26 Full Allocation'!B:B, 'FY26 Full Allocation'!D:D, "", FALSE)</f>
        <v>88350.54</v>
      </c>
      <c r="K136" s="12">
        <f>_xlfn.XLOOKUP(A:A, 'FY26 Full Allocation'!B:B, 'FY26 Full Allocation'!D:D, "", FALSE)</f>
        <v>88350.54</v>
      </c>
      <c r="O136" t="s">
        <v>95</v>
      </c>
      <c r="P136" t="str">
        <f>_xlfn.XLOOKUP(A136, 'FY26 Indirect Cost Rates'!E:E, 'FY26 Indirect Cost Rates'!D:D, "", FALSE)</f>
        <v/>
      </c>
      <c r="Q136">
        <f t="shared" si="2"/>
        <v>0</v>
      </c>
    </row>
    <row r="137" spans="1:17">
      <c r="A137" t="s">
        <v>475</v>
      </c>
      <c r="B137" t="s">
        <v>476</v>
      </c>
      <c r="C137" t="s">
        <v>477</v>
      </c>
      <c r="D137" t="s">
        <v>478</v>
      </c>
      <c r="E137" t="s">
        <v>92</v>
      </c>
      <c r="F137" s="13">
        <v>45200</v>
      </c>
      <c r="G137" t="s">
        <v>93</v>
      </c>
      <c r="H137" t="s">
        <v>94</v>
      </c>
      <c r="I137" s="12">
        <f>_xlfn.XLOOKUP(A:A, 'FY26 Prelim Allocation'!B:B, 'FY26 Prelim Allocation'!D:D, "", FALSE)</f>
        <v>34732.25</v>
      </c>
      <c r="J137" s="12">
        <f>_xlfn.XLOOKUP(A:A, 'FY26 Full Allocation'!B:B, 'FY26 Full Allocation'!D:D, "", FALSE)</f>
        <v>34771.61</v>
      </c>
      <c r="K137" s="12">
        <f>_xlfn.XLOOKUP(A:A, 'FY26 Full Allocation'!B:B, 'FY26 Full Allocation'!D:D, "", FALSE)</f>
        <v>34771.61</v>
      </c>
      <c r="O137" t="s">
        <v>95</v>
      </c>
      <c r="P137">
        <f>_xlfn.XLOOKUP(A137, 'FY26 Indirect Cost Rates'!E:E, 'FY26 Indirect Cost Rates'!D:D, "", FALSE)</f>
        <v>8</v>
      </c>
      <c r="Q137">
        <f t="shared" si="2"/>
        <v>0.08</v>
      </c>
    </row>
    <row r="138" spans="1:17">
      <c r="A138" t="s">
        <v>479</v>
      </c>
      <c r="B138" t="s">
        <v>480</v>
      </c>
      <c r="C138" t="s">
        <v>481</v>
      </c>
      <c r="D138" t="s">
        <v>482</v>
      </c>
      <c r="E138" t="s">
        <v>92</v>
      </c>
      <c r="F138" s="13">
        <v>45200</v>
      </c>
      <c r="G138" t="s">
        <v>93</v>
      </c>
      <c r="H138" t="s">
        <v>94</v>
      </c>
      <c r="I138" s="12">
        <f>_xlfn.XLOOKUP(A:A, 'FY26 Prelim Allocation'!B:B, 'FY26 Prelim Allocation'!D:D, "", FALSE)</f>
        <v>103921.81</v>
      </c>
      <c r="J138" s="12">
        <f>_xlfn.XLOOKUP(A:A, 'FY26 Full Allocation'!B:B, 'FY26 Full Allocation'!D:D, "", FALSE)</f>
        <v>104036.57</v>
      </c>
      <c r="K138" s="12">
        <f>_xlfn.XLOOKUP(A:A, 'FY26 Full Allocation'!B:B, 'FY26 Full Allocation'!D:D, "", FALSE)</f>
        <v>104036.57</v>
      </c>
      <c r="O138" t="s">
        <v>95</v>
      </c>
      <c r="P138" t="str">
        <f>_xlfn.XLOOKUP(A138, 'FY26 Indirect Cost Rates'!E:E, 'FY26 Indirect Cost Rates'!D:D, "", FALSE)</f>
        <v/>
      </c>
      <c r="Q138">
        <f t="shared" si="2"/>
        <v>0</v>
      </c>
    </row>
    <row r="139" spans="1:17">
      <c r="A139" t="s">
        <v>483</v>
      </c>
      <c r="B139" t="s">
        <v>484</v>
      </c>
      <c r="C139" t="s">
        <v>485</v>
      </c>
      <c r="D139" t="s">
        <v>486</v>
      </c>
      <c r="E139" t="s">
        <v>92</v>
      </c>
      <c r="F139" s="13">
        <v>45200</v>
      </c>
      <c r="G139" t="s">
        <v>93</v>
      </c>
      <c r="H139" t="s">
        <v>94</v>
      </c>
      <c r="I139" s="12">
        <f>_xlfn.XLOOKUP(A:A, 'FY26 Prelim Allocation'!B:B, 'FY26 Prelim Allocation'!D:D, "", FALSE)</f>
        <v>406354.7</v>
      </c>
      <c r="J139" s="12">
        <f>_xlfn.XLOOKUP(A:A, 'FY26 Full Allocation'!B:B, 'FY26 Full Allocation'!D:D, "", FALSE)</f>
        <v>406697.23</v>
      </c>
      <c r="K139" s="12">
        <f>_xlfn.XLOOKUP(A:A, 'FY26 Full Allocation'!B:B, 'FY26 Full Allocation'!D:D, "", FALSE)</f>
        <v>406697.23</v>
      </c>
      <c r="O139" t="s">
        <v>95</v>
      </c>
      <c r="P139">
        <f>_xlfn.XLOOKUP(A139, 'FY26 Indirect Cost Rates'!E:E, 'FY26 Indirect Cost Rates'!D:D, "", FALSE)</f>
        <v>8</v>
      </c>
      <c r="Q139">
        <f t="shared" si="2"/>
        <v>0.08</v>
      </c>
    </row>
    <row r="140" spans="1:17">
      <c r="A140" t="s">
        <v>487</v>
      </c>
      <c r="B140" t="s">
        <v>488</v>
      </c>
      <c r="C140" t="s">
        <v>489</v>
      </c>
      <c r="D140" t="s">
        <v>490</v>
      </c>
      <c r="E140" t="s">
        <v>92</v>
      </c>
      <c r="F140" s="13">
        <v>45200</v>
      </c>
      <c r="G140" t="s">
        <v>93</v>
      </c>
      <c r="H140" t="s">
        <v>94</v>
      </c>
      <c r="I140" s="12">
        <f>_xlfn.XLOOKUP(A:A, 'FY26 Prelim Allocation'!B:B, 'FY26 Prelim Allocation'!D:D, "", FALSE)</f>
        <v>0</v>
      </c>
      <c r="J140" s="12">
        <f>_xlfn.XLOOKUP(A:A, 'FY26 Full Allocation'!B:B, 'FY26 Full Allocation'!D:D, "", FALSE)</f>
        <v>0</v>
      </c>
      <c r="K140" s="12">
        <f>_xlfn.XLOOKUP(A:A, 'FY26 Full Allocation'!B:B, 'FY26 Full Allocation'!D:D, "", FALSE)</f>
        <v>0</v>
      </c>
      <c r="O140" t="s">
        <v>95</v>
      </c>
      <c r="P140" t="str">
        <f>_xlfn.XLOOKUP(A140, 'FY26 Indirect Cost Rates'!E:E, 'FY26 Indirect Cost Rates'!D:D, "", FALSE)</f>
        <v/>
      </c>
      <c r="Q140">
        <f t="shared" si="2"/>
        <v>0</v>
      </c>
    </row>
    <row r="141" spans="1:17">
      <c r="A141" t="s">
        <v>491</v>
      </c>
      <c r="B141" t="s">
        <v>488</v>
      </c>
      <c r="C141" t="s">
        <v>489</v>
      </c>
      <c r="D141" t="s">
        <v>490</v>
      </c>
      <c r="E141" t="s">
        <v>92</v>
      </c>
      <c r="F141" s="13">
        <v>45200</v>
      </c>
      <c r="G141" t="s">
        <v>93</v>
      </c>
      <c r="H141" t="s">
        <v>94</v>
      </c>
      <c r="I141" s="12">
        <f>_xlfn.XLOOKUP(A:A, 'FY26 Prelim Allocation'!B:B, 'FY26 Prelim Allocation'!D:D, "", FALSE)</f>
        <v>79134.47</v>
      </c>
      <c r="J141" s="12">
        <f>_xlfn.XLOOKUP(A:A, 'FY26 Full Allocation'!B:B, 'FY26 Full Allocation'!D:D, "", FALSE)</f>
        <v>79222.509999999995</v>
      </c>
      <c r="K141" s="12">
        <f>_xlfn.XLOOKUP(A:A, 'FY26 Full Allocation'!B:B, 'FY26 Full Allocation'!D:D, "", FALSE)</f>
        <v>79222.509999999995</v>
      </c>
      <c r="O141" t="s">
        <v>95</v>
      </c>
      <c r="P141" t="str">
        <f>_xlfn.XLOOKUP(A141, 'FY26 Indirect Cost Rates'!E:E, 'FY26 Indirect Cost Rates'!D:D, "", FALSE)</f>
        <v/>
      </c>
      <c r="Q141">
        <f t="shared" si="2"/>
        <v>0</v>
      </c>
    </row>
    <row r="142" spans="1:17">
      <c r="A142" t="s">
        <v>492</v>
      </c>
      <c r="B142" t="s">
        <v>493</v>
      </c>
      <c r="C142" t="s">
        <v>494</v>
      </c>
      <c r="D142" t="s">
        <v>495</v>
      </c>
      <c r="E142" t="s">
        <v>92</v>
      </c>
      <c r="F142" s="13">
        <v>45200</v>
      </c>
      <c r="G142" t="s">
        <v>93</v>
      </c>
      <c r="H142" t="s">
        <v>94</v>
      </c>
      <c r="I142" s="12">
        <f>_xlfn.XLOOKUP(A:A, 'FY26 Prelim Allocation'!B:B, 'FY26 Prelim Allocation'!D:D, "", FALSE)</f>
        <v>42421.84</v>
      </c>
      <c r="J142" s="12">
        <f>_xlfn.XLOOKUP(A:A, 'FY26 Full Allocation'!B:B, 'FY26 Full Allocation'!D:D, "", FALSE)</f>
        <v>42444.480000000003</v>
      </c>
      <c r="K142" s="12">
        <f>_xlfn.XLOOKUP(A:A, 'FY26 Full Allocation'!B:B, 'FY26 Full Allocation'!D:D, "", FALSE)</f>
        <v>42444.480000000003</v>
      </c>
      <c r="O142" t="s">
        <v>95</v>
      </c>
      <c r="P142" t="str">
        <f>_xlfn.XLOOKUP(A142, 'FY26 Indirect Cost Rates'!E:E, 'FY26 Indirect Cost Rates'!D:D, "", FALSE)</f>
        <v/>
      </c>
      <c r="Q142">
        <f t="shared" si="2"/>
        <v>0</v>
      </c>
    </row>
    <row r="143" spans="1:17">
      <c r="A143" t="s">
        <v>496</v>
      </c>
      <c r="B143" t="s">
        <v>497</v>
      </c>
      <c r="C143" t="s">
        <v>498</v>
      </c>
      <c r="D143" t="s">
        <v>499</v>
      </c>
      <c r="E143" t="s">
        <v>92</v>
      </c>
      <c r="F143" s="13">
        <v>45200</v>
      </c>
      <c r="G143" t="s">
        <v>93</v>
      </c>
      <c r="H143" t="s">
        <v>94</v>
      </c>
      <c r="I143" s="12">
        <f>_xlfn.XLOOKUP(A:A, 'FY26 Prelim Allocation'!B:B, 'FY26 Prelim Allocation'!D:D, "", FALSE)</f>
        <v>10447.870000000001</v>
      </c>
      <c r="J143" s="12">
        <f>_xlfn.XLOOKUP(A:A, 'FY26 Full Allocation'!B:B, 'FY26 Full Allocation'!D:D, "", FALSE)</f>
        <v>10456.33</v>
      </c>
      <c r="K143" s="12">
        <f>_xlfn.XLOOKUP(A:A, 'FY26 Full Allocation'!B:B, 'FY26 Full Allocation'!D:D, "", FALSE)</f>
        <v>10456.33</v>
      </c>
      <c r="O143" t="s">
        <v>95</v>
      </c>
      <c r="P143" t="str">
        <f>_xlfn.XLOOKUP(A143, 'FY26 Indirect Cost Rates'!E:E, 'FY26 Indirect Cost Rates'!D:D, "", FALSE)</f>
        <v/>
      </c>
      <c r="Q143">
        <f t="shared" si="2"/>
        <v>0</v>
      </c>
    </row>
    <row r="144" spans="1:17">
      <c r="A144" t="s">
        <v>500</v>
      </c>
      <c r="B144" t="s">
        <v>501</v>
      </c>
      <c r="C144" t="s">
        <v>502</v>
      </c>
      <c r="D144" t="s">
        <v>503</v>
      </c>
      <c r="E144" t="s">
        <v>92</v>
      </c>
      <c r="F144" s="13">
        <v>45200</v>
      </c>
      <c r="G144" t="s">
        <v>93</v>
      </c>
      <c r="H144" t="s">
        <v>94</v>
      </c>
      <c r="I144" s="12">
        <f>_xlfn.XLOOKUP(A:A, 'FY26 Prelim Allocation'!B:B, 'FY26 Prelim Allocation'!D:D, "", FALSE)</f>
        <v>19604.66</v>
      </c>
      <c r="J144" s="12">
        <f>_xlfn.XLOOKUP(A:A, 'FY26 Full Allocation'!B:B, 'FY26 Full Allocation'!D:D, "", FALSE)</f>
        <v>19615.98</v>
      </c>
      <c r="K144" s="12">
        <f>_xlfn.XLOOKUP(A:A, 'FY26 Full Allocation'!B:B, 'FY26 Full Allocation'!D:D, "", FALSE)</f>
        <v>19615.98</v>
      </c>
      <c r="O144" t="s">
        <v>95</v>
      </c>
      <c r="P144">
        <f>_xlfn.XLOOKUP(A144, 'FY26 Indirect Cost Rates'!E:E, 'FY26 Indirect Cost Rates'!D:D, "", FALSE)</f>
        <v>8</v>
      </c>
      <c r="Q144">
        <f t="shared" si="2"/>
        <v>0.08</v>
      </c>
    </row>
    <row r="145" spans="1:17">
      <c r="A145" t="s">
        <v>504</v>
      </c>
      <c r="B145" t="s">
        <v>505</v>
      </c>
      <c r="C145" t="s">
        <v>506</v>
      </c>
      <c r="D145" t="s">
        <v>507</v>
      </c>
      <c r="E145" t="s">
        <v>92</v>
      </c>
      <c r="F145" s="13">
        <v>45200</v>
      </c>
      <c r="G145" t="s">
        <v>93</v>
      </c>
      <c r="H145" t="s">
        <v>94</v>
      </c>
      <c r="I145" s="12">
        <f>_xlfn.XLOOKUP(A:A, 'FY26 Prelim Allocation'!B:B, 'FY26 Prelim Allocation'!D:D, "", FALSE)</f>
        <v>195059.5</v>
      </c>
      <c r="J145" s="12">
        <f>_xlfn.XLOOKUP(A:A, 'FY26 Full Allocation'!B:B, 'FY26 Full Allocation'!D:D, "", FALSE)</f>
        <v>195274.3</v>
      </c>
      <c r="K145" s="12">
        <f>_xlfn.XLOOKUP(A:A, 'FY26 Full Allocation'!B:B, 'FY26 Full Allocation'!D:D, "", FALSE)</f>
        <v>195274.3</v>
      </c>
      <c r="O145" t="s">
        <v>95</v>
      </c>
      <c r="P145">
        <f>_xlfn.XLOOKUP(A145, 'FY26 Indirect Cost Rates'!E:E, 'FY26 Indirect Cost Rates'!D:D, "", FALSE)</f>
        <v>8</v>
      </c>
      <c r="Q145">
        <f t="shared" si="2"/>
        <v>0.08</v>
      </c>
    </row>
    <row r="146" spans="1:17">
      <c r="A146" t="s">
        <v>508</v>
      </c>
      <c r="B146" t="s">
        <v>509</v>
      </c>
      <c r="C146" t="s">
        <v>509</v>
      </c>
      <c r="D146" t="s">
        <v>510</v>
      </c>
      <c r="E146" t="s">
        <v>92</v>
      </c>
      <c r="F146" s="13">
        <v>45200</v>
      </c>
      <c r="G146" t="s">
        <v>93</v>
      </c>
      <c r="H146" t="s">
        <v>94</v>
      </c>
      <c r="I146" s="12">
        <f>_xlfn.XLOOKUP(A:A, 'FY26 Prelim Allocation'!B:B, 'FY26 Prelim Allocation'!D:D, "", FALSE)</f>
        <v>36349.82</v>
      </c>
      <c r="J146" s="12">
        <f>_xlfn.XLOOKUP(A:A, 'FY26 Full Allocation'!B:B, 'FY26 Full Allocation'!D:D, "", FALSE)</f>
        <v>36390.35</v>
      </c>
      <c r="K146" s="12">
        <f>_xlfn.XLOOKUP(A:A, 'FY26 Full Allocation'!B:B, 'FY26 Full Allocation'!D:D, "", FALSE)</f>
        <v>36390.35</v>
      </c>
      <c r="O146" t="s">
        <v>95</v>
      </c>
      <c r="P146" t="str">
        <f>_xlfn.XLOOKUP(A146, 'FY26 Indirect Cost Rates'!E:E, 'FY26 Indirect Cost Rates'!D:D, "", FALSE)</f>
        <v/>
      </c>
      <c r="Q146">
        <f t="shared" si="2"/>
        <v>0</v>
      </c>
    </row>
    <row r="147" spans="1:17">
      <c r="A147" t="s">
        <v>511</v>
      </c>
      <c r="B147" t="s">
        <v>512</v>
      </c>
      <c r="C147" t="s">
        <v>513</v>
      </c>
      <c r="D147" t="s">
        <v>514</v>
      </c>
      <c r="E147" t="s">
        <v>92</v>
      </c>
      <c r="F147" s="13">
        <v>45200</v>
      </c>
      <c r="G147" t="s">
        <v>93</v>
      </c>
      <c r="H147" t="s">
        <v>94</v>
      </c>
      <c r="I147" s="12">
        <f>_xlfn.XLOOKUP(A:A, 'FY26 Prelim Allocation'!B:B, 'FY26 Prelim Allocation'!D:D, "", FALSE)</f>
        <v>3205630.21</v>
      </c>
      <c r="J147" s="12">
        <f>_xlfn.XLOOKUP(A:A, 'FY26 Full Allocation'!B:B, 'FY26 Full Allocation'!D:D, "", FALSE)</f>
        <v>3206979.68</v>
      </c>
      <c r="K147" s="12">
        <f>_xlfn.XLOOKUP(A:A, 'FY26 Full Allocation'!B:B, 'FY26 Full Allocation'!D:D, "", FALSE)</f>
        <v>3206979.68</v>
      </c>
      <c r="O147" t="s">
        <v>95</v>
      </c>
      <c r="P147">
        <f>_xlfn.XLOOKUP(A147, 'FY26 Indirect Cost Rates'!E:E, 'FY26 Indirect Cost Rates'!D:D, "", FALSE)</f>
        <v>5.4</v>
      </c>
      <c r="Q147">
        <f t="shared" si="2"/>
        <v>5.4000000000000006E-2</v>
      </c>
    </row>
    <row r="148" spans="1:17">
      <c r="A148" t="s">
        <v>515</v>
      </c>
      <c r="B148" t="s">
        <v>516</v>
      </c>
      <c r="C148" t="s">
        <v>516</v>
      </c>
      <c r="D148" t="s">
        <v>517</v>
      </c>
      <c r="E148" t="s">
        <v>92</v>
      </c>
      <c r="F148" s="13">
        <v>45200</v>
      </c>
      <c r="G148" t="s">
        <v>93</v>
      </c>
      <c r="H148" t="s">
        <v>94</v>
      </c>
      <c r="I148" s="12">
        <f>_xlfn.XLOOKUP(A:A, 'FY26 Prelim Allocation'!B:B, 'FY26 Prelim Allocation'!D:D, "", FALSE)</f>
        <v>68010.66</v>
      </c>
      <c r="J148" s="12">
        <f>_xlfn.XLOOKUP(A:A, 'FY26 Full Allocation'!B:B, 'FY26 Full Allocation'!D:D, "", FALSE)</f>
        <v>68084.759999999995</v>
      </c>
      <c r="K148" s="12">
        <f>_xlfn.XLOOKUP(A:A, 'FY26 Full Allocation'!B:B, 'FY26 Full Allocation'!D:D, "", FALSE)</f>
        <v>68084.759999999995</v>
      </c>
      <c r="O148" t="s">
        <v>95</v>
      </c>
      <c r="P148" t="str">
        <f>_xlfn.XLOOKUP(A148, 'FY26 Indirect Cost Rates'!E:E, 'FY26 Indirect Cost Rates'!D:D, "", FALSE)</f>
        <v/>
      </c>
      <c r="Q148">
        <f t="shared" si="2"/>
        <v>0</v>
      </c>
    </row>
    <row r="149" spans="1:17">
      <c r="A149" t="s">
        <v>518</v>
      </c>
      <c r="B149" t="s">
        <v>519</v>
      </c>
      <c r="C149" t="s">
        <v>520</v>
      </c>
      <c r="D149" t="s">
        <v>521</v>
      </c>
      <c r="E149" t="s">
        <v>92</v>
      </c>
      <c r="F149" s="13">
        <v>45200</v>
      </c>
      <c r="G149" t="s">
        <v>93</v>
      </c>
      <c r="H149" t="s">
        <v>94</v>
      </c>
      <c r="I149" s="12">
        <f>_xlfn.XLOOKUP(A:A, 'FY26 Prelim Allocation'!B:B, 'FY26 Prelim Allocation'!D:D, "", FALSE)</f>
        <v>1477445.76</v>
      </c>
      <c r="J149" s="12">
        <f>_xlfn.XLOOKUP(A:A, 'FY26 Full Allocation'!B:B, 'FY26 Full Allocation'!D:D, "", FALSE)</f>
        <v>1478001.61</v>
      </c>
      <c r="K149" s="12">
        <f>_xlfn.XLOOKUP(A:A, 'FY26 Full Allocation'!B:B, 'FY26 Full Allocation'!D:D, "", FALSE)</f>
        <v>1478001.61</v>
      </c>
      <c r="O149" t="s">
        <v>95</v>
      </c>
      <c r="P149">
        <f>_xlfn.XLOOKUP(A149, 'FY26 Indirect Cost Rates'!E:E, 'FY26 Indirect Cost Rates'!D:D, "", FALSE)</f>
        <v>8</v>
      </c>
      <c r="Q149">
        <f t="shared" si="2"/>
        <v>0.08</v>
      </c>
    </row>
    <row r="150" spans="1:17">
      <c r="A150" t="s">
        <v>522</v>
      </c>
      <c r="B150" t="s">
        <v>523</v>
      </c>
      <c r="C150" t="s">
        <v>523</v>
      </c>
      <c r="D150" t="s">
        <v>524</v>
      </c>
      <c r="E150" t="s">
        <v>92</v>
      </c>
      <c r="F150" s="13">
        <v>45200</v>
      </c>
      <c r="G150" t="s">
        <v>93</v>
      </c>
      <c r="H150" t="s">
        <v>94</v>
      </c>
      <c r="I150" s="12">
        <f>_xlfn.XLOOKUP(A:A, 'FY26 Prelim Allocation'!B:B, 'FY26 Prelim Allocation'!D:D, "", FALSE)</f>
        <v>808538.98</v>
      </c>
      <c r="J150" s="12">
        <f>_xlfn.XLOOKUP(A:A, 'FY26 Full Allocation'!B:B, 'FY26 Full Allocation'!D:D, "", FALSE)</f>
        <v>808662.61</v>
      </c>
      <c r="K150" s="12">
        <f>_xlfn.XLOOKUP(A:A, 'FY26 Full Allocation'!B:B, 'FY26 Full Allocation'!D:D, "", FALSE)</f>
        <v>808662.61</v>
      </c>
      <c r="O150" t="s">
        <v>95</v>
      </c>
      <c r="P150">
        <f>_xlfn.XLOOKUP(A150, 'FY26 Indirect Cost Rates'!E:E, 'FY26 Indirect Cost Rates'!D:D, "", FALSE)</f>
        <v>8</v>
      </c>
      <c r="Q150">
        <f t="shared" si="2"/>
        <v>0.08</v>
      </c>
    </row>
    <row r="151" spans="1:17">
      <c r="A151" t="s">
        <v>525</v>
      </c>
      <c r="B151" t="s">
        <v>526</v>
      </c>
      <c r="C151" t="s">
        <v>527</v>
      </c>
      <c r="D151" t="s">
        <v>528</v>
      </c>
      <c r="E151" t="s">
        <v>92</v>
      </c>
      <c r="F151" s="13">
        <v>45200</v>
      </c>
      <c r="G151" t="s">
        <v>93</v>
      </c>
      <c r="H151" t="s">
        <v>94</v>
      </c>
      <c r="I151" s="12">
        <f>_xlfn.XLOOKUP(A:A, 'FY26 Prelim Allocation'!B:B, 'FY26 Prelim Allocation'!D:D, "", FALSE)</f>
        <v>927275.01</v>
      </c>
      <c r="J151" s="12">
        <f>_xlfn.XLOOKUP(A:A, 'FY26 Full Allocation'!B:B, 'FY26 Full Allocation'!D:D, "", FALSE)</f>
        <v>928089.78</v>
      </c>
      <c r="K151" s="12">
        <f>_xlfn.XLOOKUP(A:A, 'FY26 Full Allocation'!B:B, 'FY26 Full Allocation'!D:D, "", FALSE)</f>
        <v>928089.78</v>
      </c>
      <c r="O151" t="s">
        <v>95</v>
      </c>
      <c r="P151">
        <f>_xlfn.XLOOKUP(A151, 'FY26 Indirect Cost Rates'!E:E, 'FY26 Indirect Cost Rates'!D:D, "", FALSE)</f>
        <v>4.78</v>
      </c>
      <c r="Q151">
        <f t="shared" si="2"/>
        <v>4.7800000000000002E-2</v>
      </c>
    </row>
    <row r="152" spans="1:17">
      <c r="A152" t="s">
        <v>529</v>
      </c>
      <c r="B152" t="s">
        <v>530</v>
      </c>
      <c r="C152" t="s">
        <v>531</v>
      </c>
      <c r="D152" t="s">
        <v>532</v>
      </c>
      <c r="E152" t="s">
        <v>92</v>
      </c>
      <c r="F152" s="13">
        <v>45200</v>
      </c>
      <c r="G152" t="s">
        <v>93</v>
      </c>
      <c r="H152" t="s">
        <v>94</v>
      </c>
      <c r="I152" s="12">
        <f>_xlfn.XLOOKUP(A:A, 'FY26 Prelim Allocation'!B:B, 'FY26 Prelim Allocation'!D:D, "", FALSE)</f>
        <v>12953.86</v>
      </c>
      <c r="J152" s="12">
        <f>_xlfn.XLOOKUP(A:A, 'FY26 Full Allocation'!B:B, 'FY26 Full Allocation'!D:D, "", FALSE)</f>
        <v>0</v>
      </c>
      <c r="K152" s="12">
        <f>_xlfn.XLOOKUP(A:A, 'FY26 Full Allocation'!B:B, 'FY26 Full Allocation'!D:D, "", FALSE)</f>
        <v>0</v>
      </c>
      <c r="O152" t="s">
        <v>95</v>
      </c>
      <c r="P152" t="str">
        <f>_xlfn.XLOOKUP(A152, 'FY26 Indirect Cost Rates'!E:E, 'FY26 Indirect Cost Rates'!D:D, "", FALSE)</f>
        <v/>
      </c>
      <c r="Q152">
        <f t="shared" si="2"/>
        <v>0</v>
      </c>
    </row>
    <row r="153" spans="1:17">
      <c r="A153" t="s">
        <v>533</v>
      </c>
      <c r="B153" t="s">
        <v>534</v>
      </c>
      <c r="C153" t="s">
        <v>535</v>
      </c>
      <c r="D153" t="s">
        <v>536</v>
      </c>
      <c r="E153" t="s">
        <v>92</v>
      </c>
      <c r="F153" s="13">
        <v>45200</v>
      </c>
      <c r="G153" t="s">
        <v>93</v>
      </c>
      <c r="H153" t="s">
        <v>94</v>
      </c>
      <c r="I153" s="12">
        <f>_xlfn.XLOOKUP(A:A, 'FY26 Prelim Allocation'!B:B, 'FY26 Prelim Allocation'!D:D, "", FALSE)</f>
        <v>846632.65</v>
      </c>
      <c r="J153" s="12">
        <f>_xlfn.XLOOKUP(A:A, 'FY26 Full Allocation'!B:B, 'FY26 Full Allocation'!D:D, "", FALSE)</f>
        <v>847369.42</v>
      </c>
      <c r="K153" s="12">
        <f>_xlfn.XLOOKUP(A:A, 'FY26 Full Allocation'!B:B, 'FY26 Full Allocation'!D:D, "", FALSE)</f>
        <v>847369.42</v>
      </c>
      <c r="O153" t="s">
        <v>95</v>
      </c>
      <c r="P153">
        <f>_xlfn.XLOOKUP(A153, 'FY26 Indirect Cost Rates'!E:E, 'FY26 Indirect Cost Rates'!D:D, "", FALSE)</f>
        <v>5.84</v>
      </c>
      <c r="Q153">
        <f t="shared" si="2"/>
        <v>5.8400000000000001E-2</v>
      </c>
    </row>
    <row r="154" spans="1:17">
      <c r="A154" t="s">
        <v>537</v>
      </c>
      <c r="B154" t="s">
        <v>538</v>
      </c>
      <c r="C154" t="s">
        <v>539</v>
      </c>
      <c r="D154" t="s">
        <v>540</v>
      </c>
      <c r="E154" t="s">
        <v>92</v>
      </c>
      <c r="F154" s="13">
        <v>45200</v>
      </c>
      <c r="G154" t="s">
        <v>93</v>
      </c>
      <c r="H154" t="s">
        <v>94</v>
      </c>
      <c r="I154" s="12">
        <f>_xlfn.XLOOKUP(A:A, 'FY26 Prelim Allocation'!B:B, 'FY26 Prelim Allocation'!D:D, "", FALSE)</f>
        <v>50724.74</v>
      </c>
      <c r="J154" s="12">
        <f>_xlfn.XLOOKUP(A:A, 'FY26 Full Allocation'!B:B, 'FY26 Full Allocation'!D:D, "", FALSE)</f>
        <v>50751.99</v>
      </c>
      <c r="K154" s="12">
        <f>_xlfn.XLOOKUP(A:A, 'FY26 Full Allocation'!B:B, 'FY26 Full Allocation'!D:D, "", FALSE)</f>
        <v>50751.99</v>
      </c>
      <c r="O154" t="s">
        <v>95</v>
      </c>
      <c r="P154">
        <f>_xlfn.XLOOKUP(A154, 'FY26 Indirect Cost Rates'!E:E, 'FY26 Indirect Cost Rates'!D:D, "", FALSE)</f>
        <v>7.41</v>
      </c>
      <c r="Q154">
        <f t="shared" si="2"/>
        <v>7.4099999999999999E-2</v>
      </c>
    </row>
    <row r="155" spans="1:17">
      <c r="A155" t="s">
        <v>541</v>
      </c>
      <c r="B155" t="s">
        <v>542</v>
      </c>
      <c r="C155" t="s">
        <v>543</v>
      </c>
      <c r="D155" t="s">
        <v>544</v>
      </c>
      <c r="E155" t="s">
        <v>92</v>
      </c>
      <c r="F155" s="13">
        <v>45200</v>
      </c>
      <c r="G155" t="s">
        <v>93</v>
      </c>
      <c r="H155" t="s">
        <v>94</v>
      </c>
      <c r="I155" s="12">
        <f>_xlfn.XLOOKUP(A:A, 'FY26 Prelim Allocation'!B:B, 'FY26 Prelim Allocation'!D:D, "", FALSE)</f>
        <v>201377.39</v>
      </c>
      <c r="J155" s="12">
        <f>_xlfn.XLOOKUP(A:A, 'FY26 Full Allocation'!B:B, 'FY26 Full Allocation'!D:D, "", FALSE)</f>
        <v>201583.84</v>
      </c>
      <c r="K155" s="12">
        <f>_xlfn.XLOOKUP(A:A, 'FY26 Full Allocation'!B:B, 'FY26 Full Allocation'!D:D, "", FALSE)</f>
        <v>201583.84</v>
      </c>
      <c r="O155" t="s">
        <v>95</v>
      </c>
      <c r="P155" t="str">
        <f>_xlfn.XLOOKUP(A155, 'FY26 Indirect Cost Rates'!E:E, 'FY26 Indirect Cost Rates'!D:D, "", FALSE)</f>
        <v/>
      </c>
      <c r="Q155">
        <f t="shared" si="2"/>
        <v>0</v>
      </c>
    </row>
    <row r="156" spans="1:17">
      <c r="A156" t="s">
        <v>545</v>
      </c>
      <c r="B156" t="s">
        <v>546</v>
      </c>
      <c r="C156" t="s">
        <v>547</v>
      </c>
      <c r="D156" t="s">
        <v>548</v>
      </c>
      <c r="E156" t="s">
        <v>92</v>
      </c>
      <c r="F156" s="13">
        <v>45200</v>
      </c>
      <c r="G156" t="s">
        <v>93</v>
      </c>
      <c r="H156" t="s">
        <v>94</v>
      </c>
      <c r="I156" s="12">
        <f>_xlfn.XLOOKUP(A:A, 'FY26 Prelim Allocation'!B:B, 'FY26 Prelim Allocation'!D:D, "", FALSE)</f>
        <v>65518.87</v>
      </c>
      <c r="J156" s="12">
        <f>_xlfn.XLOOKUP(A:A, 'FY26 Full Allocation'!B:B, 'FY26 Full Allocation'!D:D, "", FALSE)</f>
        <v>65579.08</v>
      </c>
      <c r="K156" s="12">
        <f>_xlfn.XLOOKUP(A:A, 'FY26 Full Allocation'!B:B, 'FY26 Full Allocation'!D:D, "", FALSE)</f>
        <v>65579.08</v>
      </c>
      <c r="O156" t="s">
        <v>95</v>
      </c>
      <c r="P156" t="str">
        <f>_xlfn.XLOOKUP(A156, 'FY26 Indirect Cost Rates'!E:E, 'FY26 Indirect Cost Rates'!D:D, "", FALSE)</f>
        <v/>
      </c>
      <c r="Q156">
        <f t="shared" si="2"/>
        <v>0</v>
      </c>
    </row>
    <row r="157" spans="1:17">
      <c r="A157" t="s">
        <v>549</v>
      </c>
      <c r="B157" t="s">
        <v>550</v>
      </c>
      <c r="C157" t="s">
        <v>550</v>
      </c>
      <c r="D157" t="s">
        <v>551</v>
      </c>
      <c r="E157" t="s">
        <v>92</v>
      </c>
      <c r="F157" s="13">
        <v>45200</v>
      </c>
      <c r="G157" t="s">
        <v>93</v>
      </c>
      <c r="H157" t="s">
        <v>94</v>
      </c>
      <c r="I157" s="12">
        <f>_xlfn.XLOOKUP(A:A, 'FY26 Prelim Allocation'!B:B, 'FY26 Prelim Allocation'!D:D, "", FALSE)</f>
        <v>35776.559999999998</v>
      </c>
      <c r="J157" s="12">
        <f>_xlfn.XLOOKUP(A:A, 'FY26 Full Allocation'!B:B, 'FY26 Full Allocation'!D:D, "", FALSE)</f>
        <v>35817.24</v>
      </c>
      <c r="K157" s="12">
        <f>_xlfn.XLOOKUP(A:A, 'FY26 Full Allocation'!B:B, 'FY26 Full Allocation'!D:D, "", FALSE)</f>
        <v>35817.24</v>
      </c>
      <c r="O157" t="s">
        <v>95</v>
      </c>
      <c r="P157" t="str">
        <f>_xlfn.XLOOKUP(A157, 'FY26 Indirect Cost Rates'!E:E, 'FY26 Indirect Cost Rates'!D:D, "", FALSE)</f>
        <v/>
      </c>
      <c r="Q157">
        <f t="shared" si="2"/>
        <v>0</v>
      </c>
    </row>
    <row r="158" spans="1:17">
      <c r="A158" t="s">
        <v>552</v>
      </c>
      <c r="B158" t="s">
        <v>553</v>
      </c>
      <c r="C158" t="s">
        <v>553</v>
      </c>
      <c r="D158" t="s">
        <v>554</v>
      </c>
      <c r="E158" t="s">
        <v>92</v>
      </c>
      <c r="F158" s="13">
        <v>45200</v>
      </c>
      <c r="G158" t="s">
        <v>93</v>
      </c>
      <c r="H158" t="s">
        <v>94</v>
      </c>
      <c r="I158" s="12">
        <f>_xlfn.XLOOKUP(A:A, 'FY26 Prelim Allocation'!B:B, 'FY26 Prelim Allocation'!D:D, "", FALSE)</f>
        <v>98165.86</v>
      </c>
      <c r="J158" s="12">
        <f>_xlfn.XLOOKUP(A:A, 'FY26 Full Allocation'!B:B, 'FY26 Full Allocation'!D:D, "", FALSE)</f>
        <v>98277.74</v>
      </c>
      <c r="K158" s="12">
        <f>_xlfn.XLOOKUP(A:A, 'FY26 Full Allocation'!B:B, 'FY26 Full Allocation'!D:D, "", FALSE)</f>
        <v>98277.74</v>
      </c>
      <c r="O158" t="s">
        <v>95</v>
      </c>
      <c r="P158">
        <f>_xlfn.XLOOKUP(A158, 'FY26 Indirect Cost Rates'!E:E, 'FY26 Indirect Cost Rates'!D:D, "", FALSE)</f>
        <v>8</v>
      </c>
      <c r="Q158">
        <f t="shared" si="2"/>
        <v>0.08</v>
      </c>
    </row>
    <row r="159" spans="1:17">
      <c r="A159" t="s">
        <v>555</v>
      </c>
      <c r="B159" t="s">
        <v>556</v>
      </c>
      <c r="C159" t="s">
        <v>557</v>
      </c>
      <c r="D159" t="s">
        <v>558</v>
      </c>
      <c r="E159" t="s">
        <v>92</v>
      </c>
      <c r="F159" s="13">
        <v>45200</v>
      </c>
      <c r="G159" t="s">
        <v>93</v>
      </c>
      <c r="H159" t="s">
        <v>94</v>
      </c>
      <c r="I159" s="12">
        <f>_xlfn.XLOOKUP(A:A, 'FY26 Prelim Allocation'!B:B, 'FY26 Prelim Allocation'!D:D, "", FALSE)</f>
        <v>7311790.9199999999</v>
      </c>
      <c r="J159" s="12">
        <f>_xlfn.XLOOKUP(A:A, 'FY26 Full Allocation'!B:B, 'FY26 Full Allocation'!D:D, "", FALSE)</f>
        <v>7318706.4100000001</v>
      </c>
      <c r="K159" s="12">
        <f>_xlfn.XLOOKUP(A:A, 'FY26 Full Allocation'!B:B, 'FY26 Full Allocation'!D:D, "", FALSE)</f>
        <v>7318706.4100000001</v>
      </c>
      <c r="O159" t="s">
        <v>95</v>
      </c>
      <c r="P159">
        <f>_xlfn.XLOOKUP(A159, 'FY26 Indirect Cost Rates'!E:E, 'FY26 Indirect Cost Rates'!D:D, "", FALSE)</f>
        <v>2.99</v>
      </c>
      <c r="Q159">
        <f t="shared" si="2"/>
        <v>2.9900000000000003E-2</v>
      </c>
    </row>
    <row r="160" spans="1:17">
      <c r="A160" t="s">
        <v>559</v>
      </c>
      <c r="B160" t="s">
        <v>560</v>
      </c>
      <c r="C160" t="s">
        <v>561</v>
      </c>
      <c r="D160" t="s">
        <v>562</v>
      </c>
      <c r="E160" t="s">
        <v>92</v>
      </c>
      <c r="F160" s="13">
        <v>45200</v>
      </c>
      <c r="G160" t="s">
        <v>93</v>
      </c>
      <c r="H160" t="s">
        <v>94</v>
      </c>
      <c r="I160" s="12">
        <f>_xlfn.XLOOKUP(A:A, 'FY26 Prelim Allocation'!B:B, 'FY26 Prelim Allocation'!D:D, "", FALSE)</f>
        <v>694152.05</v>
      </c>
      <c r="J160" s="12">
        <f>_xlfn.XLOOKUP(A:A, 'FY26 Full Allocation'!B:B, 'FY26 Full Allocation'!D:D, "", FALSE)</f>
        <v>694712.42</v>
      </c>
      <c r="K160" s="12">
        <f>_xlfn.XLOOKUP(A:A, 'FY26 Full Allocation'!B:B, 'FY26 Full Allocation'!D:D, "", FALSE)</f>
        <v>694712.42</v>
      </c>
      <c r="O160" t="s">
        <v>95</v>
      </c>
      <c r="P160">
        <f>_xlfn.XLOOKUP(A160, 'FY26 Indirect Cost Rates'!E:E, 'FY26 Indirect Cost Rates'!D:D, "", FALSE)</f>
        <v>8</v>
      </c>
      <c r="Q160">
        <f t="shared" si="2"/>
        <v>0.08</v>
      </c>
    </row>
    <row r="161" spans="1:17">
      <c r="A161" t="s">
        <v>563</v>
      </c>
      <c r="B161" t="s">
        <v>564</v>
      </c>
      <c r="C161" t="s">
        <v>565</v>
      </c>
      <c r="D161" t="s">
        <v>566</v>
      </c>
      <c r="E161" t="s">
        <v>92</v>
      </c>
      <c r="F161" s="13">
        <v>45200</v>
      </c>
      <c r="G161" t="s">
        <v>93</v>
      </c>
      <c r="H161" t="s">
        <v>94</v>
      </c>
      <c r="I161" s="12">
        <f>_xlfn.XLOOKUP(A:A, 'FY26 Prelim Allocation'!B:B, 'FY26 Prelim Allocation'!D:D, "", FALSE)</f>
        <v>557458.24</v>
      </c>
      <c r="J161" s="12">
        <f>_xlfn.XLOOKUP(A:A, 'FY26 Full Allocation'!B:B, 'FY26 Full Allocation'!D:D, "", FALSE)</f>
        <v>557897.91</v>
      </c>
      <c r="K161" s="12">
        <f>_xlfn.XLOOKUP(A:A, 'FY26 Full Allocation'!B:B, 'FY26 Full Allocation'!D:D, "", FALSE)</f>
        <v>557897.91</v>
      </c>
      <c r="O161" t="s">
        <v>95</v>
      </c>
      <c r="P161">
        <f>_xlfn.XLOOKUP(A161, 'FY26 Indirect Cost Rates'!E:E, 'FY26 Indirect Cost Rates'!D:D, "", FALSE)</f>
        <v>8</v>
      </c>
      <c r="Q161">
        <f t="shared" si="2"/>
        <v>0.08</v>
      </c>
    </row>
    <row r="162" spans="1:17">
      <c r="A162" t="s">
        <v>567</v>
      </c>
      <c r="B162" t="s">
        <v>568</v>
      </c>
      <c r="C162" t="s">
        <v>569</v>
      </c>
      <c r="D162" t="s">
        <v>570</v>
      </c>
      <c r="E162" t="s">
        <v>92</v>
      </c>
      <c r="F162" s="13">
        <v>45200</v>
      </c>
      <c r="G162" t="s">
        <v>93</v>
      </c>
      <c r="H162" t="s">
        <v>94</v>
      </c>
      <c r="I162" s="12">
        <f>_xlfn.XLOOKUP(A:A, 'FY26 Prelim Allocation'!B:B, 'FY26 Prelim Allocation'!D:D, "", FALSE)</f>
        <v>82438.070000000007</v>
      </c>
      <c r="J162" s="12">
        <f>_xlfn.XLOOKUP(A:A, 'FY26 Full Allocation'!B:B, 'FY26 Full Allocation'!D:D, "", FALSE)</f>
        <v>82526.97</v>
      </c>
      <c r="K162" s="12">
        <f>_xlfn.XLOOKUP(A:A, 'FY26 Full Allocation'!B:B, 'FY26 Full Allocation'!D:D, "", FALSE)</f>
        <v>82526.97</v>
      </c>
      <c r="O162" t="s">
        <v>95</v>
      </c>
      <c r="P162" t="str">
        <f>_xlfn.XLOOKUP(A162, 'FY26 Indirect Cost Rates'!E:E, 'FY26 Indirect Cost Rates'!D:D, "", FALSE)</f>
        <v/>
      </c>
      <c r="Q162">
        <f t="shared" si="2"/>
        <v>0</v>
      </c>
    </row>
    <row r="163" spans="1:17">
      <c r="A163" t="s">
        <v>571</v>
      </c>
      <c r="B163" t="s">
        <v>572</v>
      </c>
      <c r="C163" t="s">
        <v>572</v>
      </c>
      <c r="D163" t="s">
        <v>573</v>
      </c>
      <c r="E163" t="s">
        <v>92</v>
      </c>
      <c r="F163" s="13">
        <v>45200</v>
      </c>
      <c r="G163" t="s">
        <v>93</v>
      </c>
      <c r="H163" t="s">
        <v>94</v>
      </c>
      <c r="I163" s="12">
        <f>_xlfn.XLOOKUP(A:A, 'FY26 Prelim Allocation'!B:B, 'FY26 Prelim Allocation'!D:D, "", FALSE)</f>
        <v>107323.7</v>
      </c>
      <c r="J163" s="12">
        <f>_xlfn.XLOOKUP(A:A, 'FY26 Full Allocation'!B:B, 'FY26 Full Allocation'!D:D, "", FALSE)</f>
        <v>107422.78</v>
      </c>
      <c r="K163" s="12">
        <f>_xlfn.XLOOKUP(A:A, 'FY26 Full Allocation'!B:B, 'FY26 Full Allocation'!D:D, "", FALSE)</f>
        <v>107422.78</v>
      </c>
      <c r="O163" t="s">
        <v>95</v>
      </c>
      <c r="P163" t="str">
        <f>_xlfn.XLOOKUP(A163, 'FY26 Indirect Cost Rates'!E:E, 'FY26 Indirect Cost Rates'!D:D, "", FALSE)</f>
        <v/>
      </c>
      <c r="Q163">
        <f t="shared" si="2"/>
        <v>0</v>
      </c>
    </row>
    <row r="164" spans="1:17">
      <c r="A164" t="s">
        <v>574</v>
      </c>
      <c r="B164" t="s">
        <v>575</v>
      </c>
      <c r="C164" t="s">
        <v>575</v>
      </c>
      <c r="D164" t="s">
        <v>576</v>
      </c>
      <c r="E164" t="s">
        <v>92</v>
      </c>
      <c r="F164" s="13">
        <v>45200</v>
      </c>
      <c r="G164" t="s">
        <v>93</v>
      </c>
      <c r="H164" t="s">
        <v>94</v>
      </c>
      <c r="I164" s="12">
        <f>_xlfn.XLOOKUP(A:A, 'FY26 Prelim Allocation'!B:B, 'FY26 Prelim Allocation'!D:D, "", FALSE)</f>
        <v>70830.460000000006</v>
      </c>
      <c r="J164" s="12">
        <f>_xlfn.XLOOKUP(A:A, 'FY26 Full Allocation'!B:B, 'FY26 Full Allocation'!D:D, "", FALSE)</f>
        <v>70909.36</v>
      </c>
      <c r="K164" s="12">
        <f>_xlfn.XLOOKUP(A:A, 'FY26 Full Allocation'!B:B, 'FY26 Full Allocation'!D:D, "", FALSE)</f>
        <v>70909.36</v>
      </c>
      <c r="O164" t="s">
        <v>95</v>
      </c>
      <c r="P164">
        <f>_xlfn.XLOOKUP(A164, 'FY26 Indirect Cost Rates'!E:E, 'FY26 Indirect Cost Rates'!D:D, "", FALSE)</f>
        <v>8</v>
      </c>
      <c r="Q164">
        <f t="shared" si="2"/>
        <v>0.08</v>
      </c>
    </row>
    <row r="165" spans="1:17">
      <c r="A165" t="s">
        <v>577</v>
      </c>
      <c r="B165" t="s">
        <v>578</v>
      </c>
      <c r="C165" t="s">
        <v>578</v>
      </c>
      <c r="D165" t="s">
        <v>579</v>
      </c>
      <c r="E165" t="s">
        <v>92</v>
      </c>
      <c r="F165" s="13">
        <v>45200</v>
      </c>
      <c r="G165" t="s">
        <v>93</v>
      </c>
      <c r="H165" t="s">
        <v>94</v>
      </c>
      <c r="I165" s="12">
        <f>_xlfn.XLOOKUP(A:A, 'FY26 Prelim Allocation'!B:B, 'FY26 Prelim Allocation'!D:D, "", FALSE)</f>
        <v>44539.87</v>
      </c>
      <c r="J165" s="12">
        <f>_xlfn.XLOOKUP(A:A, 'FY26 Full Allocation'!B:B, 'FY26 Full Allocation'!D:D, "", FALSE)</f>
        <v>44588.99</v>
      </c>
      <c r="K165" s="12">
        <f>_xlfn.XLOOKUP(A:A, 'FY26 Full Allocation'!B:B, 'FY26 Full Allocation'!D:D, "", FALSE)</f>
        <v>44588.99</v>
      </c>
      <c r="O165" t="s">
        <v>95</v>
      </c>
      <c r="P165">
        <f>_xlfn.XLOOKUP(A165, 'FY26 Indirect Cost Rates'!E:E, 'FY26 Indirect Cost Rates'!D:D, "", FALSE)</f>
        <v>8</v>
      </c>
      <c r="Q165">
        <f t="shared" si="2"/>
        <v>0.08</v>
      </c>
    </row>
    <row r="166" spans="1:17">
      <c r="A166" t="s">
        <v>580</v>
      </c>
      <c r="B166" t="s">
        <v>581</v>
      </c>
      <c r="C166" t="s">
        <v>582</v>
      </c>
      <c r="D166" t="s">
        <v>583</v>
      </c>
      <c r="E166" t="s">
        <v>92</v>
      </c>
      <c r="F166" s="13">
        <v>45200</v>
      </c>
      <c r="G166" t="s">
        <v>93</v>
      </c>
      <c r="H166" t="s">
        <v>94</v>
      </c>
      <c r="I166" s="12">
        <f>_xlfn.XLOOKUP(A:A, 'FY26 Prelim Allocation'!B:B, 'FY26 Prelim Allocation'!D:D, "", FALSE)</f>
        <v>84357.759999999995</v>
      </c>
      <c r="J166" s="12">
        <f>_xlfn.XLOOKUP(A:A, 'FY26 Full Allocation'!B:B, 'FY26 Full Allocation'!D:D, "", FALSE)</f>
        <v>84439.07</v>
      </c>
      <c r="K166" s="12">
        <f>_xlfn.XLOOKUP(A:A, 'FY26 Full Allocation'!B:B, 'FY26 Full Allocation'!D:D, "", FALSE)</f>
        <v>84439.07</v>
      </c>
      <c r="O166" t="s">
        <v>95</v>
      </c>
      <c r="P166">
        <f>_xlfn.XLOOKUP(A166, 'FY26 Indirect Cost Rates'!E:E, 'FY26 Indirect Cost Rates'!D:D, "", FALSE)</f>
        <v>4.63</v>
      </c>
      <c r="Q166">
        <f t="shared" si="2"/>
        <v>4.6300000000000001E-2</v>
      </c>
    </row>
    <row r="167" spans="1:17">
      <c r="A167" t="s">
        <v>584</v>
      </c>
      <c r="B167" t="s">
        <v>585</v>
      </c>
      <c r="C167" t="s">
        <v>586</v>
      </c>
      <c r="D167" t="s">
        <v>587</v>
      </c>
      <c r="E167" t="s">
        <v>92</v>
      </c>
      <c r="F167" s="13">
        <v>45200</v>
      </c>
      <c r="G167" t="s">
        <v>93</v>
      </c>
      <c r="H167" t="s">
        <v>94</v>
      </c>
      <c r="I167" s="12">
        <f>_xlfn.XLOOKUP(A:A, 'FY26 Prelim Allocation'!B:B, 'FY26 Prelim Allocation'!D:D, "", FALSE)</f>
        <v>61334.8</v>
      </c>
      <c r="J167" s="12">
        <f>_xlfn.XLOOKUP(A:A, 'FY26 Full Allocation'!B:B, 'FY26 Full Allocation'!D:D, "", FALSE)</f>
        <v>61399.44</v>
      </c>
      <c r="K167" s="12">
        <f>_xlfn.XLOOKUP(A:A, 'FY26 Full Allocation'!B:B, 'FY26 Full Allocation'!D:D, "", FALSE)</f>
        <v>61399.44</v>
      </c>
      <c r="O167" t="s">
        <v>95</v>
      </c>
      <c r="P167" t="str">
        <f>_xlfn.XLOOKUP(A167, 'FY26 Indirect Cost Rates'!E:E, 'FY26 Indirect Cost Rates'!D:D, "", FALSE)</f>
        <v/>
      </c>
      <c r="Q167">
        <f t="shared" si="2"/>
        <v>0</v>
      </c>
    </row>
    <row r="168" spans="1:17">
      <c r="A168" t="s">
        <v>588</v>
      </c>
      <c r="B168" t="s">
        <v>589</v>
      </c>
      <c r="C168" t="s">
        <v>590</v>
      </c>
      <c r="D168" t="s">
        <v>591</v>
      </c>
      <c r="E168" t="s">
        <v>92</v>
      </c>
      <c r="F168" s="13">
        <v>45200</v>
      </c>
      <c r="G168" t="s">
        <v>93</v>
      </c>
      <c r="H168" t="s">
        <v>94</v>
      </c>
      <c r="I168" s="12">
        <f>_xlfn.XLOOKUP(A:A, 'FY26 Prelim Allocation'!B:B, 'FY26 Prelim Allocation'!D:D, "", FALSE)</f>
        <v>53593.32</v>
      </c>
      <c r="J168" s="12">
        <f>_xlfn.XLOOKUP(A:A, 'FY26 Full Allocation'!B:B, 'FY26 Full Allocation'!D:D, "", FALSE)</f>
        <v>53639.49</v>
      </c>
      <c r="K168" s="12">
        <f>_xlfn.XLOOKUP(A:A, 'FY26 Full Allocation'!B:B, 'FY26 Full Allocation'!D:D, "", FALSE)</f>
        <v>53639.49</v>
      </c>
      <c r="O168" t="s">
        <v>95</v>
      </c>
      <c r="P168" t="str">
        <f>_xlfn.XLOOKUP(A168, 'FY26 Indirect Cost Rates'!E:E, 'FY26 Indirect Cost Rates'!D:D, "", FALSE)</f>
        <v/>
      </c>
      <c r="Q168">
        <f t="shared" si="2"/>
        <v>0</v>
      </c>
    </row>
    <row r="169" spans="1:17">
      <c r="A169" t="s">
        <v>592</v>
      </c>
      <c r="B169" t="s">
        <v>593</v>
      </c>
      <c r="C169" t="s">
        <v>594</v>
      </c>
      <c r="D169" t="s">
        <v>595</v>
      </c>
      <c r="E169" t="s">
        <v>92</v>
      </c>
      <c r="F169" s="13">
        <v>45200</v>
      </c>
      <c r="G169" t="s">
        <v>93</v>
      </c>
      <c r="H169" t="s">
        <v>94</v>
      </c>
      <c r="I169" s="12">
        <f>_xlfn.XLOOKUP(A:A, 'FY26 Prelim Allocation'!B:B, 'FY26 Prelim Allocation'!D:D, "", FALSE)</f>
        <v>439.78</v>
      </c>
      <c r="J169" s="12">
        <f>_xlfn.XLOOKUP(A:A, 'FY26 Full Allocation'!B:B, 'FY26 Full Allocation'!D:D, "", FALSE)</f>
        <v>439.78</v>
      </c>
      <c r="K169" s="12">
        <f>_xlfn.XLOOKUP(A:A, 'FY26 Full Allocation'!B:B, 'FY26 Full Allocation'!D:D, "", FALSE)</f>
        <v>439.78</v>
      </c>
      <c r="O169" t="s">
        <v>95</v>
      </c>
      <c r="P169" t="str">
        <f>_xlfn.XLOOKUP(A169, 'FY26 Indirect Cost Rates'!E:E, 'FY26 Indirect Cost Rates'!D:D, "", FALSE)</f>
        <v/>
      </c>
      <c r="Q169">
        <f t="shared" si="2"/>
        <v>0</v>
      </c>
    </row>
    <row r="170" spans="1:17">
      <c r="A170" t="s">
        <v>596</v>
      </c>
      <c r="B170" t="s">
        <v>597</v>
      </c>
      <c r="C170" t="s">
        <v>598</v>
      </c>
      <c r="D170" t="s">
        <v>599</v>
      </c>
      <c r="E170" t="s">
        <v>92</v>
      </c>
      <c r="F170" s="13">
        <v>45200</v>
      </c>
      <c r="G170" t="s">
        <v>93</v>
      </c>
      <c r="H170" t="s">
        <v>94</v>
      </c>
      <c r="I170" s="12">
        <f>_xlfn.XLOOKUP(A:A, 'FY26 Prelim Allocation'!B:B, 'FY26 Prelim Allocation'!D:D, "", FALSE)</f>
        <v>16145.76</v>
      </c>
      <c r="J170" s="12">
        <f>_xlfn.XLOOKUP(A:A, 'FY26 Full Allocation'!B:B, 'FY26 Full Allocation'!D:D, "", FALSE)</f>
        <v>16158.69</v>
      </c>
      <c r="K170" s="12">
        <f>_xlfn.XLOOKUP(A:A, 'FY26 Full Allocation'!B:B, 'FY26 Full Allocation'!D:D, "", FALSE)</f>
        <v>16158.69</v>
      </c>
      <c r="O170" t="s">
        <v>95</v>
      </c>
      <c r="P170" t="str">
        <f>_xlfn.XLOOKUP(A170, 'FY26 Indirect Cost Rates'!E:E, 'FY26 Indirect Cost Rates'!D:D, "", FALSE)</f>
        <v/>
      </c>
      <c r="Q170">
        <f t="shared" si="2"/>
        <v>0</v>
      </c>
    </row>
    <row r="171" spans="1:17">
      <c r="A171" t="s">
        <v>600</v>
      </c>
      <c r="B171" t="s">
        <v>601</v>
      </c>
      <c r="C171" t="s">
        <v>601</v>
      </c>
      <c r="D171" t="s">
        <v>602</v>
      </c>
      <c r="E171" t="s">
        <v>92</v>
      </c>
      <c r="F171" s="13">
        <v>45200</v>
      </c>
      <c r="G171" t="s">
        <v>93</v>
      </c>
      <c r="H171" t="s">
        <v>94</v>
      </c>
      <c r="I171" s="12">
        <f>_xlfn.XLOOKUP(A:A, 'FY26 Prelim Allocation'!B:B, 'FY26 Prelim Allocation'!D:D, "", FALSE)</f>
        <v>26072.58</v>
      </c>
      <c r="J171" s="12">
        <f>_xlfn.XLOOKUP(A:A, 'FY26 Full Allocation'!B:B, 'FY26 Full Allocation'!D:D, "", FALSE)</f>
        <v>26098.87</v>
      </c>
      <c r="K171" s="12">
        <f>_xlfn.XLOOKUP(A:A, 'FY26 Full Allocation'!B:B, 'FY26 Full Allocation'!D:D, "", FALSE)</f>
        <v>26098.87</v>
      </c>
      <c r="O171" t="s">
        <v>95</v>
      </c>
      <c r="P171">
        <f>_xlfn.XLOOKUP(A171, 'FY26 Indirect Cost Rates'!E:E, 'FY26 Indirect Cost Rates'!D:D, "", FALSE)</f>
        <v>8</v>
      </c>
      <c r="Q171">
        <f t="shared" si="2"/>
        <v>0.08</v>
      </c>
    </row>
    <row r="172" spans="1:17">
      <c r="A172" t="s">
        <v>603</v>
      </c>
      <c r="B172" t="s">
        <v>604</v>
      </c>
      <c r="C172" t="s">
        <v>604</v>
      </c>
      <c r="D172" t="s">
        <v>605</v>
      </c>
      <c r="E172" t="s">
        <v>92</v>
      </c>
      <c r="F172" s="13">
        <v>45200</v>
      </c>
      <c r="G172" t="s">
        <v>93</v>
      </c>
      <c r="H172" t="s">
        <v>94</v>
      </c>
      <c r="I172" s="12">
        <f>_xlfn.XLOOKUP(A:A, 'FY26 Prelim Allocation'!B:B, 'FY26 Prelim Allocation'!D:D, "", FALSE)</f>
        <v>28985.27</v>
      </c>
      <c r="J172" s="12">
        <f>_xlfn.XLOOKUP(A:A, 'FY26 Full Allocation'!B:B, 'FY26 Full Allocation'!D:D, "", FALSE)</f>
        <v>29014.58</v>
      </c>
      <c r="K172" s="12">
        <f>_xlfn.XLOOKUP(A:A, 'FY26 Full Allocation'!B:B, 'FY26 Full Allocation'!D:D, "", FALSE)</f>
        <v>29014.58</v>
      </c>
      <c r="O172" t="s">
        <v>95</v>
      </c>
      <c r="P172">
        <f>_xlfn.XLOOKUP(A172, 'FY26 Indirect Cost Rates'!E:E, 'FY26 Indirect Cost Rates'!D:D, "", FALSE)</f>
        <v>8</v>
      </c>
      <c r="Q172">
        <f t="shared" si="2"/>
        <v>0.08</v>
      </c>
    </row>
    <row r="173" spans="1:17">
      <c r="A173" t="s">
        <v>606</v>
      </c>
      <c r="B173" t="s">
        <v>607</v>
      </c>
      <c r="C173" t="s">
        <v>608</v>
      </c>
      <c r="D173" t="s">
        <v>609</v>
      </c>
      <c r="E173" t="s">
        <v>92</v>
      </c>
      <c r="F173" s="13">
        <v>45200</v>
      </c>
      <c r="G173" t="s">
        <v>93</v>
      </c>
      <c r="H173" t="s">
        <v>94</v>
      </c>
      <c r="I173" s="12">
        <f>_xlfn.XLOOKUP(A:A, 'FY26 Prelim Allocation'!B:B, 'FY26 Prelim Allocation'!D:D, "", FALSE)</f>
        <v>177275.53</v>
      </c>
      <c r="J173" s="12">
        <f>_xlfn.XLOOKUP(A:A, 'FY26 Full Allocation'!B:B, 'FY26 Full Allocation'!D:D, "", FALSE)</f>
        <v>177418.46</v>
      </c>
      <c r="K173" s="12">
        <f>_xlfn.XLOOKUP(A:A, 'FY26 Full Allocation'!B:B, 'FY26 Full Allocation'!D:D, "", FALSE)</f>
        <v>177418.46</v>
      </c>
      <c r="O173" t="s">
        <v>95</v>
      </c>
      <c r="P173">
        <f>_xlfn.XLOOKUP(A173, 'FY26 Indirect Cost Rates'!E:E, 'FY26 Indirect Cost Rates'!D:D, "", FALSE)</f>
        <v>8</v>
      </c>
      <c r="Q173">
        <f t="shared" si="2"/>
        <v>0.08</v>
      </c>
    </row>
    <row r="174" spans="1:17">
      <c r="A174" t="s">
        <v>610</v>
      </c>
      <c r="B174" t="s">
        <v>611</v>
      </c>
      <c r="C174" t="s">
        <v>612</v>
      </c>
      <c r="D174" t="s">
        <v>613</v>
      </c>
      <c r="E174" t="s">
        <v>92</v>
      </c>
      <c r="F174" s="13">
        <v>45200</v>
      </c>
      <c r="G174" t="s">
        <v>93</v>
      </c>
      <c r="H174" t="s">
        <v>94</v>
      </c>
      <c r="I174" s="12">
        <f>_xlfn.XLOOKUP(A:A, 'FY26 Prelim Allocation'!B:B, 'FY26 Prelim Allocation'!D:D, "", FALSE)</f>
        <v>392674.03</v>
      </c>
      <c r="J174" s="12">
        <f>_xlfn.XLOOKUP(A:A, 'FY26 Full Allocation'!B:B, 'FY26 Full Allocation'!D:D, "", FALSE)</f>
        <v>393005.31</v>
      </c>
      <c r="K174" s="12">
        <f>_xlfn.XLOOKUP(A:A, 'FY26 Full Allocation'!B:B, 'FY26 Full Allocation'!D:D, "", FALSE)</f>
        <v>393005.31</v>
      </c>
      <c r="O174" t="s">
        <v>95</v>
      </c>
      <c r="P174">
        <f>_xlfn.XLOOKUP(A174, 'FY26 Indirect Cost Rates'!E:E, 'FY26 Indirect Cost Rates'!D:D, "", FALSE)</f>
        <v>5.53</v>
      </c>
      <c r="Q174">
        <f t="shared" si="2"/>
        <v>5.5300000000000002E-2</v>
      </c>
    </row>
    <row r="175" spans="1:17">
      <c r="A175" t="s">
        <v>614</v>
      </c>
      <c r="B175" t="s">
        <v>615</v>
      </c>
      <c r="C175" t="s">
        <v>615</v>
      </c>
      <c r="D175" t="s">
        <v>616</v>
      </c>
      <c r="E175" t="s">
        <v>92</v>
      </c>
      <c r="F175" s="13">
        <v>45200</v>
      </c>
      <c r="G175" t="s">
        <v>93</v>
      </c>
      <c r="H175" t="s">
        <v>94</v>
      </c>
      <c r="I175" s="12">
        <f>_xlfn.XLOOKUP(A:A, 'FY26 Prelim Allocation'!B:B, 'FY26 Prelim Allocation'!D:D, "", FALSE)</f>
        <v>87870.73</v>
      </c>
      <c r="J175" s="12">
        <f>_xlfn.XLOOKUP(A:A, 'FY26 Full Allocation'!B:B, 'FY26 Full Allocation'!D:D, "", FALSE)</f>
        <v>87951.17</v>
      </c>
      <c r="K175" s="12">
        <f>_xlfn.XLOOKUP(A:A, 'FY26 Full Allocation'!B:B, 'FY26 Full Allocation'!D:D, "", FALSE)</f>
        <v>87951.17</v>
      </c>
      <c r="O175" t="s">
        <v>95</v>
      </c>
      <c r="P175" t="str">
        <f>_xlfn.XLOOKUP(A175, 'FY26 Indirect Cost Rates'!E:E, 'FY26 Indirect Cost Rates'!D:D, "", FALSE)</f>
        <v/>
      </c>
      <c r="Q175">
        <f t="shared" si="2"/>
        <v>0</v>
      </c>
    </row>
    <row r="176" spans="1:17">
      <c r="A176" t="s">
        <v>617</v>
      </c>
      <c r="B176" t="s">
        <v>618</v>
      </c>
      <c r="C176" t="s">
        <v>618</v>
      </c>
      <c r="D176" t="s">
        <v>619</v>
      </c>
      <c r="E176" t="s">
        <v>92</v>
      </c>
      <c r="F176" s="13">
        <v>45200</v>
      </c>
      <c r="G176" t="s">
        <v>93</v>
      </c>
      <c r="H176" t="s">
        <v>94</v>
      </c>
      <c r="I176" s="12">
        <f>_xlfn.XLOOKUP(A:A, 'FY26 Prelim Allocation'!B:B, 'FY26 Prelim Allocation'!D:D, "", FALSE)</f>
        <v>26613.47</v>
      </c>
      <c r="J176" s="12">
        <f>_xlfn.XLOOKUP(A:A, 'FY26 Full Allocation'!B:B, 'FY26 Full Allocation'!D:D, "", FALSE)</f>
        <v>26636.92</v>
      </c>
      <c r="K176" s="12">
        <f>_xlfn.XLOOKUP(A:A, 'FY26 Full Allocation'!B:B, 'FY26 Full Allocation'!D:D, "", FALSE)</f>
        <v>26636.92</v>
      </c>
      <c r="O176" t="s">
        <v>95</v>
      </c>
      <c r="P176" t="str">
        <f>_xlfn.XLOOKUP(A176, 'FY26 Indirect Cost Rates'!E:E, 'FY26 Indirect Cost Rates'!D:D, "", FALSE)</f>
        <v/>
      </c>
      <c r="Q176">
        <f t="shared" si="2"/>
        <v>0</v>
      </c>
    </row>
    <row r="177" spans="1:17">
      <c r="A177" t="s">
        <v>620</v>
      </c>
      <c r="B177" t="s">
        <v>621</v>
      </c>
      <c r="C177" t="s">
        <v>622</v>
      </c>
      <c r="D177" t="s">
        <v>623</v>
      </c>
      <c r="E177" t="s">
        <v>92</v>
      </c>
      <c r="F177" s="13">
        <v>45200</v>
      </c>
      <c r="G177" t="s">
        <v>93</v>
      </c>
      <c r="H177" t="s">
        <v>94</v>
      </c>
      <c r="I177" s="12">
        <f>_xlfn.XLOOKUP(A:A, 'FY26 Prelim Allocation'!B:B, 'FY26 Prelim Allocation'!D:D, "", FALSE)</f>
        <v>33179.370000000003</v>
      </c>
      <c r="J177" s="12">
        <f>_xlfn.XLOOKUP(A:A, 'FY26 Full Allocation'!B:B, 'FY26 Full Allocation'!D:D, "", FALSE)</f>
        <v>33202.5</v>
      </c>
      <c r="K177" s="12">
        <f>_xlfn.XLOOKUP(A:A, 'FY26 Full Allocation'!B:B, 'FY26 Full Allocation'!D:D, "", FALSE)</f>
        <v>33202.5</v>
      </c>
      <c r="O177" t="s">
        <v>95</v>
      </c>
      <c r="P177">
        <f>_xlfn.XLOOKUP(A177, 'FY26 Indirect Cost Rates'!E:E, 'FY26 Indirect Cost Rates'!D:D, "", FALSE)</f>
        <v>2.39</v>
      </c>
      <c r="Q177">
        <f t="shared" si="2"/>
        <v>2.3900000000000001E-2</v>
      </c>
    </row>
    <row r="178" spans="1:17">
      <c r="A178" t="s">
        <v>624</v>
      </c>
      <c r="B178" t="s">
        <v>625</v>
      </c>
      <c r="C178" t="s">
        <v>626</v>
      </c>
      <c r="D178" t="s">
        <v>627</v>
      </c>
      <c r="E178" t="s">
        <v>92</v>
      </c>
      <c r="F178" s="13">
        <v>45200</v>
      </c>
      <c r="G178" t="s">
        <v>93</v>
      </c>
      <c r="H178" t="s">
        <v>94</v>
      </c>
      <c r="I178" s="12">
        <f>_xlfn.XLOOKUP(A:A, 'FY26 Prelim Allocation'!B:B, 'FY26 Prelim Allocation'!D:D, "", FALSE)</f>
        <v>19376.82</v>
      </c>
      <c r="J178" s="12">
        <f>_xlfn.XLOOKUP(A:A, 'FY26 Full Allocation'!B:B, 'FY26 Full Allocation'!D:D, "", FALSE)</f>
        <v>19396.82</v>
      </c>
      <c r="K178" s="12">
        <f>_xlfn.XLOOKUP(A:A, 'FY26 Full Allocation'!B:B, 'FY26 Full Allocation'!D:D, "", FALSE)</f>
        <v>19396.82</v>
      </c>
      <c r="O178" t="s">
        <v>95</v>
      </c>
      <c r="P178">
        <f>_xlfn.XLOOKUP(A178, 'FY26 Indirect Cost Rates'!E:E, 'FY26 Indirect Cost Rates'!D:D, "", FALSE)</f>
        <v>8</v>
      </c>
      <c r="Q178">
        <f t="shared" si="2"/>
        <v>0.08</v>
      </c>
    </row>
    <row r="179" spans="1:17">
      <c r="A179" t="s">
        <v>628</v>
      </c>
      <c r="B179" t="s">
        <v>629</v>
      </c>
      <c r="C179" t="s">
        <v>630</v>
      </c>
      <c r="D179" t="s">
        <v>631</v>
      </c>
      <c r="E179" t="s">
        <v>92</v>
      </c>
      <c r="F179" s="13">
        <v>45200</v>
      </c>
      <c r="G179" t="s">
        <v>93</v>
      </c>
      <c r="H179" t="s">
        <v>94</v>
      </c>
      <c r="I179" s="12">
        <f>_xlfn.XLOOKUP(A:A, 'FY26 Prelim Allocation'!B:B, 'FY26 Prelim Allocation'!D:D, "", FALSE)</f>
        <v>37628.46</v>
      </c>
      <c r="J179" s="12">
        <f>_xlfn.XLOOKUP(A:A, 'FY26 Full Allocation'!B:B, 'FY26 Full Allocation'!D:D, "", FALSE)</f>
        <v>37653.22</v>
      </c>
      <c r="K179" s="12">
        <f>_xlfn.XLOOKUP(A:A, 'FY26 Full Allocation'!B:B, 'FY26 Full Allocation'!D:D, "", FALSE)</f>
        <v>37653.22</v>
      </c>
      <c r="O179" t="s">
        <v>95</v>
      </c>
      <c r="P179" t="str">
        <f>_xlfn.XLOOKUP(A179, 'FY26 Indirect Cost Rates'!E:E, 'FY26 Indirect Cost Rates'!D:D, "", FALSE)</f>
        <v/>
      </c>
      <c r="Q179">
        <f t="shared" si="2"/>
        <v>0</v>
      </c>
    </row>
    <row r="180" spans="1:17">
      <c r="A180" t="s">
        <v>632</v>
      </c>
      <c r="B180" t="s">
        <v>633</v>
      </c>
      <c r="C180" t="s">
        <v>634</v>
      </c>
      <c r="D180" t="s">
        <v>635</v>
      </c>
      <c r="E180" t="s">
        <v>92</v>
      </c>
      <c r="F180" s="13">
        <v>45200</v>
      </c>
      <c r="G180" t="s">
        <v>93</v>
      </c>
      <c r="H180" t="s">
        <v>94</v>
      </c>
      <c r="I180" s="12">
        <f>_xlfn.XLOOKUP(A:A, 'FY26 Prelim Allocation'!B:B, 'FY26 Prelim Allocation'!D:D, "", FALSE)</f>
        <v>119868.54</v>
      </c>
      <c r="J180" s="12">
        <f>_xlfn.XLOOKUP(A:A, 'FY26 Full Allocation'!B:B, 'FY26 Full Allocation'!D:D, "", FALSE)</f>
        <v>119981.51</v>
      </c>
      <c r="K180" s="12">
        <f>_xlfn.XLOOKUP(A:A, 'FY26 Full Allocation'!B:B, 'FY26 Full Allocation'!D:D, "", FALSE)</f>
        <v>119981.51</v>
      </c>
      <c r="O180" t="s">
        <v>95</v>
      </c>
      <c r="P180">
        <f>_xlfn.XLOOKUP(A180, 'FY26 Indirect Cost Rates'!E:E, 'FY26 Indirect Cost Rates'!D:D, "", FALSE)</f>
        <v>8</v>
      </c>
      <c r="Q180">
        <f t="shared" si="2"/>
        <v>0.08</v>
      </c>
    </row>
    <row r="181" spans="1:17">
      <c r="A181" t="s">
        <v>636</v>
      </c>
      <c r="B181" t="s">
        <v>637</v>
      </c>
      <c r="C181" t="s">
        <v>638</v>
      </c>
      <c r="D181" t="s">
        <v>639</v>
      </c>
      <c r="E181" t="s">
        <v>92</v>
      </c>
      <c r="F181" s="13">
        <v>45200</v>
      </c>
      <c r="G181" t="s">
        <v>93</v>
      </c>
      <c r="H181" t="s">
        <v>94</v>
      </c>
      <c r="I181" s="12">
        <f>_xlfn.XLOOKUP(A:A, 'FY26 Prelim Allocation'!B:B, 'FY26 Prelim Allocation'!D:D, "", FALSE)</f>
        <v>643775.25</v>
      </c>
      <c r="J181" s="12">
        <f>_xlfn.XLOOKUP(A:A, 'FY26 Full Allocation'!B:B, 'FY26 Full Allocation'!D:D, "", FALSE)</f>
        <v>644311.36</v>
      </c>
      <c r="K181" s="12">
        <f>_xlfn.XLOOKUP(A:A, 'FY26 Full Allocation'!B:B, 'FY26 Full Allocation'!D:D, "", FALSE)</f>
        <v>644311.36</v>
      </c>
      <c r="O181" t="s">
        <v>95</v>
      </c>
      <c r="P181">
        <f>_xlfn.XLOOKUP(A181, 'FY26 Indirect Cost Rates'!E:E, 'FY26 Indirect Cost Rates'!D:D, "", FALSE)</f>
        <v>5.96</v>
      </c>
      <c r="Q181">
        <f t="shared" si="2"/>
        <v>5.96E-2</v>
      </c>
    </row>
    <row r="182" spans="1:17">
      <c r="A182" t="s">
        <v>640</v>
      </c>
      <c r="B182" t="s">
        <v>641</v>
      </c>
      <c r="C182" t="s">
        <v>641</v>
      </c>
      <c r="D182" t="s">
        <v>642</v>
      </c>
      <c r="E182" t="s">
        <v>92</v>
      </c>
      <c r="F182" s="13">
        <v>45200</v>
      </c>
      <c r="G182" t="s">
        <v>93</v>
      </c>
      <c r="H182" t="s">
        <v>94</v>
      </c>
      <c r="I182" s="12" t="str">
        <f>_xlfn.XLOOKUP(A:A, 'FY26 Prelim Allocation'!B:B, 'FY26 Prelim Allocation'!D:D, "", FALSE)</f>
        <v/>
      </c>
      <c r="J182" s="12" t="str">
        <f>_xlfn.XLOOKUP(A:A, 'FY26 Full Allocation'!B:B, 'FY26 Full Allocation'!D:D, "", FALSE)</f>
        <v/>
      </c>
      <c r="K182" s="12" t="str">
        <f>_xlfn.XLOOKUP(A:A, 'FY26 Full Allocation'!B:B, 'FY26 Full Allocation'!D:D, "", FALSE)</f>
        <v/>
      </c>
      <c r="O182" t="s">
        <v>95</v>
      </c>
      <c r="P182" t="str">
        <f>_xlfn.XLOOKUP(A182, 'FY26 Indirect Cost Rates'!E:E, 'FY26 Indirect Cost Rates'!D:D, "", FALSE)</f>
        <v/>
      </c>
      <c r="Q182">
        <f t="shared" si="2"/>
        <v>0</v>
      </c>
    </row>
    <row r="183" spans="1:17">
      <c r="A183" t="s">
        <v>643</v>
      </c>
      <c r="B183" t="s">
        <v>644</v>
      </c>
      <c r="C183" t="s">
        <v>645</v>
      </c>
      <c r="D183" t="s">
        <v>646</v>
      </c>
      <c r="E183" t="s">
        <v>92</v>
      </c>
      <c r="F183" s="13">
        <v>45200</v>
      </c>
      <c r="G183" t="s">
        <v>93</v>
      </c>
      <c r="H183" t="s">
        <v>94</v>
      </c>
      <c r="I183" s="12">
        <f>_xlfn.XLOOKUP(A:A, 'FY26 Prelim Allocation'!B:B, 'FY26 Prelim Allocation'!D:D, "", FALSE)</f>
        <v>25674.27</v>
      </c>
      <c r="J183" s="12">
        <f>_xlfn.XLOOKUP(A:A, 'FY26 Full Allocation'!B:B, 'FY26 Full Allocation'!D:D, "", FALSE)</f>
        <v>25700.75</v>
      </c>
      <c r="K183" s="12">
        <f>_xlfn.XLOOKUP(A:A, 'FY26 Full Allocation'!B:B, 'FY26 Full Allocation'!D:D, "", FALSE)</f>
        <v>25700.75</v>
      </c>
      <c r="O183" t="s">
        <v>95</v>
      </c>
      <c r="P183" t="str">
        <f>_xlfn.XLOOKUP(A183, 'FY26 Indirect Cost Rates'!E:E, 'FY26 Indirect Cost Rates'!D:D, "", FALSE)</f>
        <v/>
      </c>
      <c r="Q183">
        <f t="shared" si="2"/>
        <v>0</v>
      </c>
    </row>
    <row r="184" spans="1:17">
      <c r="A184" t="s">
        <v>647</v>
      </c>
      <c r="B184" t="s">
        <v>648</v>
      </c>
      <c r="C184" t="s">
        <v>649</v>
      </c>
      <c r="D184" t="s">
        <v>650</v>
      </c>
      <c r="E184" t="s">
        <v>92</v>
      </c>
      <c r="F184" s="13">
        <v>45200</v>
      </c>
      <c r="G184" t="s">
        <v>93</v>
      </c>
      <c r="H184" t="s">
        <v>94</v>
      </c>
      <c r="I184" s="12">
        <f>_xlfn.XLOOKUP(A:A, 'FY26 Prelim Allocation'!B:B, 'FY26 Prelim Allocation'!D:D, "", FALSE)</f>
        <v>46864.08</v>
      </c>
      <c r="J184" s="12">
        <f>_xlfn.XLOOKUP(A:A, 'FY26 Full Allocation'!B:B, 'FY26 Full Allocation'!D:D, "", FALSE)</f>
        <v>46912.44</v>
      </c>
      <c r="K184" s="12">
        <f>_xlfn.XLOOKUP(A:A, 'FY26 Full Allocation'!B:B, 'FY26 Full Allocation'!D:D, "", FALSE)</f>
        <v>46912.44</v>
      </c>
      <c r="O184" t="s">
        <v>95</v>
      </c>
      <c r="P184" t="str">
        <f>_xlfn.XLOOKUP(A184, 'FY26 Indirect Cost Rates'!E:E, 'FY26 Indirect Cost Rates'!D:D, "", FALSE)</f>
        <v/>
      </c>
      <c r="Q184">
        <f t="shared" si="2"/>
        <v>0</v>
      </c>
    </row>
    <row r="185" spans="1:17">
      <c r="A185" t="s">
        <v>651</v>
      </c>
      <c r="B185" t="s">
        <v>652</v>
      </c>
      <c r="C185" t="s">
        <v>653</v>
      </c>
      <c r="D185" t="s">
        <v>654</v>
      </c>
      <c r="E185" t="s">
        <v>92</v>
      </c>
      <c r="F185" s="13">
        <v>45200</v>
      </c>
      <c r="G185" t="s">
        <v>93</v>
      </c>
      <c r="H185" t="s">
        <v>94</v>
      </c>
      <c r="I185" s="12">
        <f>_xlfn.XLOOKUP(A:A, 'FY26 Prelim Allocation'!B:B, 'FY26 Prelim Allocation'!D:D, "", FALSE)</f>
        <v>452347.69</v>
      </c>
      <c r="J185" s="12">
        <f>_xlfn.XLOOKUP(A:A, 'FY26 Full Allocation'!B:B, 'FY26 Full Allocation'!D:D, "", FALSE)</f>
        <v>452749.79</v>
      </c>
      <c r="K185" s="12">
        <f>_xlfn.XLOOKUP(A:A, 'FY26 Full Allocation'!B:B, 'FY26 Full Allocation'!D:D, "", FALSE)</f>
        <v>452749.79</v>
      </c>
      <c r="O185" t="s">
        <v>95</v>
      </c>
      <c r="P185">
        <f>_xlfn.XLOOKUP(A185, 'FY26 Indirect Cost Rates'!E:E, 'FY26 Indirect Cost Rates'!D:D, "", FALSE)</f>
        <v>8</v>
      </c>
      <c r="Q185">
        <f t="shared" si="2"/>
        <v>0.08</v>
      </c>
    </row>
    <row r="186" spans="1:17">
      <c r="A186" t="s">
        <v>655</v>
      </c>
      <c r="B186" t="s">
        <v>656</v>
      </c>
      <c r="C186" t="s">
        <v>656</v>
      </c>
      <c r="D186" t="s">
        <v>657</v>
      </c>
      <c r="E186" t="s">
        <v>92</v>
      </c>
      <c r="F186" s="13">
        <v>45200</v>
      </c>
      <c r="G186" t="s">
        <v>93</v>
      </c>
      <c r="H186" t="s">
        <v>94</v>
      </c>
      <c r="I186" s="12">
        <f>_xlfn.XLOOKUP(A:A, 'FY26 Prelim Allocation'!B:B, 'FY26 Prelim Allocation'!D:D, "", FALSE)</f>
        <v>42590.28</v>
      </c>
      <c r="J186" s="12">
        <f>_xlfn.XLOOKUP(A:A, 'FY26 Full Allocation'!B:B, 'FY26 Full Allocation'!D:D, "", FALSE)</f>
        <v>42637.41</v>
      </c>
      <c r="K186" s="12">
        <f>_xlfn.XLOOKUP(A:A, 'FY26 Full Allocation'!B:B, 'FY26 Full Allocation'!D:D, "", FALSE)</f>
        <v>42637.41</v>
      </c>
      <c r="O186" t="s">
        <v>95</v>
      </c>
      <c r="P186" t="str">
        <f>_xlfn.XLOOKUP(A186, 'FY26 Indirect Cost Rates'!E:E, 'FY26 Indirect Cost Rates'!D:D, "", FALSE)</f>
        <v/>
      </c>
      <c r="Q186">
        <f t="shared" si="2"/>
        <v>0</v>
      </c>
    </row>
    <row r="187" spans="1:17">
      <c r="A187" t="s">
        <v>658</v>
      </c>
      <c r="B187" t="s">
        <v>659</v>
      </c>
      <c r="C187" t="s">
        <v>660</v>
      </c>
      <c r="D187" t="s">
        <v>661</v>
      </c>
      <c r="E187" t="s">
        <v>92</v>
      </c>
      <c r="F187" s="13">
        <v>45200</v>
      </c>
      <c r="G187" t="s">
        <v>93</v>
      </c>
      <c r="H187" t="s">
        <v>94</v>
      </c>
      <c r="I187" s="12">
        <f>_xlfn.XLOOKUP(A:A, 'FY26 Prelim Allocation'!B:B, 'FY26 Prelim Allocation'!D:D, "", FALSE)</f>
        <v>19155.080000000002</v>
      </c>
      <c r="J187" s="12">
        <f>_xlfn.XLOOKUP(A:A, 'FY26 Full Allocation'!B:B, 'FY26 Full Allocation'!D:D, "", FALSE)</f>
        <v>19172.16</v>
      </c>
      <c r="K187" s="12">
        <f>_xlfn.XLOOKUP(A:A, 'FY26 Full Allocation'!B:B, 'FY26 Full Allocation'!D:D, "", FALSE)</f>
        <v>19172.16</v>
      </c>
      <c r="O187" t="s">
        <v>95</v>
      </c>
      <c r="P187" t="str">
        <f>_xlfn.XLOOKUP(A187, 'FY26 Indirect Cost Rates'!E:E, 'FY26 Indirect Cost Rates'!D:D, "", FALSE)</f>
        <v/>
      </c>
      <c r="Q187">
        <f t="shared" si="2"/>
        <v>0</v>
      </c>
    </row>
    <row r="188" spans="1:17">
      <c r="A188" t="s">
        <v>662</v>
      </c>
      <c r="B188" t="s">
        <v>663</v>
      </c>
      <c r="C188" t="s">
        <v>660</v>
      </c>
      <c r="D188" t="s">
        <v>661</v>
      </c>
      <c r="E188" t="s">
        <v>92</v>
      </c>
      <c r="F188" s="13">
        <v>45200</v>
      </c>
      <c r="G188" t="s">
        <v>93</v>
      </c>
      <c r="H188" t="s">
        <v>94</v>
      </c>
      <c r="I188" s="12">
        <f>_xlfn.XLOOKUP(A:A, 'FY26 Prelim Allocation'!B:B, 'FY26 Prelim Allocation'!D:D, "", FALSE)</f>
        <v>23404.12</v>
      </c>
      <c r="J188" s="12">
        <f>_xlfn.XLOOKUP(A:A, 'FY26 Full Allocation'!B:B, 'FY26 Full Allocation'!D:D, "", FALSE)</f>
        <v>23428.3</v>
      </c>
      <c r="K188" s="12">
        <f>_xlfn.XLOOKUP(A:A, 'FY26 Full Allocation'!B:B, 'FY26 Full Allocation'!D:D, "", FALSE)</f>
        <v>23428.3</v>
      </c>
      <c r="O188" t="s">
        <v>95</v>
      </c>
      <c r="P188" t="str">
        <f>_xlfn.XLOOKUP(A188, 'FY26 Indirect Cost Rates'!E:E, 'FY26 Indirect Cost Rates'!D:D, "", FALSE)</f>
        <v/>
      </c>
      <c r="Q188">
        <f t="shared" si="2"/>
        <v>0</v>
      </c>
    </row>
    <row r="189" spans="1:17">
      <c r="A189" t="s">
        <v>664</v>
      </c>
      <c r="B189" t="s">
        <v>660</v>
      </c>
      <c r="C189" t="s">
        <v>660</v>
      </c>
      <c r="D189" t="s">
        <v>661</v>
      </c>
      <c r="E189" t="s">
        <v>92</v>
      </c>
      <c r="F189" s="13">
        <v>45200</v>
      </c>
      <c r="G189" t="s">
        <v>93</v>
      </c>
      <c r="H189" t="s">
        <v>94</v>
      </c>
      <c r="I189" s="12">
        <f>_xlfn.XLOOKUP(A:A, 'FY26 Prelim Allocation'!B:B, 'FY26 Prelim Allocation'!D:D, "", FALSE)</f>
        <v>15073.77</v>
      </c>
      <c r="J189" s="12">
        <f>_xlfn.XLOOKUP(A:A, 'FY26 Full Allocation'!B:B, 'FY26 Full Allocation'!D:D, "", FALSE)</f>
        <v>15082.94</v>
      </c>
      <c r="K189" s="12">
        <f>_xlfn.XLOOKUP(A:A, 'FY26 Full Allocation'!B:B, 'FY26 Full Allocation'!D:D, "", FALSE)</f>
        <v>15082.94</v>
      </c>
      <c r="O189" t="s">
        <v>95</v>
      </c>
      <c r="P189" t="str">
        <f>_xlfn.XLOOKUP(A189, 'FY26 Indirect Cost Rates'!E:E, 'FY26 Indirect Cost Rates'!D:D, "", FALSE)</f>
        <v/>
      </c>
      <c r="Q189">
        <f t="shared" si="2"/>
        <v>0</v>
      </c>
    </row>
    <row r="190" spans="1:17">
      <c r="A190" t="s">
        <v>665</v>
      </c>
      <c r="B190" t="s">
        <v>666</v>
      </c>
      <c r="C190" t="s">
        <v>667</v>
      </c>
      <c r="D190" t="s">
        <v>668</v>
      </c>
      <c r="E190" t="s">
        <v>92</v>
      </c>
      <c r="F190" s="13">
        <v>45200</v>
      </c>
      <c r="G190" t="s">
        <v>93</v>
      </c>
      <c r="H190" t="s">
        <v>94</v>
      </c>
      <c r="I190" s="12">
        <f>_xlfn.XLOOKUP(A:A, 'FY26 Prelim Allocation'!B:B, 'FY26 Prelim Allocation'!D:D, "", FALSE)</f>
        <v>1233914.68</v>
      </c>
      <c r="J190" s="12">
        <f>_xlfn.XLOOKUP(A:A, 'FY26 Full Allocation'!B:B, 'FY26 Full Allocation'!D:D, "", FALSE)</f>
        <v>1234972.24</v>
      </c>
      <c r="K190" s="12">
        <f>_xlfn.XLOOKUP(A:A, 'FY26 Full Allocation'!B:B, 'FY26 Full Allocation'!D:D, "", FALSE)</f>
        <v>1234972.24</v>
      </c>
      <c r="O190" t="s">
        <v>95</v>
      </c>
      <c r="P190">
        <f>_xlfn.XLOOKUP(A190, 'FY26 Indirect Cost Rates'!E:E, 'FY26 Indirect Cost Rates'!D:D, "", FALSE)</f>
        <v>5.43</v>
      </c>
      <c r="Q190">
        <f t="shared" si="2"/>
        <v>5.4299999999999994E-2</v>
      </c>
    </row>
    <row r="191" spans="1:17">
      <c r="A191" t="s">
        <v>669</v>
      </c>
      <c r="B191" t="s">
        <v>670</v>
      </c>
      <c r="C191" t="s">
        <v>671</v>
      </c>
      <c r="D191" t="s">
        <v>672</v>
      </c>
      <c r="E191" t="s">
        <v>92</v>
      </c>
      <c r="F191" s="13">
        <v>45200</v>
      </c>
      <c r="G191" t="s">
        <v>93</v>
      </c>
      <c r="H191" t="s">
        <v>94</v>
      </c>
      <c r="I191" s="12">
        <f>_xlfn.XLOOKUP(A:A, 'FY26 Prelim Allocation'!B:B, 'FY26 Prelim Allocation'!D:D, "", FALSE)</f>
        <v>1311808.95</v>
      </c>
      <c r="J191" s="12">
        <f>_xlfn.XLOOKUP(A:A, 'FY26 Full Allocation'!B:B, 'FY26 Full Allocation'!D:D, "", FALSE)</f>
        <v>1312346.1599999999</v>
      </c>
      <c r="K191" s="12">
        <f>_xlfn.XLOOKUP(A:A, 'FY26 Full Allocation'!B:B, 'FY26 Full Allocation'!D:D, "", FALSE)</f>
        <v>1312346.1599999999</v>
      </c>
      <c r="O191" t="s">
        <v>95</v>
      </c>
      <c r="P191">
        <f>_xlfn.XLOOKUP(A191, 'FY26 Indirect Cost Rates'!E:E, 'FY26 Indirect Cost Rates'!D:D, "", FALSE)</f>
        <v>6.67</v>
      </c>
      <c r="Q191">
        <f t="shared" si="2"/>
        <v>6.6699999999999995E-2</v>
      </c>
    </row>
    <row r="192" spans="1:17">
      <c r="A192" t="s">
        <v>673</v>
      </c>
      <c r="B192" t="s">
        <v>674</v>
      </c>
      <c r="C192" t="s">
        <v>675</v>
      </c>
      <c r="D192" t="s">
        <v>676</v>
      </c>
      <c r="E192" t="s">
        <v>92</v>
      </c>
      <c r="F192" s="13">
        <v>45200</v>
      </c>
      <c r="G192" t="s">
        <v>93</v>
      </c>
      <c r="H192" t="s">
        <v>94</v>
      </c>
      <c r="I192" s="12">
        <f>_xlfn.XLOOKUP(A:A, 'FY26 Prelim Allocation'!B:B, 'FY26 Prelim Allocation'!D:D, "", FALSE)</f>
        <v>40019.22</v>
      </c>
      <c r="J192" s="12">
        <f>_xlfn.XLOOKUP(A:A, 'FY26 Full Allocation'!B:B, 'FY26 Full Allocation'!D:D, "", FALSE)</f>
        <v>40062.870000000003</v>
      </c>
      <c r="K192" s="12">
        <f>_xlfn.XLOOKUP(A:A, 'FY26 Full Allocation'!B:B, 'FY26 Full Allocation'!D:D, "", FALSE)</f>
        <v>40062.870000000003</v>
      </c>
      <c r="O192" t="s">
        <v>95</v>
      </c>
      <c r="P192" t="str">
        <f>_xlfn.XLOOKUP(A192, 'FY26 Indirect Cost Rates'!E:E, 'FY26 Indirect Cost Rates'!D:D, "", FALSE)</f>
        <v/>
      </c>
      <c r="Q192">
        <f t="shared" si="2"/>
        <v>0</v>
      </c>
    </row>
    <row r="193" spans="1:17">
      <c r="A193" t="s">
        <v>677</v>
      </c>
      <c r="B193" t="s">
        <v>678</v>
      </c>
      <c r="C193" t="s">
        <v>679</v>
      </c>
      <c r="D193" t="s">
        <v>680</v>
      </c>
      <c r="E193" t="s">
        <v>92</v>
      </c>
      <c r="F193" s="13">
        <v>45200</v>
      </c>
      <c r="G193" t="s">
        <v>93</v>
      </c>
      <c r="H193" t="s">
        <v>94</v>
      </c>
      <c r="I193" s="12">
        <f>_xlfn.XLOOKUP(A:A, 'FY26 Prelim Allocation'!B:B, 'FY26 Prelim Allocation'!D:D, "", FALSE)</f>
        <v>2235.0700000000002</v>
      </c>
      <c r="J193" s="12">
        <f>_xlfn.XLOOKUP(A:A, 'FY26 Full Allocation'!B:B, 'FY26 Full Allocation'!D:D, "", FALSE)</f>
        <v>2236.79</v>
      </c>
      <c r="K193" s="12">
        <f>_xlfn.XLOOKUP(A:A, 'FY26 Full Allocation'!B:B, 'FY26 Full Allocation'!D:D, "", FALSE)</f>
        <v>2236.79</v>
      </c>
      <c r="O193" t="s">
        <v>95</v>
      </c>
      <c r="P193" t="str">
        <f>_xlfn.XLOOKUP(A193, 'FY26 Indirect Cost Rates'!E:E, 'FY26 Indirect Cost Rates'!D:D, "", FALSE)</f>
        <v/>
      </c>
      <c r="Q193">
        <f t="shared" si="2"/>
        <v>0</v>
      </c>
    </row>
    <row r="194" spans="1:17">
      <c r="A194" t="s">
        <v>681</v>
      </c>
      <c r="B194" t="s">
        <v>682</v>
      </c>
      <c r="C194" t="s">
        <v>682</v>
      </c>
      <c r="D194" t="s">
        <v>683</v>
      </c>
      <c r="E194" t="s">
        <v>92</v>
      </c>
      <c r="F194" s="13">
        <v>45200</v>
      </c>
      <c r="G194" t="s">
        <v>93</v>
      </c>
      <c r="H194" t="s">
        <v>94</v>
      </c>
      <c r="I194" s="12">
        <f>_xlfn.XLOOKUP(A:A, 'FY26 Prelim Allocation'!B:B, 'FY26 Prelim Allocation'!D:D, "", FALSE)</f>
        <v>91510.34</v>
      </c>
      <c r="J194" s="12">
        <f>_xlfn.XLOOKUP(A:A, 'FY26 Full Allocation'!B:B, 'FY26 Full Allocation'!D:D, "", FALSE)</f>
        <v>91614.68</v>
      </c>
      <c r="K194" s="12">
        <f>_xlfn.XLOOKUP(A:A, 'FY26 Full Allocation'!B:B, 'FY26 Full Allocation'!D:D, "", FALSE)</f>
        <v>91614.68</v>
      </c>
      <c r="O194" t="s">
        <v>95</v>
      </c>
      <c r="P194">
        <f>_xlfn.XLOOKUP(A194, 'FY26 Indirect Cost Rates'!E:E, 'FY26 Indirect Cost Rates'!D:D, "", FALSE)</f>
        <v>8</v>
      </c>
      <c r="Q194">
        <f t="shared" si="2"/>
        <v>0.08</v>
      </c>
    </row>
    <row r="195" spans="1:17">
      <c r="A195" t="s">
        <v>684</v>
      </c>
      <c r="B195" t="s">
        <v>685</v>
      </c>
      <c r="C195" t="s">
        <v>685</v>
      </c>
      <c r="D195" t="s">
        <v>686</v>
      </c>
      <c r="E195" t="s">
        <v>92</v>
      </c>
      <c r="F195" s="13">
        <v>45200</v>
      </c>
      <c r="G195" t="s">
        <v>93</v>
      </c>
      <c r="H195" t="s">
        <v>94</v>
      </c>
      <c r="I195" s="12">
        <f>_xlfn.XLOOKUP(A:A, 'FY26 Prelim Allocation'!B:B, 'FY26 Prelim Allocation'!D:D, "", FALSE)</f>
        <v>76223.25</v>
      </c>
      <c r="J195" s="12">
        <f>_xlfn.XLOOKUP(A:A, 'FY26 Full Allocation'!B:B, 'FY26 Full Allocation'!D:D, "", FALSE)</f>
        <v>76307.490000000005</v>
      </c>
      <c r="K195" s="12">
        <f>_xlfn.XLOOKUP(A:A, 'FY26 Full Allocation'!B:B, 'FY26 Full Allocation'!D:D, "", FALSE)</f>
        <v>76307.490000000005</v>
      </c>
      <c r="O195" t="s">
        <v>95</v>
      </c>
      <c r="P195">
        <f>_xlfn.XLOOKUP(A195, 'FY26 Indirect Cost Rates'!E:E, 'FY26 Indirect Cost Rates'!D:D, "", FALSE)</f>
        <v>8</v>
      </c>
      <c r="Q195">
        <f t="shared" si="2"/>
        <v>0.08</v>
      </c>
    </row>
    <row r="196" spans="1:17">
      <c r="A196" t="s">
        <v>687</v>
      </c>
      <c r="B196" t="s">
        <v>688</v>
      </c>
      <c r="C196" t="s">
        <v>689</v>
      </c>
      <c r="D196" t="s">
        <v>690</v>
      </c>
      <c r="E196" t="s">
        <v>92</v>
      </c>
      <c r="F196" s="13">
        <v>45200</v>
      </c>
      <c r="G196" t="s">
        <v>93</v>
      </c>
      <c r="H196" t="s">
        <v>94</v>
      </c>
      <c r="I196" s="12">
        <f>_xlfn.XLOOKUP(A:A, 'FY26 Prelim Allocation'!B:B, 'FY26 Prelim Allocation'!D:D, "", FALSE)</f>
        <v>81507.48</v>
      </c>
      <c r="J196" s="12">
        <f>_xlfn.XLOOKUP(A:A, 'FY26 Full Allocation'!B:B, 'FY26 Full Allocation'!D:D, "", FALSE)</f>
        <v>81595.67</v>
      </c>
      <c r="K196" s="12">
        <f>_xlfn.XLOOKUP(A:A, 'FY26 Full Allocation'!B:B, 'FY26 Full Allocation'!D:D, "", FALSE)</f>
        <v>81595.67</v>
      </c>
      <c r="O196" t="s">
        <v>95</v>
      </c>
      <c r="P196">
        <f>_xlfn.XLOOKUP(A196, 'FY26 Indirect Cost Rates'!E:E, 'FY26 Indirect Cost Rates'!D:D, "", FALSE)</f>
        <v>8</v>
      </c>
      <c r="Q196">
        <f t="shared" ref="Q196:Q259" si="3">IFERROR(P196/100,0)</f>
        <v>0.08</v>
      </c>
    </row>
    <row r="197" spans="1:17">
      <c r="A197" t="s">
        <v>691</v>
      </c>
      <c r="B197" t="s">
        <v>692</v>
      </c>
      <c r="C197" t="s">
        <v>693</v>
      </c>
      <c r="D197" t="s">
        <v>694</v>
      </c>
      <c r="E197" t="s">
        <v>92</v>
      </c>
      <c r="F197" s="13">
        <v>45200</v>
      </c>
      <c r="G197" t="s">
        <v>93</v>
      </c>
      <c r="H197" t="s">
        <v>94</v>
      </c>
      <c r="I197" s="12">
        <f>_xlfn.XLOOKUP(A:A, 'FY26 Prelim Allocation'!B:B, 'FY26 Prelim Allocation'!D:D, "", FALSE)</f>
        <v>117166.13</v>
      </c>
      <c r="J197" s="12">
        <f>_xlfn.XLOOKUP(A:A, 'FY26 Full Allocation'!B:B, 'FY26 Full Allocation'!D:D, "", FALSE)</f>
        <v>117296.47</v>
      </c>
      <c r="K197" s="12">
        <f>_xlfn.XLOOKUP(A:A, 'FY26 Full Allocation'!B:B, 'FY26 Full Allocation'!D:D, "", FALSE)</f>
        <v>117296.47</v>
      </c>
      <c r="O197" t="s">
        <v>95</v>
      </c>
      <c r="P197">
        <f>_xlfn.XLOOKUP(A197, 'FY26 Indirect Cost Rates'!E:E, 'FY26 Indirect Cost Rates'!D:D, "", FALSE)</f>
        <v>8</v>
      </c>
      <c r="Q197">
        <f t="shared" si="3"/>
        <v>0.08</v>
      </c>
    </row>
    <row r="198" spans="1:17">
      <c r="A198" t="s">
        <v>695</v>
      </c>
      <c r="B198" t="s">
        <v>696</v>
      </c>
      <c r="C198" t="s">
        <v>697</v>
      </c>
      <c r="D198" t="s">
        <v>698</v>
      </c>
      <c r="E198" t="s">
        <v>92</v>
      </c>
      <c r="F198" s="13">
        <v>45200</v>
      </c>
      <c r="G198" t="s">
        <v>93</v>
      </c>
      <c r="H198" t="s">
        <v>94</v>
      </c>
      <c r="I198" s="12" t="str">
        <f>_xlfn.XLOOKUP(A:A, 'FY26 Prelim Allocation'!B:B, 'FY26 Prelim Allocation'!D:D, "", FALSE)</f>
        <v/>
      </c>
      <c r="J198" s="12" t="str">
        <f>_xlfn.XLOOKUP(A:A, 'FY26 Full Allocation'!B:B, 'FY26 Full Allocation'!D:D, "", FALSE)</f>
        <v/>
      </c>
      <c r="K198" s="12" t="str">
        <f>_xlfn.XLOOKUP(A:A, 'FY26 Full Allocation'!B:B, 'FY26 Full Allocation'!D:D, "", FALSE)</f>
        <v/>
      </c>
      <c r="O198" t="s">
        <v>95</v>
      </c>
      <c r="P198" t="str">
        <f>_xlfn.XLOOKUP(A198, 'FY26 Indirect Cost Rates'!E:E, 'FY26 Indirect Cost Rates'!D:D, "", FALSE)</f>
        <v/>
      </c>
      <c r="Q198">
        <f t="shared" si="3"/>
        <v>0</v>
      </c>
    </row>
    <row r="199" spans="1:17">
      <c r="A199" t="s">
        <v>699</v>
      </c>
      <c r="B199" t="s">
        <v>700</v>
      </c>
      <c r="C199" t="s">
        <v>701</v>
      </c>
      <c r="D199" t="s">
        <v>702</v>
      </c>
      <c r="E199" t="s">
        <v>92</v>
      </c>
      <c r="F199" s="13">
        <v>45200</v>
      </c>
      <c r="G199" t="s">
        <v>93</v>
      </c>
      <c r="H199" t="s">
        <v>94</v>
      </c>
      <c r="I199" s="12" t="str">
        <f>_xlfn.XLOOKUP(A:A, 'FY26 Prelim Allocation'!B:B, 'FY26 Prelim Allocation'!D:D, "", FALSE)</f>
        <v/>
      </c>
      <c r="J199" s="12" t="str">
        <f>_xlfn.XLOOKUP(A:A, 'FY26 Full Allocation'!B:B, 'FY26 Full Allocation'!D:D, "", FALSE)</f>
        <v/>
      </c>
      <c r="K199" s="12" t="str">
        <f>_xlfn.XLOOKUP(A:A, 'FY26 Full Allocation'!B:B, 'FY26 Full Allocation'!D:D, "", FALSE)</f>
        <v/>
      </c>
      <c r="O199" t="s">
        <v>95</v>
      </c>
      <c r="P199" t="str">
        <f>_xlfn.XLOOKUP(A199, 'FY26 Indirect Cost Rates'!E:E, 'FY26 Indirect Cost Rates'!D:D, "", FALSE)</f>
        <v/>
      </c>
      <c r="Q199">
        <f t="shared" si="3"/>
        <v>0</v>
      </c>
    </row>
    <row r="200" spans="1:17">
      <c r="A200" t="s">
        <v>703</v>
      </c>
      <c r="B200" t="s">
        <v>704</v>
      </c>
      <c r="C200" t="s">
        <v>705</v>
      </c>
      <c r="D200" t="s">
        <v>706</v>
      </c>
      <c r="E200" t="s">
        <v>92</v>
      </c>
      <c r="F200" s="13">
        <v>45200</v>
      </c>
      <c r="G200" t="s">
        <v>93</v>
      </c>
      <c r="H200" t="s">
        <v>94</v>
      </c>
      <c r="I200" s="12">
        <f>_xlfn.XLOOKUP(A:A, 'FY26 Prelim Allocation'!B:B, 'FY26 Prelim Allocation'!D:D, "", FALSE)</f>
        <v>4578.67</v>
      </c>
      <c r="J200" s="12">
        <f>_xlfn.XLOOKUP(A:A, 'FY26 Full Allocation'!B:B, 'FY26 Full Allocation'!D:D, "", FALSE)</f>
        <v>4580.3900000000003</v>
      </c>
      <c r="K200" s="12">
        <f>_xlfn.XLOOKUP(A:A, 'FY26 Full Allocation'!B:B, 'FY26 Full Allocation'!D:D, "", FALSE)</f>
        <v>4580.3900000000003</v>
      </c>
      <c r="O200" t="s">
        <v>95</v>
      </c>
      <c r="P200" t="str">
        <f>_xlfn.XLOOKUP(A200, 'FY26 Indirect Cost Rates'!E:E, 'FY26 Indirect Cost Rates'!D:D, "", FALSE)</f>
        <v/>
      </c>
      <c r="Q200">
        <f t="shared" si="3"/>
        <v>0</v>
      </c>
    </row>
    <row r="201" spans="1:17">
      <c r="A201" t="s">
        <v>707</v>
      </c>
      <c r="B201" t="s">
        <v>708</v>
      </c>
      <c r="C201" t="s">
        <v>709</v>
      </c>
      <c r="D201" t="s">
        <v>710</v>
      </c>
      <c r="E201" t="s">
        <v>92</v>
      </c>
      <c r="F201" s="13">
        <v>45200</v>
      </c>
      <c r="G201" t="s">
        <v>93</v>
      </c>
      <c r="H201" t="s">
        <v>94</v>
      </c>
      <c r="I201" s="12">
        <f>_xlfn.XLOOKUP(A:A, 'FY26 Prelim Allocation'!B:B, 'FY26 Prelim Allocation'!D:D, "", FALSE)</f>
        <v>6270058.8600000003</v>
      </c>
      <c r="J201" s="12">
        <f>_xlfn.XLOOKUP(A:A, 'FY26 Full Allocation'!B:B, 'FY26 Full Allocation'!D:D, "", FALSE)</f>
        <v>6277375.3099999996</v>
      </c>
      <c r="K201" s="12">
        <f>_xlfn.XLOOKUP(A:A, 'FY26 Full Allocation'!B:B, 'FY26 Full Allocation'!D:D, "", FALSE)</f>
        <v>6277375.3099999996</v>
      </c>
      <c r="O201" t="s">
        <v>95</v>
      </c>
      <c r="P201">
        <f>_xlfn.XLOOKUP(A201, 'FY26 Indirect Cost Rates'!E:E, 'FY26 Indirect Cost Rates'!D:D, "", FALSE)</f>
        <v>4.34</v>
      </c>
      <c r="Q201">
        <f t="shared" si="3"/>
        <v>4.3400000000000001E-2</v>
      </c>
    </row>
    <row r="202" spans="1:17">
      <c r="A202" t="s">
        <v>711</v>
      </c>
      <c r="B202" t="s">
        <v>712</v>
      </c>
      <c r="C202" t="s">
        <v>712</v>
      </c>
      <c r="D202" t="s">
        <v>713</v>
      </c>
      <c r="E202" t="s">
        <v>92</v>
      </c>
      <c r="F202" s="13">
        <v>45200</v>
      </c>
      <c r="G202" t="s">
        <v>93</v>
      </c>
      <c r="H202" t="s">
        <v>94</v>
      </c>
      <c r="I202" s="12">
        <f>_xlfn.XLOOKUP(A:A, 'FY26 Prelim Allocation'!B:B, 'FY26 Prelim Allocation'!D:D, "", FALSE)</f>
        <v>139954.6</v>
      </c>
      <c r="J202" s="12">
        <f>_xlfn.XLOOKUP(A:A, 'FY26 Full Allocation'!B:B, 'FY26 Full Allocation'!D:D, "", FALSE)</f>
        <v>140098.67000000001</v>
      </c>
      <c r="K202" s="12">
        <f>_xlfn.XLOOKUP(A:A, 'FY26 Full Allocation'!B:B, 'FY26 Full Allocation'!D:D, "", FALSE)</f>
        <v>140098.67000000001</v>
      </c>
      <c r="O202" t="s">
        <v>95</v>
      </c>
      <c r="P202" t="str">
        <f>_xlfn.XLOOKUP(A202, 'FY26 Indirect Cost Rates'!E:E, 'FY26 Indirect Cost Rates'!D:D, "", FALSE)</f>
        <v/>
      </c>
      <c r="Q202">
        <f t="shared" si="3"/>
        <v>0</v>
      </c>
    </row>
    <row r="203" spans="1:17">
      <c r="A203" t="s">
        <v>714</v>
      </c>
      <c r="B203" t="s">
        <v>715</v>
      </c>
      <c r="C203" t="s">
        <v>715</v>
      </c>
      <c r="D203">
        <v>0</v>
      </c>
      <c r="E203" t="s">
        <v>92</v>
      </c>
      <c r="F203" s="13">
        <v>45200</v>
      </c>
      <c r="G203" t="s">
        <v>93</v>
      </c>
      <c r="H203" t="s">
        <v>94</v>
      </c>
      <c r="I203" s="12">
        <f>_xlfn.XLOOKUP(A:A, 'FY26 Prelim Allocation'!B:B, 'FY26 Prelim Allocation'!D:D, "", FALSE)</f>
        <v>15738.42</v>
      </c>
      <c r="J203" s="12">
        <f>_xlfn.XLOOKUP(A:A, 'FY26 Full Allocation'!B:B, 'FY26 Full Allocation'!D:D, "", FALSE)</f>
        <v>15754.6</v>
      </c>
      <c r="K203" s="12">
        <f>_xlfn.XLOOKUP(A:A, 'FY26 Full Allocation'!B:B, 'FY26 Full Allocation'!D:D, "", FALSE)</f>
        <v>15754.6</v>
      </c>
      <c r="O203" t="s">
        <v>95</v>
      </c>
      <c r="P203">
        <f>_xlfn.XLOOKUP(A203, 'FY26 Indirect Cost Rates'!E:E, 'FY26 Indirect Cost Rates'!D:D, "", FALSE)</f>
        <v>8</v>
      </c>
      <c r="Q203">
        <f t="shared" si="3"/>
        <v>0.08</v>
      </c>
    </row>
    <row r="204" spans="1:17">
      <c r="A204" t="s">
        <v>716</v>
      </c>
      <c r="B204" t="s">
        <v>717</v>
      </c>
      <c r="C204" t="s">
        <v>718</v>
      </c>
      <c r="D204" t="s">
        <v>719</v>
      </c>
      <c r="E204" t="s">
        <v>92</v>
      </c>
      <c r="F204" s="13">
        <v>45200</v>
      </c>
      <c r="G204" t="s">
        <v>93</v>
      </c>
      <c r="H204" t="s">
        <v>94</v>
      </c>
      <c r="I204" s="12">
        <f>_xlfn.XLOOKUP(A:A, 'FY26 Prelim Allocation'!B:B, 'FY26 Prelim Allocation'!D:D, "", FALSE)</f>
        <v>7203.2</v>
      </c>
      <c r="J204" s="12">
        <f>_xlfn.XLOOKUP(A:A, 'FY26 Full Allocation'!B:B, 'FY26 Full Allocation'!D:D, "", FALSE)</f>
        <v>7210.49</v>
      </c>
      <c r="K204" s="12">
        <f>_xlfn.XLOOKUP(A:A, 'FY26 Full Allocation'!B:B, 'FY26 Full Allocation'!D:D, "", FALSE)</f>
        <v>7210.49</v>
      </c>
      <c r="O204" t="s">
        <v>95</v>
      </c>
      <c r="P204" t="str">
        <f>_xlfn.XLOOKUP(A204, 'FY26 Indirect Cost Rates'!E:E, 'FY26 Indirect Cost Rates'!D:D, "", FALSE)</f>
        <v/>
      </c>
      <c r="Q204">
        <f t="shared" si="3"/>
        <v>0</v>
      </c>
    </row>
    <row r="205" spans="1:17">
      <c r="A205" t="s">
        <v>720</v>
      </c>
      <c r="B205" t="s">
        <v>721</v>
      </c>
      <c r="C205" t="s">
        <v>722</v>
      </c>
      <c r="D205" t="s">
        <v>723</v>
      </c>
      <c r="E205" t="s">
        <v>92</v>
      </c>
      <c r="F205" s="13">
        <v>45200</v>
      </c>
      <c r="G205" t="s">
        <v>93</v>
      </c>
      <c r="H205" t="s">
        <v>94</v>
      </c>
      <c r="I205" s="12">
        <f>_xlfn.XLOOKUP(A:A, 'FY26 Prelim Allocation'!B:B, 'FY26 Prelim Allocation'!D:D, "", FALSE)</f>
        <v>111445.14</v>
      </c>
      <c r="J205" s="12">
        <f>_xlfn.XLOOKUP(A:A, 'FY26 Full Allocation'!B:B, 'FY26 Full Allocation'!D:D, "", FALSE)</f>
        <v>111566.19</v>
      </c>
      <c r="K205" s="12">
        <f>_xlfn.XLOOKUP(A:A, 'FY26 Full Allocation'!B:B, 'FY26 Full Allocation'!D:D, "", FALSE)</f>
        <v>111566.19</v>
      </c>
      <c r="O205" t="s">
        <v>95</v>
      </c>
      <c r="P205" t="str">
        <f>_xlfn.XLOOKUP(A205, 'FY26 Indirect Cost Rates'!E:E, 'FY26 Indirect Cost Rates'!D:D, "", FALSE)</f>
        <v/>
      </c>
      <c r="Q205">
        <f t="shared" si="3"/>
        <v>0</v>
      </c>
    </row>
    <row r="206" spans="1:17">
      <c r="A206" t="s">
        <v>724</v>
      </c>
      <c r="B206" t="s">
        <v>725</v>
      </c>
      <c r="C206" t="s">
        <v>726</v>
      </c>
      <c r="D206" t="s">
        <v>727</v>
      </c>
      <c r="E206" t="s">
        <v>92</v>
      </c>
      <c r="F206" s="13">
        <v>45200</v>
      </c>
      <c r="G206" t="s">
        <v>93</v>
      </c>
      <c r="H206" t="s">
        <v>94</v>
      </c>
      <c r="I206" s="12">
        <f>_xlfn.XLOOKUP(A:A, 'FY26 Prelim Allocation'!B:B, 'FY26 Prelim Allocation'!D:D, "", FALSE)</f>
        <v>22893.919999999998</v>
      </c>
      <c r="J206" s="12">
        <f>_xlfn.XLOOKUP(A:A, 'FY26 Full Allocation'!B:B, 'FY26 Full Allocation'!D:D, "", FALSE)</f>
        <v>22918.52</v>
      </c>
      <c r="K206" s="12">
        <f>_xlfn.XLOOKUP(A:A, 'FY26 Full Allocation'!B:B, 'FY26 Full Allocation'!D:D, "", FALSE)</f>
        <v>22918.52</v>
      </c>
      <c r="O206" t="s">
        <v>95</v>
      </c>
      <c r="P206" t="str">
        <f>_xlfn.XLOOKUP(A206, 'FY26 Indirect Cost Rates'!E:E, 'FY26 Indirect Cost Rates'!D:D, "", FALSE)</f>
        <v/>
      </c>
      <c r="Q206">
        <f t="shared" si="3"/>
        <v>0</v>
      </c>
    </row>
    <row r="207" spans="1:17">
      <c r="A207" t="s">
        <v>728</v>
      </c>
      <c r="B207" t="s">
        <v>729</v>
      </c>
      <c r="C207" t="s">
        <v>730</v>
      </c>
      <c r="D207" t="s">
        <v>731</v>
      </c>
      <c r="E207" t="s">
        <v>92</v>
      </c>
      <c r="F207" s="13">
        <v>45200</v>
      </c>
      <c r="G207" t="s">
        <v>93</v>
      </c>
      <c r="H207" t="s">
        <v>94</v>
      </c>
      <c r="I207" s="12">
        <f>_xlfn.XLOOKUP(A:A, 'FY26 Prelim Allocation'!B:B, 'FY26 Prelim Allocation'!D:D, "", FALSE)</f>
        <v>77196.06</v>
      </c>
      <c r="J207" s="12">
        <f>_xlfn.XLOOKUP(A:A, 'FY26 Full Allocation'!B:B, 'FY26 Full Allocation'!D:D, "", FALSE)</f>
        <v>77268.05</v>
      </c>
      <c r="K207" s="12">
        <f>_xlfn.XLOOKUP(A:A, 'FY26 Full Allocation'!B:B, 'FY26 Full Allocation'!D:D, "", FALSE)</f>
        <v>77268.05</v>
      </c>
      <c r="O207" t="s">
        <v>95</v>
      </c>
      <c r="P207" t="str">
        <f>_xlfn.XLOOKUP(A207, 'FY26 Indirect Cost Rates'!E:E, 'FY26 Indirect Cost Rates'!D:D, "", FALSE)</f>
        <v/>
      </c>
      <c r="Q207">
        <f t="shared" si="3"/>
        <v>0</v>
      </c>
    </row>
    <row r="208" spans="1:17">
      <c r="A208" t="s">
        <v>732</v>
      </c>
      <c r="B208" t="s">
        <v>733</v>
      </c>
      <c r="C208" t="s">
        <v>734</v>
      </c>
      <c r="D208" t="s">
        <v>735</v>
      </c>
      <c r="E208" t="s">
        <v>92</v>
      </c>
      <c r="F208" s="13">
        <v>45200</v>
      </c>
      <c r="G208" t="s">
        <v>93</v>
      </c>
      <c r="H208" t="s">
        <v>94</v>
      </c>
      <c r="I208" s="12">
        <f>_xlfn.XLOOKUP(A:A, 'FY26 Prelim Allocation'!B:B, 'FY26 Prelim Allocation'!D:D, "", FALSE)</f>
        <v>20414.080000000002</v>
      </c>
      <c r="J208" s="12">
        <f>_xlfn.XLOOKUP(A:A, 'FY26 Full Allocation'!B:B, 'FY26 Full Allocation'!D:D, "", FALSE)</f>
        <v>20433.919999999998</v>
      </c>
      <c r="K208" s="12">
        <f>_xlfn.XLOOKUP(A:A, 'FY26 Full Allocation'!B:B, 'FY26 Full Allocation'!D:D, "", FALSE)</f>
        <v>20433.919999999998</v>
      </c>
      <c r="O208" t="s">
        <v>95</v>
      </c>
      <c r="P208" t="str">
        <f>_xlfn.XLOOKUP(A208, 'FY26 Indirect Cost Rates'!E:E, 'FY26 Indirect Cost Rates'!D:D, "", FALSE)</f>
        <v/>
      </c>
      <c r="Q208">
        <f t="shared" si="3"/>
        <v>0</v>
      </c>
    </row>
    <row r="209" spans="1:17">
      <c r="A209" t="s">
        <v>736</v>
      </c>
      <c r="B209" t="s">
        <v>737</v>
      </c>
      <c r="C209" t="s">
        <v>738</v>
      </c>
      <c r="D209" t="s">
        <v>739</v>
      </c>
      <c r="E209" t="s">
        <v>92</v>
      </c>
      <c r="F209" s="13">
        <v>45200</v>
      </c>
      <c r="G209" t="s">
        <v>93</v>
      </c>
      <c r="H209" t="s">
        <v>94</v>
      </c>
      <c r="I209" s="12">
        <f>_xlfn.XLOOKUP(A:A, 'FY26 Prelim Allocation'!B:B, 'FY26 Prelim Allocation'!D:D, "", FALSE)</f>
        <v>9598.0300000000007</v>
      </c>
      <c r="J209" s="12">
        <f>_xlfn.XLOOKUP(A:A, 'FY26 Full Allocation'!B:B, 'FY26 Full Allocation'!D:D, "", FALSE)</f>
        <v>9602.4699999999993</v>
      </c>
      <c r="K209" s="12">
        <f>_xlfn.XLOOKUP(A:A, 'FY26 Full Allocation'!B:B, 'FY26 Full Allocation'!D:D, "", FALSE)</f>
        <v>9602.4699999999993</v>
      </c>
      <c r="O209" t="s">
        <v>95</v>
      </c>
      <c r="P209" t="str">
        <f>_xlfn.XLOOKUP(A209, 'FY26 Indirect Cost Rates'!E:E, 'FY26 Indirect Cost Rates'!D:D, "", FALSE)</f>
        <v/>
      </c>
      <c r="Q209">
        <f t="shared" si="3"/>
        <v>0</v>
      </c>
    </row>
    <row r="210" spans="1:17">
      <c r="A210" t="s">
        <v>740</v>
      </c>
      <c r="B210" t="s">
        <v>741</v>
      </c>
      <c r="C210" t="s">
        <v>742</v>
      </c>
      <c r="D210" t="s">
        <v>743</v>
      </c>
      <c r="E210" t="s">
        <v>92</v>
      </c>
      <c r="F210" s="13">
        <v>45200</v>
      </c>
      <c r="G210" t="s">
        <v>93</v>
      </c>
      <c r="H210" t="s">
        <v>94</v>
      </c>
      <c r="I210" s="12">
        <f>_xlfn.XLOOKUP(A:A, 'FY26 Prelim Allocation'!B:B, 'FY26 Prelim Allocation'!D:D, "", FALSE)</f>
        <v>810836.38</v>
      </c>
      <c r="J210" s="12">
        <f>_xlfn.XLOOKUP(A:A, 'FY26 Full Allocation'!B:B, 'FY26 Full Allocation'!D:D, "", FALSE)</f>
        <v>811549.62</v>
      </c>
      <c r="K210" s="12">
        <f>_xlfn.XLOOKUP(A:A, 'FY26 Full Allocation'!B:B, 'FY26 Full Allocation'!D:D, "", FALSE)</f>
        <v>811549.62</v>
      </c>
      <c r="O210" t="s">
        <v>95</v>
      </c>
      <c r="P210">
        <f>_xlfn.XLOOKUP(A210, 'FY26 Indirect Cost Rates'!E:E, 'FY26 Indirect Cost Rates'!D:D, "", FALSE)</f>
        <v>7.38</v>
      </c>
      <c r="Q210">
        <f t="shared" si="3"/>
        <v>7.3800000000000004E-2</v>
      </c>
    </row>
    <row r="211" spans="1:17">
      <c r="A211" t="s">
        <v>744</v>
      </c>
      <c r="B211" t="s">
        <v>745</v>
      </c>
      <c r="C211" t="s">
        <v>746</v>
      </c>
      <c r="D211" t="s">
        <v>747</v>
      </c>
      <c r="E211" t="s">
        <v>92</v>
      </c>
      <c r="F211" s="13">
        <v>45200</v>
      </c>
      <c r="G211" t="s">
        <v>93</v>
      </c>
      <c r="H211" t="s">
        <v>94</v>
      </c>
      <c r="I211" s="12">
        <f>_xlfn.XLOOKUP(A:A, 'FY26 Prelim Allocation'!B:B, 'FY26 Prelim Allocation'!D:D, "", FALSE)</f>
        <v>79844.039999999994</v>
      </c>
      <c r="J211" s="12">
        <f>_xlfn.XLOOKUP(A:A, 'FY26 Full Allocation'!B:B, 'FY26 Full Allocation'!D:D, "", FALSE)</f>
        <v>79899.14</v>
      </c>
      <c r="K211" s="12">
        <f>_xlfn.XLOOKUP(A:A, 'FY26 Full Allocation'!B:B, 'FY26 Full Allocation'!D:D, "", FALSE)</f>
        <v>79899.14</v>
      </c>
      <c r="O211" t="s">
        <v>95</v>
      </c>
      <c r="P211" t="str">
        <f>_xlfn.XLOOKUP(A211, 'FY26 Indirect Cost Rates'!E:E, 'FY26 Indirect Cost Rates'!D:D, "", FALSE)</f>
        <v/>
      </c>
      <c r="Q211">
        <f t="shared" si="3"/>
        <v>0</v>
      </c>
    </row>
    <row r="212" spans="1:17">
      <c r="A212" t="s">
        <v>748</v>
      </c>
      <c r="B212" t="s">
        <v>749</v>
      </c>
      <c r="C212" t="s">
        <v>750</v>
      </c>
      <c r="D212" t="s">
        <v>751</v>
      </c>
      <c r="E212" t="s">
        <v>92</v>
      </c>
      <c r="F212" s="13">
        <v>45200</v>
      </c>
      <c r="G212" t="s">
        <v>93</v>
      </c>
      <c r="H212" t="s">
        <v>94</v>
      </c>
      <c r="I212" s="12">
        <f>_xlfn.XLOOKUP(A:A, 'FY26 Prelim Allocation'!B:B, 'FY26 Prelim Allocation'!D:D, "", FALSE)</f>
        <v>4097314</v>
      </c>
      <c r="J212" s="12">
        <f>_xlfn.XLOOKUP(A:A, 'FY26 Full Allocation'!B:B, 'FY26 Full Allocation'!D:D, "", FALSE)</f>
        <v>4101526.03</v>
      </c>
      <c r="K212" s="12">
        <f>_xlfn.XLOOKUP(A:A, 'FY26 Full Allocation'!B:B, 'FY26 Full Allocation'!D:D, "", FALSE)</f>
        <v>4101526.03</v>
      </c>
      <c r="O212" t="s">
        <v>95</v>
      </c>
      <c r="P212">
        <f>_xlfn.XLOOKUP(A212, 'FY26 Indirect Cost Rates'!E:E, 'FY26 Indirect Cost Rates'!D:D, "", FALSE)</f>
        <v>3.02</v>
      </c>
      <c r="Q212">
        <f t="shared" si="3"/>
        <v>3.0200000000000001E-2</v>
      </c>
    </row>
    <row r="213" spans="1:17">
      <c r="A213" t="s">
        <v>752</v>
      </c>
      <c r="B213" t="s">
        <v>753</v>
      </c>
      <c r="C213" t="s">
        <v>753</v>
      </c>
      <c r="D213" t="s">
        <v>754</v>
      </c>
      <c r="E213" t="s">
        <v>92</v>
      </c>
      <c r="F213" s="13">
        <v>45200</v>
      </c>
      <c r="G213" t="s">
        <v>93</v>
      </c>
      <c r="H213" t="s">
        <v>94</v>
      </c>
      <c r="I213" s="12" t="str">
        <f>_xlfn.XLOOKUP(A:A, 'FY26 Prelim Allocation'!B:B, 'FY26 Prelim Allocation'!D:D, "", FALSE)</f>
        <v/>
      </c>
      <c r="J213" s="12" t="str">
        <f>_xlfn.XLOOKUP(A:A, 'FY26 Full Allocation'!B:B, 'FY26 Full Allocation'!D:D, "", FALSE)</f>
        <v/>
      </c>
      <c r="K213" s="12" t="str">
        <f>_xlfn.XLOOKUP(A:A, 'FY26 Full Allocation'!B:B, 'FY26 Full Allocation'!D:D, "", FALSE)</f>
        <v/>
      </c>
      <c r="O213" t="s">
        <v>95</v>
      </c>
      <c r="P213" t="str">
        <f>_xlfn.XLOOKUP(A213, 'FY26 Indirect Cost Rates'!E:E, 'FY26 Indirect Cost Rates'!D:D, "", FALSE)</f>
        <v/>
      </c>
      <c r="Q213">
        <f t="shared" si="3"/>
        <v>0</v>
      </c>
    </row>
    <row r="214" spans="1:17">
      <c r="A214" t="s">
        <v>755</v>
      </c>
      <c r="B214" t="s">
        <v>756</v>
      </c>
      <c r="C214" t="s">
        <v>756</v>
      </c>
      <c r="D214" t="s">
        <v>757</v>
      </c>
      <c r="E214" t="s">
        <v>92</v>
      </c>
      <c r="F214" s="13">
        <v>45200</v>
      </c>
      <c r="G214" t="s">
        <v>93</v>
      </c>
      <c r="H214" t="s">
        <v>94</v>
      </c>
      <c r="I214" s="12">
        <f>_xlfn.XLOOKUP(A:A, 'FY26 Prelim Allocation'!B:B, 'FY26 Prelim Allocation'!D:D, "", FALSE)</f>
        <v>52390.84</v>
      </c>
      <c r="J214" s="12">
        <f>_xlfn.XLOOKUP(A:A, 'FY26 Full Allocation'!B:B, 'FY26 Full Allocation'!D:D, "", FALSE)</f>
        <v>52447.25</v>
      </c>
      <c r="K214" s="12">
        <f>_xlfn.XLOOKUP(A:A, 'FY26 Full Allocation'!B:B, 'FY26 Full Allocation'!D:D, "", FALSE)</f>
        <v>52447.25</v>
      </c>
      <c r="O214" t="s">
        <v>95</v>
      </c>
      <c r="P214">
        <f>_xlfn.XLOOKUP(A214, 'FY26 Indirect Cost Rates'!E:E, 'FY26 Indirect Cost Rates'!D:D, "", FALSE)</f>
        <v>8</v>
      </c>
      <c r="Q214">
        <f t="shared" si="3"/>
        <v>0.08</v>
      </c>
    </row>
    <row r="215" spans="1:17">
      <c r="A215" t="s">
        <v>758</v>
      </c>
      <c r="B215" t="s">
        <v>759</v>
      </c>
      <c r="C215" t="s">
        <v>760</v>
      </c>
      <c r="D215" t="s">
        <v>761</v>
      </c>
      <c r="E215" t="s">
        <v>92</v>
      </c>
      <c r="F215" s="13">
        <v>45200</v>
      </c>
      <c r="G215" t="s">
        <v>93</v>
      </c>
      <c r="H215" t="s">
        <v>94</v>
      </c>
      <c r="I215" s="12">
        <f>_xlfn.XLOOKUP(A:A, 'FY26 Prelim Allocation'!B:B, 'FY26 Prelim Allocation'!D:D, "", FALSE)</f>
        <v>0</v>
      </c>
      <c r="J215" s="12">
        <f>_xlfn.XLOOKUP(A:A, 'FY26 Full Allocation'!B:B, 'FY26 Full Allocation'!D:D, "", FALSE)</f>
        <v>0</v>
      </c>
      <c r="K215" s="12">
        <f>_xlfn.XLOOKUP(A:A, 'FY26 Full Allocation'!B:B, 'FY26 Full Allocation'!D:D, "", FALSE)</f>
        <v>0</v>
      </c>
      <c r="O215" t="s">
        <v>95</v>
      </c>
      <c r="P215" t="str">
        <f>_xlfn.XLOOKUP(A215, 'FY26 Indirect Cost Rates'!E:E, 'FY26 Indirect Cost Rates'!D:D, "", FALSE)</f>
        <v/>
      </c>
      <c r="Q215">
        <f t="shared" si="3"/>
        <v>0</v>
      </c>
    </row>
    <row r="216" spans="1:17">
      <c r="A216" t="s">
        <v>762</v>
      </c>
      <c r="B216" t="s">
        <v>763</v>
      </c>
      <c r="C216" t="s">
        <v>763</v>
      </c>
      <c r="D216" t="s">
        <v>764</v>
      </c>
      <c r="E216" t="s">
        <v>92</v>
      </c>
      <c r="F216" s="13">
        <v>45200</v>
      </c>
      <c r="G216" t="s">
        <v>93</v>
      </c>
      <c r="H216" t="s">
        <v>94</v>
      </c>
      <c r="I216" s="12">
        <f>_xlfn.XLOOKUP(A:A, 'FY26 Prelim Allocation'!B:B, 'FY26 Prelim Allocation'!D:D, "", FALSE)</f>
        <v>73494.39</v>
      </c>
      <c r="J216" s="12">
        <f>_xlfn.XLOOKUP(A:A, 'FY26 Full Allocation'!B:B, 'FY26 Full Allocation'!D:D, "", FALSE)</f>
        <v>73575.039999999994</v>
      </c>
      <c r="K216" s="12">
        <f>_xlfn.XLOOKUP(A:A, 'FY26 Full Allocation'!B:B, 'FY26 Full Allocation'!D:D, "", FALSE)</f>
        <v>73575.039999999994</v>
      </c>
      <c r="O216" t="s">
        <v>95</v>
      </c>
      <c r="P216">
        <f>_xlfn.XLOOKUP(A216, 'FY26 Indirect Cost Rates'!E:E, 'FY26 Indirect Cost Rates'!D:D, "", FALSE)</f>
        <v>8</v>
      </c>
      <c r="Q216">
        <f t="shared" si="3"/>
        <v>0.08</v>
      </c>
    </row>
    <row r="217" spans="1:17">
      <c r="A217" t="s">
        <v>765</v>
      </c>
      <c r="B217" t="s">
        <v>766</v>
      </c>
      <c r="C217" t="s">
        <v>767</v>
      </c>
      <c r="D217" t="s">
        <v>768</v>
      </c>
      <c r="E217" t="s">
        <v>92</v>
      </c>
      <c r="F217" s="13">
        <v>45200</v>
      </c>
      <c r="G217" t="s">
        <v>93</v>
      </c>
      <c r="H217" t="s">
        <v>94</v>
      </c>
      <c r="I217" s="12">
        <f>_xlfn.XLOOKUP(A:A, 'FY26 Prelim Allocation'!B:B, 'FY26 Prelim Allocation'!D:D, "", FALSE)</f>
        <v>113906.38</v>
      </c>
      <c r="J217" s="12">
        <f>_xlfn.XLOOKUP(A:A, 'FY26 Full Allocation'!B:B, 'FY26 Full Allocation'!D:D, "", FALSE)</f>
        <v>114019.64</v>
      </c>
      <c r="K217" s="12">
        <f>_xlfn.XLOOKUP(A:A, 'FY26 Full Allocation'!B:B, 'FY26 Full Allocation'!D:D, "", FALSE)</f>
        <v>114019.64</v>
      </c>
      <c r="O217" t="s">
        <v>95</v>
      </c>
      <c r="P217" t="str">
        <f>_xlfn.XLOOKUP(A217, 'FY26 Indirect Cost Rates'!E:E, 'FY26 Indirect Cost Rates'!D:D, "", FALSE)</f>
        <v/>
      </c>
      <c r="Q217">
        <f t="shared" si="3"/>
        <v>0</v>
      </c>
    </row>
    <row r="218" spans="1:17">
      <c r="A218" t="s">
        <v>769</v>
      </c>
      <c r="B218" t="s">
        <v>770</v>
      </c>
      <c r="C218" t="s">
        <v>771</v>
      </c>
      <c r="D218" t="s">
        <v>772</v>
      </c>
      <c r="E218" t="s">
        <v>92</v>
      </c>
      <c r="F218" s="13">
        <v>45200</v>
      </c>
      <c r="G218" t="s">
        <v>93</v>
      </c>
      <c r="H218" t="s">
        <v>94</v>
      </c>
      <c r="I218" s="12">
        <f>_xlfn.XLOOKUP(A:A, 'FY26 Prelim Allocation'!B:B, 'FY26 Prelim Allocation'!D:D, "", FALSE)</f>
        <v>0</v>
      </c>
      <c r="J218" s="12">
        <f>_xlfn.XLOOKUP(A:A, 'FY26 Full Allocation'!B:B, 'FY26 Full Allocation'!D:D, "", FALSE)</f>
        <v>0</v>
      </c>
      <c r="K218" s="12">
        <f>_xlfn.XLOOKUP(A:A, 'FY26 Full Allocation'!B:B, 'FY26 Full Allocation'!D:D, "", FALSE)</f>
        <v>0</v>
      </c>
      <c r="O218" t="s">
        <v>95</v>
      </c>
      <c r="P218" t="str">
        <f>_xlfn.XLOOKUP(A218, 'FY26 Indirect Cost Rates'!E:E, 'FY26 Indirect Cost Rates'!D:D, "", FALSE)</f>
        <v/>
      </c>
      <c r="Q218">
        <f t="shared" si="3"/>
        <v>0</v>
      </c>
    </row>
    <row r="219" spans="1:17">
      <c r="A219" t="s">
        <v>773</v>
      </c>
      <c r="B219" t="s">
        <v>774</v>
      </c>
      <c r="C219" t="s">
        <v>775</v>
      </c>
      <c r="D219" t="s">
        <v>776</v>
      </c>
      <c r="E219" t="s">
        <v>92</v>
      </c>
      <c r="F219" s="13">
        <v>45200</v>
      </c>
      <c r="G219" t="s">
        <v>93</v>
      </c>
      <c r="H219" t="s">
        <v>94</v>
      </c>
      <c r="I219" s="12">
        <f>_xlfn.XLOOKUP(A:A, 'FY26 Prelim Allocation'!B:B, 'FY26 Prelim Allocation'!D:D, "", FALSE)</f>
        <v>27394.15</v>
      </c>
      <c r="J219" s="12">
        <f>_xlfn.XLOOKUP(A:A, 'FY26 Full Allocation'!B:B, 'FY26 Full Allocation'!D:D, "", FALSE)</f>
        <v>27420.42</v>
      </c>
      <c r="K219" s="12">
        <f>_xlfn.XLOOKUP(A:A, 'FY26 Full Allocation'!B:B, 'FY26 Full Allocation'!D:D, "", FALSE)</f>
        <v>27420.42</v>
      </c>
      <c r="O219" t="s">
        <v>95</v>
      </c>
      <c r="P219">
        <f>_xlfn.XLOOKUP(A219, 'FY26 Indirect Cost Rates'!E:E, 'FY26 Indirect Cost Rates'!D:D, "", FALSE)</f>
        <v>8</v>
      </c>
      <c r="Q219">
        <f t="shared" si="3"/>
        <v>0.08</v>
      </c>
    </row>
    <row r="220" spans="1:17">
      <c r="A220" t="s">
        <v>777</v>
      </c>
      <c r="B220" t="s">
        <v>778</v>
      </c>
      <c r="C220" t="s">
        <v>778</v>
      </c>
      <c r="D220" t="s">
        <v>779</v>
      </c>
      <c r="E220" t="s">
        <v>92</v>
      </c>
      <c r="F220" s="13">
        <v>45200</v>
      </c>
      <c r="G220" t="s">
        <v>93</v>
      </c>
      <c r="H220" t="s">
        <v>94</v>
      </c>
      <c r="I220" s="12">
        <f>_xlfn.XLOOKUP(A:A, 'FY26 Prelim Allocation'!B:B, 'FY26 Prelim Allocation'!D:D, "", FALSE)</f>
        <v>42488.12</v>
      </c>
      <c r="J220" s="12">
        <f>_xlfn.XLOOKUP(A:A, 'FY26 Full Allocation'!B:B, 'FY26 Full Allocation'!D:D, "", FALSE)</f>
        <v>42529.7</v>
      </c>
      <c r="K220" s="12">
        <f>_xlfn.XLOOKUP(A:A, 'FY26 Full Allocation'!B:B, 'FY26 Full Allocation'!D:D, "", FALSE)</f>
        <v>42529.7</v>
      </c>
      <c r="O220" t="s">
        <v>95</v>
      </c>
      <c r="P220" t="str">
        <f>_xlfn.XLOOKUP(A220, 'FY26 Indirect Cost Rates'!E:E, 'FY26 Indirect Cost Rates'!D:D, "", FALSE)</f>
        <v/>
      </c>
      <c r="Q220">
        <f t="shared" si="3"/>
        <v>0</v>
      </c>
    </row>
    <row r="221" spans="1:17">
      <c r="A221" t="s">
        <v>780</v>
      </c>
      <c r="B221" t="s">
        <v>781</v>
      </c>
      <c r="C221" t="s">
        <v>782</v>
      </c>
      <c r="D221" t="s">
        <v>783</v>
      </c>
      <c r="E221" t="s">
        <v>92</v>
      </c>
      <c r="F221" s="13">
        <v>45200</v>
      </c>
      <c r="G221" t="s">
        <v>93</v>
      </c>
      <c r="H221" t="s">
        <v>94</v>
      </c>
      <c r="I221" s="12">
        <f>_xlfn.XLOOKUP(A:A, 'FY26 Prelim Allocation'!B:B, 'FY26 Prelim Allocation'!D:D, "", FALSE)</f>
        <v>59882.97</v>
      </c>
      <c r="J221" s="12">
        <f>_xlfn.XLOOKUP(A:A, 'FY26 Full Allocation'!B:B, 'FY26 Full Allocation'!D:D, "", FALSE)</f>
        <v>59948.76</v>
      </c>
      <c r="K221" s="12">
        <f>_xlfn.XLOOKUP(A:A, 'FY26 Full Allocation'!B:B, 'FY26 Full Allocation'!D:D, "", FALSE)</f>
        <v>59948.76</v>
      </c>
      <c r="O221" t="s">
        <v>95</v>
      </c>
      <c r="P221" t="str">
        <f>_xlfn.XLOOKUP(A221, 'FY26 Indirect Cost Rates'!E:E, 'FY26 Indirect Cost Rates'!D:D, "", FALSE)</f>
        <v/>
      </c>
      <c r="Q221">
        <f t="shared" si="3"/>
        <v>0</v>
      </c>
    </row>
    <row r="222" spans="1:17">
      <c r="A222" t="s">
        <v>784</v>
      </c>
      <c r="B222" t="s">
        <v>785</v>
      </c>
      <c r="C222" t="s">
        <v>786</v>
      </c>
      <c r="D222" t="s">
        <v>787</v>
      </c>
      <c r="E222" t="s">
        <v>92</v>
      </c>
      <c r="F222" s="13">
        <v>45200</v>
      </c>
      <c r="G222" t="s">
        <v>93</v>
      </c>
      <c r="H222" t="s">
        <v>94</v>
      </c>
      <c r="I222" s="12">
        <f>_xlfn.XLOOKUP(A:A, 'FY26 Prelim Allocation'!B:B, 'FY26 Prelim Allocation'!D:D, "", FALSE)</f>
        <v>42576.75</v>
      </c>
      <c r="J222" s="12">
        <f>_xlfn.XLOOKUP(A:A, 'FY26 Full Allocation'!B:B, 'FY26 Full Allocation'!D:D, "", FALSE)</f>
        <v>42618.37</v>
      </c>
      <c r="K222" s="12">
        <f>_xlfn.XLOOKUP(A:A, 'FY26 Full Allocation'!B:B, 'FY26 Full Allocation'!D:D, "", FALSE)</f>
        <v>42618.37</v>
      </c>
      <c r="O222" t="s">
        <v>95</v>
      </c>
      <c r="P222" t="str">
        <f>_xlfn.XLOOKUP(A222, 'FY26 Indirect Cost Rates'!E:E, 'FY26 Indirect Cost Rates'!D:D, "", FALSE)</f>
        <v/>
      </c>
      <c r="Q222">
        <f t="shared" si="3"/>
        <v>0</v>
      </c>
    </row>
    <row r="223" spans="1:17">
      <c r="A223" t="s">
        <v>788</v>
      </c>
      <c r="B223" t="s">
        <v>789</v>
      </c>
      <c r="C223" t="s">
        <v>790</v>
      </c>
      <c r="D223" t="s">
        <v>791</v>
      </c>
      <c r="E223" t="s">
        <v>92</v>
      </c>
      <c r="F223" s="13">
        <v>45200</v>
      </c>
      <c r="G223" t="s">
        <v>93</v>
      </c>
      <c r="H223" t="s">
        <v>94</v>
      </c>
      <c r="I223" s="12">
        <f>_xlfn.XLOOKUP(A:A, 'FY26 Prelim Allocation'!B:B, 'FY26 Prelim Allocation'!D:D, "", FALSE)</f>
        <v>138654.96</v>
      </c>
      <c r="J223" s="12">
        <f>_xlfn.XLOOKUP(A:A, 'FY26 Full Allocation'!B:B, 'FY26 Full Allocation'!D:D, "", FALSE)</f>
        <v>138812.32999999999</v>
      </c>
      <c r="K223" s="12">
        <f>_xlfn.XLOOKUP(A:A, 'FY26 Full Allocation'!B:B, 'FY26 Full Allocation'!D:D, "", FALSE)</f>
        <v>138812.32999999999</v>
      </c>
      <c r="O223" t="s">
        <v>95</v>
      </c>
      <c r="P223" t="str">
        <f>_xlfn.XLOOKUP(A223, 'FY26 Indirect Cost Rates'!E:E, 'FY26 Indirect Cost Rates'!D:D, "", FALSE)</f>
        <v/>
      </c>
      <c r="Q223">
        <f t="shared" si="3"/>
        <v>0</v>
      </c>
    </row>
    <row r="224" spans="1:17">
      <c r="A224" t="s">
        <v>792</v>
      </c>
      <c r="B224" t="s">
        <v>793</v>
      </c>
      <c r="C224" t="s">
        <v>790</v>
      </c>
      <c r="D224" t="s">
        <v>794</v>
      </c>
      <c r="E224" t="s">
        <v>92</v>
      </c>
      <c r="F224" s="13">
        <v>45200</v>
      </c>
      <c r="G224" t="s">
        <v>93</v>
      </c>
      <c r="H224" t="s">
        <v>94</v>
      </c>
      <c r="I224" s="12">
        <f>_xlfn.XLOOKUP(A:A, 'FY26 Prelim Allocation'!B:B, 'FY26 Prelim Allocation'!D:D, "", FALSE)</f>
        <v>24811.97</v>
      </c>
      <c r="J224" s="12">
        <f>_xlfn.XLOOKUP(A:A, 'FY26 Full Allocation'!B:B, 'FY26 Full Allocation'!D:D, "", FALSE)</f>
        <v>24832.84</v>
      </c>
      <c r="K224" s="12">
        <f>_xlfn.XLOOKUP(A:A, 'FY26 Full Allocation'!B:B, 'FY26 Full Allocation'!D:D, "", FALSE)</f>
        <v>24832.84</v>
      </c>
      <c r="O224" t="s">
        <v>95</v>
      </c>
      <c r="P224" t="str">
        <f>_xlfn.XLOOKUP(A224, 'FY26 Indirect Cost Rates'!E:E, 'FY26 Indirect Cost Rates'!D:D, "", FALSE)</f>
        <v/>
      </c>
      <c r="Q224">
        <f t="shared" si="3"/>
        <v>0</v>
      </c>
    </row>
    <row r="225" spans="1:17">
      <c r="A225" t="s">
        <v>795</v>
      </c>
      <c r="B225" t="s">
        <v>796</v>
      </c>
      <c r="C225" t="s">
        <v>790</v>
      </c>
      <c r="D225" t="s">
        <v>797</v>
      </c>
      <c r="E225" t="s">
        <v>92</v>
      </c>
      <c r="F225" s="13">
        <v>45200</v>
      </c>
      <c r="G225" t="s">
        <v>93</v>
      </c>
      <c r="H225" t="s">
        <v>94</v>
      </c>
      <c r="I225" s="12">
        <f>_xlfn.XLOOKUP(A:A, 'FY26 Prelim Allocation'!B:B, 'FY26 Prelim Allocation'!D:D, "", FALSE)</f>
        <v>157331.82</v>
      </c>
      <c r="J225" s="12">
        <f>_xlfn.XLOOKUP(A:A, 'FY26 Full Allocation'!B:B, 'FY26 Full Allocation'!D:D, "", FALSE)</f>
        <v>157478.63</v>
      </c>
      <c r="K225" s="12">
        <f>_xlfn.XLOOKUP(A:A, 'FY26 Full Allocation'!B:B, 'FY26 Full Allocation'!D:D, "", FALSE)</f>
        <v>157478.63</v>
      </c>
      <c r="O225" t="s">
        <v>95</v>
      </c>
      <c r="P225" t="str">
        <f>_xlfn.XLOOKUP(A225, 'FY26 Indirect Cost Rates'!E:E, 'FY26 Indirect Cost Rates'!D:D, "", FALSE)</f>
        <v/>
      </c>
      <c r="Q225">
        <f t="shared" si="3"/>
        <v>0</v>
      </c>
    </row>
    <row r="226" spans="1:17">
      <c r="A226" t="s">
        <v>798</v>
      </c>
      <c r="B226" t="s">
        <v>799</v>
      </c>
      <c r="C226" t="s">
        <v>790</v>
      </c>
      <c r="D226" t="s">
        <v>800</v>
      </c>
      <c r="E226" t="s">
        <v>92</v>
      </c>
      <c r="F226" s="13">
        <v>45200</v>
      </c>
      <c r="G226" t="s">
        <v>93</v>
      </c>
      <c r="H226" t="s">
        <v>94</v>
      </c>
      <c r="I226" s="12">
        <f>_xlfn.XLOOKUP(A:A, 'FY26 Prelim Allocation'!B:B, 'FY26 Prelim Allocation'!D:D, "", FALSE)</f>
        <v>372334.43</v>
      </c>
      <c r="J226" s="12">
        <f>_xlfn.XLOOKUP(A:A, 'FY26 Full Allocation'!B:B, 'FY26 Full Allocation'!D:D, "", FALSE)</f>
        <v>372738.26</v>
      </c>
      <c r="K226" s="12">
        <f>_xlfn.XLOOKUP(A:A, 'FY26 Full Allocation'!B:B, 'FY26 Full Allocation'!D:D, "", FALSE)</f>
        <v>372738.26</v>
      </c>
      <c r="O226" t="s">
        <v>95</v>
      </c>
      <c r="P226" t="str">
        <f>_xlfn.XLOOKUP(A226, 'FY26 Indirect Cost Rates'!E:E, 'FY26 Indirect Cost Rates'!D:D, "", FALSE)</f>
        <v/>
      </c>
      <c r="Q226">
        <f t="shared" si="3"/>
        <v>0</v>
      </c>
    </row>
    <row r="227" spans="1:17">
      <c r="A227" t="s">
        <v>801</v>
      </c>
      <c r="B227" t="s">
        <v>802</v>
      </c>
      <c r="C227" t="s">
        <v>803</v>
      </c>
      <c r="D227" t="s">
        <v>804</v>
      </c>
      <c r="E227" t="s">
        <v>92</v>
      </c>
      <c r="F227" s="13">
        <v>45200</v>
      </c>
      <c r="G227" t="s">
        <v>93</v>
      </c>
      <c r="H227" t="s">
        <v>94</v>
      </c>
      <c r="I227" s="12">
        <f>_xlfn.XLOOKUP(A:A, 'FY26 Prelim Allocation'!B:B, 'FY26 Prelim Allocation'!D:D, "", FALSE)</f>
        <v>110564.17</v>
      </c>
      <c r="J227" s="12">
        <f>_xlfn.XLOOKUP(A:A, 'FY26 Full Allocation'!B:B, 'FY26 Full Allocation'!D:D, "", FALSE)</f>
        <v>110684.54</v>
      </c>
      <c r="K227" s="12">
        <f>_xlfn.XLOOKUP(A:A, 'FY26 Full Allocation'!B:B, 'FY26 Full Allocation'!D:D, "", FALSE)</f>
        <v>110684.54</v>
      </c>
      <c r="O227" t="s">
        <v>95</v>
      </c>
      <c r="P227" t="str">
        <f>_xlfn.XLOOKUP(A227, 'FY26 Indirect Cost Rates'!E:E, 'FY26 Indirect Cost Rates'!D:D, "", FALSE)</f>
        <v/>
      </c>
      <c r="Q227">
        <f t="shared" si="3"/>
        <v>0</v>
      </c>
    </row>
    <row r="228" spans="1:17">
      <c r="A228" t="s">
        <v>805</v>
      </c>
      <c r="B228" t="s">
        <v>806</v>
      </c>
      <c r="C228" t="s">
        <v>807</v>
      </c>
      <c r="D228" t="s">
        <v>808</v>
      </c>
      <c r="E228" t="s">
        <v>92</v>
      </c>
      <c r="F228" s="13">
        <v>45200</v>
      </c>
      <c r="G228" t="s">
        <v>93</v>
      </c>
      <c r="H228" t="s">
        <v>94</v>
      </c>
      <c r="I228" s="12">
        <f>_xlfn.XLOOKUP(A:A, 'FY26 Prelim Allocation'!B:B, 'FY26 Prelim Allocation'!D:D, "", FALSE)</f>
        <v>20441.14</v>
      </c>
      <c r="J228" s="12">
        <f>_xlfn.XLOOKUP(A:A, 'FY26 Full Allocation'!B:B, 'FY26 Full Allocation'!D:D, "", FALSE)</f>
        <v>20463.02</v>
      </c>
      <c r="K228" s="12">
        <f>_xlfn.XLOOKUP(A:A, 'FY26 Full Allocation'!B:B, 'FY26 Full Allocation'!D:D, "", FALSE)</f>
        <v>20463.02</v>
      </c>
      <c r="O228" t="s">
        <v>95</v>
      </c>
      <c r="P228" t="str">
        <f>_xlfn.XLOOKUP(A228, 'FY26 Indirect Cost Rates'!E:E, 'FY26 Indirect Cost Rates'!D:D, "", FALSE)</f>
        <v/>
      </c>
      <c r="Q228">
        <f t="shared" si="3"/>
        <v>0</v>
      </c>
    </row>
    <row r="229" spans="1:17">
      <c r="A229" t="s">
        <v>809</v>
      </c>
      <c r="B229" t="s">
        <v>810</v>
      </c>
      <c r="C229" t="s">
        <v>790</v>
      </c>
      <c r="D229" t="s">
        <v>811</v>
      </c>
      <c r="E229" t="s">
        <v>92</v>
      </c>
      <c r="F229" s="13">
        <v>45200</v>
      </c>
      <c r="G229" t="s">
        <v>93</v>
      </c>
      <c r="H229" t="s">
        <v>94</v>
      </c>
      <c r="I229" s="12">
        <f>_xlfn.XLOOKUP(A:A, 'FY26 Prelim Allocation'!B:B, 'FY26 Prelim Allocation'!D:D, "", FALSE)</f>
        <v>21926.05</v>
      </c>
      <c r="J229" s="12">
        <f>_xlfn.XLOOKUP(A:A, 'FY26 Full Allocation'!B:B, 'FY26 Full Allocation'!D:D, "", FALSE)</f>
        <v>21931.97</v>
      </c>
      <c r="K229" s="12">
        <f>_xlfn.XLOOKUP(A:A, 'FY26 Full Allocation'!B:B, 'FY26 Full Allocation'!D:D, "", FALSE)</f>
        <v>21931.97</v>
      </c>
      <c r="O229" t="s">
        <v>95</v>
      </c>
      <c r="P229" t="str">
        <f>_xlfn.XLOOKUP(A229, 'FY26 Indirect Cost Rates'!E:E, 'FY26 Indirect Cost Rates'!D:D, "", FALSE)</f>
        <v/>
      </c>
      <c r="Q229">
        <f t="shared" si="3"/>
        <v>0</v>
      </c>
    </row>
    <row r="230" spans="1:17">
      <c r="A230" t="s">
        <v>812</v>
      </c>
      <c r="B230" t="s">
        <v>813</v>
      </c>
      <c r="C230" t="s">
        <v>814</v>
      </c>
      <c r="D230" t="s">
        <v>815</v>
      </c>
      <c r="E230" t="s">
        <v>92</v>
      </c>
      <c r="F230" s="13">
        <v>45200</v>
      </c>
      <c r="G230" t="s">
        <v>93</v>
      </c>
      <c r="H230" t="s">
        <v>94</v>
      </c>
      <c r="I230" s="12">
        <f>_xlfn.XLOOKUP(A:A, 'FY26 Prelim Allocation'!B:B, 'FY26 Prelim Allocation'!D:D, "", FALSE)</f>
        <v>64508.28</v>
      </c>
      <c r="J230" s="12">
        <f>_xlfn.XLOOKUP(A:A, 'FY26 Full Allocation'!B:B, 'FY26 Full Allocation'!D:D, "", FALSE)</f>
        <v>64565.14</v>
      </c>
      <c r="K230" s="12">
        <f>_xlfn.XLOOKUP(A:A, 'FY26 Full Allocation'!B:B, 'FY26 Full Allocation'!D:D, "", FALSE)</f>
        <v>64565.14</v>
      </c>
      <c r="O230" t="s">
        <v>95</v>
      </c>
      <c r="P230" t="str">
        <f>_xlfn.XLOOKUP(A230, 'FY26 Indirect Cost Rates'!E:E, 'FY26 Indirect Cost Rates'!D:D, "", FALSE)</f>
        <v/>
      </c>
      <c r="Q230">
        <f t="shared" si="3"/>
        <v>0</v>
      </c>
    </row>
    <row r="231" spans="1:17">
      <c r="A231" t="s">
        <v>816</v>
      </c>
      <c r="B231" t="s">
        <v>817</v>
      </c>
      <c r="C231" t="s">
        <v>817</v>
      </c>
      <c r="D231" t="s">
        <v>818</v>
      </c>
      <c r="E231" t="s">
        <v>92</v>
      </c>
      <c r="F231" s="13">
        <v>45200</v>
      </c>
      <c r="G231" t="s">
        <v>93</v>
      </c>
      <c r="H231" t="s">
        <v>94</v>
      </c>
      <c r="I231" s="12">
        <f>_xlfn.XLOOKUP(A:A, 'FY26 Prelim Allocation'!B:B, 'FY26 Prelim Allocation'!D:D, "", FALSE)</f>
        <v>27901.55</v>
      </c>
      <c r="J231" s="12">
        <f>_xlfn.XLOOKUP(A:A, 'FY26 Full Allocation'!B:B, 'FY26 Full Allocation'!D:D, "", FALSE)</f>
        <v>0</v>
      </c>
      <c r="K231" s="12">
        <f>_xlfn.XLOOKUP(A:A, 'FY26 Full Allocation'!B:B, 'FY26 Full Allocation'!D:D, "", FALSE)</f>
        <v>0</v>
      </c>
      <c r="O231" t="s">
        <v>95</v>
      </c>
      <c r="P231" t="str">
        <f>_xlfn.XLOOKUP(A231, 'FY26 Indirect Cost Rates'!E:E, 'FY26 Indirect Cost Rates'!D:D, "", FALSE)</f>
        <v/>
      </c>
      <c r="Q231">
        <f t="shared" si="3"/>
        <v>0</v>
      </c>
    </row>
    <row r="232" spans="1:17">
      <c r="A232" t="s">
        <v>819</v>
      </c>
      <c r="B232" t="s">
        <v>820</v>
      </c>
      <c r="C232" t="s">
        <v>821</v>
      </c>
      <c r="D232" t="s">
        <v>822</v>
      </c>
      <c r="E232" t="s">
        <v>92</v>
      </c>
      <c r="F232" s="13">
        <v>45200</v>
      </c>
      <c r="G232" t="s">
        <v>93</v>
      </c>
      <c r="H232" t="s">
        <v>94</v>
      </c>
      <c r="I232" s="12">
        <f>_xlfn.XLOOKUP(A:A, 'FY26 Prelim Allocation'!B:B, 'FY26 Prelim Allocation'!D:D, "", FALSE)</f>
        <v>81004.94</v>
      </c>
      <c r="J232" s="12">
        <f>_xlfn.XLOOKUP(A:A, 'FY26 Full Allocation'!B:B, 'FY26 Full Allocation'!D:D, "", FALSE)</f>
        <v>81096.350000000006</v>
      </c>
      <c r="K232" s="12">
        <f>_xlfn.XLOOKUP(A:A, 'FY26 Full Allocation'!B:B, 'FY26 Full Allocation'!D:D, "", FALSE)</f>
        <v>81096.350000000006</v>
      </c>
      <c r="O232" t="s">
        <v>95</v>
      </c>
      <c r="P232">
        <f>_xlfn.XLOOKUP(A232, 'FY26 Indirect Cost Rates'!E:E, 'FY26 Indirect Cost Rates'!D:D, "", FALSE)</f>
        <v>8</v>
      </c>
      <c r="Q232">
        <f t="shared" si="3"/>
        <v>0.08</v>
      </c>
    </row>
    <row r="233" spans="1:17">
      <c r="A233" t="s">
        <v>823</v>
      </c>
      <c r="B233" t="s">
        <v>824</v>
      </c>
      <c r="C233" t="s">
        <v>825</v>
      </c>
      <c r="D233" t="s">
        <v>826</v>
      </c>
      <c r="E233" t="s">
        <v>92</v>
      </c>
      <c r="F233" s="13">
        <v>45200</v>
      </c>
      <c r="G233" t="s">
        <v>93</v>
      </c>
      <c r="H233" t="s">
        <v>94</v>
      </c>
      <c r="I233" s="12">
        <f>_xlfn.XLOOKUP(A:A, 'FY26 Prelim Allocation'!B:B, 'FY26 Prelim Allocation'!D:D, "", FALSE)</f>
        <v>29837.93</v>
      </c>
      <c r="J233" s="12">
        <f>_xlfn.XLOOKUP(A:A, 'FY26 Full Allocation'!B:B, 'FY26 Full Allocation'!D:D, "", FALSE)</f>
        <v>29860.46</v>
      </c>
      <c r="K233" s="12">
        <f>_xlfn.XLOOKUP(A:A, 'FY26 Full Allocation'!B:B, 'FY26 Full Allocation'!D:D, "", FALSE)</f>
        <v>29860.46</v>
      </c>
      <c r="O233" t="s">
        <v>95</v>
      </c>
      <c r="P233" t="str">
        <f>_xlfn.XLOOKUP(A233, 'FY26 Indirect Cost Rates'!E:E, 'FY26 Indirect Cost Rates'!D:D, "", FALSE)</f>
        <v/>
      </c>
      <c r="Q233">
        <f t="shared" si="3"/>
        <v>0</v>
      </c>
    </row>
    <row r="234" spans="1:17">
      <c r="A234" t="s">
        <v>827</v>
      </c>
      <c r="B234" t="s">
        <v>828</v>
      </c>
      <c r="C234" t="s">
        <v>829</v>
      </c>
      <c r="D234" t="s">
        <v>830</v>
      </c>
      <c r="E234" t="s">
        <v>92</v>
      </c>
      <c r="F234" s="13">
        <v>45200</v>
      </c>
      <c r="G234" t="s">
        <v>93</v>
      </c>
      <c r="H234" t="s">
        <v>94</v>
      </c>
      <c r="I234" s="12">
        <f>_xlfn.XLOOKUP(A:A, 'FY26 Prelim Allocation'!B:B, 'FY26 Prelim Allocation'!D:D, "", FALSE)</f>
        <v>179492.85</v>
      </c>
      <c r="J234" s="12">
        <f>_xlfn.XLOOKUP(A:A, 'FY26 Full Allocation'!B:B, 'FY26 Full Allocation'!D:D, "", FALSE)</f>
        <v>179627.28</v>
      </c>
      <c r="K234" s="12">
        <f>_xlfn.XLOOKUP(A:A, 'FY26 Full Allocation'!B:B, 'FY26 Full Allocation'!D:D, "", FALSE)</f>
        <v>179627.28</v>
      </c>
      <c r="O234" t="s">
        <v>95</v>
      </c>
      <c r="P234">
        <f>_xlfn.XLOOKUP(A234, 'FY26 Indirect Cost Rates'!E:E, 'FY26 Indirect Cost Rates'!D:D, "", FALSE)</f>
        <v>8</v>
      </c>
      <c r="Q234">
        <f t="shared" si="3"/>
        <v>0.08</v>
      </c>
    </row>
    <row r="235" spans="1:17">
      <c r="A235" t="s">
        <v>831</v>
      </c>
      <c r="B235" t="s">
        <v>832</v>
      </c>
      <c r="C235" t="s">
        <v>832</v>
      </c>
      <c r="D235" t="s">
        <v>833</v>
      </c>
      <c r="E235" t="s">
        <v>92</v>
      </c>
      <c r="F235" s="13">
        <v>45200</v>
      </c>
      <c r="G235" t="s">
        <v>93</v>
      </c>
      <c r="H235" t="s">
        <v>94</v>
      </c>
      <c r="I235" s="12">
        <f>_xlfn.XLOOKUP(A:A, 'FY26 Prelim Allocation'!B:B, 'FY26 Prelim Allocation'!D:D, "", FALSE)</f>
        <v>184836.36</v>
      </c>
      <c r="J235" s="12">
        <f>_xlfn.XLOOKUP(A:A, 'FY26 Full Allocation'!B:B, 'FY26 Full Allocation'!D:D, "", FALSE)</f>
        <v>185041.7</v>
      </c>
      <c r="K235" s="12">
        <f>_xlfn.XLOOKUP(A:A, 'FY26 Full Allocation'!B:B, 'FY26 Full Allocation'!D:D, "", FALSE)</f>
        <v>185041.7</v>
      </c>
      <c r="O235" t="s">
        <v>95</v>
      </c>
      <c r="P235">
        <f>_xlfn.XLOOKUP(A235, 'FY26 Indirect Cost Rates'!E:E, 'FY26 Indirect Cost Rates'!D:D, "", FALSE)</f>
        <v>8</v>
      </c>
      <c r="Q235">
        <f t="shared" si="3"/>
        <v>0.08</v>
      </c>
    </row>
    <row r="236" spans="1:17">
      <c r="A236" t="s">
        <v>834</v>
      </c>
      <c r="B236" t="s">
        <v>835</v>
      </c>
      <c r="C236" t="s">
        <v>836</v>
      </c>
      <c r="D236" t="s">
        <v>837</v>
      </c>
      <c r="E236" t="s">
        <v>92</v>
      </c>
      <c r="F236" s="13">
        <v>45200</v>
      </c>
      <c r="G236" t="s">
        <v>93</v>
      </c>
      <c r="H236" t="s">
        <v>94</v>
      </c>
      <c r="I236" s="12">
        <f>_xlfn.XLOOKUP(A:A, 'FY26 Prelim Allocation'!B:B, 'FY26 Prelim Allocation'!D:D, "", FALSE)</f>
        <v>64959.4</v>
      </c>
      <c r="J236" s="12">
        <f>_xlfn.XLOOKUP(A:A, 'FY26 Full Allocation'!B:B, 'FY26 Full Allocation'!D:D, "", FALSE)</f>
        <v>65030.02</v>
      </c>
      <c r="K236" s="12">
        <f>_xlfn.XLOOKUP(A:A, 'FY26 Full Allocation'!B:B, 'FY26 Full Allocation'!D:D, "", FALSE)</f>
        <v>65030.02</v>
      </c>
      <c r="O236" t="s">
        <v>95</v>
      </c>
      <c r="P236" t="str">
        <f>_xlfn.XLOOKUP(A236, 'FY26 Indirect Cost Rates'!E:E, 'FY26 Indirect Cost Rates'!D:D, "", FALSE)</f>
        <v/>
      </c>
      <c r="Q236">
        <f t="shared" si="3"/>
        <v>0</v>
      </c>
    </row>
    <row r="237" spans="1:17">
      <c r="A237" t="s">
        <v>838</v>
      </c>
      <c r="B237" t="s">
        <v>835</v>
      </c>
      <c r="C237" t="s">
        <v>836</v>
      </c>
      <c r="D237" t="s">
        <v>837</v>
      </c>
      <c r="E237" t="s">
        <v>92</v>
      </c>
      <c r="F237" s="13">
        <v>45200</v>
      </c>
      <c r="G237" t="s">
        <v>93</v>
      </c>
      <c r="H237" t="s">
        <v>94</v>
      </c>
      <c r="I237" s="12">
        <f>_xlfn.XLOOKUP(A:A, 'FY26 Prelim Allocation'!B:B, 'FY26 Prelim Allocation'!D:D, "", FALSE)</f>
        <v>59783.45</v>
      </c>
      <c r="J237" s="12">
        <f>_xlfn.XLOOKUP(A:A, 'FY26 Full Allocation'!B:B, 'FY26 Full Allocation'!D:D, "", FALSE)</f>
        <v>59786.11</v>
      </c>
      <c r="K237" s="12">
        <f>_xlfn.XLOOKUP(A:A, 'FY26 Full Allocation'!B:B, 'FY26 Full Allocation'!D:D, "", FALSE)</f>
        <v>59786.11</v>
      </c>
      <c r="O237" t="s">
        <v>95</v>
      </c>
      <c r="P237" t="str">
        <f>_xlfn.XLOOKUP(A237, 'FY26 Indirect Cost Rates'!E:E, 'FY26 Indirect Cost Rates'!D:D, "", FALSE)</f>
        <v/>
      </c>
      <c r="Q237">
        <f t="shared" si="3"/>
        <v>0</v>
      </c>
    </row>
    <row r="238" spans="1:17">
      <c r="A238" t="s">
        <v>839</v>
      </c>
      <c r="B238" t="s">
        <v>840</v>
      </c>
      <c r="C238" t="s">
        <v>840</v>
      </c>
      <c r="D238" t="s">
        <v>841</v>
      </c>
      <c r="E238" t="s">
        <v>92</v>
      </c>
      <c r="F238" s="13">
        <v>45200</v>
      </c>
      <c r="G238" t="s">
        <v>93</v>
      </c>
      <c r="H238" t="s">
        <v>94</v>
      </c>
      <c r="I238" s="12" t="str">
        <f>_xlfn.XLOOKUP(A:A, 'FY26 Prelim Allocation'!B:B, 'FY26 Prelim Allocation'!D:D, "", FALSE)</f>
        <v/>
      </c>
      <c r="J238" s="12" t="str">
        <f>_xlfn.XLOOKUP(A:A, 'FY26 Full Allocation'!B:B, 'FY26 Full Allocation'!D:D, "", FALSE)</f>
        <v/>
      </c>
      <c r="K238" s="12" t="str">
        <f>_xlfn.XLOOKUP(A:A, 'FY26 Full Allocation'!B:B, 'FY26 Full Allocation'!D:D, "", FALSE)</f>
        <v/>
      </c>
      <c r="O238" t="s">
        <v>95</v>
      </c>
      <c r="P238" t="str">
        <f>_xlfn.XLOOKUP(A238, 'FY26 Indirect Cost Rates'!E:E, 'FY26 Indirect Cost Rates'!D:D, "", FALSE)</f>
        <v/>
      </c>
      <c r="Q238">
        <f t="shared" si="3"/>
        <v>0</v>
      </c>
    </row>
    <row r="239" spans="1:17">
      <c r="A239" t="s">
        <v>842</v>
      </c>
      <c r="B239" t="s">
        <v>843</v>
      </c>
      <c r="C239" t="s">
        <v>843</v>
      </c>
      <c r="D239" t="s">
        <v>844</v>
      </c>
      <c r="E239" t="s">
        <v>92</v>
      </c>
      <c r="F239" s="13">
        <v>45200</v>
      </c>
      <c r="G239" t="s">
        <v>93</v>
      </c>
      <c r="H239" t="s">
        <v>94</v>
      </c>
      <c r="I239" s="12">
        <f>_xlfn.XLOOKUP(A:A, 'FY26 Prelim Allocation'!B:B, 'FY26 Prelim Allocation'!D:D, "", FALSE)</f>
        <v>68723.86</v>
      </c>
      <c r="J239" s="12">
        <f>_xlfn.XLOOKUP(A:A, 'FY26 Full Allocation'!B:B, 'FY26 Full Allocation'!D:D, "", FALSE)</f>
        <v>68801.289999999994</v>
      </c>
      <c r="K239" s="12">
        <f>_xlfn.XLOOKUP(A:A, 'FY26 Full Allocation'!B:B, 'FY26 Full Allocation'!D:D, "", FALSE)</f>
        <v>68801.289999999994</v>
      </c>
      <c r="O239" t="s">
        <v>95</v>
      </c>
      <c r="P239">
        <f>_xlfn.XLOOKUP(A239, 'FY26 Indirect Cost Rates'!E:E, 'FY26 Indirect Cost Rates'!D:D, "", FALSE)</f>
        <v>8</v>
      </c>
      <c r="Q239">
        <f t="shared" si="3"/>
        <v>0.08</v>
      </c>
    </row>
    <row r="240" spans="1:17">
      <c r="A240" t="s">
        <v>845</v>
      </c>
      <c r="B240" t="s">
        <v>846</v>
      </c>
      <c r="C240" t="s">
        <v>847</v>
      </c>
      <c r="D240" t="s">
        <v>848</v>
      </c>
      <c r="E240" t="s">
        <v>92</v>
      </c>
      <c r="F240" s="13">
        <v>45200</v>
      </c>
      <c r="G240" t="s">
        <v>93</v>
      </c>
      <c r="H240" t="s">
        <v>94</v>
      </c>
      <c r="I240" s="12">
        <f>_xlfn.XLOOKUP(A:A, 'FY26 Prelim Allocation'!B:B, 'FY26 Prelim Allocation'!D:D, "", FALSE)</f>
        <v>55858.06</v>
      </c>
      <c r="J240" s="12">
        <f>_xlfn.XLOOKUP(A:A, 'FY26 Full Allocation'!B:B, 'FY26 Full Allocation'!D:D, "", FALSE)</f>
        <v>55920.43</v>
      </c>
      <c r="K240" s="12">
        <f>_xlfn.XLOOKUP(A:A, 'FY26 Full Allocation'!B:B, 'FY26 Full Allocation'!D:D, "", FALSE)</f>
        <v>55920.43</v>
      </c>
      <c r="O240" t="s">
        <v>95</v>
      </c>
      <c r="P240" t="str">
        <f>_xlfn.XLOOKUP(A240, 'FY26 Indirect Cost Rates'!E:E, 'FY26 Indirect Cost Rates'!D:D, "", FALSE)</f>
        <v/>
      </c>
      <c r="Q240">
        <f t="shared" si="3"/>
        <v>0</v>
      </c>
    </row>
    <row r="241" spans="1:17">
      <c r="A241" t="s">
        <v>849</v>
      </c>
      <c r="B241" t="s">
        <v>850</v>
      </c>
      <c r="C241" t="s">
        <v>850</v>
      </c>
      <c r="D241" t="s">
        <v>851</v>
      </c>
      <c r="E241" t="s">
        <v>92</v>
      </c>
      <c r="F241" s="13">
        <v>45200</v>
      </c>
      <c r="G241" t="s">
        <v>93</v>
      </c>
      <c r="H241" t="s">
        <v>94</v>
      </c>
      <c r="I241" s="12">
        <f>_xlfn.XLOOKUP(A:A, 'FY26 Prelim Allocation'!B:B, 'FY26 Prelim Allocation'!D:D, "", FALSE)</f>
        <v>65377.3</v>
      </c>
      <c r="J241" s="12">
        <f>_xlfn.XLOOKUP(A:A, 'FY26 Full Allocation'!B:B, 'FY26 Full Allocation'!D:D, "", FALSE)</f>
        <v>65434.37</v>
      </c>
      <c r="K241" s="12">
        <f>_xlfn.XLOOKUP(A:A, 'FY26 Full Allocation'!B:B, 'FY26 Full Allocation'!D:D, "", FALSE)</f>
        <v>65434.37</v>
      </c>
      <c r="O241" t="s">
        <v>95</v>
      </c>
      <c r="P241" t="str">
        <f>_xlfn.XLOOKUP(A241, 'FY26 Indirect Cost Rates'!E:E, 'FY26 Indirect Cost Rates'!D:D, "", FALSE)</f>
        <v/>
      </c>
      <c r="Q241">
        <f t="shared" si="3"/>
        <v>0</v>
      </c>
    </row>
    <row r="242" spans="1:17">
      <c r="A242" t="s">
        <v>852</v>
      </c>
      <c r="B242" t="s">
        <v>853</v>
      </c>
      <c r="C242" t="s">
        <v>854</v>
      </c>
      <c r="D242" t="s">
        <v>855</v>
      </c>
      <c r="E242" t="s">
        <v>92</v>
      </c>
      <c r="F242" s="13">
        <v>45200</v>
      </c>
      <c r="G242" t="s">
        <v>93</v>
      </c>
      <c r="H242" t="s">
        <v>94</v>
      </c>
      <c r="I242" s="12">
        <f>_xlfn.XLOOKUP(A:A, 'FY26 Prelim Allocation'!B:B, 'FY26 Prelim Allocation'!D:D, "", FALSE)</f>
        <v>230327.64</v>
      </c>
      <c r="J242" s="12">
        <f>_xlfn.XLOOKUP(A:A, 'FY26 Full Allocation'!B:B, 'FY26 Full Allocation'!D:D, "", FALSE)</f>
        <v>230576.78</v>
      </c>
      <c r="K242" s="12">
        <f>_xlfn.XLOOKUP(A:A, 'FY26 Full Allocation'!B:B, 'FY26 Full Allocation'!D:D, "", FALSE)</f>
        <v>230576.78</v>
      </c>
      <c r="O242" t="s">
        <v>95</v>
      </c>
      <c r="P242">
        <f>_xlfn.XLOOKUP(A242, 'FY26 Indirect Cost Rates'!E:E, 'FY26 Indirect Cost Rates'!D:D, "", FALSE)</f>
        <v>8</v>
      </c>
      <c r="Q242">
        <f t="shared" si="3"/>
        <v>0.08</v>
      </c>
    </row>
    <row r="243" spans="1:17">
      <c r="A243" t="s">
        <v>856</v>
      </c>
      <c r="B243" t="s">
        <v>857</v>
      </c>
      <c r="C243" t="s">
        <v>858</v>
      </c>
      <c r="D243" t="s">
        <v>859</v>
      </c>
      <c r="E243" t="s">
        <v>92</v>
      </c>
      <c r="F243" s="13">
        <v>45200</v>
      </c>
      <c r="G243" t="s">
        <v>93</v>
      </c>
      <c r="H243" t="s">
        <v>94</v>
      </c>
      <c r="I243" s="12">
        <f>_xlfn.XLOOKUP(A:A, 'FY26 Prelim Allocation'!B:B, 'FY26 Prelim Allocation'!D:D, "", FALSE)</f>
        <v>33529.129999999997</v>
      </c>
      <c r="J243" s="12">
        <f>_xlfn.XLOOKUP(A:A, 'FY26 Full Allocation'!B:B, 'FY26 Full Allocation'!D:D, "", FALSE)</f>
        <v>33556.79</v>
      </c>
      <c r="K243" s="12">
        <f>_xlfn.XLOOKUP(A:A, 'FY26 Full Allocation'!B:B, 'FY26 Full Allocation'!D:D, "", FALSE)</f>
        <v>33556.79</v>
      </c>
      <c r="O243" t="s">
        <v>95</v>
      </c>
      <c r="P243" t="str">
        <f>_xlfn.XLOOKUP(A243, 'FY26 Indirect Cost Rates'!E:E, 'FY26 Indirect Cost Rates'!D:D, "", FALSE)</f>
        <v/>
      </c>
      <c r="Q243">
        <f t="shared" si="3"/>
        <v>0</v>
      </c>
    </row>
    <row r="244" spans="1:17">
      <c r="A244" t="s">
        <v>860</v>
      </c>
      <c r="B244" t="s">
        <v>861</v>
      </c>
      <c r="C244" t="s">
        <v>862</v>
      </c>
      <c r="D244" t="s">
        <v>863</v>
      </c>
      <c r="E244" t="s">
        <v>92</v>
      </c>
      <c r="F244" s="13">
        <v>45200</v>
      </c>
      <c r="G244" t="s">
        <v>93</v>
      </c>
      <c r="H244" t="s">
        <v>94</v>
      </c>
      <c r="I244" s="12">
        <f>_xlfn.XLOOKUP(A:A, 'FY26 Prelim Allocation'!B:B, 'FY26 Prelim Allocation'!D:D, "", FALSE)</f>
        <v>61473.58</v>
      </c>
      <c r="J244" s="12">
        <f>_xlfn.XLOOKUP(A:A, 'FY26 Full Allocation'!B:B, 'FY26 Full Allocation'!D:D, "", FALSE)</f>
        <v>61530.28</v>
      </c>
      <c r="K244" s="12">
        <f>_xlfn.XLOOKUP(A:A, 'FY26 Full Allocation'!B:B, 'FY26 Full Allocation'!D:D, "", FALSE)</f>
        <v>61530.28</v>
      </c>
      <c r="O244" t="s">
        <v>95</v>
      </c>
      <c r="P244" t="str">
        <f>_xlfn.XLOOKUP(A244, 'FY26 Indirect Cost Rates'!E:E, 'FY26 Indirect Cost Rates'!D:D, "", FALSE)</f>
        <v/>
      </c>
      <c r="Q244">
        <f t="shared" si="3"/>
        <v>0</v>
      </c>
    </row>
    <row r="245" spans="1:17">
      <c r="A245" t="s">
        <v>864</v>
      </c>
      <c r="B245" t="s">
        <v>865</v>
      </c>
      <c r="C245" t="s">
        <v>866</v>
      </c>
      <c r="D245" t="s">
        <v>867</v>
      </c>
      <c r="E245" t="s">
        <v>92</v>
      </c>
      <c r="F245" s="13">
        <v>45200</v>
      </c>
      <c r="G245" t="s">
        <v>93</v>
      </c>
      <c r="H245" t="s">
        <v>94</v>
      </c>
      <c r="I245" s="12">
        <f>_xlfn.XLOOKUP(A:A, 'FY26 Prelim Allocation'!B:B, 'FY26 Prelim Allocation'!D:D, "", FALSE)</f>
        <v>28927.48</v>
      </c>
      <c r="J245" s="12">
        <f>_xlfn.XLOOKUP(A:A, 'FY26 Full Allocation'!B:B, 'FY26 Full Allocation'!D:D, "", FALSE)</f>
        <v>28955.919999999998</v>
      </c>
      <c r="K245" s="12">
        <f>_xlfn.XLOOKUP(A:A, 'FY26 Full Allocation'!B:B, 'FY26 Full Allocation'!D:D, "", FALSE)</f>
        <v>28955.919999999998</v>
      </c>
      <c r="O245" t="s">
        <v>95</v>
      </c>
      <c r="P245">
        <f>_xlfn.XLOOKUP(A245, 'FY26 Indirect Cost Rates'!E:E, 'FY26 Indirect Cost Rates'!D:D, "", FALSE)</f>
        <v>8</v>
      </c>
      <c r="Q245">
        <f t="shared" si="3"/>
        <v>0.08</v>
      </c>
    </row>
    <row r="246" spans="1:17">
      <c r="A246" t="s">
        <v>868</v>
      </c>
      <c r="B246" t="s">
        <v>869</v>
      </c>
      <c r="C246" t="s">
        <v>870</v>
      </c>
      <c r="D246" t="s">
        <v>871</v>
      </c>
      <c r="E246" t="s">
        <v>92</v>
      </c>
      <c r="F246" s="13">
        <v>45200</v>
      </c>
      <c r="G246" t="s">
        <v>93</v>
      </c>
      <c r="H246" t="s">
        <v>94</v>
      </c>
      <c r="I246" s="12">
        <f>_xlfn.XLOOKUP(A:A, 'FY26 Prelim Allocation'!B:B, 'FY26 Prelim Allocation'!D:D, "", FALSE)</f>
        <v>2180192.3199999998</v>
      </c>
      <c r="J246" s="12">
        <f>_xlfn.XLOOKUP(A:A, 'FY26 Full Allocation'!B:B, 'FY26 Full Allocation'!D:D, "", FALSE)</f>
        <v>2181811.39</v>
      </c>
      <c r="K246" s="12">
        <f>_xlfn.XLOOKUP(A:A, 'FY26 Full Allocation'!B:B, 'FY26 Full Allocation'!D:D, "", FALSE)</f>
        <v>2181811.39</v>
      </c>
      <c r="O246" t="s">
        <v>95</v>
      </c>
      <c r="P246">
        <f>_xlfn.XLOOKUP(A246, 'FY26 Indirect Cost Rates'!E:E, 'FY26 Indirect Cost Rates'!D:D, "", FALSE)</f>
        <v>3.61</v>
      </c>
      <c r="Q246">
        <f t="shared" si="3"/>
        <v>3.61E-2</v>
      </c>
    </row>
    <row r="247" spans="1:17">
      <c r="A247" t="s">
        <v>872</v>
      </c>
      <c r="B247" t="s">
        <v>873</v>
      </c>
      <c r="C247" t="s">
        <v>874</v>
      </c>
      <c r="D247" t="s">
        <v>875</v>
      </c>
      <c r="E247" t="s">
        <v>92</v>
      </c>
      <c r="F247" s="13">
        <v>45200</v>
      </c>
      <c r="G247" t="s">
        <v>93</v>
      </c>
      <c r="H247" t="s">
        <v>94</v>
      </c>
      <c r="I247" s="12">
        <f>_xlfn.XLOOKUP(A:A, 'FY26 Prelim Allocation'!B:B, 'FY26 Prelim Allocation'!D:D, "", FALSE)</f>
        <v>1525562.36</v>
      </c>
      <c r="J247" s="12">
        <f>_xlfn.XLOOKUP(A:A, 'FY26 Full Allocation'!B:B, 'FY26 Full Allocation'!D:D, "", FALSE)</f>
        <v>1527217.26</v>
      </c>
      <c r="K247" s="12">
        <f>_xlfn.XLOOKUP(A:A, 'FY26 Full Allocation'!B:B, 'FY26 Full Allocation'!D:D, "", FALSE)</f>
        <v>1527217.26</v>
      </c>
      <c r="O247" t="s">
        <v>95</v>
      </c>
      <c r="P247">
        <f>_xlfn.XLOOKUP(A247, 'FY26 Indirect Cost Rates'!E:E, 'FY26 Indirect Cost Rates'!D:D, "", FALSE)</f>
        <v>4.1100000000000003</v>
      </c>
      <c r="Q247">
        <f t="shared" si="3"/>
        <v>4.1100000000000005E-2</v>
      </c>
    </row>
    <row r="248" spans="1:17">
      <c r="A248" t="s">
        <v>876</v>
      </c>
      <c r="B248" t="s">
        <v>877</v>
      </c>
      <c r="C248" t="s">
        <v>878</v>
      </c>
      <c r="D248" t="s">
        <v>879</v>
      </c>
      <c r="E248" t="s">
        <v>92</v>
      </c>
      <c r="F248" s="13">
        <v>45200</v>
      </c>
      <c r="G248" t="s">
        <v>93</v>
      </c>
      <c r="H248" t="s">
        <v>94</v>
      </c>
      <c r="I248" s="12">
        <f>_xlfn.XLOOKUP(A:A, 'FY26 Prelim Allocation'!B:B, 'FY26 Prelim Allocation'!D:D, "", FALSE)</f>
        <v>1183939.83</v>
      </c>
      <c r="J248" s="12">
        <f>_xlfn.XLOOKUP(A:A, 'FY26 Full Allocation'!B:B, 'FY26 Full Allocation'!D:D, "", FALSE)</f>
        <v>1184942.2</v>
      </c>
      <c r="K248" s="12">
        <f>_xlfn.XLOOKUP(A:A, 'FY26 Full Allocation'!B:B, 'FY26 Full Allocation'!D:D, "", FALSE)</f>
        <v>1184942.2</v>
      </c>
      <c r="O248" t="s">
        <v>95</v>
      </c>
      <c r="P248">
        <f>_xlfn.XLOOKUP(A248, 'FY26 Indirect Cost Rates'!E:E, 'FY26 Indirect Cost Rates'!D:D, "", FALSE)</f>
        <v>4.96</v>
      </c>
      <c r="Q248">
        <f t="shared" si="3"/>
        <v>4.9599999999999998E-2</v>
      </c>
    </row>
    <row r="249" spans="1:17">
      <c r="A249" t="s">
        <v>880</v>
      </c>
      <c r="B249" t="s">
        <v>881</v>
      </c>
      <c r="C249" t="s">
        <v>882</v>
      </c>
      <c r="D249" t="s">
        <v>883</v>
      </c>
      <c r="E249" t="s">
        <v>92</v>
      </c>
      <c r="F249" s="13">
        <v>45200</v>
      </c>
      <c r="G249" t="s">
        <v>93</v>
      </c>
      <c r="H249" t="s">
        <v>94</v>
      </c>
      <c r="I249" s="12">
        <f>_xlfn.XLOOKUP(A:A, 'FY26 Prelim Allocation'!B:B, 'FY26 Prelim Allocation'!D:D, "", FALSE)</f>
        <v>168159.15</v>
      </c>
      <c r="J249" s="12">
        <f>_xlfn.XLOOKUP(A:A, 'FY26 Full Allocation'!B:B, 'FY26 Full Allocation'!D:D, "", FALSE)</f>
        <v>168283.58</v>
      </c>
      <c r="K249" s="12">
        <f>_xlfn.XLOOKUP(A:A, 'FY26 Full Allocation'!B:B, 'FY26 Full Allocation'!D:D, "", FALSE)</f>
        <v>168283.58</v>
      </c>
      <c r="O249" t="s">
        <v>95</v>
      </c>
      <c r="P249" t="str">
        <f>_xlfn.XLOOKUP(A249, 'FY26 Indirect Cost Rates'!E:E, 'FY26 Indirect Cost Rates'!D:D, "", FALSE)</f>
        <v/>
      </c>
      <c r="Q249">
        <f t="shared" si="3"/>
        <v>0</v>
      </c>
    </row>
    <row r="250" spans="1:17">
      <c r="A250" t="s">
        <v>884</v>
      </c>
      <c r="B250" t="s">
        <v>885</v>
      </c>
      <c r="C250" t="s">
        <v>886</v>
      </c>
      <c r="D250" t="s">
        <v>887</v>
      </c>
      <c r="E250" t="s">
        <v>92</v>
      </c>
      <c r="F250" s="13">
        <v>45200</v>
      </c>
      <c r="G250" t="s">
        <v>93</v>
      </c>
      <c r="H250" t="s">
        <v>94</v>
      </c>
      <c r="I250" s="12">
        <f>_xlfn.XLOOKUP(A:A, 'FY26 Prelim Allocation'!B:B, 'FY26 Prelim Allocation'!D:D, "", FALSE)</f>
        <v>148342.42000000001</v>
      </c>
      <c r="J250" s="12">
        <f>_xlfn.XLOOKUP(A:A, 'FY26 Full Allocation'!B:B, 'FY26 Full Allocation'!D:D, "", FALSE)</f>
        <v>148466.54999999999</v>
      </c>
      <c r="K250" s="12">
        <f>_xlfn.XLOOKUP(A:A, 'FY26 Full Allocation'!B:B, 'FY26 Full Allocation'!D:D, "", FALSE)</f>
        <v>148466.54999999999</v>
      </c>
      <c r="O250" t="s">
        <v>95</v>
      </c>
      <c r="P250">
        <f>_xlfn.XLOOKUP(A250, 'FY26 Indirect Cost Rates'!E:E, 'FY26 Indirect Cost Rates'!D:D, "", FALSE)</f>
        <v>8</v>
      </c>
      <c r="Q250">
        <f t="shared" si="3"/>
        <v>0.08</v>
      </c>
    </row>
    <row r="251" spans="1:17">
      <c r="A251" t="s">
        <v>888</v>
      </c>
      <c r="B251" t="s">
        <v>889</v>
      </c>
      <c r="C251" t="s">
        <v>890</v>
      </c>
      <c r="D251" t="s">
        <v>891</v>
      </c>
      <c r="E251" t="s">
        <v>92</v>
      </c>
      <c r="F251" s="13">
        <v>45200</v>
      </c>
      <c r="G251" t="s">
        <v>93</v>
      </c>
      <c r="H251" t="s">
        <v>94</v>
      </c>
      <c r="I251" s="12">
        <f>_xlfn.XLOOKUP(A:A, 'FY26 Prelim Allocation'!B:B, 'FY26 Prelim Allocation'!D:D, "", FALSE)</f>
        <v>265574.45</v>
      </c>
      <c r="J251" s="12">
        <f>_xlfn.XLOOKUP(A:A, 'FY26 Full Allocation'!B:B, 'FY26 Full Allocation'!D:D, "", FALSE)</f>
        <v>265764.94</v>
      </c>
      <c r="K251" s="12">
        <f>_xlfn.XLOOKUP(A:A, 'FY26 Full Allocation'!B:B, 'FY26 Full Allocation'!D:D, "", FALSE)</f>
        <v>265764.94</v>
      </c>
      <c r="O251" t="s">
        <v>95</v>
      </c>
      <c r="P251">
        <f>_xlfn.XLOOKUP(A251, 'FY26 Indirect Cost Rates'!E:E, 'FY26 Indirect Cost Rates'!D:D, "", FALSE)</f>
        <v>8</v>
      </c>
      <c r="Q251">
        <f t="shared" si="3"/>
        <v>0.08</v>
      </c>
    </row>
    <row r="252" spans="1:17">
      <c r="A252" t="s">
        <v>892</v>
      </c>
      <c r="B252" t="s">
        <v>893</v>
      </c>
      <c r="C252" t="s">
        <v>894</v>
      </c>
      <c r="D252" t="s">
        <v>895</v>
      </c>
      <c r="E252" t="s">
        <v>92</v>
      </c>
      <c r="F252" s="13">
        <v>45200</v>
      </c>
      <c r="G252" t="s">
        <v>93</v>
      </c>
      <c r="H252" t="s">
        <v>94</v>
      </c>
      <c r="I252" s="12">
        <f>_xlfn.XLOOKUP(A:A, 'FY26 Prelim Allocation'!B:B, 'FY26 Prelim Allocation'!D:D, "", FALSE)</f>
        <v>739213.02</v>
      </c>
      <c r="J252" s="12">
        <f>_xlfn.XLOOKUP(A:A, 'FY26 Full Allocation'!B:B, 'FY26 Full Allocation'!D:D, "", FALSE)</f>
        <v>739622.74</v>
      </c>
      <c r="K252" s="12">
        <f>_xlfn.XLOOKUP(A:A, 'FY26 Full Allocation'!B:B, 'FY26 Full Allocation'!D:D, "", FALSE)</f>
        <v>739622.74</v>
      </c>
      <c r="O252" t="s">
        <v>95</v>
      </c>
      <c r="P252">
        <f>_xlfn.XLOOKUP(A252, 'FY26 Indirect Cost Rates'!E:E, 'FY26 Indirect Cost Rates'!D:D, "", FALSE)</f>
        <v>8</v>
      </c>
      <c r="Q252">
        <f t="shared" si="3"/>
        <v>0.08</v>
      </c>
    </row>
    <row r="253" spans="1:17">
      <c r="A253" t="s">
        <v>896</v>
      </c>
      <c r="B253" t="s">
        <v>897</v>
      </c>
      <c r="C253" t="s">
        <v>898</v>
      </c>
      <c r="D253" t="s">
        <v>899</v>
      </c>
      <c r="E253" t="s">
        <v>92</v>
      </c>
      <c r="F253" s="13">
        <v>45200</v>
      </c>
      <c r="G253" t="s">
        <v>93</v>
      </c>
      <c r="H253" t="s">
        <v>94</v>
      </c>
      <c r="I253" s="12">
        <f>_xlfn.XLOOKUP(A:A, 'FY26 Prelim Allocation'!B:B, 'FY26 Prelim Allocation'!D:D, "", FALSE)</f>
        <v>15284.94</v>
      </c>
      <c r="J253" s="12">
        <f>_xlfn.XLOOKUP(A:A, 'FY26 Full Allocation'!B:B, 'FY26 Full Allocation'!D:D, "", FALSE)</f>
        <v>15072.76</v>
      </c>
      <c r="K253" s="12">
        <f>_xlfn.XLOOKUP(A:A, 'FY26 Full Allocation'!B:B, 'FY26 Full Allocation'!D:D, "", FALSE)</f>
        <v>15072.76</v>
      </c>
      <c r="O253" t="s">
        <v>95</v>
      </c>
      <c r="P253" t="str">
        <f>_xlfn.XLOOKUP(A253, 'FY26 Indirect Cost Rates'!E:E, 'FY26 Indirect Cost Rates'!D:D, "", FALSE)</f>
        <v/>
      </c>
      <c r="Q253">
        <f t="shared" si="3"/>
        <v>0</v>
      </c>
    </row>
    <row r="254" spans="1:17">
      <c r="A254" t="s">
        <v>900</v>
      </c>
      <c r="B254" t="s">
        <v>897</v>
      </c>
      <c r="C254" t="s">
        <v>898</v>
      </c>
      <c r="D254" t="s">
        <v>901</v>
      </c>
      <c r="E254" t="s">
        <v>92</v>
      </c>
      <c r="F254" s="13">
        <v>45200</v>
      </c>
      <c r="G254" t="s">
        <v>93</v>
      </c>
      <c r="H254" t="s">
        <v>94</v>
      </c>
      <c r="I254" s="12">
        <f>_xlfn.XLOOKUP(A:A, 'FY26 Prelim Allocation'!B:B, 'FY26 Prelim Allocation'!D:D, "", FALSE)</f>
        <v>76024.92</v>
      </c>
      <c r="J254" s="12">
        <f>_xlfn.XLOOKUP(A:A, 'FY26 Full Allocation'!B:B, 'FY26 Full Allocation'!D:D, "", FALSE)</f>
        <v>76092.039999999994</v>
      </c>
      <c r="K254" s="12">
        <f>_xlfn.XLOOKUP(A:A, 'FY26 Full Allocation'!B:B, 'FY26 Full Allocation'!D:D, "", FALSE)</f>
        <v>76092.039999999994</v>
      </c>
      <c r="O254" t="s">
        <v>95</v>
      </c>
      <c r="P254" t="str">
        <f>_xlfn.XLOOKUP(A254, 'FY26 Indirect Cost Rates'!E:E, 'FY26 Indirect Cost Rates'!D:D, "", FALSE)</f>
        <v/>
      </c>
      <c r="Q254">
        <f t="shared" si="3"/>
        <v>0</v>
      </c>
    </row>
    <row r="255" spans="1:17">
      <c r="A255" t="s">
        <v>902</v>
      </c>
      <c r="B255" t="s">
        <v>903</v>
      </c>
      <c r="C255" t="s">
        <v>904</v>
      </c>
      <c r="D255" t="s">
        <v>905</v>
      </c>
      <c r="E255" t="s">
        <v>92</v>
      </c>
      <c r="F255" s="13">
        <v>45200</v>
      </c>
      <c r="G255" t="s">
        <v>93</v>
      </c>
      <c r="H255" t="s">
        <v>94</v>
      </c>
      <c r="I255" s="12">
        <f>_xlfn.XLOOKUP(A:A, 'FY26 Prelim Allocation'!B:B, 'FY26 Prelim Allocation'!D:D, "", FALSE)</f>
        <v>47411.69</v>
      </c>
      <c r="J255" s="12">
        <f>_xlfn.XLOOKUP(A:A, 'FY26 Full Allocation'!B:B, 'FY26 Full Allocation'!D:D, "", FALSE)</f>
        <v>47441.79</v>
      </c>
      <c r="K255" s="12">
        <f>_xlfn.XLOOKUP(A:A, 'FY26 Full Allocation'!B:B, 'FY26 Full Allocation'!D:D, "", FALSE)</f>
        <v>47441.79</v>
      </c>
      <c r="O255" t="s">
        <v>95</v>
      </c>
      <c r="P255" t="str">
        <f>_xlfn.XLOOKUP(A255, 'FY26 Indirect Cost Rates'!E:E, 'FY26 Indirect Cost Rates'!D:D, "", FALSE)</f>
        <v/>
      </c>
      <c r="Q255">
        <f t="shared" si="3"/>
        <v>0</v>
      </c>
    </row>
    <row r="256" spans="1:17">
      <c r="A256" t="s">
        <v>906</v>
      </c>
      <c r="B256" t="s">
        <v>907</v>
      </c>
      <c r="C256" t="s">
        <v>908</v>
      </c>
      <c r="D256" t="s">
        <v>909</v>
      </c>
      <c r="E256" t="s">
        <v>92</v>
      </c>
      <c r="F256" s="13">
        <v>45200</v>
      </c>
      <c r="G256" t="s">
        <v>93</v>
      </c>
      <c r="H256" t="s">
        <v>94</v>
      </c>
      <c r="I256" s="12">
        <f>_xlfn.XLOOKUP(A:A, 'FY26 Prelim Allocation'!B:B, 'FY26 Prelim Allocation'!D:D, "", FALSE)</f>
        <v>39761.57</v>
      </c>
      <c r="J256" s="12">
        <f>_xlfn.XLOOKUP(A:A, 'FY26 Full Allocation'!B:B, 'FY26 Full Allocation'!D:D, "", FALSE)</f>
        <v>39806.589999999997</v>
      </c>
      <c r="K256" s="12">
        <f>_xlfn.XLOOKUP(A:A, 'FY26 Full Allocation'!B:B, 'FY26 Full Allocation'!D:D, "", FALSE)</f>
        <v>39806.589999999997</v>
      </c>
      <c r="O256" t="s">
        <v>95</v>
      </c>
      <c r="P256" t="str">
        <f>_xlfn.XLOOKUP(A256, 'FY26 Indirect Cost Rates'!E:E, 'FY26 Indirect Cost Rates'!D:D, "", FALSE)</f>
        <v/>
      </c>
      <c r="Q256">
        <f t="shared" si="3"/>
        <v>0</v>
      </c>
    </row>
    <row r="257" spans="1:17">
      <c r="A257" t="s">
        <v>910</v>
      </c>
      <c r="B257" t="s">
        <v>911</v>
      </c>
      <c r="C257" t="s">
        <v>912</v>
      </c>
      <c r="D257" t="s">
        <v>913</v>
      </c>
      <c r="E257" t="s">
        <v>92</v>
      </c>
      <c r="F257" s="13">
        <v>45200</v>
      </c>
      <c r="G257" t="s">
        <v>93</v>
      </c>
      <c r="H257" t="s">
        <v>94</v>
      </c>
      <c r="I257" s="12">
        <f>_xlfn.XLOOKUP(A:A, 'FY26 Prelim Allocation'!B:B, 'FY26 Prelim Allocation'!D:D, "", FALSE)</f>
        <v>69342.929999999993</v>
      </c>
      <c r="J257" s="12">
        <f>_xlfn.XLOOKUP(A:A, 'FY26 Full Allocation'!B:B, 'FY26 Full Allocation'!D:D, "", FALSE)</f>
        <v>69411.98</v>
      </c>
      <c r="K257" s="12">
        <f>_xlfn.XLOOKUP(A:A, 'FY26 Full Allocation'!B:B, 'FY26 Full Allocation'!D:D, "", FALSE)</f>
        <v>69411.98</v>
      </c>
      <c r="O257" t="s">
        <v>95</v>
      </c>
      <c r="P257">
        <f>_xlfn.XLOOKUP(A257, 'FY26 Indirect Cost Rates'!E:E, 'FY26 Indirect Cost Rates'!D:D, "", FALSE)</f>
        <v>8</v>
      </c>
      <c r="Q257">
        <f t="shared" si="3"/>
        <v>0.08</v>
      </c>
    </row>
    <row r="258" spans="1:17">
      <c r="A258" t="s">
        <v>914</v>
      </c>
      <c r="B258" t="s">
        <v>915</v>
      </c>
      <c r="C258" t="s">
        <v>916</v>
      </c>
      <c r="D258" t="s">
        <v>917</v>
      </c>
      <c r="E258" t="s">
        <v>92</v>
      </c>
      <c r="F258" s="13">
        <v>45200</v>
      </c>
      <c r="G258" t="s">
        <v>93</v>
      </c>
      <c r="H258" t="s">
        <v>94</v>
      </c>
      <c r="I258" s="12">
        <f>_xlfn.XLOOKUP(A:A, 'FY26 Prelim Allocation'!B:B, 'FY26 Prelim Allocation'!D:D, "", FALSE)</f>
        <v>48583.01</v>
      </c>
      <c r="J258" s="12">
        <f>_xlfn.XLOOKUP(A:A, 'FY26 Full Allocation'!B:B, 'FY26 Full Allocation'!D:D, "", FALSE)</f>
        <v>48630.02</v>
      </c>
      <c r="K258" s="12">
        <f>_xlfn.XLOOKUP(A:A, 'FY26 Full Allocation'!B:B, 'FY26 Full Allocation'!D:D, "", FALSE)</f>
        <v>48630.02</v>
      </c>
      <c r="O258" t="s">
        <v>95</v>
      </c>
      <c r="P258">
        <f>_xlfn.XLOOKUP(A258, 'FY26 Indirect Cost Rates'!E:E, 'FY26 Indirect Cost Rates'!D:D, "", FALSE)</f>
        <v>8</v>
      </c>
      <c r="Q258">
        <f t="shared" si="3"/>
        <v>0.08</v>
      </c>
    </row>
    <row r="259" spans="1:17">
      <c r="A259" t="s">
        <v>918</v>
      </c>
      <c r="B259" t="s">
        <v>919</v>
      </c>
      <c r="C259" t="s">
        <v>920</v>
      </c>
      <c r="D259" t="s">
        <v>921</v>
      </c>
      <c r="E259" t="s">
        <v>92</v>
      </c>
      <c r="F259" s="13">
        <v>45200</v>
      </c>
      <c r="G259" t="s">
        <v>93</v>
      </c>
      <c r="H259" t="s">
        <v>94</v>
      </c>
      <c r="I259" s="12">
        <f>_xlfn.XLOOKUP(A:A, 'FY26 Prelim Allocation'!B:B, 'FY26 Prelim Allocation'!D:D, "", FALSE)</f>
        <v>943899.92</v>
      </c>
      <c r="J259" s="12">
        <f>_xlfn.XLOOKUP(A:A, 'FY26 Full Allocation'!B:B, 'FY26 Full Allocation'!D:D, "", FALSE)</f>
        <v>944860.65</v>
      </c>
      <c r="K259" s="12">
        <f>_xlfn.XLOOKUP(A:A, 'FY26 Full Allocation'!B:B, 'FY26 Full Allocation'!D:D, "", FALSE)</f>
        <v>944860.65</v>
      </c>
      <c r="O259" t="s">
        <v>95</v>
      </c>
      <c r="P259">
        <f>_xlfn.XLOOKUP(A259, 'FY26 Indirect Cost Rates'!E:E, 'FY26 Indirect Cost Rates'!D:D, "", FALSE)</f>
        <v>4</v>
      </c>
      <c r="Q259">
        <f t="shared" si="3"/>
        <v>0.04</v>
      </c>
    </row>
    <row r="260" spans="1:17">
      <c r="A260" t="s">
        <v>922</v>
      </c>
      <c r="B260" t="s">
        <v>923</v>
      </c>
      <c r="C260" t="s">
        <v>924</v>
      </c>
      <c r="D260" t="s">
        <v>925</v>
      </c>
      <c r="E260" t="s">
        <v>92</v>
      </c>
      <c r="F260" s="13">
        <v>45200</v>
      </c>
      <c r="G260" t="s">
        <v>93</v>
      </c>
      <c r="H260" t="s">
        <v>94</v>
      </c>
      <c r="I260" s="12">
        <f>_xlfn.XLOOKUP(A:A, 'FY26 Prelim Allocation'!B:B, 'FY26 Prelim Allocation'!D:D, "", FALSE)</f>
        <v>243210.87</v>
      </c>
      <c r="J260" s="12">
        <f>_xlfn.XLOOKUP(A:A, 'FY26 Full Allocation'!B:B, 'FY26 Full Allocation'!D:D, "", FALSE)</f>
        <v>243398.94</v>
      </c>
      <c r="K260" s="12">
        <f>_xlfn.XLOOKUP(A:A, 'FY26 Full Allocation'!B:B, 'FY26 Full Allocation'!D:D, "", FALSE)</f>
        <v>243398.94</v>
      </c>
      <c r="O260" t="s">
        <v>95</v>
      </c>
      <c r="P260">
        <f>_xlfn.XLOOKUP(A260, 'FY26 Indirect Cost Rates'!E:E, 'FY26 Indirect Cost Rates'!D:D, "", FALSE)</f>
        <v>7.8</v>
      </c>
      <c r="Q260">
        <f t="shared" ref="Q260:Q323" si="4">IFERROR(P260/100,0)</f>
        <v>7.8E-2</v>
      </c>
    </row>
    <row r="261" spans="1:17">
      <c r="A261" t="s">
        <v>926</v>
      </c>
      <c r="B261" t="s">
        <v>927</v>
      </c>
      <c r="C261" t="s">
        <v>928</v>
      </c>
      <c r="D261" t="s">
        <v>929</v>
      </c>
      <c r="E261" t="s">
        <v>92</v>
      </c>
      <c r="F261" s="13">
        <v>45200</v>
      </c>
      <c r="G261" t="s">
        <v>93</v>
      </c>
      <c r="H261" t="s">
        <v>94</v>
      </c>
      <c r="I261" s="12" t="str">
        <f>_xlfn.XLOOKUP(A:A, 'FY26 Prelim Allocation'!B:B, 'FY26 Prelim Allocation'!D:D, "", FALSE)</f>
        <v/>
      </c>
      <c r="J261" s="12" t="str">
        <f>_xlfn.XLOOKUP(A:A, 'FY26 Full Allocation'!B:B, 'FY26 Full Allocation'!D:D, "", FALSE)</f>
        <v/>
      </c>
      <c r="K261" s="12" t="str">
        <f>_xlfn.XLOOKUP(A:A, 'FY26 Full Allocation'!B:B, 'FY26 Full Allocation'!D:D, "", FALSE)</f>
        <v/>
      </c>
      <c r="O261" t="s">
        <v>95</v>
      </c>
      <c r="P261" t="str">
        <f>_xlfn.XLOOKUP(A261, 'FY26 Indirect Cost Rates'!E:E, 'FY26 Indirect Cost Rates'!D:D, "", FALSE)</f>
        <v/>
      </c>
      <c r="Q261">
        <f t="shared" si="4"/>
        <v>0</v>
      </c>
    </row>
    <row r="262" spans="1:17">
      <c r="A262" t="s">
        <v>930</v>
      </c>
      <c r="B262" t="s">
        <v>931</v>
      </c>
      <c r="C262" t="s">
        <v>931</v>
      </c>
      <c r="D262" t="s">
        <v>932</v>
      </c>
      <c r="E262" t="s">
        <v>92</v>
      </c>
      <c r="F262" s="13">
        <v>45200</v>
      </c>
      <c r="G262" t="s">
        <v>93</v>
      </c>
      <c r="H262" t="s">
        <v>94</v>
      </c>
      <c r="I262" s="12">
        <f>_xlfn.XLOOKUP(A:A, 'FY26 Prelim Allocation'!B:B, 'FY26 Prelim Allocation'!D:D, "", FALSE)</f>
        <v>14169.39</v>
      </c>
      <c r="J262" s="12">
        <f>_xlfn.XLOOKUP(A:A, 'FY26 Full Allocation'!B:B, 'FY26 Full Allocation'!D:D, "", FALSE)</f>
        <v>14178.53</v>
      </c>
      <c r="K262" s="12">
        <f>_xlfn.XLOOKUP(A:A, 'FY26 Full Allocation'!B:B, 'FY26 Full Allocation'!D:D, "", FALSE)</f>
        <v>14178.53</v>
      </c>
      <c r="O262" t="s">
        <v>95</v>
      </c>
      <c r="P262" t="str">
        <f>_xlfn.XLOOKUP(A262, 'FY26 Indirect Cost Rates'!E:E, 'FY26 Indirect Cost Rates'!D:D, "", FALSE)</f>
        <v/>
      </c>
      <c r="Q262">
        <f t="shared" si="4"/>
        <v>0</v>
      </c>
    </row>
    <row r="263" spans="1:17">
      <c r="A263" t="s">
        <v>933</v>
      </c>
      <c r="B263" t="s">
        <v>934</v>
      </c>
      <c r="C263" t="s">
        <v>935</v>
      </c>
      <c r="D263" t="s">
        <v>936</v>
      </c>
      <c r="E263" t="s">
        <v>92</v>
      </c>
      <c r="F263" s="13">
        <v>45200</v>
      </c>
      <c r="G263" t="s">
        <v>93</v>
      </c>
      <c r="H263" t="s">
        <v>94</v>
      </c>
      <c r="I263" s="12">
        <f>_xlfn.XLOOKUP(A:A, 'FY26 Prelim Allocation'!B:B, 'FY26 Prelim Allocation'!D:D, "", FALSE)</f>
        <v>28705.84</v>
      </c>
      <c r="J263" s="12">
        <f>_xlfn.XLOOKUP(A:A, 'FY26 Full Allocation'!B:B, 'FY26 Full Allocation'!D:D, "", FALSE)</f>
        <v>28734.880000000001</v>
      </c>
      <c r="K263" s="12">
        <f>_xlfn.XLOOKUP(A:A, 'FY26 Full Allocation'!B:B, 'FY26 Full Allocation'!D:D, "", FALSE)</f>
        <v>28734.880000000001</v>
      </c>
      <c r="O263" t="s">
        <v>95</v>
      </c>
      <c r="P263" t="str">
        <f>_xlfn.XLOOKUP(A263, 'FY26 Indirect Cost Rates'!E:E, 'FY26 Indirect Cost Rates'!D:D, "", FALSE)</f>
        <v/>
      </c>
      <c r="Q263">
        <f t="shared" si="4"/>
        <v>0</v>
      </c>
    </row>
    <row r="264" spans="1:17">
      <c r="A264" t="s">
        <v>937</v>
      </c>
      <c r="B264" t="s">
        <v>938</v>
      </c>
      <c r="C264" t="s">
        <v>939</v>
      </c>
      <c r="D264" t="s">
        <v>940</v>
      </c>
      <c r="E264" t="s">
        <v>92</v>
      </c>
      <c r="F264" s="13">
        <v>45200</v>
      </c>
      <c r="G264" t="s">
        <v>93</v>
      </c>
      <c r="H264" t="s">
        <v>94</v>
      </c>
      <c r="I264" s="12">
        <f>_xlfn.XLOOKUP(A:A, 'FY26 Prelim Allocation'!B:B, 'FY26 Prelim Allocation'!D:D, "", FALSE)</f>
        <v>116132.73</v>
      </c>
      <c r="J264" s="12">
        <f>_xlfn.XLOOKUP(A:A, 'FY26 Full Allocation'!B:B, 'FY26 Full Allocation'!D:D, "", FALSE)</f>
        <v>116225.03</v>
      </c>
      <c r="K264" s="12">
        <f>_xlfn.XLOOKUP(A:A, 'FY26 Full Allocation'!B:B, 'FY26 Full Allocation'!D:D, "", FALSE)</f>
        <v>116225.03</v>
      </c>
      <c r="O264" t="s">
        <v>95</v>
      </c>
      <c r="P264">
        <f>_xlfn.XLOOKUP(A264, 'FY26 Indirect Cost Rates'!E:E, 'FY26 Indirect Cost Rates'!D:D, "", FALSE)</f>
        <v>8</v>
      </c>
      <c r="Q264">
        <f t="shared" si="4"/>
        <v>0.08</v>
      </c>
    </row>
    <row r="265" spans="1:17">
      <c r="A265" t="s">
        <v>941</v>
      </c>
      <c r="B265" t="s">
        <v>942</v>
      </c>
      <c r="C265" t="s">
        <v>943</v>
      </c>
      <c r="D265" t="s">
        <v>944</v>
      </c>
      <c r="E265" t="s">
        <v>92</v>
      </c>
      <c r="F265" s="13">
        <v>45200</v>
      </c>
      <c r="G265" t="s">
        <v>93</v>
      </c>
      <c r="H265" t="s">
        <v>94</v>
      </c>
      <c r="I265" s="12">
        <f>_xlfn.XLOOKUP(A:A, 'FY26 Prelim Allocation'!B:B, 'FY26 Prelim Allocation'!D:D, "", FALSE)</f>
        <v>6896.68</v>
      </c>
      <c r="J265" s="12">
        <f>_xlfn.XLOOKUP(A:A, 'FY26 Full Allocation'!B:B, 'FY26 Full Allocation'!D:D, "", FALSE)</f>
        <v>6898.22</v>
      </c>
      <c r="K265" s="12">
        <f>_xlfn.XLOOKUP(A:A, 'FY26 Full Allocation'!B:B, 'FY26 Full Allocation'!D:D, "", FALSE)</f>
        <v>6898.22</v>
      </c>
      <c r="O265" t="s">
        <v>95</v>
      </c>
      <c r="P265">
        <f>_xlfn.XLOOKUP(A265, 'FY26 Indirect Cost Rates'!E:E, 'FY26 Indirect Cost Rates'!D:D, "", FALSE)</f>
        <v>8</v>
      </c>
      <c r="Q265">
        <f t="shared" si="4"/>
        <v>0.08</v>
      </c>
    </row>
    <row r="266" spans="1:17">
      <c r="A266" t="s">
        <v>945</v>
      </c>
      <c r="B266" t="s">
        <v>946</v>
      </c>
      <c r="C266" t="s">
        <v>947</v>
      </c>
      <c r="D266">
        <v>0</v>
      </c>
      <c r="E266" t="s">
        <v>92</v>
      </c>
      <c r="F266" s="13">
        <v>45200</v>
      </c>
      <c r="G266" t="s">
        <v>93</v>
      </c>
      <c r="H266" t="s">
        <v>94</v>
      </c>
      <c r="I266" s="12">
        <f>_xlfn.XLOOKUP(A:A, 'FY26 Prelim Allocation'!B:B, 'FY26 Prelim Allocation'!D:D, "", FALSE)</f>
        <v>7476.33</v>
      </c>
      <c r="J266" s="12">
        <f>_xlfn.XLOOKUP(A:A, 'FY26 Full Allocation'!B:B, 'FY26 Full Allocation'!D:D, "", FALSE)</f>
        <v>7476.33</v>
      </c>
      <c r="K266" s="12">
        <f>_xlfn.XLOOKUP(A:A, 'FY26 Full Allocation'!B:B, 'FY26 Full Allocation'!D:D, "", FALSE)</f>
        <v>7476.33</v>
      </c>
      <c r="O266" t="s">
        <v>95</v>
      </c>
      <c r="P266" t="str">
        <f>_xlfn.XLOOKUP(A266, 'FY26 Indirect Cost Rates'!E:E, 'FY26 Indirect Cost Rates'!D:D, "", FALSE)</f>
        <v/>
      </c>
      <c r="Q266">
        <f t="shared" si="4"/>
        <v>0</v>
      </c>
    </row>
    <row r="267" spans="1:17">
      <c r="A267" t="s">
        <v>948</v>
      </c>
      <c r="B267" t="s">
        <v>949</v>
      </c>
      <c r="C267" t="s">
        <v>950</v>
      </c>
      <c r="D267" t="s">
        <v>951</v>
      </c>
      <c r="E267" t="s">
        <v>92</v>
      </c>
      <c r="F267" s="13">
        <v>45200</v>
      </c>
      <c r="G267" t="s">
        <v>93</v>
      </c>
      <c r="H267" t="s">
        <v>94</v>
      </c>
      <c r="I267" s="12">
        <f>_xlfn.XLOOKUP(A:A, 'FY26 Prelim Allocation'!B:B, 'FY26 Prelim Allocation'!D:D, "", FALSE)</f>
        <v>6169597.2000000002</v>
      </c>
      <c r="J267" s="12">
        <f>_xlfn.XLOOKUP(A:A, 'FY26 Full Allocation'!B:B, 'FY26 Full Allocation'!D:D, "", FALSE)</f>
        <v>6173614.2699999996</v>
      </c>
      <c r="K267" s="12">
        <f>_xlfn.XLOOKUP(A:A, 'FY26 Full Allocation'!B:B, 'FY26 Full Allocation'!D:D, "", FALSE)</f>
        <v>6173614.2699999996</v>
      </c>
      <c r="O267" t="s">
        <v>95</v>
      </c>
      <c r="P267">
        <f>_xlfn.XLOOKUP(A267, 'FY26 Indirect Cost Rates'!E:E, 'FY26 Indirect Cost Rates'!D:D, "", FALSE)</f>
        <v>3.87</v>
      </c>
      <c r="Q267">
        <f t="shared" si="4"/>
        <v>3.8699999999999998E-2</v>
      </c>
    </row>
    <row r="268" spans="1:17">
      <c r="A268" t="s">
        <v>952</v>
      </c>
      <c r="B268" t="s">
        <v>953</v>
      </c>
      <c r="C268" t="s">
        <v>953</v>
      </c>
      <c r="D268" t="s">
        <v>954</v>
      </c>
      <c r="E268" t="s">
        <v>92</v>
      </c>
      <c r="F268" s="13">
        <v>45200</v>
      </c>
      <c r="G268" t="s">
        <v>93</v>
      </c>
      <c r="H268" t="s">
        <v>94</v>
      </c>
      <c r="I268" s="12">
        <f>_xlfn.XLOOKUP(A:A, 'FY26 Prelim Allocation'!B:B, 'FY26 Prelim Allocation'!D:D, "", FALSE)</f>
        <v>42031.61</v>
      </c>
      <c r="J268" s="12">
        <f>_xlfn.XLOOKUP(A:A, 'FY26 Full Allocation'!B:B, 'FY26 Full Allocation'!D:D, "", FALSE)</f>
        <v>42062.35</v>
      </c>
      <c r="K268" s="12">
        <f>_xlfn.XLOOKUP(A:A, 'FY26 Full Allocation'!B:B, 'FY26 Full Allocation'!D:D, "", FALSE)</f>
        <v>42062.35</v>
      </c>
      <c r="O268" t="s">
        <v>95</v>
      </c>
      <c r="P268">
        <f>_xlfn.XLOOKUP(A268, 'FY26 Indirect Cost Rates'!E:E, 'FY26 Indirect Cost Rates'!D:D, "", FALSE)</f>
        <v>8</v>
      </c>
      <c r="Q268">
        <f t="shared" si="4"/>
        <v>0.08</v>
      </c>
    </row>
    <row r="269" spans="1:17">
      <c r="A269" t="s">
        <v>955</v>
      </c>
      <c r="B269" t="s">
        <v>956</v>
      </c>
      <c r="C269" t="s">
        <v>957</v>
      </c>
      <c r="D269" t="s">
        <v>958</v>
      </c>
      <c r="E269" t="s">
        <v>92</v>
      </c>
      <c r="F269" s="13">
        <v>45200</v>
      </c>
      <c r="G269" t="s">
        <v>93</v>
      </c>
      <c r="H269" t="s">
        <v>94</v>
      </c>
      <c r="I269" s="12">
        <f>_xlfn.XLOOKUP(A:A, 'FY26 Prelim Allocation'!B:B, 'FY26 Prelim Allocation'!D:D, "", FALSE)</f>
        <v>2168055.2400000002</v>
      </c>
      <c r="J269" s="12">
        <f>_xlfn.XLOOKUP(A:A, 'FY26 Full Allocation'!B:B, 'FY26 Full Allocation'!D:D, "", FALSE)</f>
        <v>2169230.2799999998</v>
      </c>
      <c r="K269" s="12">
        <f>_xlfn.XLOOKUP(A:A, 'FY26 Full Allocation'!B:B, 'FY26 Full Allocation'!D:D, "", FALSE)</f>
        <v>2169230.2799999998</v>
      </c>
      <c r="O269" t="s">
        <v>95</v>
      </c>
      <c r="P269">
        <f>_xlfn.XLOOKUP(A269, 'FY26 Indirect Cost Rates'!E:E, 'FY26 Indirect Cost Rates'!D:D, "", FALSE)</f>
        <v>6.11</v>
      </c>
      <c r="Q269">
        <f t="shared" si="4"/>
        <v>6.1100000000000002E-2</v>
      </c>
    </row>
    <row r="270" spans="1:17">
      <c r="A270" t="s">
        <v>959</v>
      </c>
      <c r="B270" t="s">
        <v>960</v>
      </c>
      <c r="C270" t="s">
        <v>960</v>
      </c>
      <c r="D270" t="s">
        <v>961</v>
      </c>
      <c r="E270" t="s">
        <v>92</v>
      </c>
      <c r="F270" s="13">
        <v>45200</v>
      </c>
      <c r="G270" t="s">
        <v>93</v>
      </c>
      <c r="H270" t="s">
        <v>94</v>
      </c>
      <c r="I270" s="12">
        <f>_xlfn.XLOOKUP(A:A, 'FY26 Prelim Allocation'!B:B, 'FY26 Prelim Allocation'!D:D, "", FALSE)</f>
        <v>87654.35</v>
      </c>
      <c r="J270" s="12">
        <f>_xlfn.XLOOKUP(A:A, 'FY26 Full Allocation'!B:B, 'FY26 Full Allocation'!D:D, "", FALSE)</f>
        <v>87754.59</v>
      </c>
      <c r="K270" s="12">
        <f>_xlfn.XLOOKUP(A:A, 'FY26 Full Allocation'!B:B, 'FY26 Full Allocation'!D:D, "", FALSE)</f>
        <v>87754.59</v>
      </c>
      <c r="O270" t="s">
        <v>95</v>
      </c>
      <c r="P270">
        <f>_xlfn.XLOOKUP(A270, 'FY26 Indirect Cost Rates'!E:E, 'FY26 Indirect Cost Rates'!D:D, "", FALSE)</f>
        <v>8</v>
      </c>
      <c r="Q270">
        <f t="shared" si="4"/>
        <v>0.08</v>
      </c>
    </row>
    <row r="271" spans="1:17">
      <c r="A271" t="s">
        <v>962</v>
      </c>
      <c r="B271" t="s">
        <v>963</v>
      </c>
      <c r="C271" t="s">
        <v>963</v>
      </c>
      <c r="D271" t="s">
        <v>964</v>
      </c>
      <c r="E271" t="s">
        <v>92</v>
      </c>
      <c r="F271" s="13">
        <v>45200</v>
      </c>
      <c r="G271" t="s">
        <v>93</v>
      </c>
      <c r="H271" t="s">
        <v>94</v>
      </c>
      <c r="I271" s="12">
        <f>_xlfn.XLOOKUP(A:A, 'FY26 Prelim Allocation'!B:B, 'FY26 Prelim Allocation'!D:D, "", FALSE)</f>
        <v>3315175.32</v>
      </c>
      <c r="J271" s="12">
        <f>_xlfn.XLOOKUP(A:A, 'FY26 Full Allocation'!B:B, 'FY26 Full Allocation'!D:D, "", FALSE)</f>
        <v>3323715.88</v>
      </c>
      <c r="K271" s="12">
        <f>_xlfn.XLOOKUP(A:A, 'FY26 Full Allocation'!B:B, 'FY26 Full Allocation'!D:D, "", FALSE)</f>
        <v>3323715.88</v>
      </c>
      <c r="O271" t="s">
        <v>95</v>
      </c>
      <c r="P271">
        <f>_xlfn.XLOOKUP(A271, 'FY26 Indirect Cost Rates'!E:E, 'FY26 Indirect Cost Rates'!D:D, "", FALSE)</f>
        <v>2.9</v>
      </c>
      <c r="Q271">
        <f t="shared" si="4"/>
        <v>2.8999999999999998E-2</v>
      </c>
    </row>
    <row r="272" spans="1:17">
      <c r="A272" t="s">
        <v>965</v>
      </c>
      <c r="B272" t="s">
        <v>966</v>
      </c>
      <c r="C272" t="s">
        <v>967</v>
      </c>
      <c r="D272" t="s">
        <v>968</v>
      </c>
      <c r="E272" t="s">
        <v>92</v>
      </c>
      <c r="F272" s="13">
        <v>45200</v>
      </c>
      <c r="G272" t="s">
        <v>93</v>
      </c>
      <c r="H272" t="s">
        <v>94</v>
      </c>
      <c r="I272" s="12">
        <f>_xlfn.XLOOKUP(A:A, 'FY26 Prelim Allocation'!B:B, 'FY26 Prelim Allocation'!D:D, "", FALSE)</f>
        <v>413318.86</v>
      </c>
      <c r="J272" s="12">
        <f>_xlfn.XLOOKUP(A:A, 'FY26 Full Allocation'!B:B, 'FY26 Full Allocation'!D:D, "", FALSE)</f>
        <v>413624.35</v>
      </c>
      <c r="K272" s="12">
        <f>_xlfn.XLOOKUP(A:A, 'FY26 Full Allocation'!B:B, 'FY26 Full Allocation'!D:D, "", FALSE)</f>
        <v>413624.35</v>
      </c>
      <c r="O272" t="s">
        <v>95</v>
      </c>
      <c r="P272">
        <f>_xlfn.XLOOKUP(A272, 'FY26 Indirect Cost Rates'!E:E, 'FY26 Indirect Cost Rates'!D:D, "", FALSE)</f>
        <v>7.05</v>
      </c>
      <c r="Q272">
        <f t="shared" si="4"/>
        <v>7.0499999999999993E-2</v>
      </c>
    </row>
    <row r="273" spans="1:17">
      <c r="A273" t="s">
        <v>969</v>
      </c>
      <c r="B273" t="s">
        <v>970</v>
      </c>
      <c r="C273" t="s">
        <v>971</v>
      </c>
      <c r="D273" t="s">
        <v>972</v>
      </c>
      <c r="E273" t="s">
        <v>92</v>
      </c>
      <c r="F273" s="13">
        <v>45200</v>
      </c>
      <c r="G273" t="s">
        <v>93</v>
      </c>
      <c r="H273" t="s">
        <v>94</v>
      </c>
      <c r="I273" s="12">
        <f>_xlfn.XLOOKUP(A:A, 'FY26 Prelim Allocation'!B:B, 'FY26 Prelim Allocation'!D:D, "", FALSE)</f>
        <v>985.32</v>
      </c>
      <c r="J273" s="12">
        <f>_xlfn.XLOOKUP(A:A, 'FY26 Full Allocation'!B:B, 'FY26 Full Allocation'!D:D, "", FALSE)</f>
        <v>0</v>
      </c>
      <c r="K273" s="12">
        <f>_xlfn.XLOOKUP(A:A, 'FY26 Full Allocation'!B:B, 'FY26 Full Allocation'!D:D, "", FALSE)</f>
        <v>0</v>
      </c>
      <c r="O273" t="s">
        <v>95</v>
      </c>
      <c r="P273" t="str">
        <f>_xlfn.XLOOKUP(A273, 'FY26 Indirect Cost Rates'!E:E, 'FY26 Indirect Cost Rates'!D:D, "", FALSE)</f>
        <v/>
      </c>
      <c r="Q273">
        <f t="shared" si="4"/>
        <v>0</v>
      </c>
    </row>
    <row r="274" spans="1:17">
      <c r="A274" t="s">
        <v>973</v>
      </c>
      <c r="B274" t="s">
        <v>974</v>
      </c>
      <c r="C274" t="s">
        <v>975</v>
      </c>
      <c r="D274" t="s">
        <v>976</v>
      </c>
      <c r="E274" t="s">
        <v>92</v>
      </c>
      <c r="F274" s="13">
        <v>45200</v>
      </c>
      <c r="G274" t="s">
        <v>93</v>
      </c>
      <c r="H274" t="s">
        <v>94</v>
      </c>
      <c r="I274" s="12">
        <f>_xlfn.XLOOKUP(A:A, 'FY26 Prelim Allocation'!B:B, 'FY26 Prelim Allocation'!D:D, "", FALSE)</f>
        <v>58108.9</v>
      </c>
      <c r="J274" s="12">
        <f>_xlfn.XLOOKUP(A:A, 'FY26 Full Allocation'!B:B, 'FY26 Full Allocation'!D:D, "", FALSE)</f>
        <v>58154.69</v>
      </c>
      <c r="K274" s="12">
        <f>_xlfn.XLOOKUP(A:A, 'FY26 Full Allocation'!B:B, 'FY26 Full Allocation'!D:D, "", FALSE)</f>
        <v>58154.69</v>
      </c>
      <c r="O274" t="s">
        <v>95</v>
      </c>
      <c r="P274">
        <f>_xlfn.XLOOKUP(A274, 'FY26 Indirect Cost Rates'!E:E, 'FY26 Indirect Cost Rates'!D:D, "", FALSE)</f>
        <v>8</v>
      </c>
      <c r="Q274">
        <f t="shared" si="4"/>
        <v>0.08</v>
      </c>
    </row>
    <row r="275" spans="1:17">
      <c r="A275" t="s">
        <v>977</v>
      </c>
      <c r="B275" t="s">
        <v>978</v>
      </c>
      <c r="C275" t="s">
        <v>979</v>
      </c>
      <c r="D275" t="s">
        <v>980</v>
      </c>
      <c r="E275" t="s">
        <v>92</v>
      </c>
      <c r="F275" s="13">
        <v>45200</v>
      </c>
      <c r="G275" t="s">
        <v>93</v>
      </c>
      <c r="H275" t="s">
        <v>94</v>
      </c>
      <c r="I275" s="12">
        <f>_xlfn.XLOOKUP(A:A, 'FY26 Prelim Allocation'!B:B, 'FY26 Prelim Allocation'!D:D, "", FALSE)</f>
        <v>33000.46</v>
      </c>
      <c r="J275" s="12">
        <f>_xlfn.XLOOKUP(A:A, 'FY26 Full Allocation'!B:B, 'FY26 Full Allocation'!D:D, "", FALSE)</f>
        <v>33029.68</v>
      </c>
      <c r="K275" s="12">
        <f>_xlfn.XLOOKUP(A:A, 'FY26 Full Allocation'!B:B, 'FY26 Full Allocation'!D:D, "", FALSE)</f>
        <v>33029.68</v>
      </c>
      <c r="O275" t="s">
        <v>95</v>
      </c>
      <c r="P275" t="str">
        <f>_xlfn.XLOOKUP(A275, 'FY26 Indirect Cost Rates'!E:E, 'FY26 Indirect Cost Rates'!D:D, "", FALSE)</f>
        <v/>
      </c>
      <c r="Q275">
        <f t="shared" si="4"/>
        <v>0</v>
      </c>
    </row>
    <row r="276" spans="1:17">
      <c r="A276" t="s">
        <v>981</v>
      </c>
      <c r="B276" t="s">
        <v>982</v>
      </c>
      <c r="C276" t="s">
        <v>983</v>
      </c>
      <c r="D276" t="s">
        <v>984</v>
      </c>
      <c r="E276" t="s">
        <v>92</v>
      </c>
      <c r="F276" s="13">
        <v>45200</v>
      </c>
      <c r="G276" t="s">
        <v>93</v>
      </c>
      <c r="H276" t="s">
        <v>94</v>
      </c>
      <c r="I276" s="12">
        <f>_xlfn.XLOOKUP(A:A, 'FY26 Prelim Allocation'!B:B, 'FY26 Prelim Allocation'!D:D, "", FALSE)</f>
        <v>0</v>
      </c>
      <c r="J276" s="12">
        <f>_xlfn.XLOOKUP(A:A, 'FY26 Full Allocation'!B:B, 'FY26 Full Allocation'!D:D, "", FALSE)</f>
        <v>0</v>
      </c>
      <c r="K276" s="12">
        <f>_xlfn.XLOOKUP(A:A, 'FY26 Full Allocation'!B:B, 'FY26 Full Allocation'!D:D, "", FALSE)</f>
        <v>0</v>
      </c>
      <c r="O276" t="s">
        <v>95</v>
      </c>
      <c r="P276">
        <f>_xlfn.XLOOKUP(A276, 'FY26 Indirect Cost Rates'!E:E, 'FY26 Indirect Cost Rates'!D:D, "", FALSE)</f>
        <v>8</v>
      </c>
      <c r="Q276">
        <f t="shared" si="4"/>
        <v>0.08</v>
      </c>
    </row>
    <row r="277" spans="1:17">
      <c r="A277" t="s">
        <v>985</v>
      </c>
      <c r="B277" t="s">
        <v>986</v>
      </c>
      <c r="C277" t="s">
        <v>987</v>
      </c>
      <c r="D277" t="s">
        <v>988</v>
      </c>
      <c r="E277" t="s">
        <v>92</v>
      </c>
      <c r="F277" s="13">
        <v>45200</v>
      </c>
      <c r="G277" t="s">
        <v>93</v>
      </c>
      <c r="H277" t="s">
        <v>94</v>
      </c>
      <c r="I277" s="12">
        <f>_xlfn.XLOOKUP(A:A, 'FY26 Prelim Allocation'!B:B, 'FY26 Prelim Allocation'!D:D, "", FALSE)</f>
        <v>19176.23</v>
      </c>
      <c r="J277" s="12">
        <f>_xlfn.XLOOKUP(A:A, 'FY26 Full Allocation'!B:B, 'FY26 Full Allocation'!D:D, "", FALSE)</f>
        <v>19186.57</v>
      </c>
      <c r="K277" s="12">
        <f>_xlfn.XLOOKUP(A:A, 'FY26 Full Allocation'!B:B, 'FY26 Full Allocation'!D:D, "", FALSE)</f>
        <v>19186.57</v>
      </c>
      <c r="O277" t="s">
        <v>95</v>
      </c>
      <c r="P277" t="str">
        <f>_xlfn.XLOOKUP(A277, 'FY26 Indirect Cost Rates'!E:E, 'FY26 Indirect Cost Rates'!D:D, "", FALSE)</f>
        <v/>
      </c>
      <c r="Q277">
        <f t="shared" si="4"/>
        <v>0</v>
      </c>
    </row>
    <row r="278" spans="1:17">
      <c r="A278" t="s">
        <v>989</v>
      </c>
      <c r="B278" t="s">
        <v>990</v>
      </c>
      <c r="C278" t="s">
        <v>991</v>
      </c>
      <c r="D278" t="s">
        <v>992</v>
      </c>
      <c r="E278" t="s">
        <v>92</v>
      </c>
      <c r="F278" s="13">
        <v>45200</v>
      </c>
      <c r="G278" t="s">
        <v>93</v>
      </c>
      <c r="H278" t="s">
        <v>94</v>
      </c>
      <c r="I278" s="12">
        <f>_xlfn.XLOOKUP(A:A, 'FY26 Prelim Allocation'!B:B, 'FY26 Prelim Allocation'!D:D, "", FALSE)</f>
        <v>8398.36</v>
      </c>
      <c r="J278" s="12">
        <f>_xlfn.XLOOKUP(A:A, 'FY26 Full Allocation'!B:B, 'FY26 Full Allocation'!D:D, "", FALSE)</f>
        <v>8406.0400000000009</v>
      </c>
      <c r="K278" s="12">
        <f>_xlfn.XLOOKUP(A:A, 'FY26 Full Allocation'!B:B, 'FY26 Full Allocation'!D:D, "", FALSE)</f>
        <v>8406.0400000000009</v>
      </c>
      <c r="O278" t="s">
        <v>95</v>
      </c>
      <c r="P278">
        <f>_xlfn.XLOOKUP(A278, 'FY26 Indirect Cost Rates'!E:E, 'FY26 Indirect Cost Rates'!D:D, "", FALSE)</f>
        <v>8</v>
      </c>
      <c r="Q278">
        <f t="shared" si="4"/>
        <v>0.08</v>
      </c>
    </row>
    <row r="279" spans="1:17">
      <c r="A279" t="s">
        <v>993</v>
      </c>
      <c r="B279" t="s">
        <v>994</v>
      </c>
      <c r="C279" t="s">
        <v>994</v>
      </c>
      <c r="D279" t="s">
        <v>995</v>
      </c>
      <c r="E279" t="s">
        <v>92</v>
      </c>
      <c r="F279" s="13">
        <v>45200</v>
      </c>
      <c r="G279" t="s">
        <v>93</v>
      </c>
      <c r="H279" t="s">
        <v>94</v>
      </c>
      <c r="I279" s="12">
        <f>_xlfn.XLOOKUP(A:A, 'FY26 Prelim Allocation'!B:B, 'FY26 Prelim Allocation'!D:D, "", FALSE)</f>
        <v>60454.45</v>
      </c>
      <c r="J279" s="12">
        <f>_xlfn.XLOOKUP(A:A, 'FY26 Full Allocation'!B:B, 'FY26 Full Allocation'!D:D, "", FALSE)</f>
        <v>60523.5</v>
      </c>
      <c r="K279" s="12">
        <f>_xlfn.XLOOKUP(A:A, 'FY26 Full Allocation'!B:B, 'FY26 Full Allocation'!D:D, "", FALSE)</f>
        <v>60523.5</v>
      </c>
      <c r="O279" t="s">
        <v>95</v>
      </c>
      <c r="P279" t="str">
        <f>_xlfn.XLOOKUP(A279, 'FY26 Indirect Cost Rates'!E:E, 'FY26 Indirect Cost Rates'!D:D, "", FALSE)</f>
        <v/>
      </c>
      <c r="Q279">
        <f t="shared" si="4"/>
        <v>0</v>
      </c>
    </row>
    <row r="280" spans="1:17">
      <c r="A280" t="s">
        <v>996</v>
      </c>
      <c r="B280" t="s">
        <v>997</v>
      </c>
      <c r="C280" t="s">
        <v>997</v>
      </c>
      <c r="D280" t="s">
        <v>998</v>
      </c>
      <c r="E280" t="s">
        <v>92</v>
      </c>
      <c r="F280" s="13">
        <v>45200</v>
      </c>
      <c r="G280" t="s">
        <v>93</v>
      </c>
      <c r="H280" t="s">
        <v>94</v>
      </c>
      <c r="I280" s="12">
        <f>_xlfn.XLOOKUP(A:A, 'FY26 Prelim Allocation'!B:B, 'FY26 Prelim Allocation'!D:D, "", FALSE)</f>
        <v>101398.6</v>
      </c>
      <c r="J280" s="12">
        <f>_xlfn.XLOOKUP(A:A, 'FY26 Full Allocation'!B:B, 'FY26 Full Allocation'!D:D, "", FALSE)</f>
        <v>101491.51</v>
      </c>
      <c r="K280" s="12">
        <f>_xlfn.XLOOKUP(A:A, 'FY26 Full Allocation'!B:B, 'FY26 Full Allocation'!D:D, "", FALSE)</f>
        <v>101491.51</v>
      </c>
      <c r="O280" t="s">
        <v>95</v>
      </c>
      <c r="P280" t="str">
        <f>_xlfn.XLOOKUP(A280, 'FY26 Indirect Cost Rates'!E:E, 'FY26 Indirect Cost Rates'!D:D, "", FALSE)</f>
        <v/>
      </c>
      <c r="Q280">
        <f t="shared" si="4"/>
        <v>0</v>
      </c>
    </row>
    <row r="281" spans="1:17">
      <c r="A281" t="s">
        <v>999</v>
      </c>
      <c r="B281" t="s">
        <v>1000</v>
      </c>
      <c r="C281" t="s">
        <v>1001</v>
      </c>
      <c r="D281" t="s">
        <v>1002</v>
      </c>
      <c r="E281" t="s">
        <v>92</v>
      </c>
      <c r="F281" s="13">
        <v>45200</v>
      </c>
      <c r="G281" t="s">
        <v>93</v>
      </c>
      <c r="H281" t="s">
        <v>94</v>
      </c>
      <c r="I281" s="12">
        <f>_xlfn.XLOOKUP(A:A, 'FY26 Prelim Allocation'!B:B, 'FY26 Prelim Allocation'!D:D, "", FALSE)</f>
        <v>284140.96000000002</v>
      </c>
      <c r="J281" s="12">
        <f>_xlfn.XLOOKUP(A:A, 'FY26 Full Allocation'!B:B, 'FY26 Full Allocation'!D:D, "", FALSE)</f>
        <v>284456.25</v>
      </c>
      <c r="K281" s="12">
        <f>_xlfn.XLOOKUP(A:A, 'FY26 Full Allocation'!B:B, 'FY26 Full Allocation'!D:D, "", FALSE)</f>
        <v>284456.25</v>
      </c>
      <c r="O281" t="s">
        <v>95</v>
      </c>
      <c r="P281" t="str">
        <f>_xlfn.XLOOKUP(A281, 'FY26 Indirect Cost Rates'!E:E, 'FY26 Indirect Cost Rates'!D:D, "", FALSE)</f>
        <v/>
      </c>
      <c r="Q281">
        <f t="shared" si="4"/>
        <v>0</v>
      </c>
    </row>
    <row r="282" spans="1:17">
      <c r="A282" t="s">
        <v>1003</v>
      </c>
      <c r="B282" t="s">
        <v>1004</v>
      </c>
      <c r="C282" t="s">
        <v>1004</v>
      </c>
      <c r="D282" t="s">
        <v>1005</v>
      </c>
      <c r="E282" t="s">
        <v>92</v>
      </c>
      <c r="F282" s="13">
        <v>45200</v>
      </c>
      <c r="G282" t="s">
        <v>93</v>
      </c>
      <c r="H282" t="s">
        <v>94</v>
      </c>
      <c r="I282" s="12">
        <f>_xlfn.XLOOKUP(A:A, 'FY26 Prelim Allocation'!B:B, 'FY26 Prelim Allocation'!D:D, "", FALSE)</f>
        <v>9943.1299999999992</v>
      </c>
      <c r="J282" s="12">
        <f>_xlfn.XLOOKUP(A:A, 'FY26 Full Allocation'!B:B, 'FY26 Full Allocation'!D:D, "", FALSE)</f>
        <v>9953.5499999999993</v>
      </c>
      <c r="K282" s="12">
        <f>_xlfn.XLOOKUP(A:A, 'FY26 Full Allocation'!B:B, 'FY26 Full Allocation'!D:D, "", FALSE)</f>
        <v>9953.5499999999993</v>
      </c>
      <c r="O282" t="s">
        <v>95</v>
      </c>
      <c r="P282" t="str">
        <f>_xlfn.XLOOKUP(A282, 'FY26 Indirect Cost Rates'!E:E, 'FY26 Indirect Cost Rates'!D:D, "", FALSE)</f>
        <v/>
      </c>
      <c r="Q282">
        <f t="shared" si="4"/>
        <v>0</v>
      </c>
    </row>
    <row r="283" spans="1:17">
      <c r="A283" t="s">
        <v>1006</v>
      </c>
      <c r="B283" t="s">
        <v>1007</v>
      </c>
      <c r="C283" t="s">
        <v>1008</v>
      </c>
      <c r="D283" t="s">
        <v>1009</v>
      </c>
      <c r="E283" t="s">
        <v>92</v>
      </c>
      <c r="F283" s="13">
        <v>45200</v>
      </c>
      <c r="G283" t="s">
        <v>93</v>
      </c>
      <c r="H283" t="s">
        <v>94</v>
      </c>
      <c r="I283" s="12">
        <f>_xlfn.XLOOKUP(A:A, 'FY26 Prelim Allocation'!B:B, 'FY26 Prelim Allocation'!D:D, "", FALSE)</f>
        <v>70877.36</v>
      </c>
      <c r="J283" s="12">
        <f>_xlfn.XLOOKUP(A:A, 'FY26 Full Allocation'!B:B, 'FY26 Full Allocation'!D:D, "", FALSE)</f>
        <v>70932.240000000005</v>
      </c>
      <c r="K283" s="12">
        <f>_xlfn.XLOOKUP(A:A, 'FY26 Full Allocation'!B:B, 'FY26 Full Allocation'!D:D, "", FALSE)</f>
        <v>70932.240000000005</v>
      </c>
      <c r="O283" t="s">
        <v>95</v>
      </c>
      <c r="P283">
        <f>_xlfn.XLOOKUP(A283, 'FY26 Indirect Cost Rates'!E:E, 'FY26 Indirect Cost Rates'!D:D, "", FALSE)</f>
        <v>8</v>
      </c>
      <c r="Q283">
        <f t="shared" si="4"/>
        <v>0.08</v>
      </c>
    </row>
    <row r="284" spans="1:17">
      <c r="A284" t="s">
        <v>1010</v>
      </c>
      <c r="B284" t="s">
        <v>1011</v>
      </c>
      <c r="C284" t="s">
        <v>1012</v>
      </c>
      <c r="D284" t="s">
        <v>1013</v>
      </c>
      <c r="E284" t="s">
        <v>92</v>
      </c>
      <c r="F284" s="13">
        <v>45200</v>
      </c>
      <c r="G284" t="s">
        <v>93</v>
      </c>
      <c r="H284" t="s">
        <v>94</v>
      </c>
      <c r="I284" s="12">
        <f>_xlfn.XLOOKUP(A:A, 'FY26 Prelim Allocation'!B:B, 'FY26 Prelim Allocation'!D:D, "", FALSE)</f>
        <v>32835.08</v>
      </c>
      <c r="J284" s="12">
        <f>_xlfn.XLOOKUP(A:A, 'FY26 Full Allocation'!B:B, 'FY26 Full Allocation'!D:D, "", FALSE)</f>
        <v>32868.97</v>
      </c>
      <c r="K284" s="12">
        <f>_xlfn.XLOOKUP(A:A, 'FY26 Full Allocation'!B:B, 'FY26 Full Allocation'!D:D, "", FALSE)</f>
        <v>32868.97</v>
      </c>
      <c r="O284" t="s">
        <v>95</v>
      </c>
      <c r="P284">
        <f>_xlfn.XLOOKUP(A284, 'FY26 Indirect Cost Rates'!E:E, 'FY26 Indirect Cost Rates'!D:D, "", FALSE)</f>
        <v>8</v>
      </c>
      <c r="Q284">
        <f t="shared" si="4"/>
        <v>0.08</v>
      </c>
    </row>
    <row r="285" spans="1:17">
      <c r="A285" t="s">
        <v>1014</v>
      </c>
      <c r="B285" t="s">
        <v>1015</v>
      </c>
      <c r="C285" t="s">
        <v>1016</v>
      </c>
      <c r="D285" t="s">
        <v>1017</v>
      </c>
      <c r="E285" t="s">
        <v>92</v>
      </c>
      <c r="F285" s="13">
        <v>45200</v>
      </c>
      <c r="G285" t="s">
        <v>93</v>
      </c>
      <c r="H285" t="s">
        <v>94</v>
      </c>
      <c r="I285" s="12">
        <f>_xlfn.XLOOKUP(A:A, 'FY26 Prelim Allocation'!B:B, 'FY26 Prelim Allocation'!D:D, "", FALSE)</f>
        <v>112245.58</v>
      </c>
      <c r="J285" s="12">
        <f>_xlfn.XLOOKUP(A:A, 'FY26 Full Allocation'!B:B, 'FY26 Full Allocation'!D:D, "", FALSE)</f>
        <v>112335.57</v>
      </c>
      <c r="K285" s="12">
        <f>_xlfn.XLOOKUP(A:A, 'FY26 Full Allocation'!B:B, 'FY26 Full Allocation'!D:D, "", FALSE)</f>
        <v>112335.57</v>
      </c>
      <c r="O285" t="s">
        <v>95</v>
      </c>
      <c r="P285">
        <f>_xlfn.XLOOKUP(A285, 'FY26 Indirect Cost Rates'!E:E, 'FY26 Indirect Cost Rates'!D:D, "", FALSE)</f>
        <v>8</v>
      </c>
      <c r="Q285">
        <f t="shared" si="4"/>
        <v>0.08</v>
      </c>
    </row>
    <row r="286" spans="1:17">
      <c r="A286" t="s">
        <v>1018</v>
      </c>
      <c r="B286" t="s">
        <v>1019</v>
      </c>
      <c r="C286" t="s">
        <v>1020</v>
      </c>
      <c r="D286" t="s">
        <v>1021</v>
      </c>
      <c r="E286" t="s">
        <v>92</v>
      </c>
      <c r="F286" s="13">
        <v>45200</v>
      </c>
      <c r="G286" t="s">
        <v>93</v>
      </c>
      <c r="H286" t="s">
        <v>94</v>
      </c>
      <c r="I286" s="12">
        <f>_xlfn.XLOOKUP(A:A, 'FY26 Prelim Allocation'!B:B, 'FY26 Prelim Allocation'!D:D, "", FALSE)</f>
        <v>203277.43</v>
      </c>
      <c r="J286" s="12">
        <f>_xlfn.XLOOKUP(A:A, 'FY26 Full Allocation'!B:B, 'FY26 Full Allocation'!D:D, "", FALSE)</f>
        <v>203508.44</v>
      </c>
      <c r="K286" s="12">
        <f>_xlfn.XLOOKUP(A:A, 'FY26 Full Allocation'!B:B, 'FY26 Full Allocation'!D:D, "", FALSE)</f>
        <v>203508.44</v>
      </c>
      <c r="O286" t="s">
        <v>95</v>
      </c>
      <c r="P286" t="str">
        <f>_xlfn.XLOOKUP(A286, 'FY26 Indirect Cost Rates'!E:E, 'FY26 Indirect Cost Rates'!D:D, "", FALSE)</f>
        <v/>
      </c>
      <c r="Q286">
        <f t="shared" si="4"/>
        <v>0</v>
      </c>
    </row>
    <row r="287" spans="1:17">
      <c r="A287" t="s">
        <v>1022</v>
      </c>
      <c r="B287" t="s">
        <v>1023</v>
      </c>
      <c r="C287" t="s">
        <v>1023</v>
      </c>
      <c r="D287" t="s">
        <v>1024</v>
      </c>
      <c r="E287" t="s">
        <v>92</v>
      </c>
      <c r="F287" s="13">
        <v>45200</v>
      </c>
      <c r="G287" t="s">
        <v>93</v>
      </c>
      <c r="H287" t="s">
        <v>94</v>
      </c>
      <c r="I287" s="12">
        <f>_xlfn.XLOOKUP(A:A, 'FY26 Prelim Allocation'!B:B, 'FY26 Prelim Allocation'!D:D, "", FALSE)</f>
        <v>93317.25</v>
      </c>
      <c r="J287" s="12">
        <f>_xlfn.XLOOKUP(A:A, 'FY26 Full Allocation'!B:B, 'FY26 Full Allocation'!D:D, "", FALSE)</f>
        <v>93418.95</v>
      </c>
      <c r="K287" s="12">
        <f>_xlfn.XLOOKUP(A:A, 'FY26 Full Allocation'!B:B, 'FY26 Full Allocation'!D:D, "", FALSE)</f>
        <v>93418.95</v>
      </c>
      <c r="O287" t="s">
        <v>95</v>
      </c>
      <c r="P287" t="str">
        <f>_xlfn.XLOOKUP(A287, 'FY26 Indirect Cost Rates'!E:E, 'FY26 Indirect Cost Rates'!D:D, "", FALSE)</f>
        <v/>
      </c>
      <c r="Q287">
        <f t="shared" si="4"/>
        <v>0</v>
      </c>
    </row>
    <row r="288" spans="1:17">
      <c r="A288" t="s">
        <v>1025</v>
      </c>
      <c r="B288" t="s">
        <v>1026</v>
      </c>
      <c r="C288" t="s">
        <v>1026</v>
      </c>
      <c r="D288" t="s">
        <v>1027</v>
      </c>
      <c r="E288" t="s">
        <v>92</v>
      </c>
      <c r="F288" s="13">
        <v>45200</v>
      </c>
      <c r="G288" t="s">
        <v>93</v>
      </c>
      <c r="H288" t="s">
        <v>94</v>
      </c>
      <c r="I288" s="12">
        <f>_xlfn.XLOOKUP(A:A, 'FY26 Prelim Allocation'!B:B, 'FY26 Prelim Allocation'!D:D, "", FALSE)</f>
        <v>121722.06</v>
      </c>
      <c r="J288" s="12">
        <f>_xlfn.XLOOKUP(A:A, 'FY26 Full Allocation'!B:B, 'FY26 Full Allocation'!D:D, "", FALSE)</f>
        <v>121856.12</v>
      </c>
      <c r="K288" s="12">
        <f>_xlfn.XLOOKUP(A:A, 'FY26 Full Allocation'!B:B, 'FY26 Full Allocation'!D:D, "", FALSE)</f>
        <v>121856.12</v>
      </c>
      <c r="O288" t="s">
        <v>95</v>
      </c>
      <c r="P288" t="str">
        <f>_xlfn.XLOOKUP(A288, 'FY26 Indirect Cost Rates'!E:E, 'FY26 Indirect Cost Rates'!D:D, "", FALSE)</f>
        <v/>
      </c>
      <c r="Q288">
        <f t="shared" si="4"/>
        <v>0</v>
      </c>
    </row>
    <row r="289" spans="1:17">
      <c r="A289" t="s">
        <v>1028</v>
      </c>
      <c r="B289" t="s">
        <v>1029</v>
      </c>
      <c r="C289" t="s">
        <v>1030</v>
      </c>
      <c r="D289" t="s">
        <v>1031</v>
      </c>
      <c r="E289" t="s">
        <v>92</v>
      </c>
      <c r="F289" s="13">
        <v>45200</v>
      </c>
      <c r="G289" t="s">
        <v>93</v>
      </c>
      <c r="H289" t="s">
        <v>94</v>
      </c>
      <c r="I289" s="12">
        <f>_xlfn.XLOOKUP(A:A, 'FY26 Prelim Allocation'!B:B, 'FY26 Prelim Allocation'!D:D, "", FALSE)</f>
        <v>146241.37</v>
      </c>
      <c r="J289" s="12">
        <f>_xlfn.XLOOKUP(A:A, 'FY26 Full Allocation'!B:B, 'FY26 Full Allocation'!D:D, "", FALSE)</f>
        <v>146403.75</v>
      </c>
      <c r="K289" s="12">
        <f>_xlfn.XLOOKUP(A:A, 'FY26 Full Allocation'!B:B, 'FY26 Full Allocation'!D:D, "", FALSE)</f>
        <v>146403.75</v>
      </c>
      <c r="O289" t="s">
        <v>95</v>
      </c>
      <c r="P289" t="str">
        <f>_xlfn.XLOOKUP(A289, 'FY26 Indirect Cost Rates'!E:E, 'FY26 Indirect Cost Rates'!D:D, "", FALSE)</f>
        <v/>
      </c>
      <c r="Q289">
        <f t="shared" si="4"/>
        <v>0</v>
      </c>
    </row>
    <row r="290" spans="1:17">
      <c r="A290" t="s">
        <v>1032</v>
      </c>
      <c r="B290" t="s">
        <v>1033</v>
      </c>
      <c r="C290" t="s">
        <v>1034</v>
      </c>
      <c r="D290" t="s">
        <v>1035</v>
      </c>
      <c r="E290" t="s">
        <v>92</v>
      </c>
      <c r="F290" s="13">
        <v>45200</v>
      </c>
      <c r="G290" t="s">
        <v>93</v>
      </c>
      <c r="H290" t="s">
        <v>94</v>
      </c>
      <c r="I290" s="12">
        <f>_xlfn.XLOOKUP(A:A, 'FY26 Prelim Allocation'!B:B, 'FY26 Prelim Allocation'!D:D, "", FALSE)</f>
        <v>40618.639999999999</v>
      </c>
      <c r="J290" s="12">
        <f>_xlfn.XLOOKUP(A:A, 'FY26 Full Allocation'!B:B, 'FY26 Full Allocation'!D:D, "", FALSE)</f>
        <v>40654.400000000001</v>
      </c>
      <c r="K290" s="12">
        <f>_xlfn.XLOOKUP(A:A, 'FY26 Full Allocation'!B:B, 'FY26 Full Allocation'!D:D, "", FALSE)</f>
        <v>40654.400000000001</v>
      </c>
      <c r="O290" t="s">
        <v>95</v>
      </c>
      <c r="P290" t="str">
        <f>_xlfn.XLOOKUP(A290, 'FY26 Indirect Cost Rates'!E:E, 'FY26 Indirect Cost Rates'!D:D, "", FALSE)</f>
        <v/>
      </c>
      <c r="Q290">
        <f t="shared" si="4"/>
        <v>0</v>
      </c>
    </row>
    <row r="291" spans="1:17">
      <c r="A291" t="s">
        <v>1036</v>
      </c>
      <c r="B291" t="s">
        <v>1037</v>
      </c>
      <c r="C291" t="s">
        <v>1038</v>
      </c>
      <c r="D291" t="s">
        <v>1039</v>
      </c>
      <c r="E291" t="s">
        <v>92</v>
      </c>
      <c r="F291" s="13">
        <v>45200</v>
      </c>
      <c r="G291" t="s">
        <v>93</v>
      </c>
      <c r="H291" t="s">
        <v>94</v>
      </c>
      <c r="I291" s="12">
        <f>_xlfn.XLOOKUP(A:A, 'FY26 Prelim Allocation'!B:B, 'FY26 Prelim Allocation'!D:D, "", FALSE)</f>
        <v>5527.55</v>
      </c>
      <c r="J291" s="12">
        <f>_xlfn.XLOOKUP(A:A, 'FY26 Full Allocation'!B:B, 'FY26 Full Allocation'!D:D, "", FALSE)</f>
        <v>5532.93</v>
      </c>
      <c r="K291" s="12">
        <f>_xlfn.XLOOKUP(A:A, 'FY26 Full Allocation'!B:B, 'FY26 Full Allocation'!D:D, "", FALSE)</f>
        <v>5532.93</v>
      </c>
      <c r="O291" t="s">
        <v>95</v>
      </c>
      <c r="P291">
        <f>_xlfn.XLOOKUP(A291, 'FY26 Indirect Cost Rates'!E:E, 'FY26 Indirect Cost Rates'!D:D, "", FALSE)</f>
        <v>8</v>
      </c>
      <c r="Q291">
        <f t="shared" si="4"/>
        <v>0.08</v>
      </c>
    </row>
    <row r="292" spans="1:17">
      <c r="A292" t="s">
        <v>1040</v>
      </c>
      <c r="B292" t="s">
        <v>1041</v>
      </c>
      <c r="C292" t="s">
        <v>1041</v>
      </c>
      <c r="D292" t="s">
        <v>1042</v>
      </c>
      <c r="E292" t="s">
        <v>92</v>
      </c>
      <c r="F292" s="13">
        <v>45200</v>
      </c>
      <c r="G292" t="s">
        <v>93</v>
      </c>
      <c r="H292" t="s">
        <v>94</v>
      </c>
      <c r="I292" s="12">
        <f>_xlfn.XLOOKUP(A:A, 'FY26 Prelim Allocation'!B:B, 'FY26 Prelim Allocation'!D:D, "", FALSE)</f>
        <v>81755.899999999994</v>
      </c>
      <c r="J292" s="12">
        <f>_xlfn.XLOOKUP(A:A, 'FY26 Full Allocation'!B:B, 'FY26 Full Allocation'!D:D, "", FALSE)</f>
        <v>81844.56</v>
      </c>
      <c r="K292" s="12">
        <f>_xlfn.XLOOKUP(A:A, 'FY26 Full Allocation'!B:B, 'FY26 Full Allocation'!D:D, "", FALSE)</f>
        <v>81844.56</v>
      </c>
      <c r="O292" t="s">
        <v>95</v>
      </c>
      <c r="P292" t="str">
        <f>_xlfn.XLOOKUP(A292, 'FY26 Indirect Cost Rates'!E:E, 'FY26 Indirect Cost Rates'!D:D, "", FALSE)</f>
        <v/>
      </c>
      <c r="Q292">
        <f t="shared" si="4"/>
        <v>0</v>
      </c>
    </row>
    <row r="293" spans="1:17">
      <c r="A293" t="s">
        <v>1043</v>
      </c>
      <c r="B293" t="s">
        <v>1044</v>
      </c>
      <c r="C293" t="s">
        <v>1044</v>
      </c>
      <c r="D293" t="s">
        <v>1045</v>
      </c>
      <c r="E293" t="s">
        <v>92</v>
      </c>
      <c r="F293" s="13">
        <v>45200</v>
      </c>
      <c r="G293" t="s">
        <v>93</v>
      </c>
      <c r="H293" t="s">
        <v>94</v>
      </c>
      <c r="I293" s="12">
        <f>_xlfn.XLOOKUP(A:A, 'FY26 Prelim Allocation'!B:B, 'FY26 Prelim Allocation'!D:D, "", FALSE)</f>
        <v>2172895.5099999998</v>
      </c>
      <c r="J293" s="12">
        <f>_xlfn.XLOOKUP(A:A, 'FY26 Full Allocation'!B:B, 'FY26 Full Allocation'!D:D, "", FALSE)</f>
        <v>2173644.9500000002</v>
      </c>
      <c r="K293" s="12">
        <f>_xlfn.XLOOKUP(A:A, 'FY26 Full Allocation'!B:B, 'FY26 Full Allocation'!D:D, "", FALSE)</f>
        <v>2173644.9500000002</v>
      </c>
      <c r="O293" t="s">
        <v>95</v>
      </c>
      <c r="P293">
        <f>_xlfn.XLOOKUP(A293, 'FY26 Indirect Cost Rates'!E:E, 'FY26 Indirect Cost Rates'!D:D, "", FALSE)</f>
        <v>5.25</v>
      </c>
      <c r="Q293">
        <f t="shared" si="4"/>
        <v>5.2499999999999998E-2</v>
      </c>
    </row>
    <row r="294" spans="1:17">
      <c r="A294" t="s">
        <v>1046</v>
      </c>
      <c r="B294" t="s">
        <v>1047</v>
      </c>
      <c r="C294" t="s">
        <v>1048</v>
      </c>
      <c r="D294" t="s">
        <v>1049</v>
      </c>
      <c r="E294" t="s">
        <v>92</v>
      </c>
      <c r="F294" s="13">
        <v>45200</v>
      </c>
      <c r="G294" t="s">
        <v>93</v>
      </c>
      <c r="H294" t="s">
        <v>94</v>
      </c>
      <c r="I294" s="12">
        <f>_xlfn.XLOOKUP(A:A, 'FY26 Prelim Allocation'!B:B, 'FY26 Prelim Allocation'!D:D, "", FALSE)</f>
        <v>2922.73</v>
      </c>
      <c r="J294" s="12">
        <f>_xlfn.XLOOKUP(A:A, 'FY26 Full Allocation'!B:B, 'FY26 Full Allocation'!D:D, "", FALSE)</f>
        <v>0</v>
      </c>
      <c r="K294" s="12">
        <f>_xlfn.XLOOKUP(A:A, 'FY26 Full Allocation'!B:B, 'FY26 Full Allocation'!D:D, "", FALSE)</f>
        <v>0</v>
      </c>
      <c r="O294" t="s">
        <v>95</v>
      </c>
      <c r="P294" t="str">
        <f>_xlfn.XLOOKUP(A294, 'FY26 Indirect Cost Rates'!E:E, 'FY26 Indirect Cost Rates'!D:D, "", FALSE)</f>
        <v/>
      </c>
      <c r="Q294">
        <f t="shared" si="4"/>
        <v>0</v>
      </c>
    </row>
    <row r="295" spans="1:17">
      <c r="A295" t="s">
        <v>1050</v>
      </c>
      <c r="B295" t="s">
        <v>1051</v>
      </c>
      <c r="C295" t="s">
        <v>1052</v>
      </c>
      <c r="D295" t="s">
        <v>1053</v>
      </c>
      <c r="E295" t="s">
        <v>92</v>
      </c>
      <c r="F295" s="13">
        <v>45200</v>
      </c>
      <c r="G295" t="s">
        <v>93</v>
      </c>
      <c r="H295" t="s">
        <v>94</v>
      </c>
      <c r="I295" s="12">
        <f>_xlfn.XLOOKUP(A:A, 'FY26 Prelim Allocation'!B:B, 'FY26 Prelim Allocation'!D:D, "", FALSE)</f>
        <v>29420.240000000002</v>
      </c>
      <c r="J295" s="12">
        <f>_xlfn.XLOOKUP(A:A, 'FY26 Full Allocation'!B:B, 'FY26 Full Allocation'!D:D, "", FALSE)</f>
        <v>29450.95</v>
      </c>
      <c r="K295" s="12">
        <f>_xlfn.XLOOKUP(A:A, 'FY26 Full Allocation'!B:B, 'FY26 Full Allocation'!D:D, "", FALSE)</f>
        <v>29450.95</v>
      </c>
      <c r="O295" t="s">
        <v>95</v>
      </c>
      <c r="P295">
        <f>_xlfn.XLOOKUP(A295, 'FY26 Indirect Cost Rates'!E:E, 'FY26 Indirect Cost Rates'!D:D, "", FALSE)</f>
        <v>8</v>
      </c>
      <c r="Q295">
        <f t="shared" si="4"/>
        <v>0.08</v>
      </c>
    </row>
    <row r="296" spans="1:17">
      <c r="A296" t="s">
        <v>1054</v>
      </c>
      <c r="B296" t="s">
        <v>1055</v>
      </c>
      <c r="C296" t="s">
        <v>1056</v>
      </c>
      <c r="D296" t="s">
        <v>1057</v>
      </c>
      <c r="E296" t="s">
        <v>92</v>
      </c>
      <c r="F296" s="13">
        <v>45200</v>
      </c>
      <c r="G296" t="s">
        <v>93</v>
      </c>
      <c r="H296" t="s">
        <v>94</v>
      </c>
      <c r="I296" s="12">
        <f>_xlfn.XLOOKUP(A:A, 'FY26 Prelim Allocation'!B:B, 'FY26 Prelim Allocation'!D:D, "", FALSE)</f>
        <v>409693.51</v>
      </c>
      <c r="J296" s="12">
        <f>_xlfn.XLOOKUP(A:A, 'FY26 Full Allocation'!B:B, 'FY26 Full Allocation'!D:D, "", FALSE)</f>
        <v>410052.82</v>
      </c>
      <c r="K296" s="12">
        <f>_xlfn.XLOOKUP(A:A, 'FY26 Full Allocation'!B:B, 'FY26 Full Allocation'!D:D, "", FALSE)</f>
        <v>410052.82</v>
      </c>
      <c r="O296" t="s">
        <v>95</v>
      </c>
      <c r="P296">
        <f>_xlfn.XLOOKUP(A296, 'FY26 Indirect Cost Rates'!E:E, 'FY26 Indirect Cost Rates'!D:D, "", FALSE)</f>
        <v>8</v>
      </c>
      <c r="Q296">
        <f t="shared" si="4"/>
        <v>0.08</v>
      </c>
    </row>
    <row r="297" spans="1:17">
      <c r="A297" t="s">
        <v>1058</v>
      </c>
      <c r="B297" t="s">
        <v>1059</v>
      </c>
      <c r="C297" t="s">
        <v>1060</v>
      </c>
      <c r="D297" t="s">
        <v>1061</v>
      </c>
      <c r="E297" t="s">
        <v>92</v>
      </c>
      <c r="F297" s="13">
        <v>45200</v>
      </c>
      <c r="G297" t="s">
        <v>93</v>
      </c>
      <c r="H297" t="s">
        <v>94</v>
      </c>
      <c r="I297" s="12">
        <f>_xlfn.XLOOKUP(A:A, 'FY26 Prelim Allocation'!B:B, 'FY26 Prelim Allocation'!D:D, "", FALSE)</f>
        <v>117694.56</v>
      </c>
      <c r="J297" s="12">
        <f>_xlfn.XLOOKUP(A:A, 'FY26 Full Allocation'!B:B, 'FY26 Full Allocation'!D:D, "", FALSE)</f>
        <v>117795.23</v>
      </c>
      <c r="K297" s="12">
        <f>_xlfn.XLOOKUP(A:A, 'FY26 Full Allocation'!B:B, 'FY26 Full Allocation'!D:D, "", FALSE)</f>
        <v>117795.23</v>
      </c>
      <c r="O297" t="s">
        <v>95</v>
      </c>
      <c r="P297" t="str">
        <f>_xlfn.XLOOKUP(A297, 'FY26 Indirect Cost Rates'!E:E, 'FY26 Indirect Cost Rates'!D:D, "", FALSE)</f>
        <v/>
      </c>
      <c r="Q297">
        <f t="shared" si="4"/>
        <v>0</v>
      </c>
    </row>
    <row r="298" spans="1:17">
      <c r="A298" t="s">
        <v>1062</v>
      </c>
      <c r="B298" t="s">
        <v>1059</v>
      </c>
      <c r="C298" t="s">
        <v>1060</v>
      </c>
      <c r="D298" t="s">
        <v>1061</v>
      </c>
      <c r="E298" t="s">
        <v>92</v>
      </c>
      <c r="F298" s="13">
        <v>45200</v>
      </c>
      <c r="G298" t="s">
        <v>93</v>
      </c>
      <c r="H298" t="s">
        <v>94</v>
      </c>
      <c r="I298" s="12">
        <f>_xlfn.XLOOKUP(A:A, 'FY26 Prelim Allocation'!B:B, 'FY26 Prelim Allocation'!D:D, "", FALSE)</f>
        <v>130891.31</v>
      </c>
      <c r="J298" s="12">
        <f>_xlfn.XLOOKUP(A:A, 'FY26 Full Allocation'!B:B, 'FY26 Full Allocation'!D:D, "", FALSE)</f>
        <v>131009.64</v>
      </c>
      <c r="K298" s="12">
        <f>_xlfn.XLOOKUP(A:A, 'FY26 Full Allocation'!B:B, 'FY26 Full Allocation'!D:D, "", FALSE)</f>
        <v>131009.64</v>
      </c>
      <c r="O298" t="s">
        <v>95</v>
      </c>
      <c r="P298" t="str">
        <f>_xlfn.XLOOKUP(A298, 'FY26 Indirect Cost Rates'!E:E, 'FY26 Indirect Cost Rates'!D:D, "", FALSE)</f>
        <v/>
      </c>
      <c r="Q298">
        <f t="shared" si="4"/>
        <v>0</v>
      </c>
    </row>
    <row r="299" spans="1:17">
      <c r="A299" t="s">
        <v>1063</v>
      </c>
      <c r="B299" t="s">
        <v>1064</v>
      </c>
      <c r="C299" t="s">
        <v>1065</v>
      </c>
      <c r="D299" t="s">
        <v>1066</v>
      </c>
      <c r="E299" t="s">
        <v>92</v>
      </c>
      <c r="F299" s="13">
        <v>45200</v>
      </c>
      <c r="G299" t="s">
        <v>93</v>
      </c>
      <c r="H299" t="s">
        <v>94</v>
      </c>
      <c r="I299" s="12">
        <f>_xlfn.XLOOKUP(A:A, 'FY26 Prelim Allocation'!B:B, 'FY26 Prelim Allocation'!D:D, "", FALSE)</f>
        <v>1197902.05</v>
      </c>
      <c r="J299" s="12">
        <f>_xlfn.XLOOKUP(A:A, 'FY26 Full Allocation'!B:B, 'FY26 Full Allocation'!D:D, "", FALSE)</f>
        <v>1198872.17</v>
      </c>
      <c r="K299" s="12">
        <f>_xlfn.XLOOKUP(A:A, 'FY26 Full Allocation'!B:B, 'FY26 Full Allocation'!D:D, "", FALSE)</f>
        <v>1198872.17</v>
      </c>
      <c r="O299" t="s">
        <v>95</v>
      </c>
      <c r="P299">
        <f>_xlfn.XLOOKUP(A299, 'FY26 Indirect Cost Rates'!E:E, 'FY26 Indirect Cost Rates'!D:D, "", FALSE)</f>
        <v>4.6100000000000003</v>
      </c>
      <c r="Q299">
        <f t="shared" si="4"/>
        <v>4.6100000000000002E-2</v>
      </c>
    </row>
    <row r="300" spans="1:17">
      <c r="A300" t="s">
        <v>1067</v>
      </c>
      <c r="B300" t="s">
        <v>1068</v>
      </c>
      <c r="C300" t="s">
        <v>1069</v>
      </c>
      <c r="D300" t="s">
        <v>1070</v>
      </c>
      <c r="E300" t="s">
        <v>92</v>
      </c>
      <c r="F300" s="13">
        <v>45200</v>
      </c>
      <c r="G300" t="s">
        <v>93</v>
      </c>
      <c r="H300" t="s">
        <v>94</v>
      </c>
      <c r="I300" s="12">
        <f>_xlfn.XLOOKUP(A:A, 'FY26 Prelim Allocation'!B:B, 'FY26 Prelim Allocation'!D:D, "", FALSE)</f>
        <v>23169.279999999999</v>
      </c>
      <c r="J300" s="12">
        <f>_xlfn.XLOOKUP(A:A, 'FY26 Full Allocation'!B:B, 'FY26 Full Allocation'!D:D, "", FALSE)</f>
        <v>23185.74</v>
      </c>
      <c r="K300" s="12">
        <f>_xlfn.XLOOKUP(A:A, 'FY26 Full Allocation'!B:B, 'FY26 Full Allocation'!D:D, "", FALSE)</f>
        <v>23185.74</v>
      </c>
      <c r="O300" t="s">
        <v>95</v>
      </c>
      <c r="P300" t="str">
        <f>_xlfn.XLOOKUP(A300, 'FY26 Indirect Cost Rates'!E:E, 'FY26 Indirect Cost Rates'!D:D, "", FALSE)</f>
        <v/>
      </c>
      <c r="Q300">
        <f t="shared" si="4"/>
        <v>0</v>
      </c>
    </row>
    <row r="301" spans="1:17">
      <c r="A301" t="s">
        <v>1071</v>
      </c>
      <c r="B301" t="s">
        <v>1072</v>
      </c>
      <c r="C301" t="s">
        <v>1073</v>
      </c>
      <c r="D301" t="s">
        <v>1074</v>
      </c>
      <c r="E301" t="s">
        <v>92</v>
      </c>
      <c r="F301" s="13">
        <v>45200</v>
      </c>
      <c r="G301" t="s">
        <v>93</v>
      </c>
      <c r="H301" t="s">
        <v>94</v>
      </c>
      <c r="I301" s="12">
        <f>_xlfn.XLOOKUP(A:A, 'FY26 Prelim Allocation'!B:B, 'FY26 Prelim Allocation'!D:D, "", FALSE)</f>
        <v>59871.22</v>
      </c>
      <c r="J301" s="12">
        <f>_xlfn.XLOOKUP(A:A, 'FY26 Full Allocation'!B:B, 'FY26 Full Allocation'!D:D, "", FALSE)</f>
        <v>59935.39</v>
      </c>
      <c r="K301" s="12">
        <f>_xlfn.XLOOKUP(A:A, 'FY26 Full Allocation'!B:B, 'FY26 Full Allocation'!D:D, "", FALSE)</f>
        <v>59935.39</v>
      </c>
      <c r="O301" t="s">
        <v>95</v>
      </c>
      <c r="P301" t="str">
        <f>_xlfn.XLOOKUP(A301, 'FY26 Indirect Cost Rates'!E:E, 'FY26 Indirect Cost Rates'!D:D, "", FALSE)</f>
        <v/>
      </c>
      <c r="Q301">
        <f t="shared" si="4"/>
        <v>0</v>
      </c>
    </row>
    <row r="302" spans="1:17">
      <c r="A302" t="s">
        <v>1075</v>
      </c>
      <c r="B302" t="s">
        <v>1076</v>
      </c>
      <c r="C302" t="s">
        <v>1077</v>
      </c>
      <c r="D302" t="s">
        <v>1078</v>
      </c>
      <c r="E302" t="s">
        <v>92</v>
      </c>
      <c r="F302" s="13">
        <v>45200</v>
      </c>
      <c r="G302" t="s">
        <v>93</v>
      </c>
      <c r="H302" t="s">
        <v>94</v>
      </c>
      <c r="I302" s="12">
        <f>_xlfn.XLOOKUP(A:A, 'FY26 Prelim Allocation'!B:B, 'FY26 Prelim Allocation'!D:D, "", FALSE)</f>
        <v>28006.65</v>
      </c>
      <c r="J302" s="12">
        <f>_xlfn.XLOOKUP(A:A, 'FY26 Full Allocation'!B:B, 'FY26 Full Allocation'!D:D, "", FALSE)</f>
        <v>28037.67</v>
      </c>
      <c r="K302" s="12">
        <f>_xlfn.XLOOKUP(A:A, 'FY26 Full Allocation'!B:B, 'FY26 Full Allocation'!D:D, "", FALSE)</f>
        <v>28037.67</v>
      </c>
      <c r="O302" t="s">
        <v>95</v>
      </c>
      <c r="P302" t="str">
        <f>_xlfn.XLOOKUP(A302, 'FY26 Indirect Cost Rates'!E:E, 'FY26 Indirect Cost Rates'!D:D, "", FALSE)</f>
        <v/>
      </c>
      <c r="Q302">
        <f t="shared" si="4"/>
        <v>0</v>
      </c>
    </row>
    <row r="303" spans="1:17">
      <c r="A303" t="s">
        <v>1079</v>
      </c>
      <c r="B303" t="s">
        <v>1080</v>
      </c>
      <c r="C303" t="s">
        <v>1081</v>
      </c>
      <c r="D303" t="s">
        <v>1082</v>
      </c>
      <c r="E303" t="s">
        <v>92</v>
      </c>
      <c r="F303" s="13">
        <v>45200</v>
      </c>
      <c r="G303" t="s">
        <v>93</v>
      </c>
      <c r="H303" t="s">
        <v>94</v>
      </c>
      <c r="I303" s="12">
        <f>_xlfn.XLOOKUP(A:A, 'FY26 Prelim Allocation'!B:B, 'FY26 Prelim Allocation'!D:D, "", FALSE)</f>
        <v>31385.62</v>
      </c>
      <c r="J303" s="12">
        <f>_xlfn.XLOOKUP(A:A, 'FY26 Full Allocation'!B:B, 'FY26 Full Allocation'!D:D, "", FALSE)</f>
        <v>31418.05</v>
      </c>
      <c r="K303" s="12">
        <f>_xlfn.XLOOKUP(A:A, 'FY26 Full Allocation'!B:B, 'FY26 Full Allocation'!D:D, "", FALSE)</f>
        <v>31418.05</v>
      </c>
      <c r="O303" t="s">
        <v>95</v>
      </c>
      <c r="P303" t="str">
        <f>_xlfn.XLOOKUP(A303, 'FY26 Indirect Cost Rates'!E:E, 'FY26 Indirect Cost Rates'!D:D, "", FALSE)</f>
        <v/>
      </c>
      <c r="Q303">
        <f t="shared" si="4"/>
        <v>0</v>
      </c>
    </row>
    <row r="304" spans="1:17">
      <c r="A304" t="s">
        <v>1083</v>
      </c>
      <c r="B304" t="s">
        <v>1084</v>
      </c>
      <c r="C304" t="s">
        <v>1085</v>
      </c>
      <c r="D304" t="s">
        <v>1086</v>
      </c>
      <c r="E304" t="s">
        <v>92</v>
      </c>
      <c r="F304" s="13">
        <v>45200</v>
      </c>
      <c r="G304" t="s">
        <v>93</v>
      </c>
      <c r="H304" t="s">
        <v>94</v>
      </c>
      <c r="I304" s="12">
        <f>_xlfn.XLOOKUP(A:A, 'FY26 Prelim Allocation'!B:B, 'FY26 Prelim Allocation'!D:D, "", FALSE)</f>
        <v>56608.62</v>
      </c>
      <c r="J304" s="12">
        <f>_xlfn.XLOOKUP(A:A, 'FY26 Full Allocation'!B:B, 'FY26 Full Allocation'!D:D, "", FALSE)</f>
        <v>56670.8</v>
      </c>
      <c r="K304" s="12">
        <f>_xlfn.XLOOKUP(A:A, 'FY26 Full Allocation'!B:B, 'FY26 Full Allocation'!D:D, "", FALSE)</f>
        <v>56670.8</v>
      </c>
      <c r="O304" t="s">
        <v>95</v>
      </c>
      <c r="P304" t="str">
        <f>_xlfn.XLOOKUP(A304, 'FY26 Indirect Cost Rates'!E:E, 'FY26 Indirect Cost Rates'!D:D, "", FALSE)</f>
        <v/>
      </c>
      <c r="Q304">
        <f t="shared" si="4"/>
        <v>0</v>
      </c>
    </row>
    <row r="305" spans="1:17">
      <c r="A305" t="s">
        <v>1087</v>
      </c>
      <c r="B305" t="s">
        <v>1088</v>
      </c>
      <c r="C305" t="s">
        <v>1089</v>
      </c>
      <c r="D305" t="s">
        <v>1090</v>
      </c>
      <c r="E305" t="s">
        <v>92</v>
      </c>
      <c r="F305" s="13">
        <v>45200</v>
      </c>
      <c r="G305" t="s">
        <v>93</v>
      </c>
      <c r="H305" t="s">
        <v>94</v>
      </c>
      <c r="I305" s="12">
        <f>_xlfn.XLOOKUP(A:A, 'FY26 Prelim Allocation'!B:B, 'FY26 Prelim Allocation'!D:D, "", FALSE)</f>
        <v>127599.12</v>
      </c>
      <c r="J305" s="12">
        <f>_xlfn.XLOOKUP(A:A, 'FY26 Full Allocation'!B:B, 'FY26 Full Allocation'!D:D, "", FALSE)</f>
        <v>127736.33</v>
      </c>
      <c r="K305" s="12">
        <f>_xlfn.XLOOKUP(A:A, 'FY26 Full Allocation'!B:B, 'FY26 Full Allocation'!D:D, "", FALSE)</f>
        <v>127736.33</v>
      </c>
      <c r="O305" t="s">
        <v>95</v>
      </c>
      <c r="P305" t="str">
        <f>_xlfn.XLOOKUP(A305, 'FY26 Indirect Cost Rates'!E:E, 'FY26 Indirect Cost Rates'!D:D, "", FALSE)</f>
        <v/>
      </c>
      <c r="Q305">
        <f t="shared" si="4"/>
        <v>0</v>
      </c>
    </row>
    <row r="306" spans="1:17">
      <c r="A306" t="s">
        <v>1091</v>
      </c>
      <c r="B306" t="s">
        <v>1092</v>
      </c>
      <c r="C306" t="s">
        <v>1093</v>
      </c>
      <c r="D306" t="s">
        <v>1094</v>
      </c>
      <c r="E306" t="s">
        <v>92</v>
      </c>
      <c r="F306" s="13">
        <v>45200</v>
      </c>
      <c r="G306" t="s">
        <v>93</v>
      </c>
      <c r="H306" t="s">
        <v>94</v>
      </c>
      <c r="I306" s="12">
        <f>_xlfn.XLOOKUP(A:A, 'FY26 Prelim Allocation'!B:B, 'FY26 Prelim Allocation'!D:D, "", FALSE)</f>
        <v>110684.76</v>
      </c>
      <c r="J306" s="12">
        <f>_xlfn.XLOOKUP(A:A, 'FY26 Full Allocation'!B:B, 'FY26 Full Allocation'!D:D, "", FALSE)</f>
        <v>110806.28</v>
      </c>
      <c r="K306" s="12">
        <f>_xlfn.XLOOKUP(A:A, 'FY26 Full Allocation'!B:B, 'FY26 Full Allocation'!D:D, "", FALSE)</f>
        <v>110806.28</v>
      </c>
      <c r="O306" t="s">
        <v>95</v>
      </c>
      <c r="P306" t="str">
        <f>_xlfn.XLOOKUP(A306, 'FY26 Indirect Cost Rates'!E:E, 'FY26 Indirect Cost Rates'!D:D, "", FALSE)</f>
        <v/>
      </c>
      <c r="Q306">
        <f t="shared" si="4"/>
        <v>0</v>
      </c>
    </row>
    <row r="307" spans="1:17">
      <c r="A307" t="s">
        <v>1095</v>
      </c>
      <c r="B307" t="s">
        <v>1096</v>
      </c>
      <c r="C307" t="s">
        <v>1097</v>
      </c>
      <c r="D307" t="s">
        <v>1098</v>
      </c>
      <c r="E307" t="s">
        <v>92</v>
      </c>
      <c r="F307" s="13">
        <v>45200</v>
      </c>
      <c r="G307" t="s">
        <v>93</v>
      </c>
      <c r="H307" t="s">
        <v>94</v>
      </c>
      <c r="I307" s="12">
        <f>_xlfn.XLOOKUP(A:A, 'FY26 Prelim Allocation'!B:B, 'FY26 Prelim Allocation'!D:D, "", FALSE)</f>
        <v>77012.570000000007</v>
      </c>
      <c r="J307" s="12">
        <f>_xlfn.XLOOKUP(A:A, 'FY26 Full Allocation'!B:B, 'FY26 Full Allocation'!D:D, "", FALSE)</f>
        <v>77096.429999999993</v>
      </c>
      <c r="K307" s="12">
        <f>_xlfn.XLOOKUP(A:A, 'FY26 Full Allocation'!B:B, 'FY26 Full Allocation'!D:D, "", FALSE)</f>
        <v>77096.429999999993</v>
      </c>
      <c r="O307" t="s">
        <v>95</v>
      </c>
      <c r="P307" t="str">
        <f>_xlfn.XLOOKUP(A307, 'FY26 Indirect Cost Rates'!E:E, 'FY26 Indirect Cost Rates'!D:D, "", FALSE)</f>
        <v/>
      </c>
      <c r="Q307">
        <f t="shared" si="4"/>
        <v>0</v>
      </c>
    </row>
    <row r="308" spans="1:17">
      <c r="A308" t="s">
        <v>1099</v>
      </c>
      <c r="B308" t="s">
        <v>1100</v>
      </c>
      <c r="C308" t="s">
        <v>1101</v>
      </c>
      <c r="D308" t="s">
        <v>1102</v>
      </c>
      <c r="E308" t="s">
        <v>92</v>
      </c>
      <c r="F308" s="13">
        <v>45200</v>
      </c>
      <c r="G308" t="s">
        <v>93</v>
      </c>
      <c r="H308" t="s">
        <v>94</v>
      </c>
      <c r="I308" s="12">
        <f>_xlfn.XLOOKUP(A:A, 'FY26 Prelim Allocation'!B:B, 'FY26 Prelim Allocation'!D:D, "", FALSE)</f>
        <v>22954.720000000001</v>
      </c>
      <c r="J308" s="12">
        <f>_xlfn.XLOOKUP(A:A, 'FY26 Full Allocation'!B:B, 'FY26 Full Allocation'!D:D, "", FALSE)</f>
        <v>22980.06</v>
      </c>
      <c r="K308" s="12">
        <f>_xlfn.XLOOKUP(A:A, 'FY26 Full Allocation'!B:B, 'FY26 Full Allocation'!D:D, "", FALSE)</f>
        <v>22980.06</v>
      </c>
      <c r="O308" t="s">
        <v>95</v>
      </c>
      <c r="P308" t="str">
        <f>_xlfn.XLOOKUP(A308, 'FY26 Indirect Cost Rates'!E:E, 'FY26 Indirect Cost Rates'!D:D, "", FALSE)</f>
        <v/>
      </c>
      <c r="Q308">
        <f t="shared" si="4"/>
        <v>0</v>
      </c>
    </row>
    <row r="309" spans="1:17">
      <c r="A309" t="s">
        <v>1103</v>
      </c>
      <c r="B309" t="s">
        <v>1104</v>
      </c>
      <c r="C309" t="s">
        <v>1105</v>
      </c>
      <c r="D309" t="s">
        <v>1106</v>
      </c>
      <c r="E309" t="s">
        <v>92</v>
      </c>
      <c r="F309" s="13">
        <v>45200</v>
      </c>
      <c r="G309" t="s">
        <v>93</v>
      </c>
      <c r="H309" t="s">
        <v>94</v>
      </c>
      <c r="I309" s="12">
        <f>_xlfn.XLOOKUP(A:A, 'FY26 Prelim Allocation'!B:B, 'FY26 Prelim Allocation'!D:D, "", FALSE)</f>
        <v>38584.01</v>
      </c>
      <c r="J309" s="12">
        <f>_xlfn.XLOOKUP(A:A, 'FY26 Full Allocation'!B:B, 'FY26 Full Allocation'!D:D, "", FALSE)</f>
        <v>38591.67</v>
      </c>
      <c r="K309" s="12">
        <f>_xlfn.XLOOKUP(A:A, 'FY26 Full Allocation'!B:B, 'FY26 Full Allocation'!D:D, "", FALSE)</f>
        <v>38591.67</v>
      </c>
      <c r="O309" t="s">
        <v>95</v>
      </c>
      <c r="P309" t="str">
        <f>_xlfn.XLOOKUP(A309, 'FY26 Indirect Cost Rates'!E:E, 'FY26 Indirect Cost Rates'!D:D, "", FALSE)</f>
        <v/>
      </c>
      <c r="Q309">
        <f t="shared" si="4"/>
        <v>0</v>
      </c>
    </row>
    <row r="310" spans="1:17">
      <c r="A310" t="s">
        <v>1107</v>
      </c>
      <c r="B310" t="s">
        <v>1108</v>
      </c>
      <c r="C310" t="s">
        <v>1109</v>
      </c>
      <c r="D310" t="s">
        <v>1110</v>
      </c>
      <c r="E310" t="s">
        <v>92</v>
      </c>
      <c r="F310" s="13">
        <v>45200</v>
      </c>
      <c r="G310" t="s">
        <v>93</v>
      </c>
      <c r="H310" t="s">
        <v>94</v>
      </c>
      <c r="I310" s="12">
        <f>_xlfn.XLOOKUP(A:A, 'FY26 Prelim Allocation'!B:B, 'FY26 Prelim Allocation'!D:D, "", FALSE)</f>
        <v>82199.56</v>
      </c>
      <c r="J310" s="12">
        <f>_xlfn.XLOOKUP(A:A, 'FY26 Full Allocation'!B:B, 'FY26 Full Allocation'!D:D, "", FALSE)</f>
        <v>82288.08</v>
      </c>
      <c r="K310" s="12">
        <f>_xlfn.XLOOKUP(A:A, 'FY26 Full Allocation'!B:B, 'FY26 Full Allocation'!D:D, "", FALSE)</f>
        <v>82288.08</v>
      </c>
      <c r="O310" t="s">
        <v>95</v>
      </c>
      <c r="P310" t="str">
        <f>_xlfn.XLOOKUP(A310, 'FY26 Indirect Cost Rates'!E:E, 'FY26 Indirect Cost Rates'!D:D, "", FALSE)</f>
        <v/>
      </c>
      <c r="Q310">
        <f t="shared" si="4"/>
        <v>0</v>
      </c>
    </row>
    <row r="311" spans="1:17">
      <c r="A311" t="s">
        <v>1111</v>
      </c>
      <c r="B311" t="s">
        <v>1112</v>
      </c>
      <c r="C311" t="s">
        <v>1113</v>
      </c>
      <c r="D311" t="s">
        <v>1114</v>
      </c>
      <c r="E311" t="s">
        <v>92</v>
      </c>
      <c r="F311" s="13">
        <v>45200</v>
      </c>
      <c r="G311" t="s">
        <v>93</v>
      </c>
      <c r="H311" t="s">
        <v>94</v>
      </c>
      <c r="I311" s="12">
        <f>_xlfn.XLOOKUP(A:A, 'FY26 Prelim Allocation'!B:B, 'FY26 Prelim Allocation'!D:D, "", FALSE)</f>
        <v>47233.22</v>
      </c>
      <c r="J311" s="12">
        <f>_xlfn.XLOOKUP(A:A, 'FY26 Full Allocation'!B:B, 'FY26 Full Allocation'!D:D, "", FALSE)</f>
        <v>47284.73</v>
      </c>
      <c r="K311" s="12">
        <f>_xlfn.XLOOKUP(A:A, 'FY26 Full Allocation'!B:B, 'FY26 Full Allocation'!D:D, "", FALSE)</f>
        <v>47284.73</v>
      </c>
      <c r="O311" t="s">
        <v>95</v>
      </c>
      <c r="P311" t="str">
        <f>_xlfn.XLOOKUP(A311, 'FY26 Indirect Cost Rates'!E:E, 'FY26 Indirect Cost Rates'!D:D, "", FALSE)</f>
        <v/>
      </c>
      <c r="Q311">
        <f t="shared" si="4"/>
        <v>0</v>
      </c>
    </row>
    <row r="312" spans="1:17">
      <c r="A312" t="s">
        <v>1115</v>
      </c>
      <c r="B312" t="s">
        <v>1116</v>
      </c>
      <c r="C312" t="s">
        <v>1117</v>
      </c>
      <c r="D312" t="s">
        <v>1118</v>
      </c>
      <c r="E312" t="s">
        <v>92</v>
      </c>
      <c r="F312" s="13">
        <v>45200</v>
      </c>
      <c r="G312" t="s">
        <v>93</v>
      </c>
      <c r="H312" t="s">
        <v>94</v>
      </c>
      <c r="I312" s="12">
        <f>_xlfn.XLOOKUP(A:A, 'FY26 Prelim Allocation'!B:B, 'FY26 Prelim Allocation'!D:D, "", FALSE)</f>
        <v>41319.81</v>
      </c>
      <c r="J312" s="12">
        <f>_xlfn.XLOOKUP(A:A, 'FY26 Full Allocation'!B:B, 'FY26 Full Allocation'!D:D, "", FALSE)</f>
        <v>41362.18</v>
      </c>
      <c r="K312" s="12">
        <f>_xlfn.XLOOKUP(A:A, 'FY26 Full Allocation'!B:B, 'FY26 Full Allocation'!D:D, "", FALSE)</f>
        <v>41362.18</v>
      </c>
      <c r="O312" t="s">
        <v>95</v>
      </c>
      <c r="P312" t="str">
        <f>_xlfn.XLOOKUP(A312, 'FY26 Indirect Cost Rates'!E:E, 'FY26 Indirect Cost Rates'!D:D, "", FALSE)</f>
        <v/>
      </c>
      <c r="Q312">
        <f t="shared" si="4"/>
        <v>0</v>
      </c>
    </row>
    <row r="313" spans="1:17">
      <c r="A313" t="s">
        <v>1119</v>
      </c>
      <c r="B313" t="s">
        <v>1120</v>
      </c>
      <c r="C313" t="s">
        <v>1121</v>
      </c>
      <c r="D313" t="s">
        <v>1122</v>
      </c>
      <c r="E313" t="s">
        <v>92</v>
      </c>
      <c r="F313" s="13">
        <v>45200</v>
      </c>
      <c r="G313" t="s">
        <v>93</v>
      </c>
      <c r="H313" t="s">
        <v>94</v>
      </c>
      <c r="I313" s="12">
        <f>_xlfn.XLOOKUP(A:A, 'FY26 Prelim Allocation'!B:B, 'FY26 Prelim Allocation'!D:D, "", FALSE)</f>
        <v>26903.57</v>
      </c>
      <c r="J313" s="12">
        <f>_xlfn.XLOOKUP(A:A, 'FY26 Full Allocation'!B:B, 'FY26 Full Allocation'!D:D, "", FALSE)</f>
        <v>26931.94</v>
      </c>
      <c r="K313" s="12">
        <f>_xlfn.XLOOKUP(A:A, 'FY26 Full Allocation'!B:B, 'FY26 Full Allocation'!D:D, "", FALSE)</f>
        <v>26931.94</v>
      </c>
      <c r="O313" t="s">
        <v>95</v>
      </c>
      <c r="P313" t="str">
        <f>_xlfn.XLOOKUP(A313, 'FY26 Indirect Cost Rates'!E:E, 'FY26 Indirect Cost Rates'!D:D, "", FALSE)</f>
        <v/>
      </c>
      <c r="Q313">
        <f t="shared" si="4"/>
        <v>0</v>
      </c>
    </row>
    <row r="314" spans="1:17">
      <c r="A314" t="s">
        <v>1123</v>
      </c>
      <c r="B314" t="s">
        <v>1124</v>
      </c>
      <c r="C314" t="s">
        <v>1124</v>
      </c>
      <c r="D314" t="s">
        <v>1125</v>
      </c>
      <c r="E314" t="s">
        <v>92</v>
      </c>
      <c r="F314" s="13">
        <v>45200</v>
      </c>
      <c r="G314" t="s">
        <v>93</v>
      </c>
      <c r="H314" t="s">
        <v>94</v>
      </c>
      <c r="I314" s="12">
        <f>_xlfn.XLOOKUP(A:A, 'FY26 Prelim Allocation'!B:B, 'FY26 Prelim Allocation'!D:D, "", FALSE)</f>
        <v>30350.25</v>
      </c>
      <c r="J314" s="12">
        <f>_xlfn.XLOOKUP(A:A, 'FY26 Full Allocation'!B:B, 'FY26 Full Allocation'!D:D, "", FALSE)</f>
        <v>30381.17</v>
      </c>
      <c r="K314" s="12">
        <f>_xlfn.XLOOKUP(A:A, 'FY26 Full Allocation'!B:B, 'FY26 Full Allocation'!D:D, "", FALSE)</f>
        <v>30381.17</v>
      </c>
      <c r="O314" t="s">
        <v>95</v>
      </c>
      <c r="P314" t="str">
        <f>_xlfn.XLOOKUP(A314, 'FY26 Indirect Cost Rates'!E:E, 'FY26 Indirect Cost Rates'!D:D, "", FALSE)</f>
        <v/>
      </c>
      <c r="Q314">
        <f t="shared" si="4"/>
        <v>0</v>
      </c>
    </row>
    <row r="315" spans="1:17">
      <c r="A315" t="s">
        <v>1126</v>
      </c>
      <c r="B315" t="s">
        <v>1127</v>
      </c>
      <c r="C315" t="s">
        <v>1128</v>
      </c>
      <c r="D315" t="s">
        <v>1129</v>
      </c>
      <c r="E315" t="s">
        <v>92</v>
      </c>
      <c r="F315" s="13">
        <v>45200</v>
      </c>
      <c r="G315" t="s">
        <v>93</v>
      </c>
      <c r="H315" t="s">
        <v>94</v>
      </c>
      <c r="I315" s="12" t="str">
        <f>_xlfn.XLOOKUP(A:A, 'FY26 Prelim Allocation'!B:B, 'FY26 Prelim Allocation'!D:D, "", FALSE)</f>
        <v/>
      </c>
      <c r="J315" s="12" t="str">
        <f>_xlfn.XLOOKUP(A:A, 'FY26 Full Allocation'!B:B, 'FY26 Full Allocation'!D:D, "", FALSE)</f>
        <v/>
      </c>
      <c r="K315" s="12" t="str">
        <f>_xlfn.XLOOKUP(A:A, 'FY26 Full Allocation'!B:B, 'FY26 Full Allocation'!D:D, "", FALSE)</f>
        <v/>
      </c>
      <c r="O315" t="s">
        <v>95</v>
      </c>
      <c r="P315" t="str">
        <f>_xlfn.XLOOKUP(A315, 'FY26 Indirect Cost Rates'!E:E, 'FY26 Indirect Cost Rates'!D:D, "", FALSE)</f>
        <v/>
      </c>
      <c r="Q315">
        <f t="shared" si="4"/>
        <v>0</v>
      </c>
    </row>
    <row r="316" spans="1:17">
      <c r="A316" t="s">
        <v>1130</v>
      </c>
      <c r="B316" t="s">
        <v>1131</v>
      </c>
      <c r="C316" t="s">
        <v>1132</v>
      </c>
      <c r="D316" t="s">
        <v>1133</v>
      </c>
      <c r="E316" t="s">
        <v>92</v>
      </c>
      <c r="F316" s="13">
        <v>45200</v>
      </c>
      <c r="G316" t="s">
        <v>93</v>
      </c>
      <c r="H316" t="s">
        <v>94</v>
      </c>
      <c r="I316" s="12">
        <f>_xlfn.XLOOKUP(A:A, 'FY26 Prelim Allocation'!B:B, 'FY26 Prelim Allocation'!D:D, "", FALSE)</f>
        <v>17740.87</v>
      </c>
      <c r="J316" s="12">
        <f>_xlfn.XLOOKUP(A:A, 'FY26 Full Allocation'!B:B, 'FY26 Full Allocation'!D:D, "", FALSE)</f>
        <v>17752.650000000001</v>
      </c>
      <c r="K316" s="12">
        <f>_xlfn.XLOOKUP(A:A, 'FY26 Full Allocation'!B:B, 'FY26 Full Allocation'!D:D, "", FALSE)</f>
        <v>17752.650000000001</v>
      </c>
      <c r="O316" t="s">
        <v>95</v>
      </c>
      <c r="P316" t="str">
        <f>_xlfn.XLOOKUP(A316, 'FY26 Indirect Cost Rates'!E:E, 'FY26 Indirect Cost Rates'!D:D, "", FALSE)</f>
        <v/>
      </c>
      <c r="Q316">
        <f t="shared" si="4"/>
        <v>0</v>
      </c>
    </row>
    <row r="317" spans="1:17">
      <c r="A317" t="s">
        <v>1134</v>
      </c>
      <c r="B317" t="s">
        <v>1135</v>
      </c>
      <c r="C317" t="s">
        <v>1136</v>
      </c>
      <c r="D317" t="s">
        <v>1137</v>
      </c>
      <c r="E317" t="s">
        <v>92</v>
      </c>
      <c r="F317" s="13">
        <v>45200</v>
      </c>
      <c r="G317" t="s">
        <v>93</v>
      </c>
      <c r="H317" t="s">
        <v>94</v>
      </c>
      <c r="I317" s="12">
        <f>_xlfn.XLOOKUP(A:A, 'FY26 Prelim Allocation'!B:B, 'FY26 Prelim Allocation'!D:D, "", FALSE)</f>
        <v>1147905.54</v>
      </c>
      <c r="J317" s="12">
        <f>_xlfn.XLOOKUP(A:A, 'FY26 Full Allocation'!B:B, 'FY26 Full Allocation'!D:D, "", FALSE)</f>
        <v>1148823.33</v>
      </c>
      <c r="K317" s="12">
        <f>_xlfn.XLOOKUP(A:A, 'FY26 Full Allocation'!B:B, 'FY26 Full Allocation'!D:D, "", FALSE)</f>
        <v>1148823.33</v>
      </c>
      <c r="O317" t="s">
        <v>95</v>
      </c>
      <c r="P317">
        <f>_xlfn.XLOOKUP(A317, 'FY26 Indirect Cost Rates'!E:E, 'FY26 Indirect Cost Rates'!D:D, "", FALSE)</f>
        <v>8</v>
      </c>
      <c r="Q317">
        <f t="shared" si="4"/>
        <v>0.08</v>
      </c>
    </row>
    <row r="318" spans="1:17">
      <c r="A318" t="s">
        <v>1138</v>
      </c>
      <c r="B318" t="s">
        <v>1139</v>
      </c>
      <c r="C318" t="s">
        <v>1140</v>
      </c>
      <c r="D318" t="s">
        <v>1141</v>
      </c>
      <c r="E318" t="s">
        <v>92</v>
      </c>
      <c r="F318" s="13">
        <v>45200</v>
      </c>
      <c r="G318" t="s">
        <v>93</v>
      </c>
      <c r="H318" t="s">
        <v>94</v>
      </c>
      <c r="I318" s="12">
        <f>_xlfn.XLOOKUP(A:A, 'FY26 Prelim Allocation'!B:B, 'FY26 Prelim Allocation'!D:D, "", FALSE)</f>
        <v>654188.93000000005</v>
      </c>
      <c r="J318" s="12">
        <f>_xlfn.XLOOKUP(A:A, 'FY26 Full Allocation'!B:B, 'FY26 Full Allocation'!D:D, "", FALSE)</f>
        <v>654869.25</v>
      </c>
      <c r="K318" s="12">
        <f>_xlfn.XLOOKUP(A:A, 'FY26 Full Allocation'!B:B, 'FY26 Full Allocation'!D:D, "", FALSE)</f>
        <v>654869.25</v>
      </c>
      <c r="O318" t="s">
        <v>95</v>
      </c>
      <c r="P318">
        <f>_xlfn.XLOOKUP(A318, 'FY26 Indirect Cost Rates'!E:E, 'FY26 Indirect Cost Rates'!D:D, "", FALSE)</f>
        <v>3.52</v>
      </c>
      <c r="Q318">
        <f t="shared" si="4"/>
        <v>3.5200000000000002E-2</v>
      </c>
    </row>
    <row r="319" spans="1:17">
      <c r="A319" t="s">
        <v>1142</v>
      </c>
      <c r="B319" t="s">
        <v>1143</v>
      </c>
      <c r="C319" t="s">
        <v>1144</v>
      </c>
      <c r="D319" t="s">
        <v>1145</v>
      </c>
      <c r="E319" t="s">
        <v>92</v>
      </c>
      <c r="F319" s="13">
        <v>45200</v>
      </c>
      <c r="G319" t="s">
        <v>93</v>
      </c>
      <c r="H319" t="s">
        <v>94</v>
      </c>
      <c r="I319" s="12">
        <f>_xlfn.XLOOKUP(A:A, 'FY26 Prelim Allocation'!B:B, 'FY26 Prelim Allocation'!D:D, "", FALSE)</f>
        <v>18566.490000000002</v>
      </c>
      <c r="J319" s="12">
        <f>_xlfn.XLOOKUP(A:A, 'FY26 Full Allocation'!B:B, 'FY26 Full Allocation'!D:D, "", FALSE)</f>
        <v>18585.79</v>
      </c>
      <c r="K319" s="12">
        <f>_xlfn.XLOOKUP(A:A, 'FY26 Full Allocation'!B:B, 'FY26 Full Allocation'!D:D, "", FALSE)</f>
        <v>18585.79</v>
      </c>
      <c r="O319" t="s">
        <v>95</v>
      </c>
      <c r="P319" t="str">
        <f>_xlfn.XLOOKUP(A319, 'FY26 Indirect Cost Rates'!E:E, 'FY26 Indirect Cost Rates'!D:D, "", FALSE)</f>
        <v/>
      </c>
      <c r="Q319">
        <f t="shared" si="4"/>
        <v>0</v>
      </c>
    </row>
    <row r="320" spans="1:17">
      <c r="A320" t="s">
        <v>1146</v>
      </c>
      <c r="B320" t="s">
        <v>1147</v>
      </c>
      <c r="C320" t="s">
        <v>1147</v>
      </c>
      <c r="D320" t="s">
        <v>1148</v>
      </c>
      <c r="E320" t="s">
        <v>92</v>
      </c>
      <c r="F320" s="13">
        <v>45200</v>
      </c>
      <c r="G320" t="s">
        <v>93</v>
      </c>
      <c r="H320" t="s">
        <v>94</v>
      </c>
      <c r="I320" s="12">
        <f>_xlfn.XLOOKUP(A:A, 'FY26 Prelim Allocation'!B:B, 'FY26 Prelim Allocation'!D:D, "", FALSE)</f>
        <v>10040.18</v>
      </c>
      <c r="J320" s="12">
        <f>_xlfn.XLOOKUP(A:A, 'FY26 Full Allocation'!B:B, 'FY26 Full Allocation'!D:D, "", FALSE)</f>
        <v>10049.65</v>
      </c>
      <c r="K320" s="12">
        <f>_xlfn.XLOOKUP(A:A, 'FY26 Full Allocation'!B:B, 'FY26 Full Allocation'!D:D, "", FALSE)</f>
        <v>10049.65</v>
      </c>
      <c r="O320" t="s">
        <v>95</v>
      </c>
      <c r="P320">
        <f>_xlfn.XLOOKUP(A320, 'FY26 Indirect Cost Rates'!E:E, 'FY26 Indirect Cost Rates'!D:D, "", FALSE)</f>
        <v>8</v>
      </c>
      <c r="Q320">
        <f t="shared" si="4"/>
        <v>0.08</v>
      </c>
    </row>
    <row r="321" spans="1:17">
      <c r="A321" t="s">
        <v>1149</v>
      </c>
      <c r="B321" t="s">
        <v>1150</v>
      </c>
      <c r="C321" t="s">
        <v>1151</v>
      </c>
      <c r="D321" t="s">
        <v>1152</v>
      </c>
      <c r="E321" t="s">
        <v>92</v>
      </c>
      <c r="F321" s="13">
        <v>45200</v>
      </c>
      <c r="G321" t="s">
        <v>93</v>
      </c>
      <c r="H321" t="s">
        <v>94</v>
      </c>
      <c r="I321" s="12">
        <f>_xlfn.XLOOKUP(A:A, 'FY26 Prelim Allocation'!B:B, 'FY26 Prelim Allocation'!D:D, "", FALSE)</f>
        <v>114439.94</v>
      </c>
      <c r="J321" s="12">
        <f>_xlfn.XLOOKUP(A:A, 'FY26 Full Allocation'!B:B, 'FY26 Full Allocation'!D:D, "", FALSE)</f>
        <v>114513.49</v>
      </c>
      <c r="K321" s="12">
        <f>_xlfn.XLOOKUP(A:A, 'FY26 Full Allocation'!B:B, 'FY26 Full Allocation'!D:D, "", FALSE)</f>
        <v>114513.49</v>
      </c>
      <c r="O321" t="s">
        <v>95</v>
      </c>
      <c r="P321">
        <f>_xlfn.XLOOKUP(A321, 'FY26 Indirect Cost Rates'!E:E, 'FY26 Indirect Cost Rates'!D:D, "", FALSE)</f>
        <v>8</v>
      </c>
      <c r="Q321">
        <f t="shared" si="4"/>
        <v>0.08</v>
      </c>
    </row>
    <row r="322" spans="1:17">
      <c r="A322" t="s">
        <v>1153</v>
      </c>
      <c r="B322" t="s">
        <v>1154</v>
      </c>
      <c r="C322" t="s">
        <v>1154</v>
      </c>
      <c r="D322" t="s">
        <v>1155</v>
      </c>
      <c r="E322" t="s">
        <v>92</v>
      </c>
      <c r="F322" s="13">
        <v>45200</v>
      </c>
      <c r="G322" t="s">
        <v>93</v>
      </c>
      <c r="H322" t="s">
        <v>94</v>
      </c>
      <c r="I322" s="12">
        <f>_xlfn.XLOOKUP(A:A, 'FY26 Prelim Allocation'!B:B, 'FY26 Prelim Allocation'!D:D, "", FALSE)</f>
        <v>165371.26999999999</v>
      </c>
      <c r="J322" s="12">
        <f>_xlfn.XLOOKUP(A:A, 'FY26 Full Allocation'!B:B, 'FY26 Full Allocation'!D:D, "", FALSE)</f>
        <v>165529.99</v>
      </c>
      <c r="K322" s="12">
        <f>_xlfn.XLOOKUP(A:A, 'FY26 Full Allocation'!B:B, 'FY26 Full Allocation'!D:D, "", FALSE)</f>
        <v>165529.99</v>
      </c>
      <c r="O322" t="s">
        <v>95</v>
      </c>
      <c r="P322" t="str">
        <f>_xlfn.XLOOKUP(A322, 'FY26 Indirect Cost Rates'!E:E, 'FY26 Indirect Cost Rates'!D:D, "", FALSE)</f>
        <v/>
      </c>
      <c r="Q322">
        <f t="shared" si="4"/>
        <v>0</v>
      </c>
    </row>
    <row r="323" spans="1:17">
      <c r="A323" t="s">
        <v>1156</v>
      </c>
      <c r="B323" t="s">
        <v>1157</v>
      </c>
      <c r="C323" t="s">
        <v>1158</v>
      </c>
      <c r="D323" t="s">
        <v>1159</v>
      </c>
      <c r="E323" t="s">
        <v>92</v>
      </c>
      <c r="F323" s="13">
        <v>45200</v>
      </c>
      <c r="G323" t="s">
        <v>93</v>
      </c>
      <c r="H323" t="s">
        <v>94</v>
      </c>
      <c r="I323" s="12">
        <f>_xlfn.XLOOKUP(A:A, 'FY26 Prelim Allocation'!B:B, 'FY26 Prelim Allocation'!D:D, "", FALSE)</f>
        <v>15350.52</v>
      </c>
      <c r="J323" s="12">
        <f>_xlfn.XLOOKUP(A:A, 'FY26 Full Allocation'!B:B, 'FY26 Full Allocation'!D:D, "", FALSE)</f>
        <v>15364.53</v>
      </c>
      <c r="K323" s="12">
        <f>_xlfn.XLOOKUP(A:A, 'FY26 Full Allocation'!B:B, 'FY26 Full Allocation'!D:D, "", FALSE)</f>
        <v>15364.53</v>
      </c>
      <c r="O323" t="s">
        <v>95</v>
      </c>
      <c r="P323">
        <f>_xlfn.XLOOKUP(A323, 'FY26 Indirect Cost Rates'!E:E, 'FY26 Indirect Cost Rates'!D:D, "", FALSE)</f>
        <v>8</v>
      </c>
      <c r="Q323">
        <f t="shared" si="4"/>
        <v>0.08</v>
      </c>
    </row>
    <row r="324" spans="1:17">
      <c r="A324" t="s">
        <v>1160</v>
      </c>
      <c r="B324" t="s">
        <v>1161</v>
      </c>
      <c r="C324" t="s">
        <v>1158</v>
      </c>
      <c r="D324" t="s">
        <v>1162</v>
      </c>
      <c r="E324" t="s">
        <v>92</v>
      </c>
      <c r="F324" s="13">
        <v>45200</v>
      </c>
      <c r="G324" t="s">
        <v>93</v>
      </c>
      <c r="H324" t="s">
        <v>94</v>
      </c>
      <c r="I324" s="12">
        <f>_xlfn.XLOOKUP(A:A, 'FY26 Prelim Allocation'!B:B, 'FY26 Prelim Allocation'!D:D, "", FALSE)</f>
        <v>43170.03</v>
      </c>
      <c r="J324" s="12">
        <f>_xlfn.XLOOKUP(A:A, 'FY26 Full Allocation'!B:B, 'FY26 Full Allocation'!D:D, "", FALSE)</f>
        <v>43219.1</v>
      </c>
      <c r="K324" s="12">
        <f>_xlfn.XLOOKUP(A:A, 'FY26 Full Allocation'!B:B, 'FY26 Full Allocation'!D:D, "", FALSE)</f>
        <v>43219.1</v>
      </c>
      <c r="O324" t="s">
        <v>95</v>
      </c>
      <c r="P324">
        <f>_xlfn.XLOOKUP(A324, 'FY26 Indirect Cost Rates'!E:E, 'FY26 Indirect Cost Rates'!D:D, "", FALSE)</f>
        <v>8</v>
      </c>
      <c r="Q324">
        <f t="shared" ref="Q324:Q387" si="5">IFERROR(P324/100,0)</f>
        <v>0.08</v>
      </c>
    </row>
    <row r="325" spans="1:17">
      <c r="A325" t="s">
        <v>1163</v>
      </c>
      <c r="B325" t="s">
        <v>1164</v>
      </c>
      <c r="C325" t="s">
        <v>1158</v>
      </c>
      <c r="D325" t="s">
        <v>1165</v>
      </c>
      <c r="E325" t="s">
        <v>92</v>
      </c>
      <c r="F325" s="13">
        <v>45200</v>
      </c>
      <c r="G325" t="s">
        <v>93</v>
      </c>
      <c r="H325" t="s">
        <v>94</v>
      </c>
      <c r="I325" s="12">
        <f>_xlfn.XLOOKUP(A:A, 'FY26 Prelim Allocation'!B:B, 'FY26 Prelim Allocation'!D:D, "", FALSE)</f>
        <v>30956.77</v>
      </c>
      <c r="J325" s="12">
        <f>_xlfn.XLOOKUP(A:A, 'FY26 Full Allocation'!B:B, 'FY26 Full Allocation'!D:D, "", FALSE)</f>
        <v>30989.01</v>
      </c>
      <c r="K325" s="12">
        <f>_xlfn.XLOOKUP(A:A, 'FY26 Full Allocation'!B:B, 'FY26 Full Allocation'!D:D, "", FALSE)</f>
        <v>30989.01</v>
      </c>
      <c r="O325" t="s">
        <v>95</v>
      </c>
      <c r="P325">
        <f>_xlfn.XLOOKUP(A325, 'FY26 Indirect Cost Rates'!E:E, 'FY26 Indirect Cost Rates'!D:D, "", FALSE)</f>
        <v>8</v>
      </c>
      <c r="Q325">
        <f t="shared" si="5"/>
        <v>0.08</v>
      </c>
    </row>
    <row r="326" spans="1:17">
      <c r="A326" t="s">
        <v>1166</v>
      </c>
      <c r="B326" t="s">
        <v>1167</v>
      </c>
      <c r="C326" t="s">
        <v>1158</v>
      </c>
      <c r="D326" t="s">
        <v>1168</v>
      </c>
      <c r="E326" t="s">
        <v>92</v>
      </c>
      <c r="F326" s="13">
        <v>45200</v>
      </c>
      <c r="G326" t="s">
        <v>93</v>
      </c>
      <c r="H326" t="s">
        <v>94</v>
      </c>
      <c r="I326" s="12">
        <f>_xlfn.XLOOKUP(A:A, 'FY26 Prelim Allocation'!B:B, 'FY26 Prelim Allocation'!D:D, "", FALSE)</f>
        <v>127466.44</v>
      </c>
      <c r="J326" s="12">
        <f>_xlfn.XLOOKUP(A:A, 'FY26 Full Allocation'!B:B, 'FY26 Full Allocation'!D:D, "", FALSE)</f>
        <v>127604.8</v>
      </c>
      <c r="K326" s="12">
        <f>_xlfn.XLOOKUP(A:A, 'FY26 Full Allocation'!B:B, 'FY26 Full Allocation'!D:D, "", FALSE)</f>
        <v>127604.8</v>
      </c>
      <c r="O326" t="s">
        <v>95</v>
      </c>
      <c r="P326">
        <f>_xlfn.XLOOKUP(A326, 'FY26 Indirect Cost Rates'!E:E, 'FY26 Indirect Cost Rates'!D:D, "", FALSE)</f>
        <v>8</v>
      </c>
      <c r="Q326">
        <f t="shared" si="5"/>
        <v>0.08</v>
      </c>
    </row>
    <row r="327" spans="1:17">
      <c r="A327" t="s">
        <v>1169</v>
      </c>
      <c r="B327" t="s">
        <v>1170</v>
      </c>
      <c r="C327" t="s">
        <v>1170</v>
      </c>
      <c r="D327" t="s">
        <v>1171</v>
      </c>
      <c r="E327" t="s">
        <v>92</v>
      </c>
      <c r="F327" s="13">
        <v>45200</v>
      </c>
      <c r="G327" t="s">
        <v>93</v>
      </c>
      <c r="H327" t="s">
        <v>94</v>
      </c>
      <c r="I327" s="12">
        <f>_xlfn.XLOOKUP(A:A, 'FY26 Prelim Allocation'!B:B, 'FY26 Prelim Allocation'!D:D, "", FALSE)</f>
        <v>19959.23</v>
      </c>
      <c r="J327" s="12">
        <f>_xlfn.XLOOKUP(A:A, 'FY26 Full Allocation'!B:B, 'FY26 Full Allocation'!D:D, "", FALSE)</f>
        <v>19980.04</v>
      </c>
      <c r="K327" s="12">
        <f>_xlfn.XLOOKUP(A:A, 'FY26 Full Allocation'!B:B, 'FY26 Full Allocation'!D:D, "", FALSE)</f>
        <v>19980.04</v>
      </c>
      <c r="O327" t="s">
        <v>95</v>
      </c>
      <c r="P327">
        <f>_xlfn.XLOOKUP(A327, 'FY26 Indirect Cost Rates'!E:E, 'FY26 Indirect Cost Rates'!D:D, "", FALSE)</f>
        <v>8</v>
      </c>
      <c r="Q327">
        <f t="shared" si="5"/>
        <v>0.08</v>
      </c>
    </row>
    <row r="328" spans="1:17">
      <c r="A328" t="s">
        <v>1172</v>
      </c>
      <c r="B328" t="s">
        <v>1173</v>
      </c>
      <c r="C328" t="s">
        <v>1158</v>
      </c>
      <c r="D328" t="s">
        <v>1174</v>
      </c>
      <c r="E328" t="s">
        <v>92</v>
      </c>
      <c r="F328" s="13">
        <v>45200</v>
      </c>
      <c r="G328" t="s">
        <v>93</v>
      </c>
      <c r="H328" t="s">
        <v>94</v>
      </c>
      <c r="I328" s="12">
        <f>_xlfn.XLOOKUP(A:A, 'FY26 Prelim Allocation'!B:B, 'FY26 Prelim Allocation'!D:D, "", FALSE)</f>
        <v>29067.98</v>
      </c>
      <c r="J328" s="12">
        <f>_xlfn.XLOOKUP(A:A, 'FY26 Full Allocation'!B:B, 'FY26 Full Allocation'!D:D, "", FALSE)</f>
        <v>29093.16</v>
      </c>
      <c r="K328" s="12">
        <f>_xlfn.XLOOKUP(A:A, 'FY26 Full Allocation'!B:B, 'FY26 Full Allocation'!D:D, "", FALSE)</f>
        <v>29093.16</v>
      </c>
      <c r="O328" t="s">
        <v>95</v>
      </c>
      <c r="P328">
        <f>_xlfn.XLOOKUP(A328, 'FY26 Indirect Cost Rates'!E:E, 'FY26 Indirect Cost Rates'!D:D, "", FALSE)</f>
        <v>8</v>
      </c>
      <c r="Q328">
        <f t="shared" si="5"/>
        <v>0.08</v>
      </c>
    </row>
    <row r="329" spans="1:17">
      <c r="A329" t="s">
        <v>1175</v>
      </c>
      <c r="B329" t="s">
        <v>1176</v>
      </c>
      <c r="C329" t="s">
        <v>1176</v>
      </c>
      <c r="D329" t="s">
        <v>1177</v>
      </c>
      <c r="E329" t="s">
        <v>92</v>
      </c>
      <c r="F329" s="13">
        <v>45200</v>
      </c>
      <c r="G329" t="s">
        <v>93</v>
      </c>
      <c r="H329" t="s">
        <v>94</v>
      </c>
      <c r="I329" s="12">
        <f>_xlfn.XLOOKUP(A:A, 'FY26 Prelim Allocation'!B:B, 'FY26 Prelim Allocation'!D:D, "", FALSE)</f>
        <v>51707.19</v>
      </c>
      <c r="J329" s="12">
        <f>_xlfn.XLOOKUP(A:A, 'FY26 Full Allocation'!B:B, 'FY26 Full Allocation'!D:D, "", FALSE)</f>
        <v>51761.9</v>
      </c>
      <c r="K329" s="12">
        <f>_xlfn.XLOOKUP(A:A, 'FY26 Full Allocation'!B:B, 'FY26 Full Allocation'!D:D, "", FALSE)</f>
        <v>51761.9</v>
      </c>
      <c r="O329" t="s">
        <v>95</v>
      </c>
      <c r="P329">
        <f>_xlfn.XLOOKUP(A329, 'FY26 Indirect Cost Rates'!E:E, 'FY26 Indirect Cost Rates'!D:D, "", FALSE)</f>
        <v>8</v>
      </c>
      <c r="Q329">
        <f t="shared" si="5"/>
        <v>0.08</v>
      </c>
    </row>
    <row r="330" spans="1:17">
      <c r="A330" t="s">
        <v>1178</v>
      </c>
      <c r="B330" t="s">
        <v>1179</v>
      </c>
      <c r="C330" t="s">
        <v>1179</v>
      </c>
      <c r="D330" t="s">
        <v>1180</v>
      </c>
      <c r="E330" t="s">
        <v>92</v>
      </c>
      <c r="F330" s="13">
        <v>45200</v>
      </c>
      <c r="G330" t="s">
        <v>93</v>
      </c>
      <c r="H330" t="s">
        <v>94</v>
      </c>
      <c r="I330" s="12">
        <f>_xlfn.XLOOKUP(A:A, 'FY26 Prelim Allocation'!B:B, 'FY26 Prelim Allocation'!D:D, "", FALSE)</f>
        <v>92722.37</v>
      </c>
      <c r="J330" s="12">
        <f>_xlfn.XLOOKUP(A:A, 'FY26 Full Allocation'!B:B, 'FY26 Full Allocation'!D:D, "", FALSE)</f>
        <v>92799.52</v>
      </c>
      <c r="K330" s="12">
        <f>_xlfn.XLOOKUP(A:A, 'FY26 Full Allocation'!B:B, 'FY26 Full Allocation'!D:D, "", FALSE)</f>
        <v>92799.52</v>
      </c>
      <c r="O330" t="s">
        <v>95</v>
      </c>
      <c r="P330">
        <f>_xlfn.XLOOKUP(A330, 'FY26 Indirect Cost Rates'!E:E, 'FY26 Indirect Cost Rates'!D:D, "", FALSE)</f>
        <v>8</v>
      </c>
      <c r="Q330">
        <f t="shared" si="5"/>
        <v>0.08</v>
      </c>
    </row>
    <row r="331" spans="1:17">
      <c r="A331" t="s">
        <v>1181</v>
      </c>
      <c r="B331" t="s">
        <v>1182</v>
      </c>
      <c r="C331" t="s">
        <v>1183</v>
      </c>
      <c r="D331" t="s">
        <v>1184</v>
      </c>
      <c r="E331" t="s">
        <v>92</v>
      </c>
      <c r="F331" s="13">
        <v>45200</v>
      </c>
      <c r="G331" t="s">
        <v>93</v>
      </c>
      <c r="H331" t="s">
        <v>94</v>
      </c>
      <c r="I331" s="12">
        <f>_xlfn.XLOOKUP(A:A, 'FY26 Prelim Allocation'!B:B, 'FY26 Prelim Allocation'!D:D, "", FALSE)</f>
        <v>131906.10999999999</v>
      </c>
      <c r="J331" s="12">
        <f>_xlfn.XLOOKUP(A:A, 'FY26 Full Allocation'!B:B, 'FY26 Full Allocation'!D:D, "", FALSE)</f>
        <v>131974.01</v>
      </c>
      <c r="K331" s="12">
        <f>_xlfn.XLOOKUP(A:A, 'FY26 Full Allocation'!B:B, 'FY26 Full Allocation'!D:D, "", FALSE)</f>
        <v>131974.01</v>
      </c>
      <c r="O331" t="s">
        <v>95</v>
      </c>
      <c r="P331">
        <f>_xlfn.XLOOKUP(A331, 'FY26 Indirect Cost Rates'!E:E, 'FY26 Indirect Cost Rates'!D:D, "", FALSE)</f>
        <v>8</v>
      </c>
      <c r="Q331">
        <f t="shared" si="5"/>
        <v>0.08</v>
      </c>
    </row>
    <row r="332" spans="1:17">
      <c r="A332" t="s">
        <v>1185</v>
      </c>
      <c r="B332" t="s">
        <v>1186</v>
      </c>
      <c r="C332" t="s">
        <v>1158</v>
      </c>
      <c r="D332" t="s">
        <v>1187</v>
      </c>
      <c r="E332" t="s">
        <v>92</v>
      </c>
      <c r="F332" s="13">
        <v>45200</v>
      </c>
      <c r="G332" t="s">
        <v>93</v>
      </c>
      <c r="H332" t="s">
        <v>94</v>
      </c>
      <c r="I332" s="12">
        <f>_xlfn.XLOOKUP(A:A, 'FY26 Prelim Allocation'!B:B, 'FY26 Prelim Allocation'!D:D, "", FALSE)</f>
        <v>46685.81</v>
      </c>
      <c r="J332" s="12">
        <f>_xlfn.XLOOKUP(A:A, 'FY26 Full Allocation'!B:B, 'FY26 Full Allocation'!D:D, "", FALSE)</f>
        <v>46713.49</v>
      </c>
      <c r="K332" s="12">
        <f>_xlfn.XLOOKUP(A:A, 'FY26 Full Allocation'!B:B, 'FY26 Full Allocation'!D:D, "", FALSE)</f>
        <v>46713.49</v>
      </c>
      <c r="O332" t="s">
        <v>95</v>
      </c>
      <c r="P332">
        <f>_xlfn.XLOOKUP(A332, 'FY26 Indirect Cost Rates'!E:E, 'FY26 Indirect Cost Rates'!D:D, "", FALSE)</f>
        <v>8</v>
      </c>
      <c r="Q332">
        <f t="shared" si="5"/>
        <v>0.08</v>
      </c>
    </row>
    <row r="333" spans="1:17">
      <c r="A333" t="s">
        <v>1188</v>
      </c>
      <c r="B333" t="s">
        <v>1189</v>
      </c>
      <c r="C333" t="s">
        <v>1158</v>
      </c>
      <c r="D333" t="s">
        <v>1190</v>
      </c>
      <c r="E333" t="s">
        <v>92</v>
      </c>
      <c r="F333" s="13">
        <v>45200</v>
      </c>
      <c r="G333" t="s">
        <v>93</v>
      </c>
      <c r="H333" t="s">
        <v>94</v>
      </c>
      <c r="I333" s="12">
        <f>_xlfn.XLOOKUP(A:A, 'FY26 Prelim Allocation'!B:B, 'FY26 Prelim Allocation'!D:D, "", FALSE)</f>
        <v>56527.09</v>
      </c>
      <c r="J333" s="12">
        <f>_xlfn.XLOOKUP(A:A, 'FY26 Full Allocation'!B:B, 'FY26 Full Allocation'!D:D, "", FALSE)</f>
        <v>56589.07</v>
      </c>
      <c r="K333" s="12">
        <f>_xlfn.XLOOKUP(A:A, 'FY26 Full Allocation'!B:B, 'FY26 Full Allocation'!D:D, "", FALSE)</f>
        <v>56589.07</v>
      </c>
      <c r="O333" t="s">
        <v>95</v>
      </c>
      <c r="P333">
        <f>_xlfn.XLOOKUP(A333, 'FY26 Indirect Cost Rates'!E:E, 'FY26 Indirect Cost Rates'!D:D, "", FALSE)</f>
        <v>8</v>
      </c>
      <c r="Q333">
        <f t="shared" si="5"/>
        <v>0.08</v>
      </c>
    </row>
    <row r="334" spans="1:17">
      <c r="A334" t="s">
        <v>1191</v>
      </c>
      <c r="B334" t="s">
        <v>1192</v>
      </c>
      <c r="C334" t="s">
        <v>1192</v>
      </c>
      <c r="D334" t="s">
        <v>1193</v>
      </c>
      <c r="E334" t="s">
        <v>92</v>
      </c>
      <c r="F334" s="13">
        <v>45200</v>
      </c>
      <c r="G334" t="s">
        <v>93</v>
      </c>
      <c r="H334" t="s">
        <v>94</v>
      </c>
      <c r="I334" s="12">
        <f>_xlfn.XLOOKUP(A:A, 'FY26 Prelim Allocation'!B:B, 'FY26 Prelim Allocation'!D:D, "", FALSE)</f>
        <v>24335.29</v>
      </c>
      <c r="J334" s="12">
        <f>_xlfn.XLOOKUP(A:A, 'FY26 Full Allocation'!B:B, 'FY26 Full Allocation'!D:D, "", FALSE)</f>
        <v>24359.27</v>
      </c>
      <c r="K334" s="12">
        <f>_xlfn.XLOOKUP(A:A, 'FY26 Full Allocation'!B:B, 'FY26 Full Allocation'!D:D, "", FALSE)</f>
        <v>24359.27</v>
      </c>
      <c r="O334" t="s">
        <v>95</v>
      </c>
      <c r="P334">
        <f>_xlfn.XLOOKUP(A334, 'FY26 Indirect Cost Rates'!E:E, 'FY26 Indirect Cost Rates'!D:D, "", FALSE)</f>
        <v>8</v>
      </c>
      <c r="Q334">
        <f t="shared" si="5"/>
        <v>0.08</v>
      </c>
    </row>
    <row r="335" spans="1:17">
      <c r="A335" t="s">
        <v>1194</v>
      </c>
      <c r="B335" t="s">
        <v>1195</v>
      </c>
      <c r="C335" t="s">
        <v>1196</v>
      </c>
      <c r="D335" t="s">
        <v>1197</v>
      </c>
      <c r="E335" t="s">
        <v>92</v>
      </c>
      <c r="F335" s="13">
        <v>45200</v>
      </c>
      <c r="G335" t="s">
        <v>93</v>
      </c>
      <c r="H335" t="s">
        <v>94</v>
      </c>
      <c r="I335" s="12">
        <f>_xlfn.XLOOKUP(A:A, 'FY26 Prelim Allocation'!B:B, 'FY26 Prelim Allocation'!D:D, "", FALSE)</f>
        <v>37345.620000000003</v>
      </c>
      <c r="J335" s="12">
        <f>_xlfn.XLOOKUP(A:A, 'FY26 Full Allocation'!B:B, 'FY26 Full Allocation'!D:D, "", FALSE)</f>
        <v>37384.19</v>
      </c>
      <c r="K335" s="12">
        <f>_xlfn.XLOOKUP(A:A, 'FY26 Full Allocation'!B:B, 'FY26 Full Allocation'!D:D, "", FALSE)</f>
        <v>37384.19</v>
      </c>
      <c r="O335" t="s">
        <v>95</v>
      </c>
      <c r="P335">
        <f>_xlfn.XLOOKUP(A335, 'FY26 Indirect Cost Rates'!E:E, 'FY26 Indirect Cost Rates'!D:D, "", FALSE)</f>
        <v>8</v>
      </c>
      <c r="Q335">
        <f t="shared" si="5"/>
        <v>0.08</v>
      </c>
    </row>
    <row r="336" spans="1:17">
      <c r="A336" t="s">
        <v>1198</v>
      </c>
      <c r="B336" t="s">
        <v>1199</v>
      </c>
      <c r="C336" t="s">
        <v>1158</v>
      </c>
      <c r="D336" t="s">
        <v>1200</v>
      </c>
      <c r="E336" t="s">
        <v>92</v>
      </c>
      <c r="F336" s="13">
        <v>45200</v>
      </c>
      <c r="G336" t="s">
        <v>93</v>
      </c>
      <c r="H336" t="s">
        <v>94</v>
      </c>
      <c r="I336" s="12">
        <f>_xlfn.XLOOKUP(A:A, 'FY26 Prelim Allocation'!B:B, 'FY26 Prelim Allocation'!D:D, "", FALSE)</f>
        <v>29257.75</v>
      </c>
      <c r="J336" s="12">
        <f>_xlfn.XLOOKUP(A:A, 'FY26 Full Allocation'!B:B, 'FY26 Full Allocation'!D:D, "", FALSE)</f>
        <v>29274.06</v>
      </c>
      <c r="K336" s="12">
        <f>_xlfn.XLOOKUP(A:A, 'FY26 Full Allocation'!B:B, 'FY26 Full Allocation'!D:D, "", FALSE)</f>
        <v>29274.06</v>
      </c>
      <c r="O336" t="s">
        <v>95</v>
      </c>
      <c r="P336">
        <f>_xlfn.XLOOKUP(A336, 'FY26 Indirect Cost Rates'!E:E, 'FY26 Indirect Cost Rates'!D:D, "", FALSE)</f>
        <v>8</v>
      </c>
      <c r="Q336">
        <f t="shared" si="5"/>
        <v>0.08</v>
      </c>
    </row>
    <row r="337" spans="1:17">
      <c r="A337" t="s">
        <v>1201</v>
      </c>
      <c r="B337" t="s">
        <v>1202</v>
      </c>
      <c r="C337" t="s">
        <v>1203</v>
      </c>
      <c r="D337" t="s">
        <v>1204</v>
      </c>
      <c r="E337" t="s">
        <v>92</v>
      </c>
      <c r="F337" s="13">
        <v>45200</v>
      </c>
      <c r="G337" t="s">
        <v>93</v>
      </c>
      <c r="H337" t="s">
        <v>94</v>
      </c>
      <c r="I337" s="12">
        <f>_xlfn.XLOOKUP(A:A, 'FY26 Prelim Allocation'!B:B, 'FY26 Prelim Allocation'!D:D, "", FALSE)</f>
        <v>17835.150000000001</v>
      </c>
      <c r="J337" s="12">
        <f>_xlfn.XLOOKUP(A:A, 'FY26 Full Allocation'!B:B, 'FY26 Full Allocation'!D:D, "", FALSE)</f>
        <v>17849.73</v>
      </c>
      <c r="K337" s="12">
        <f>_xlfn.XLOOKUP(A:A, 'FY26 Full Allocation'!B:B, 'FY26 Full Allocation'!D:D, "", FALSE)</f>
        <v>17849.73</v>
      </c>
      <c r="O337" t="s">
        <v>95</v>
      </c>
      <c r="P337">
        <f>_xlfn.XLOOKUP(A337, 'FY26 Indirect Cost Rates'!E:E, 'FY26 Indirect Cost Rates'!D:D, "", FALSE)</f>
        <v>8</v>
      </c>
      <c r="Q337">
        <f t="shared" si="5"/>
        <v>0.08</v>
      </c>
    </row>
    <row r="338" spans="1:17">
      <c r="A338" t="s">
        <v>1205</v>
      </c>
      <c r="B338" t="s">
        <v>1206</v>
      </c>
      <c r="C338" t="s">
        <v>1207</v>
      </c>
      <c r="D338" t="s">
        <v>1208</v>
      </c>
      <c r="E338" t="s">
        <v>92</v>
      </c>
      <c r="F338" s="13">
        <v>45200</v>
      </c>
      <c r="G338" t="s">
        <v>93</v>
      </c>
      <c r="H338" t="s">
        <v>94</v>
      </c>
      <c r="I338" s="12" t="str">
        <f>_xlfn.XLOOKUP(A:A, 'FY26 Prelim Allocation'!B:B, 'FY26 Prelim Allocation'!D:D, "", FALSE)</f>
        <v/>
      </c>
      <c r="J338" s="12" t="str">
        <f>_xlfn.XLOOKUP(A:A, 'FY26 Full Allocation'!B:B, 'FY26 Full Allocation'!D:D, "", FALSE)</f>
        <v/>
      </c>
      <c r="K338" s="12" t="str">
        <f>_xlfn.XLOOKUP(A:A, 'FY26 Full Allocation'!B:B, 'FY26 Full Allocation'!D:D, "", FALSE)</f>
        <v/>
      </c>
      <c r="O338" t="s">
        <v>95</v>
      </c>
      <c r="P338" t="str">
        <f>_xlfn.XLOOKUP(A338, 'FY26 Indirect Cost Rates'!E:E, 'FY26 Indirect Cost Rates'!D:D, "", FALSE)</f>
        <v/>
      </c>
      <c r="Q338">
        <f t="shared" si="5"/>
        <v>0</v>
      </c>
    </row>
    <row r="339" spans="1:17">
      <c r="A339" t="s">
        <v>1209</v>
      </c>
      <c r="B339" t="s">
        <v>1210</v>
      </c>
      <c r="C339" t="s">
        <v>1211</v>
      </c>
      <c r="D339" t="s">
        <v>1212</v>
      </c>
      <c r="E339" t="s">
        <v>92</v>
      </c>
      <c r="F339" s="13">
        <v>45200</v>
      </c>
      <c r="G339" t="s">
        <v>93</v>
      </c>
      <c r="H339" t="s">
        <v>94</v>
      </c>
      <c r="I339" s="12">
        <f>_xlfn.XLOOKUP(A:A, 'FY26 Prelim Allocation'!B:B, 'FY26 Prelim Allocation'!D:D, "", FALSE)</f>
        <v>50278.78</v>
      </c>
      <c r="J339" s="12">
        <f>_xlfn.XLOOKUP(A:A, 'FY26 Full Allocation'!B:B, 'FY26 Full Allocation'!D:D, "", FALSE)</f>
        <v>50328.12</v>
      </c>
      <c r="K339" s="12">
        <f>_xlfn.XLOOKUP(A:A, 'FY26 Full Allocation'!B:B, 'FY26 Full Allocation'!D:D, "", FALSE)</f>
        <v>50328.12</v>
      </c>
      <c r="O339" t="s">
        <v>95</v>
      </c>
      <c r="P339">
        <f>_xlfn.XLOOKUP(A339, 'FY26 Indirect Cost Rates'!E:E, 'FY26 Indirect Cost Rates'!D:D, "", FALSE)</f>
        <v>8</v>
      </c>
      <c r="Q339">
        <f t="shared" si="5"/>
        <v>0.08</v>
      </c>
    </row>
    <row r="340" spans="1:17">
      <c r="A340" t="s">
        <v>1213</v>
      </c>
      <c r="B340" t="s">
        <v>1214</v>
      </c>
      <c r="C340" t="s">
        <v>1215</v>
      </c>
      <c r="D340" t="s">
        <v>1216</v>
      </c>
      <c r="E340" t="s">
        <v>92</v>
      </c>
      <c r="F340" s="13">
        <v>45200</v>
      </c>
      <c r="G340" t="s">
        <v>93</v>
      </c>
      <c r="H340" t="s">
        <v>94</v>
      </c>
      <c r="I340" s="12">
        <f>_xlfn.XLOOKUP(A:A, 'FY26 Prelim Allocation'!B:B, 'FY26 Prelim Allocation'!D:D, "", FALSE)</f>
        <v>343371.07</v>
      </c>
      <c r="J340" s="12">
        <f>_xlfn.XLOOKUP(A:A, 'FY26 Full Allocation'!B:B, 'FY26 Full Allocation'!D:D, "", FALSE)</f>
        <v>343656.49</v>
      </c>
      <c r="K340" s="12">
        <f>_xlfn.XLOOKUP(A:A, 'FY26 Full Allocation'!B:B, 'FY26 Full Allocation'!D:D, "", FALSE)</f>
        <v>343656.49</v>
      </c>
      <c r="O340" t="s">
        <v>95</v>
      </c>
      <c r="P340">
        <f>_xlfn.XLOOKUP(A340, 'FY26 Indirect Cost Rates'!E:E, 'FY26 Indirect Cost Rates'!D:D, "", FALSE)</f>
        <v>8</v>
      </c>
      <c r="Q340">
        <f t="shared" si="5"/>
        <v>0.08</v>
      </c>
    </row>
    <row r="341" spans="1:17">
      <c r="A341" t="s">
        <v>1217</v>
      </c>
      <c r="B341" t="s">
        <v>1218</v>
      </c>
      <c r="C341" t="s">
        <v>1219</v>
      </c>
      <c r="D341" t="s">
        <v>1220</v>
      </c>
      <c r="E341" t="s">
        <v>92</v>
      </c>
      <c r="F341" s="13">
        <v>45200</v>
      </c>
      <c r="G341" t="s">
        <v>93</v>
      </c>
      <c r="H341" t="s">
        <v>94</v>
      </c>
      <c r="I341" s="12">
        <f>_xlfn.XLOOKUP(A:A, 'FY26 Prelim Allocation'!B:B, 'FY26 Prelim Allocation'!D:D, "", FALSE)</f>
        <v>11227.22</v>
      </c>
      <c r="J341" s="12">
        <f>_xlfn.XLOOKUP(A:A, 'FY26 Full Allocation'!B:B, 'FY26 Full Allocation'!D:D, "", FALSE)</f>
        <v>11232.02</v>
      </c>
      <c r="K341" s="12">
        <f>_xlfn.XLOOKUP(A:A, 'FY26 Full Allocation'!B:B, 'FY26 Full Allocation'!D:D, "", FALSE)</f>
        <v>11232.02</v>
      </c>
      <c r="O341" t="s">
        <v>95</v>
      </c>
      <c r="P341">
        <f>_xlfn.XLOOKUP(A341, 'FY26 Indirect Cost Rates'!E:E, 'FY26 Indirect Cost Rates'!D:D, "", FALSE)</f>
        <v>8</v>
      </c>
      <c r="Q341">
        <f t="shared" si="5"/>
        <v>0.08</v>
      </c>
    </row>
    <row r="342" spans="1:17">
      <c r="A342" t="s">
        <v>1221</v>
      </c>
      <c r="B342" t="s">
        <v>1222</v>
      </c>
      <c r="C342" t="s">
        <v>1223</v>
      </c>
      <c r="D342" t="s">
        <v>1224</v>
      </c>
      <c r="E342" t="s">
        <v>92</v>
      </c>
      <c r="F342" s="13">
        <v>45200</v>
      </c>
      <c r="G342" t="s">
        <v>93</v>
      </c>
      <c r="H342" t="s">
        <v>94</v>
      </c>
      <c r="I342" s="12">
        <f>_xlfn.XLOOKUP(A:A, 'FY26 Prelim Allocation'!B:B, 'FY26 Prelim Allocation'!D:D, "", FALSE)</f>
        <v>26672.55</v>
      </c>
      <c r="J342" s="12">
        <f>_xlfn.XLOOKUP(A:A, 'FY26 Full Allocation'!B:B, 'FY26 Full Allocation'!D:D, "", FALSE)</f>
        <v>26702.69</v>
      </c>
      <c r="K342" s="12">
        <f>_xlfn.XLOOKUP(A:A, 'FY26 Full Allocation'!B:B, 'FY26 Full Allocation'!D:D, "", FALSE)</f>
        <v>26702.69</v>
      </c>
      <c r="O342" t="s">
        <v>95</v>
      </c>
      <c r="P342" t="str">
        <f>_xlfn.XLOOKUP(A342, 'FY26 Indirect Cost Rates'!E:E, 'FY26 Indirect Cost Rates'!D:D, "", FALSE)</f>
        <v/>
      </c>
      <c r="Q342">
        <f t="shared" si="5"/>
        <v>0</v>
      </c>
    </row>
    <row r="343" spans="1:17">
      <c r="A343" t="s">
        <v>1225</v>
      </c>
      <c r="B343" t="s">
        <v>1226</v>
      </c>
      <c r="C343" t="s">
        <v>1226</v>
      </c>
      <c r="D343" t="s">
        <v>1227</v>
      </c>
      <c r="E343" t="s">
        <v>92</v>
      </c>
      <c r="F343" s="13">
        <v>45200</v>
      </c>
      <c r="G343" t="s">
        <v>93</v>
      </c>
      <c r="H343" t="s">
        <v>94</v>
      </c>
      <c r="I343" s="12">
        <f>_xlfn.XLOOKUP(A:A, 'FY26 Prelim Allocation'!B:B, 'FY26 Prelim Allocation'!D:D, "", FALSE)</f>
        <v>38769.21</v>
      </c>
      <c r="J343" s="12">
        <f>_xlfn.XLOOKUP(A:A, 'FY26 Full Allocation'!B:B, 'FY26 Full Allocation'!D:D, "", FALSE)</f>
        <v>38804.54</v>
      </c>
      <c r="K343" s="12">
        <f>_xlfn.XLOOKUP(A:A, 'FY26 Full Allocation'!B:B, 'FY26 Full Allocation'!D:D, "", FALSE)</f>
        <v>38804.54</v>
      </c>
      <c r="O343" t="s">
        <v>95</v>
      </c>
      <c r="P343" t="str">
        <f>_xlfn.XLOOKUP(A343, 'FY26 Indirect Cost Rates'!E:E, 'FY26 Indirect Cost Rates'!D:D, "", FALSE)</f>
        <v/>
      </c>
      <c r="Q343">
        <f t="shared" si="5"/>
        <v>0</v>
      </c>
    </row>
    <row r="344" spans="1:17">
      <c r="A344" t="s">
        <v>1228</v>
      </c>
      <c r="B344" t="s">
        <v>1229</v>
      </c>
      <c r="C344" t="s">
        <v>1230</v>
      </c>
      <c r="D344" t="s">
        <v>1231</v>
      </c>
      <c r="E344" t="s">
        <v>92</v>
      </c>
      <c r="F344" s="13">
        <v>45200</v>
      </c>
      <c r="G344" t="s">
        <v>93</v>
      </c>
      <c r="H344" t="s">
        <v>94</v>
      </c>
      <c r="I344" s="12">
        <f>_xlfn.XLOOKUP(A:A, 'FY26 Prelim Allocation'!B:B, 'FY26 Prelim Allocation'!D:D, "", FALSE)</f>
        <v>16124.77</v>
      </c>
      <c r="J344" s="12">
        <f>_xlfn.XLOOKUP(A:A, 'FY26 Full Allocation'!B:B, 'FY26 Full Allocation'!D:D, "", FALSE)</f>
        <v>16142.77</v>
      </c>
      <c r="K344" s="12">
        <f>_xlfn.XLOOKUP(A:A, 'FY26 Full Allocation'!B:B, 'FY26 Full Allocation'!D:D, "", FALSE)</f>
        <v>16142.77</v>
      </c>
      <c r="O344" t="s">
        <v>95</v>
      </c>
      <c r="P344" t="str">
        <f>_xlfn.XLOOKUP(A344, 'FY26 Indirect Cost Rates'!E:E, 'FY26 Indirect Cost Rates'!D:D, "", FALSE)</f>
        <v/>
      </c>
      <c r="Q344">
        <f t="shared" si="5"/>
        <v>0</v>
      </c>
    </row>
    <row r="345" spans="1:17">
      <c r="A345" t="s">
        <v>1232</v>
      </c>
      <c r="B345" t="s">
        <v>1233</v>
      </c>
      <c r="C345" t="s">
        <v>1234</v>
      </c>
      <c r="D345" t="s">
        <v>1235</v>
      </c>
      <c r="E345" t="s">
        <v>92</v>
      </c>
      <c r="F345" s="13">
        <v>45200</v>
      </c>
      <c r="G345" t="s">
        <v>93</v>
      </c>
      <c r="H345" t="s">
        <v>94</v>
      </c>
      <c r="I345" s="12">
        <f>_xlfn.XLOOKUP(A:A, 'FY26 Prelim Allocation'!B:B, 'FY26 Prelim Allocation'!D:D, "", FALSE)</f>
        <v>266220.64</v>
      </c>
      <c r="J345" s="12">
        <f>_xlfn.XLOOKUP(A:A, 'FY26 Full Allocation'!B:B, 'FY26 Full Allocation'!D:D, "", FALSE)</f>
        <v>266443.73</v>
      </c>
      <c r="K345" s="12">
        <f>_xlfn.XLOOKUP(A:A, 'FY26 Full Allocation'!B:B, 'FY26 Full Allocation'!D:D, "", FALSE)</f>
        <v>266443.73</v>
      </c>
      <c r="O345" t="s">
        <v>95</v>
      </c>
      <c r="P345" t="str">
        <f>_xlfn.XLOOKUP(A345, 'FY26 Indirect Cost Rates'!E:E, 'FY26 Indirect Cost Rates'!D:D, "", FALSE)</f>
        <v/>
      </c>
      <c r="Q345">
        <f t="shared" si="5"/>
        <v>0</v>
      </c>
    </row>
    <row r="346" spans="1:17">
      <c r="A346" t="s">
        <v>1236</v>
      </c>
      <c r="B346" t="s">
        <v>1237</v>
      </c>
      <c r="C346" t="s">
        <v>1238</v>
      </c>
      <c r="D346" t="s">
        <v>1239</v>
      </c>
      <c r="E346" t="s">
        <v>92</v>
      </c>
      <c r="F346" s="13">
        <v>45200</v>
      </c>
      <c r="G346" t="s">
        <v>93</v>
      </c>
      <c r="H346" t="s">
        <v>94</v>
      </c>
      <c r="I346" s="12">
        <f>_xlfn.XLOOKUP(A:A, 'FY26 Prelim Allocation'!B:B, 'FY26 Prelim Allocation'!D:D, "", FALSE)</f>
        <v>1675483.95</v>
      </c>
      <c r="J346" s="12">
        <f>_xlfn.XLOOKUP(A:A, 'FY26 Full Allocation'!B:B, 'FY26 Full Allocation'!D:D, "", FALSE)</f>
        <v>1676901.24</v>
      </c>
      <c r="K346" s="12">
        <f>_xlfn.XLOOKUP(A:A, 'FY26 Full Allocation'!B:B, 'FY26 Full Allocation'!D:D, "", FALSE)</f>
        <v>1676901.24</v>
      </c>
      <c r="O346" t="s">
        <v>95</v>
      </c>
      <c r="P346">
        <f>_xlfn.XLOOKUP(A346, 'FY26 Indirect Cost Rates'!E:E, 'FY26 Indirect Cost Rates'!D:D, "", FALSE)</f>
        <v>4.0599999999999996</v>
      </c>
      <c r="Q346">
        <f t="shared" si="5"/>
        <v>4.0599999999999997E-2</v>
      </c>
    </row>
    <row r="347" spans="1:17">
      <c r="A347" t="s">
        <v>1240</v>
      </c>
      <c r="B347" t="s">
        <v>1241</v>
      </c>
      <c r="C347" t="s">
        <v>1242</v>
      </c>
      <c r="D347" t="s">
        <v>1243</v>
      </c>
      <c r="E347" t="s">
        <v>92</v>
      </c>
      <c r="F347" s="13">
        <v>45200</v>
      </c>
      <c r="G347" t="s">
        <v>93</v>
      </c>
      <c r="H347" t="s">
        <v>94</v>
      </c>
      <c r="I347" s="12">
        <f>_xlfn.XLOOKUP(A:A, 'FY26 Prelim Allocation'!B:B, 'FY26 Prelim Allocation'!D:D, "", FALSE)</f>
        <v>18969.919999999998</v>
      </c>
      <c r="J347" s="12">
        <f>_xlfn.XLOOKUP(A:A, 'FY26 Full Allocation'!B:B, 'FY26 Full Allocation'!D:D, "", FALSE)</f>
        <v>18981.59</v>
      </c>
      <c r="K347" s="12">
        <f>_xlfn.XLOOKUP(A:A, 'FY26 Full Allocation'!B:B, 'FY26 Full Allocation'!D:D, "", FALSE)</f>
        <v>18981.59</v>
      </c>
      <c r="O347" t="s">
        <v>95</v>
      </c>
      <c r="P347" t="str">
        <f>_xlfn.XLOOKUP(A347, 'FY26 Indirect Cost Rates'!E:E, 'FY26 Indirect Cost Rates'!D:D, "", FALSE)</f>
        <v/>
      </c>
      <c r="Q347">
        <f t="shared" si="5"/>
        <v>0</v>
      </c>
    </row>
    <row r="348" spans="1:17">
      <c r="A348" t="s">
        <v>1244</v>
      </c>
      <c r="B348" t="s">
        <v>1245</v>
      </c>
      <c r="C348" t="s">
        <v>1246</v>
      </c>
      <c r="D348" t="s">
        <v>1247</v>
      </c>
      <c r="E348" t="s">
        <v>92</v>
      </c>
      <c r="F348" s="13">
        <v>45200</v>
      </c>
      <c r="G348" t="s">
        <v>93</v>
      </c>
      <c r="H348" t="s">
        <v>94</v>
      </c>
      <c r="I348" s="12">
        <f>_xlfn.XLOOKUP(A:A, 'FY26 Prelim Allocation'!B:B, 'FY26 Prelim Allocation'!D:D, "", FALSE)</f>
        <v>2749140.43</v>
      </c>
      <c r="J348" s="12">
        <f>_xlfn.XLOOKUP(A:A, 'FY26 Full Allocation'!B:B, 'FY26 Full Allocation'!D:D, "", FALSE)</f>
        <v>2751470.2</v>
      </c>
      <c r="K348" s="12">
        <f>_xlfn.XLOOKUP(A:A, 'FY26 Full Allocation'!B:B, 'FY26 Full Allocation'!D:D, "", FALSE)</f>
        <v>2751470.2</v>
      </c>
      <c r="O348" t="s">
        <v>95</v>
      </c>
      <c r="P348">
        <f>_xlfn.XLOOKUP(A348, 'FY26 Indirect Cost Rates'!E:E, 'FY26 Indirect Cost Rates'!D:D, "", FALSE)</f>
        <v>5.03</v>
      </c>
      <c r="Q348">
        <f t="shared" si="5"/>
        <v>5.0300000000000004E-2</v>
      </c>
    </row>
    <row r="349" spans="1:17">
      <c r="A349" t="s">
        <v>1248</v>
      </c>
      <c r="B349" t="s">
        <v>1249</v>
      </c>
      <c r="C349" t="s">
        <v>1250</v>
      </c>
      <c r="D349">
        <v>0</v>
      </c>
      <c r="E349" t="s">
        <v>92</v>
      </c>
      <c r="F349" s="13">
        <v>45200</v>
      </c>
      <c r="G349" t="s">
        <v>93</v>
      </c>
      <c r="H349" t="s">
        <v>94</v>
      </c>
      <c r="I349" s="12">
        <f>_xlfn.XLOOKUP(A:A, 'FY26 Prelim Allocation'!B:B, 'FY26 Prelim Allocation'!D:D, "", FALSE)</f>
        <v>968.36</v>
      </c>
      <c r="J349" s="12">
        <f>_xlfn.XLOOKUP(A:A, 'FY26 Full Allocation'!B:B, 'FY26 Full Allocation'!D:D, "", FALSE)</f>
        <v>968.36</v>
      </c>
      <c r="K349" s="12">
        <f>_xlfn.XLOOKUP(A:A, 'FY26 Full Allocation'!B:B, 'FY26 Full Allocation'!D:D, "", FALSE)</f>
        <v>968.36</v>
      </c>
      <c r="O349" t="s">
        <v>95</v>
      </c>
      <c r="P349" t="str">
        <f>_xlfn.XLOOKUP(A349, 'FY26 Indirect Cost Rates'!E:E, 'FY26 Indirect Cost Rates'!D:D, "", FALSE)</f>
        <v/>
      </c>
      <c r="Q349">
        <f t="shared" si="5"/>
        <v>0</v>
      </c>
    </row>
    <row r="350" spans="1:17">
      <c r="A350" t="s">
        <v>1251</v>
      </c>
      <c r="B350" t="s">
        <v>1252</v>
      </c>
      <c r="C350" t="s">
        <v>1253</v>
      </c>
      <c r="D350" t="s">
        <v>1254</v>
      </c>
      <c r="E350" t="s">
        <v>92</v>
      </c>
      <c r="F350" s="13">
        <v>45200</v>
      </c>
      <c r="G350" t="s">
        <v>93</v>
      </c>
      <c r="H350" t="s">
        <v>94</v>
      </c>
      <c r="I350" s="12">
        <f>_xlfn.XLOOKUP(A:A, 'FY26 Prelim Allocation'!B:B, 'FY26 Prelim Allocation'!D:D, "", FALSE)</f>
        <v>18695.02</v>
      </c>
      <c r="J350" s="12">
        <f>_xlfn.XLOOKUP(A:A, 'FY26 Full Allocation'!B:B, 'FY26 Full Allocation'!D:D, "", FALSE)</f>
        <v>18715.32</v>
      </c>
      <c r="K350" s="12">
        <f>_xlfn.XLOOKUP(A:A, 'FY26 Full Allocation'!B:B, 'FY26 Full Allocation'!D:D, "", FALSE)</f>
        <v>18715.32</v>
      </c>
      <c r="O350" t="s">
        <v>95</v>
      </c>
      <c r="P350" t="str">
        <f>_xlfn.XLOOKUP(A350, 'FY26 Indirect Cost Rates'!E:E, 'FY26 Indirect Cost Rates'!D:D, "", FALSE)</f>
        <v/>
      </c>
      <c r="Q350">
        <f t="shared" si="5"/>
        <v>0</v>
      </c>
    </row>
    <row r="351" spans="1:17">
      <c r="A351" t="s">
        <v>1255</v>
      </c>
      <c r="B351" t="s">
        <v>1256</v>
      </c>
      <c r="C351" t="s">
        <v>1257</v>
      </c>
      <c r="D351" t="s">
        <v>1258</v>
      </c>
      <c r="E351" t="s">
        <v>92</v>
      </c>
      <c r="F351" s="13">
        <v>45200</v>
      </c>
      <c r="G351" t="s">
        <v>93</v>
      </c>
      <c r="H351" t="s">
        <v>94</v>
      </c>
      <c r="I351" s="12">
        <f>_xlfn.XLOOKUP(A:A, 'FY26 Prelim Allocation'!B:B, 'FY26 Prelim Allocation'!D:D, "", FALSE)</f>
        <v>1116976.42</v>
      </c>
      <c r="J351" s="12">
        <f>_xlfn.XLOOKUP(A:A, 'FY26 Full Allocation'!B:B, 'FY26 Full Allocation'!D:D, "", FALSE)</f>
        <v>1117911.54</v>
      </c>
      <c r="K351" s="12">
        <f>_xlfn.XLOOKUP(A:A, 'FY26 Full Allocation'!B:B, 'FY26 Full Allocation'!D:D, "", FALSE)</f>
        <v>1117911.54</v>
      </c>
      <c r="O351" t="s">
        <v>95</v>
      </c>
      <c r="P351">
        <f>_xlfn.XLOOKUP(A351, 'FY26 Indirect Cost Rates'!E:E, 'FY26 Indirect Cost Rates'!D:D, "", FALSE)</f>
        <v>6.53</v>
      </c>
      <c r="Q351">
        <f t="shared" si="5"/>
        <v>6.5299999999999997E-2</v>
      </c>
    </row>
    <row r="352" spans="1:17">
      <c r="A352" t="s">
        <v>1259</v>
      </c>
      <c r="B352" t="s">
        <v>1260</v>
      </c>
      <c r="C352" t="s">
        <v>1261</v>
      </c>
      <c r="D352" t="s">
        <v>1262</v>
      </c>
      <c r="E352" t="s">
        <v>92</v>
      </c>
      <c r="F352" s="13">
        <v>45200</v>
      </c>
      <c r="G352" t="s">
        <v>93</v>
      </c>
      <c r="H352" t="s">
        <v>94</v>
      </c>
      <c r="I352" s="12">
        <f>_xlfn.XLOOKUP(A:A, 'FY26 Prelim Allocation'!B:B, 'FY26 Prelim Allocation'!D:D, "", FALSE)</f>
        <v>1439518.26</v>
      </c>
      <c r="J352" s="12">
        <f>_xlfn.XLOOKUP(A:A, 'FY26 Full Allocation'!B:B, 'FY26 Full Allocation'!D:D, "", FALSE)</f>
        <v>1441038.76</v>
      </c>
      <c r="K352" s="12">
        <f>_xlfn.XLOOKUP(A:A, 'FY26 Full Allocation'!B:B, 'FY26 Full Allocation'!D:D, "", FALSE)</f>
        <v>1441038.76</v>
      </c>
      <c r="O352" t="s">
        <v>95</v>
      </c>
      <c r="P352">
        <f>_xlfn.XLOOKUP(A352, 'FY26 Indirect Cost Rates'!E:E, 'FY26 Indirect Cost Rates'!D:D, "", FALSE)</f>
        <v>4.6500000000000004</v>
      </c>
      <c r="Q352">
        <f t="shared" si="5"/>
        <v>4.6500000000000007E-2</v>
      </c>
    </row>
    <row r="353" spans="1:17">
      <c r="A353" t="s">
        <v>1263</v>
      </c>
      <c r="B353" t="s">
        <v>1264</v>
      </c>
      <c r="C353" t="s">
        <v>1264</v>
      </c>
      <c r="D353" t="s">
        <v>1265</v>
      </c>
      <c r="E353" t="s">
        <v>92</v>
      </c>
      <c r="F353" s="13">
        <v>45200</v>
      </c>
      <c r="G353" t="s">
        <v>93</v>
      </c>
      <c r="H353" t="s">
        <v>94</v>
      </c>
      <c r="I353" s="12">
        <f>_xlfn.XLOOKUP(A:A, 'FY26 Prelim Allocation'!B:B, 'FY26 Prelim Allocation'!D:D, "", FALSE)</f>
        <v>117166.51</v>
      </c>
      <c r="J353" s="12">
        <f>_xlfn.XLOOKUP(A:A, 'FY26 Full Allocation'!B:B, 'FY26 Full Allocation'!D:D, "", FALSE)</f>
        <v>117299.12</v>
      </c>
      <c r="K353" s="12">
        <f>_xlfn.XLOOKUP(A:A, 'FY26 Full Allocation'!B:B, 'FY26 Full Allocation'!D:D, "", FALSE)</f>
        <v>117299.12</v>
      </c>
      <c r="O353" t="s">
        <v>95</v>
      </c>
      <c r="P353">
        <f>_xlfn.XLOOKUP(A353, 'FY26 Indirect Cost Rates'!E:E, 'FY26 Indirect Cost Rates'!D:D, "", FALSE)</f>
        <v>8</v>
      </c>
      <c r="Q353">
        <f t="shared" si="5"/>
        <v>0.08</v>
      </c>
    </row>
    <row r="354" spans="1:17">
      <c r="A354" t="s">
        <v>1266</v>
      </c>
      <c r="B354" t="s">
        <v>1267</v>
      </c>
      <c r="C354" t="s">
        <v>1267</v>
      </c>
      <c r="D354" t="s">
        <v>1268</v>
      </c>
      <c r="E354" t="s">
        <v>92</v>
      </c>
      <c r="F354" s="13">
        <v>45200</v>
      </c>
      <c r="G354" t="s">
        <v>93</v>
      </c>
      <c r="H354" t="s">
        <v>94</v>
      </c>
      <c r="I354" s="12">
        <f>_xlfn.XLOOKUP(A:A, 'FY26 Prelim Allocation'!B:B, 'FY26 Prelim Allocation'!D:D, "", FALSE)</f>
        <v>135113.49</v>
      </c>
      <c r="J354" s="12">
        <f>_xlfn.XLOOKUP(A:A, 'FY26 Full Allocation'!B:B, 'FY26 Full Allocation'!D:D, "", FALSE)</f>
        <v>135266.64000000001</v>
      </c>
      <c r="K354" s="12">
        <f>_xlfn.XLOOKUP(A:A, 'FY26 Full Allocation'!B:B, 'FY26 Full Allocation'!D:D, "", FALSE)</f>
        <v>135266.64000000001</v>
      </c>
      <c r="O354" t="s">
        <v>95</v>
      </c>
      <c r="P354">
        <f>_xlfn.XLOOKUP(A354, 'FY26 Indirect Cost Rates'!E:E, 'FY26 Indirect Cost Rates'!D:D, "", FALSE)</f>
        <v>8</v>
      </c>
      <c r="Q354">
        <f t="shared" si="5"/>
        <v>0.08</v>
      </c>
    </row>
    <row r="355" spans="1:17">
      <c r="A355" t="s">
        <v>1269</v>
      </c>
      <c r="B355" t="s">
        <v>1270</v>
      </c>
      <c r="C355" t="s">
        <v>1270</v>
      </c>
      <c r="D355" t="s">
        <v>1271</v>
      </c>
      <c r="E355" t="s">
        <v>92</v>
      </c>
      <c r="F355" s="13">
        <v>45200</v>
      </c>
      <c r="G355" t="s">
        <v>93</v>
      </c>
      <c r="H355" t="s">
        <v>94</v>
      </c>
      <c r="I355" s="12">
        <f>_xlfn.XLOOKUP(A:A, 'FY26 Prelim Allocation'!B:B, 'FY26 Prelim Allocation'!D:D, "", FALSE)</f>
        <v>49487.15</v>
      </c>
      <c r="J355" s="12">
        <f>_xlfn.XLOOKUP(A:A, 'FY26 Full Allocation'!B:B, 'FY26 Full Allocation'!D:D, "", FALSE)</f>
        <v>49537.26</v>
      </c>
      <c r="K355" s="12">
        <f>_xlfn.XLOOKUP(A:A, 'FY26 Full Allocation'!B:B, 'FY26 Full Allocation'!D:D, "", FALSE)</f>
        <v>49537.26</v>
      </c>
      <c r="O355" t="s">
        <v>95</v>
      </c>
      <c r="P355">
        <f>_xlfn.XLOOKUP(A355, 'FY26 Indirect Cost Rates'!E:E, 'FY26 Indirect Cost Rates'!D:D, "", FALSE)</f>
        <v>8</v>
      </c>
      <c r="Q355">
        <f t="shared" si="5"/>
        <v>0.08</v>
      </c>
    </row>
    <row r="356" spans="1:17">
      <c r="A356" t="s">
        <v>1272</v>
      </c>
      <c r="B356" t="s">
        <v>1273</v>
      </c>
      <c r="C356" t="s">
        <v>1273</v>
      </c>
      <c r="D356" t="s">
        <v>1274</v>
      </c>
      <c r="E356" t="s">
        <v>92</v>
      </c>
      <c r="F356" s="13">
        <v>45200</v>
      </c>
      <c r="G356" t="s">
        <v>93</v>
      </c>
      <c r="H356" t="s">
        <v>94</v>
      </c>
      <c r="I356" s="12">
        <f>_xlfn.XLOOKUP(A:A, 'FY26 Prelim Allocation'!B:B, 'FY26 Prelim Allocation'!D:D, "", FALSE)</f>
        <v>27255.35</v>
      </c>
      <c r="J356" s="12">
        <f>_xlfn.XLOOKUP(A:A, 'FY26 Full Allocation'!B:B, 'FY26 Full Allocation'!D:D, "", FALSE)</f>
        <v>27282.97</v>
      </c>
      <c r="K356" s="12">
        <f>_xlfn.XLOOKUP(A:A, 'FY26 Full Allocation'!B:B, 'FY26 Full Allocation'!D:D, "", FALSE)</f>
        <v>27282.97</v>
      </c>
      <c r="O356" t="s">
        <v>95</v>
      </c>
      <c r="P356">
        <f>_xlfn.XLOOKUP(A356, 'FY26 Indirect Cost Rates'!E:E, 'FY26 Indirect Cost Rates'!D:D, "", FALSE)</f>
        <v>8</v>
      </c>
      <c r="Q356">
        <f t="shared" si="5"/>
        <v>0.08</v>
      </c>
    </row>
    <row r="357" spans="1:17">
      <c r="A357" t="s">
        <v>1275</v>
      </c>
      <c r="B357" t="s">
        <v>1276</v>
      </c>
      <c r="C357" t="s">
        <v>1277</v>
      </c>
      <c r="D357" t="s">
        <v>1278</v>
      </c>
      <c r="E357" t="s">
        <v>92</v>
      </c>
      <c r="F357" s="13">
        <v>45200</v>
      </c>
      <c r="G357" t="s">
        <v>93</v>
      </c>
      <c r="H357" t="s">
        <v>94</v>
      </c>
      <c r="I357" s="12">
        <f>_xlfn.XLOOKUP(A:A, 'FY26 Prelim Allocation'!B:B, 'FY26 Prelim Allocation'!D:D, "", FALSE)</f>
        <v>209188.61</v>
      </c>
      <c r="J357" s="12">
        <f>_xlfn.XLOOKUP(A:A, 'FY26 Full Allocation'!B:B, 'FY26 Full Allocation'!D:D, "", FALSE)</f>
        <v>209422.07999999999</v>
      </c>
      <c r="K357" s="12">
        <f>_xlfn.XLOOKUP(A:A, 'FY26 Full Allocation'!B:B, 'FY26 Full Allocation'!D:D, "", FALSE)</f>
        <v>209422.07999999999</v>
      </c>
      <c r="O357" t="s">
        <v>95</v>
      </c>
      <c r="P357">
        <f>_xlfn.XLOOKUP(A357, 'FY26 Indirect Cost Rates'!E:E, 'FY26 Indirect Cost Rates'!D:D, "", FALSE)</f>
        <v>8</v>
      </c>
      <c r="Q357">
        <f t="shared" si="5"/>
        <v>0.08</v>
      </c>
    </row>
    <row r="358" spans="1:17">
      <c r="A358" t="s">
        <v>1279</v>
      </c>
      <c r="B358" t="s">
        <v>1280</v>
      </c>
      <c r="C358" t="s">
        <v>1280</v>
      </c>
      <c r="D358" t="s">
        <v>1281</v>
      </c>
      <c r="E358" t="s">
        <v>92</v>
      </c>
      <c r="F358" s="13">
        <v>45200</v>
      </c>
      <c r="G358" t="s">
        <v>93</v>
      </c>
      <c r="H358" t="s">
        <v>94</v>
      </c>
      <c r="I358" s="12">
        <f>_xlfn.XLOOKUP(A:A, 'FY26 Prelim Allocation'!B:B, 'FY26 Prelim Allocation'!D:D, "", FALSE)</f>
        <v>237618.71</v>
      </c>
      <c r="J358" s="12">
        <f>_xlfn.XLOOKUP(A:A, 'FY26 Full Allocation'!B:B, 'FY26 Full Allocation'!D:D, "", FALSE)</f>
        <v>237875.58</v>
      </c>
      <c r="K358" s="12">
        <f>_xlfn.XLOOKUP(A:A, 'FY26 Full Allocation'!B:B, 'FY26 Full Allocation'!D:D, "", FALSE)</f>
        <v>237875.58</v>
      </c>
      <c r="O358" t="s">
        <v>95</v>
      </c>
      <c r="P358">
        <f>_xlfn.XLOOKUP(A358, 'FY26 Indirect Cost Rates'!E:E, 'FY26 Indirect Cost Rates'!D:D, "", FALSE)</f>
        <v>8</v>
      </c>
      <c r="Q358">
        <f t="shared" si="5"/>
        <v>0.08</v>
      </c>
    </row>
    <row r="359" spans="1:17">
      <c r="A359" t="s">
        <v>1282</v>
      </c>
      <c r="B359" t="s">
        <v>1283</v>
      </c>
      <c r="C359" t="s">
        <v>1284</v>
      </c>
      <c r="D359" t="s">
        <v>1285</v>
      </c>
      <c r="E359" t="s">
        <v>92</v>
      </c>
      <c r="F359" s="13">
        <v>45200</v>
      </c>
      <c r="G359" t="s">
        <v>93</v>
      </c>
      <c r="H359" t="s">
        <v>94</v>
      </c>
      <c r="I359" s="12">
        <f>_xlfn.XLOOKUP(A:A, 'FY26 Prelim Allocation'!B:B, 'FY26 Prelim Allocation'!D:D, "", FALSE)</f>
        <v>162274.29</v>
      </c>
      <c r="J359" s="12">
        <f>_xlfn.XLOOKUP(A:A, 'FY26 Full Allocation'!B:B, 'FY26 Full Allocation'!D:D, "", FALSE)</f>
        <v>162454.48000000001</v>
      </c>
      <c r="K359" s="12">
        <f>_xlfn.XLOOKUP(A:A, 'FY26 Full Allocation'!B:B, 'FY26 Full Allocation'!D:D, "", FALSE)</f>
        <v>162454.48000000001</v>
      </c>
      <c r="O359" t="s">
        <v>95</v>
      </c>
      <c r="P359">
        <f>_xlfn.XLOOKUP(A359, 'FY26 Indirect Cost Rates'!E:E, 'FY26 Indirect Cost Rates'!D:D, "", FALSE)</f>
        <v>8</v>
      </c>
      <c r="Q359">
        <f t="shared" si="5"/>
        <v>0.08</v>
      </c>
    </row>
    <row r="360" spans="1:17">
      <c r="A360" t="s">
        <v>1286</v>
      </c>
      <c r="B360" t="s">
        <v>1287</v>
      </c>
      <c r="C360" t="s">
        <v>1287</v>
      </c>
      <c r="D360" t="s">
        <v>1288</v>
      </c>
      <c r="E360" t="s">
        <v>92</v>
      </c>
      <c r="F360" s="13">
        <v>45200</v>
      </c>
      <c r="G360" t="s">
        <v>93</v>
      </c>
      <c r="H360" t="s">
        <v>94</v>
      </c>
      <c r="I360" s="12">
        <f>_xlfn.XLOOKUP(A:A, 'FY26 Prelim Allocation'!B:B, 'FY26 Prelim Allocation'!D:D, "", FALSE)</f>
        <v>97035.29</v>
      </c>
      <c r="J360" s="12">
        <f>_xlfn.XLOOKUP(A:A, 'FY26 Full Allocation'!B:B, 'FY26 Full Allocation'!D:D, "", FALSE)</f>
        <v>97135.7</v>
      </c>
      <c r="K360" s="12">
        <f>_xlfn.XLOOKUP(A:A, 'FY26 Full Allocation'!B:B, 'FY26 Full Allocation'!D:D, "", FALSE)</f>
        <v>97135.7</v>
      </c>
      <c r="O360" t="s">
        <v>95</v>
      </c>
      <c r="P360">
        <f>_xlfn.XLOOKUP(A360, 'FY26 Indirect Cost Rates'!E:E, 'FY26 Indirect Cost Rates'!D:D, "", FALSE)</f>
        <v>8</v>
      </c>
      <c r="Q360">
        <f t="shared" si="5"/>
        <v>0.08</v>
      </c>
    </row>
    <row r="361" spans="1:17">
      <c r="A361" t="s">
        <v>1289</v>
      </c>
      <c r="B361" t="s">
        <v>1290</v>
      </c>
      <c r="C361" t="s">
        <v>1290</v>
      </c>
      <c r="D361" t="s">
        <v>1291</v>
      </c>
      <c r="E361" t="s">
        <v>92</v>
      </c>
      <c r="F361" s="13">
        <v>45200</v>
      </c>
      <c r="G361" t="s">
        <v>93</v>
      </c>
      <c r="H361" t="s">
        <v>94</v>
      </c>
      <c r="I361" s="12">
        <f>_xlfn.XLOOKUP(A:A, 'FY26 Prelim Allocation'!B:B, 'FY26 Prelim Allocation'!D:D, "", FALSE)</f>
        <v>170193.42</v>
      </c>
      <c r="J361" s="12">
        <f>_xlfn.XLOOKUP(A:A, 'FY26 Full Allocation'!B:B, 'FY26 Full Allocation'!D:D, "", FALSE)</f>
        <v>170371.8</v>
      </c>
      <c r="K361" s="12">
        <f>_xlfn.XLOOKUP(A:A, 'FY26 Full Allocation'!B:B, 'FY26 Full Allocation'!D:D, "", FALSE)</f>
        <v>170371.8</v>
      </c>
      <c r="O361" t="s">
        <v>95</v>
      </c>
      <c r="P361">
        <f>_xlfn.XLOOKUP(A361, 'FY26 Indirect Cost Rates'!E:E, 'FY26 Indirect Cost Rates'!D:D, "", FALSE)</f>
        <v>8</v>
      </c>
      <c r="Q361">
        <f t="shared" si="5"/>
        <v>0.08</v>
      </c>
    </row>
    <row r="362" spans="1:17">
      <c r="A362" t="s">
        <v>1292</v>
      </c>
      <c r="B362" t="s">
        <v>1293</v>
      </c>
      <c r="C362" t="s">
        <v>1293</v>
      </c>
      <c r="D362" t="s">
        <v>1294</v>
      </c>
      <c r="E362" t="s">
        <v>92</v>
      </c>
      <c r="F362" s="13">
        <v>45200</v>
      </c>
      <c r="G362" t="s">
        <v>93</v>
      </c>
      <c r="H362" t="s">
        <v>94</v>
      </c>
      <c r="I362" s="12">
        <f>_xlfn.XLOOKUP(A:A, 'FY26 Prelim Allocation'!B:B, 'FY26 Prelim Allocation'!D:D, "", FALSE)</f>
        <v>90316.06</v>
      </c>
      <c r="J362" s="12">
        <f>_xlfn.XLOOKUP(A:A, 'FY26 Full Allocation'!B:B, 'FY26 Full Allocation'!D:D, "", FALSE)</f>
        <v>90399.18</v>
      </c>
      <c r="K362" s="12">
        <f>_xlfn.XLOOKUP(A:A, 'FY26 Full Allocation'!B:B, 'FY26 Full Allocation'!D:D, "", FALSE)</f>
        <v>90399.18</v>
      </c>
      <c r="O362" t="s">
        <v>95</v>
      </c>
      <c r="P362">
        <f>_xlfn.XLOOKUP(A362, 'FY26 Indirect Cost Rates'!E:E, 'FY26 Indirect Cost Rates'!D:D, "", FALSE)</f>
        <v>8</v>
      </c>
      <c r="Q362">
        <f t="shared" si="5"/>
        <v>0.08</v>
      </c>
    </row>
    <row r="363" spans="1:17">
      <c r="A363" t="s">
        <v>1295</v>
      </c>
      <c r="B363" t="s">
        <v>1296</v>
      </c>
      <c r="C363" t="s">
        <v>1296</v>
      </c>
      <c r="D363" t="s">
        <v>1297</v>
      </c>
      <c r="E363" t="s">
        <v>92</v>
      </c>
      <c r="F363" s="13">
        <v>45200</v>
      </c>
      <c r="G363" t="s">
        <v>93</v>
      </c>
      <c r="H363" t="s">
        <v>94</v>
      </c>
      <c r="I363" s="12">
        <f>_xlfn.XLOOKUP(A:A, 'FY26 Prelim Allocation'!B:B, 'FY26 Prelim Allocation'!D:D, "", FALSE)</f>
        <v>140611.01999999999</v>
      </c>
      <c r="J363" s="12">
        <f>_xlfn.XLOOKUP(A:A, 'FY26 Full Allocation'!B:B, 'FY26 Full Allocation'!D:D, "", FALSE)</f>
        <v>140622.45000000001</v>
      </c>
      <c r="K363" s="12">
        <f>_xlfn.XLOOKUP(A:A, 'FY26 Full Allocation'!B:B, 'FY26 Full Allocation'!D:D, "", FALSE)</f>
        <v>140622.45000000001</v>
      </c>
      <c r="O363" t="s">
        <v>95</v>
      </c>
      <c r="P363">
        <f>_xlfn.XLOOKUP(A363, 'FY26 Indirect Cost Rates'!E:E, 'FY26 Indirect Cost Rates'!D:D, "", FALSE)</f>
        <v>8</v>
      </c>
      <c r="Q363">
        <f t="shared" si="5"/>
        <v>0.08</v>
      </c>
    </row>
    <row r="364" spans="1:17">
      <c r="A364" t="s">
        <v>1298</v>
      </c>
      <c r="B364" t="s">
        <v>1299</v>
      </c>
      <c r="C364" t="s">
        <v>1299</v>
      </c>
      <c r="D364" t="s">
        <v>1300</v>
      </c>
      <c r="E364" t="s">
        <v>92</v>
      </c>
      <c r="F364" s="13">
        <v>45200</v>
      </c>
      <c r="G364" t="s">
        <v>93</v>
      </c>
      <c r="H364" t="s">
        <v>94</v>
      </c>
      <c r="I364" s="12">
        <f>_xlfn.XLOOKUP(A:A, 'FY26 Prelim Allocation'!B:B, 'FY26 Prelim Allocation'!D:D, "", FALSE)</f>
        <v>208739.76</v>
      </c>
      <c r="J364" s="12">
        <f>_xlfn.XLOOKUP(A:A, 'FY26 Full Allocation'!B:B, 'FY26 Full Allocation'!D:D, "", FALSE)</f>
        <v>208956.47</v>
      </c>
      <c r="K364" s="12">
        <f>_xlfn.XLOOKUP(A:A, 'FY26 Full Allocation'!B:B, 'FY26 Full Allocation'!D:D, "", FALSE)</f>
        <v>208956.47</v>
      </c>
      <c r="O364" t="s">
        <v>95</v>
      </c>
      <c r="P364">
        <f>_xlfn.XLOOKUP(A364, 'FY26 Indirect Cost Rates'!E:E, 'FY26 Indirect Cost Rates'!D:D, "", FALSE)</f>
        <v>8</v>
      </c>
      <c r="Q364">
        <f t="shared" si="5"/>
        <v>0.08</v>
      </c>
    </row>
    <row r="365" spans="1:17">
      <c r="A365" t="s">
        <v>1301</v>
      </c>
      <c r="B365" t="s">
        <v>1302</v>
      </c>
      <c r="C365" t="s">
        <v>1302</v>
      </c>
      <c r="D365" t="s">
        <v>1303</v>
      </c>
      <c r="E365" t="s">
        <v>92</v>
      </c>
      <c r="F365" s="13">
        <v>45200</v>
      </c>
      <c r="G365" t="s">
        <v>93</v>
      </c>
      <c r="H365" t="s">
        <v>94</v>
      </c>
      <c r="I365" s="12">
        <f>_xlfn.XLOOKUP(A:A, 'FY26 Prelim Allocation'!B:B, 'FY26 Prelim Allocation'!D:D, "", FALSE)</f>
        <v>96727.41</v>
      </c>
      <c r="J365" s="12">
        <f>_xlfn.XLOOKUP(A:A, 'FY26 Full Allocation'!B:B, 'FY26 Full Allocation'!D:D, "", FALSE)</f>
        <v>96831.81</v>
      </c>
      <c r="K365" s="12">
        <f>_xlfn.XLOOKUP(A:A, 'FY26 Full Allocation'!B:B, 'FY26 Full Allocation'!D:D, "", FALSE)</f>
        <v>96831.81</v>
      </c>
      <c r="O365" t="s">
        <v>95</v>
      </c>
      <c r="P365">
        <f>_xlfn.XLOOKUP(A365, 'FY26 Indirect Cost Rates'!E:E, 'FY26 Indirect Cost Rates'!D:D, "", FALSE)</f>
        <v>8</v>
      </c>
      <c r="Q365">
        <f t="shared" si="5"/>
        <v>0.08</v>
      </c>
    </row>
    <row r="366" spans="1:17">
      <c r="A366" t="s">
        <v>1304</v>
      </c>
      <c r="B366" t="s">
        <v>1305</v>
      </c>
      <c r="C366" t="s">
        <v>1306</v>
      </c>
      <c r="D366" t="s">
        <v>1307</v>
      </c>
      <c r="E366" t="s">
        <v>92</v>
      </c>
      <c r="F366" s="13">
        <v>45200</v>
      </c>
      <c r="G366" t="s">
        <v>93</v>
      </c>
      <c r="H366" t="s">
        <v>94</v>
      </c>
      <c r="I366" s="12">
        <f>_xlfn.XLOOKUP(A:A, 'FY26 Prelim Allocation'!B:B, 'FY26 Prelim Allocation'!D:D, "", FALSE)</f>
        <v>163441.45000000001</v>
      </c>
      <c r="J366" s="12">
        <f>_xlfn.XLOOKUP(A:A, 'FY26 Full Allocation'!B:B, 'FY26 Full Allocation'!D:D, "", FALSE)</f>
        <v>163622.06</v>
      </c>
      <c r="K366" s="12">
        <f>_xlfn.XLOOKUP(A:A, 'FY26 Full Allocation'!B:B, 'FY26 Full Allocation'!D:D, "", FALSE)</f>
        <v>163622.06</v>
      </c>
      <c r="O366" t="s">
        <v>95</v>
      </c>
      <c r="P366">
        <f>_xlfn.XLOOKUP(A366, 'FY26 Indirect Cost Rates'!E:E, 'FY26 Indirect Cost Rates'!D:D, "", FALSE)</f>
        <v>8</v>
      </c>
      <c r="Q366">
        <f t="shared" si="5"/>
        <v>0.08</v>
      </c>
    </row>
    <row r="367" spans="1:17">
      <c r="A367" t="s">
        <v>1308</v>
      </c>
      <c r="B367" t="s">
        <v>1309</v>
      </c>
      <c r="C367" t="s">
        <v>1309</v>
      </c>
      <c r="D367" t="s">
        <v>1310</v>
      </c>
      <c r="E367" t="s">
        <v>92</v>
      </c>
      <c r="F367" s="13">
        <v>45200</v>
      </c>
      <c r="G367" t="s">
        <v>93</v>
      </c>
      <c r="H367" t="s">
        <v>94</v>
      </c>
      <c r="I367" s="12">
        <f>_xlfn.XLOOKUP(A:A, 'FY26 Prelim Allocation'!B:B, 'FY26 Prelim Allocation'!D:D, "", FALSE)</f>
        <v>205976.82</v>
      </c>
      <c r="J367" s="12">
        <f>_xlfn.XLOOKUP(A:A, 'FY26 Full Allocation'!B:B, 'FY26 Full Allocation'!D:D, "", FALSE)</f>
        <v>206206.87</v>
      </c>
      <c r="K367" s="12">
        <f>_xlfn.XLOOKUP(A:A, 'FY26 Full Allocation'!B:B, 'FY26 Full Allocation'!D:D, "", FALSE)</f>
        <v>206206.87</v>
      </c>
      <c r="O367" t="s">
        <v>95</v>
      </c>
      <c r="P367">
        <f>_xlfn.XLOOKUP(A367, 'FY26 Indirect Cost Rates'!E:E, 'FY26 Indirect Cost Rates'!D:D, "", FALSE)</f>
        <v>8</v>
      </c>
      <c r="Q367">
        <f t="shared" si="5"/>
        <v>0.08</v>
      </c>
    </row>
    <row r="368" spans="1:17">
      <c r="A368" t="s">
        <v>1311</v>
      </c>
      <c r="B368" t="s">
        <v>1312</v>
      </c>
      <c r="C368" t="s">
        <v>1312</v>
      </c>
      <c r="D368" t="s">
        <v>1313</v>
      </c>
      <c r="E368" t="s">
        <v>92</v>
      </c>
      <c r="F368" s="13">
        <v>45200</v>
      </c>
      <c r="G368" t="s">
        <v>93</v>
      </c>
      <c r="H368" t="s">
        <v>94</v>
      </c>
      <c r="I368" s="12">
        <f>_xlfn.XLOOKUP(A:A, 'FY26 Prelim Allocation'!B:B, 'FY26 Prelim Allocation'!D:D, "", FALSE)</f>
        <v>73531.259999999995</v>
      </c>
      <c r="J368" s="12">
        <f>_xlfn.XLOOKUP(A:A, 'FY26 Full Allocation'!B:B, 'FY26 Full Allocation'!D:D, "", FALSE)</f>
        <v>73608.95</v>
      </c>
      <c r="K368" s="12">
        <f>_xlfn.XLOOKUP(A:A, 'FY26 Full Allocation'!B:B, 'FY26 Full Allocation'!D:D, "", FALSE)</f>
        <v>73608.95</v>
      </c>
      <c r="O368" t="s">
        <v>95</v>
      </c>
      <c r="P368">
        <f>_xlfn.XLOOKUP(A368, 'FY26 Indirect Cost Rates'!E:E, 'FY26 Indirect Cost Rates'!D:D, "", FALSE)</f>
        <v>8</v>
      </c>
      <c r="Q368">
        <f t="shared" si="5"/>
        <v>0.08</v>
      </c>
    </row>
    <row r="369" spans="1:17">
      <c r="A369" t="s">
        <v>1314</v>
      </c>
      <c r="B369" t="s">
        <v>1315</v>
      </c>
      <c r="C369" t="s">
        <v>1315</v>
      </c>
      <c r="D369" t="s">
        <v>1316</v>
      </c>
      <c r="E369" t="s">
        <v>92</v>
      </c>
      <c r="F369" s="13">
        <v>45200</v>
      </c>
      <c r="G369" t="s">
        <v>93</v>
      </c>
      <c r="H369" t="s">
        <v>94</v>
      </c>
      <c r="I369" s="12">
        <f>_xlfn.XLOOKUP(A:A, 'FY26 Prelim Allocation'!B:B, 'FY26 Prelim Allocation'!D:D, "", FALSE)</f>
        <v>149147.95000000001</v>
      </c>
      <c r="J369" s="12">
        <f>_xlfn.XLOOKUP(A:A, 'FY26 Full Allocation'!B:B, 'FY26 Full Allocation'!D:D, "", FALSE)</f>
        <v>149310.26</v>
      </c>
      <c r="K369" s="12">
        <f>_xlfn.XLOOKUP(A:A, 'FY26 Full Allocation'!B:B, 'FY26 Full Allocation'!D:D, "", FALSE)</f>
        <v>149310.26</v>
      </c>
      <c r="O369" t="s">
        <v>95</v>
      </c>
      <c r="P369">
        <f>_xlfn.XLOOKUP(A369, 'FY26 Indirect Cost Rates'!E:E, 'FY26 Indirect Cost Rates'!D:D, "", FALSE)</f>
        <v>8</v>
      </c>
      <c r="Q369">
        <f t="shared" si="5"/>
        <v>0.08</v>
      </c>
    </row>
    <row r="370" spans="1:17">
      <c r="A370" t="s">
        <v>1317</v>
      </c>
      <c r="B370" t="s">
        <v>1318</v>
      </c>
      <c r="C370" t="s">
        <v>1318</v>
      </c>
      <c r="D370" t="s">
        <v>1319</v>
      </c>
      <c r="E370" t="s">
        <v>92</v>
      </c>
      <c r="F370" s="13">
        <v>45200</v>
      </c>
      <c r="G370" t="s">
        <v>93</v>
      </c>
      <c r="H370" t="s">
        <v>94</v>
      </c>
      <c r="I370" s="12">
        <f>_xlfn.XLOOKUP(A:A, 'FY26 Prelim Allocation'!B:B, 'FY26 Prelim Allocation'!D:D, "", FALSE)</f>
        <v>99694.2</v>
      </c>
      <c r="J370" s="12">
        <f>_xlfn.XLOOKUP(A:A, 'FY26 Full Allocation'!B:B, 'FY26 Full Allocation'!D:D, "", FALSE)</f>
        <v>99796.1</v>
      </c>
      <c r="K370" s="12">
        <f>_xlfn.XLOOKUP(A:A, 'FY26 Full Allocation'!B:B, 'FY26 Full Allocation'!D:D, "", FALSE)</f>
        <v>99796.1</v>
      </c>
      <c r="O370" t="s">
        <v>95</v>
      </c>
      <c r="P370">
        <f>_xlfn.XLOOKUP(A370, 'FY26 Indirect Cost Rates'!E:E, 'FY26 Indirect Cost Rates'!D:D, "", FALSE)</f>
        <v>8</v>
      </c>
      <c r="Q370">
        <f t="shared" si="5"/>
        <v>0.08</v>
      </c>
    </row>
    <row r="371" spans="1:17">
      <c r="A371" t="s">
        <v>1320</v>
      </c>
      <c r="B371" t="s">
        <v>1321</v>
      </c>
      <c r="C371" t="s">
        <v>1322</v>
      </c>
      <c r="D371" t="s">
        <v>1323</v>
      </c>
      <c r="E371" t="s">
        <v>92</v>
      </c>
      <c r="F371" s="13">
        <v>45200</v>
      </c>
      <c r="G371" t="s">
        <v>93</v>
      </c>
      <c r="H371" t="s">
        <v>94</v>
      </c>
      <c r="I371" s="12">
        <f>_xlfn.XLOOKUP(A:A, 'FY26 Prelim Allocation'!B:B, 'FY26 Prelim Allocation'!D:D, "", FALSE)</f>
        <v>199939.73</v>
      </c>
      <c r="J371" s="12">
        <f>_xlfn.XLOOKUP(A:A, 'FY26 Full Allocation'!B:B, 'FY26 Full Allocation'!D:D, "", FALSE)</f>
        <v>200151.6</v>
      </c>
      <c r="K371" s="12">
        <f>_xlfn.XLOOKUP(A:A, 'FY26 Full Allocation'!B:B, 'FY26 Full Allocation'!D:D, "", FALSE)</f>
        <v>200151.6</v>
      </c>
      <c r="O371" t="s">
        <v>95</v>
      </c>
      <c r="P371">
        <f>_xlfn.XLOOKUP(A371, 'FY26 Indirect Cost Rates'!E:E, 'FY26 Indirect Cost Rates'!D:D, "", FALSE)</f>
        <v>8</v>
      </c>
      <c r="Q371">
        <f t="shared" si="5"/>
        <v>0.08</v>
      </c>
    </row>
    <row r="372" spans="1:17">
      <c r="A372" t="s">
        <v>1324</v>
      </c>
      <c r="B372" t="s">
        <v>1325</v>
      </c>
      <c r="C372" t="s">
        <v>1325</v>
      </c>
      <c r="D372" t="s">
        <v>1326</v>
      </c>
      <c r="E372" t="s">
        <v>92</v>
      </c>
      <c r="F372" s="13">
        <v>45200</v>
      </c>
      <c r="G372" t="s">
        <v>93</v>
      </c>
      <c r="H372" t="s">
        <v>94</v>
      </c>
      <c r="I372" s="12">
        <f>_xlfn.XLOOKUP(A:A, 'FY26 Prelim Allocation'!B:B, 'FY26 Prelim Allocation'!D:D, "", FALSE)</f>
        <v>97994.82</v>
      </c>
      <c r="J372" s="12">
        <f>_xlfn.XLOOKUP(A:A, 'FY26 Full Allocation'!B:B, 'FY26 Full Allocation'!D:D, "", FALSE)</f>
        <v>98093.36</v>
      </c>
      <c r="K372" s="12">
        <f>_xlfn.XLOOKUP(A:A, 'FY26 Full Allocation'!B:B, 'FY26 Full Allocation'!D:D, "", FALSE)</f>
        <v>98093.36</v>
      </c>
      <c r="O372" t="s">
        <v>95</v>
      </c>
      <c r="P372">
        <f>_xlfn.XLOOKUP(A372, 'FY26 Indirect Cost Rates'!E:E, 'FY26 Indirect Cost Rates'!D:D, "", FALSE)</f>
        <v>8</v>
      </c>
      <c r="Q372">
        <f t="shared" si="5"/>
        <v>0.08</v>
      </c>
    </row>
    <row r="373" spans="1:17">
      <c r="A373" t="s">
        <v>1327</v>
      </c>
      <c r="B373" t="s">
        <v>1328</v>
      </c>
      <c r="C373" t="s">
        <v>1329</v>
      </c>
      <c r="D373" t="s">
        <v>1330</v>
      </c>
      <c r="E373" t="s">
        <v>92</v>
      </c>
      <c r="F373" s="13">
        <v>45200</v>
      </c>
      <c r="G373" t="s">
        <v>93</v>
      </c>
      <c r="H373" t="s">
        <v>94</v>
      </c>
      <c r="I373" s="12">
        <f>_xlfn.XLOOKUP(A:A, 'FY26 Prelim Allocation'!B:B, 'FY26 Prelim Allocation'!D:D, "", FALSE)</f>
        <v>228382.89</v>
      </c>
      <c r="J373" s="12">
        <f>_xlfn.XLOOKUP(A:A, 'FY26 Full Allocation'!B:B, 'FY26 Full Allocation'!D:D, "", FALSE)</f>
        <v>228621.46</v>
      </c>
      <c r="K373" s="12">
        <f>_xlfn.XLOOKUP(A:A, 'FY26 Full Allocation'!B:B, 'FY26 Full Allocation'!D:D, "", FALSE)</f>
        <v>228621.46</v>
      </c>
      <c r="O373" t="s">
        <v>95</v>
      </c>
      <c r="P373">
        <f>_xlfn.XLOOKUP(A373, 'FY26 Indirect Cost Rates'!E:E, 'FY26 Indirect Cost Rates'!D:D, "", FALSE)</f>
        <v>8</v>
      </c>
      <c r="Q373">
        <f t="shared" si="5"/>
        <v>0.08</v>
      </c>
    </row>
    <row r="374" spans="1:17">
      <c r="A374" t="s">
        <v>1331</v>
      </c>
      <c r="B374" t="s">
        <v>1332</v>
      </c>
      <c r="C374" t="s">
        <v>1332</v>
      </c>
      <c r="D374" t="s">
        <v>1333</v>
      </c>
      <c r="E374" t="s">
        <v>92</v>
      </c>
      <c r="F374" s="13">
        <v>45200</v>
      </c>
      <c r="G374" t="s">
        <v>93</v>
      </c>
      <c r="H374" t="s">
        <v>94</v>
      </c>
      <c r="I374" s="12">
        <f>_xlfn.XLOOKUP(A:A, 'FY26 Prelim Allocation'!B:B, 'FY26 Prelim Allocation'!D:D, "", FALSE)</f>
        <v>134069.63</v>
      </c>
      <c r="J374" s="12">
        <f>_xlfn.XLOOKUP(A:A, 'FY26 Full Allocation'!B:B, 'FY26 Full Allocation'!D:D, "", FALSE)</f>
        <v>134218.46</v>
      </c>
      <c r="K374" s="12">
        <f>_xlfn.XLOOKUP(A:A, 'FY26 Full Allocation'!B:B, 'FY26 Full Allocation'!D:D, "", FALSE)</f>
        <v>134218.46</v>
      </c>
      <c r="O374" t="s">
        <v>95</v>
      </c>
      <c r="P374">
        <f>_xlfn.XLOOKUP(A374, 'FY26 Indirect Cost Rates'!E:E, 'FY26 Indirect Cost Rates'!D:D, "", FALSE)</f>
        <v>8</v>
      </c>
      <c r="Q374">
        <f t="shared" si="5"/>
        <v>0.08</v>
      </c>
    </row>
    <row r="375" spans="1:17">
      <c r="A375" t="s">
        <v>1334</v>
      </c>
      <c r="B375" t="s">
        <v>1335</v>
      </c>
      <c r="C375" t="s">
        <v>1335</v>
      </c>
      <c r="D375" t="s">
        <v>1336</v>
      </c>
      <c r="E375" t="s">
        <v>92</v>
      </c>
      <c r="F375" s="13">
        <v>45200</v>
      </c>
      <c r="G375" t="s">
        <v>93</v>
      </c>
      <c r="H375" t="s">
        <v>94</v>
      </c>
      <c r="I375" s="12">
        <f>_xlfn.XLOOKUP(A:A, 'FY26 Prelim Allocation'!B:B, 'FY26 Prelim Allocation'!D:D, "", FALSE)</f>
        <v>314929.40999999997</v>
      </c>
      <c r="J375" s="12">
        <f>_xlfn.XLOOKUP(A:A, 'FY26 Full Allocation'!B:B, 'FY26 Full Allocation'!D:D, "", FALSE)</f>
        <v>315279.21999999997</v>
      </c>
      <c r="K375" s="12">
        <f>_xlfn.XLOOKUP(A:A, 'FY26 Full Allocation'!B:B, 'FY26 Full Allocation'!D:D, "", FALSE)</f>
        <v>315279.21999999997</v>
      </c>
      <c r="O375" t="s">
        <v>95</v>
      </c>
      <c r="P375">
        <f>_xlfn.XLOOKUP(A375, 'FY26 Indirect Cost Rates'!E:E, 'FY26 Indirect Cost Rates'!D:D, "", FALSE)</f>
        <v>8</v>
      </c>
      <c r="Q375">
        <f t="shared" si="5"/>
        <v>0.08</v>
      </c>
    </row>
    <row r="376" spans="1:17">
      <c r="A376" t="s">
        <v>1337</v>
      </c>
      <c r="B376" t="s">
        <v>1338</v>
      </c>
      <c r="C376" t="s">
        <v>1338</v>
      </c>
      <c r="D376" t="s">
        <v>1339</v>
      </c>
      <c r="E376" t="s">
        <v>92</v>
      </c>
      <c r="F376" s="13">
        <v>45200</v>
      </c>
      <c r="G376" t="s">
        <v>93</v>
      </c>
      <c r="H376" t="s">
        <v>94</v>
      </c>
      <c r="I376" s="12">
        <f>_xlfn.XLOOKUP(A:A, 'FY26 Prelim Allocation'!B:B, 'FY26 Prelim Allocation'!D:D, "", FALSE)</f>
        <v>185311.64</v>
      </c>
      <c r="J376" s="12">
        <f>_xlfn.XLOOKUP(A:A, 'FY26 Full Allocation'!B:B, 'FY26 Full Allocation'!D:D, "", FALSE)</f>
        <v>185514.16</v>
      </c>
      <c r="K376" s="12">
        <f>_xlfn.XLOOKUP(A:A, 'FY26 Full Allocation'!B:B, 'FY26 Full Allocation'!D:D, "", FALSE)</f>
        <v>185514.16</v>
      </c>
      <c r="O376" t="s">
        <v>95</v>
      </c>
      <c r="P376">
        <f>_xlfn.XLOOKUP(A376, 'FY26 Indirect Cost Rates'!E:E, 'FY26 Indirect Cost Rates'!D:D, "", FALSE)</f>
        <v>8</v>
      </c>
      <c r="Q376">
        <f t="shared" si="5"/>
        <v>0.08</v>
      </c>
    </row>
    <row r="377" spans="1:17">
      <c r="A377" t="s">
        <v>1340</v>
      </c>
      <c r="B377" t="s">
        <v>1341</v>
      </c>
      <c r="C377" t="s">
        <v>1342</v>
      </c>
      <c r="D377" t="s">
        <v>1343</v>
      </c>
      <c r="E377" t="s">
        <v>92</v>
      </c>
      <c r="F377" s="13">
        <v>45200</v>
      </c>
      <c r="G377" t="s">
        <v>93</v>
      </c>
      <c r="H377" t="s">
        <v>94</v>
      </c>
      <c r="I377" s="12">
        <f>_xlfn.XLOOKUP(A:A, 'FY26 Prelim Allocation'!B:B, 'FY26 Prelim Allocation'!D:D, "", FALSE)</f>
        <v>113514.99</v>
      </c>
      <c r="J377" s="12">
        <f>_xlfn.XLOOKUP(A:A, 'FY26 Full Allocation'!B:B, 'FY26 Full Allocation'!D:D, "", FALSE)</f>
        <v>113640.91</v>
      </c>
      <c r="K377" s="12">
        <f>_xlfn.XLOOKUP(A:A, 'FY26 Full Allocation'!B:B, 'FY26 Full Allocation'!D:D, "", FALSE)</f>
        <v>113640.91</v>
      </c>
      <c r="O377" t="s">
        <v>95</v>
      </c>
      <c r="P377">
        <f>_xlfn.XLOOKUP(A377, 'FY26 Indirect Cost Rates'!E:E, 'FY26 Indirect Cost Rates'!D:D, "", FALSE)</f>
        <v>8</v>
      </c>
      <c r="Q377">
        <f t="shared" si="5"/>
        <v>0.08</v>
      </c>
    </row>
    <row r="378" spans="1:17">
      <c r="A378" t="s">
        <v>1344</v>
      </c>
      <c r="B378" t="s">
        <v>1345</v>
      </c>
      <c r="C378" t="s">
        <v>1346</v>
      </c>
      <c r="D378" t="s">
        <v>1347</v>
      </c>
      <c r="E378" t="s">
        <v>92</v>
      </c>
      <c r="F378" s="13">
        <v>45200</v>
      </c>
      <c r="G378" t="s">
        <v>93</v>
      </c>
      <c r="H378" t="s">
        <v>94</v>
      </c>
      <c r="I378" s="12">
        <f>_xlfn.XLOOKUP(A:A, 'FY26 Prelim Allocation'!B:B, 'FY26 Prelim Allocation'!D:D, "", FALSE)</f>
        <v>730002.62</v>
      </c>
      <c r="J378" s="12">
        <f>_xlfn.XLOOKUP(A:A, 'FY26 Full Allocation'!B:B, 'FY26 Full Allocation'!D:D, "", FALSE)</f>
        <v>730224.88</v>
      </c>
      <c r="K378" s="12">
        <f>_xlfn.XLOOKUP(A:A, 'FY26 Full Allocation'!B:B, 'FY26 Full Allocation'!D:D, "", FALSE)</f>
        <v>730224.88</v>
      </c>
      <c r="O378" t="s">
        <v>95</v>
      </c>
      <c r="P378" t="str">
        <f>_xlfn.XLOOKUP(A378, 'FY26 Indirect Cost Rates'!E:E, 'FY26 Indirect Cost Rates'!D:D, "", FALSE)</f>
        <v/>
      </c>
      <c r="Q378">
        <f t="shared" si="5"/>
        <v>0</v>
      </c>
    </row>
    <row r="379" spans="1:17">
      <c r="A379" t="s">
        <v>1348</v>
      </c>
      <c r="B379" t="s">
        <v>1349</v>
      </c>
      <c r="C379" t="s">
        <v>1350</v>
      </c>
      <c r="D379" t="s">
        <v>1351</v>
      </c>
      <c r="E379" t="s">
        <v>92</v>
      </c>
      <c r="F379" s="13">
        <v>45200</v>
      </c>
      <c r="G379" t="s">
        <v>93</v>
      </c>
      <c r="H379" t="s">
        <v>94</v>
      </c>
      <c r="I379" s="12">
        <f>_xlfn.XLOOKUP(A:A, 'FY26 Prelim Allocation'!B:B, 'FY26 Prelim Allocation'!D:D, "", FALSE)</f>
        <v>815099</v>
      </c>
      <c r="J379" s="12">
        <f>_xlfn.XLOOKUP(A:A, 'FY26 Full Allocation'!B:B, 'FY26 Full Allocation'!D:D, "", FALSE)</f>
        <v>815881.07</v>
      </c>
      <c r="K379" s="12">
        <f>_xlfn.XLOOKUP(A:A, 'FY26 Full Allocation'!B:B, 'FY26 Full Allocation'!D:D, "", FALSE)</f>
        <v>815881.07</v>
      </c>
      <c r="O379" t="s">
        <v>95</v>
      </c>
      <c r="P379">
        <f>_xlfn.XLOOKUP(A379, 'FY26 Indirect Cost Rates'!E:E, 'FY26 Indirect Cost Rates'!D:D, "", FALSE)</f>
        <v>5.29</v>
      </c>
      <c r="Q379">
        <f t="shared" si="5"/>
        <v>5.2900000000000003E-2</v>
      </c>
    </row>
    <row r="380" spans="1:17">
      <c r="A380" t="s">
        <v>1352</v>
      </c>
      <c r="B380" t="s">
        <v>1353</v>
      </c>
      <c r="C380" t="s">
        <v>1354</v>
      </c>
      <c r="D380" t="s">
        <v>1355</v>
      </c>
      <c r="E380" t="s">
        <v>92</v>
      </c>
      <c r="F380" s="13">
        <v>45200</v>
      </c>
      <c r="G380" t="s">
        <v>93</v>
      </c>
      <c r="H380" t="s">
        <v>94</v>
      </c>
      <c r="I380" s="12">
        <f>_xlfn.XLOOKUP(A:A, 'FY26 Prelim Allocation'!B:B, 'FY26 Prelim Allocation'!D:D, "", FALSE)</f>
        <v>13861.9</v>
      </c>
      <c r="J380" s="12">
        <f>_xlfn.XLOOKUP(A:A, 'FY26 Full Allocation'!B:B, 'FY26 Full Allocation'!D:D, "", FALSE)</f>
        <v>13873.27</v>
      </c>
      <c r="K380" s="12">
        <f>_xlfn.XLOOKUP(A:A, 'FY26 Full Allocation'!B:B, 'FY26 Full Allocation'!D:D, "", FALSE)</f>
        <v>13873.27</v>
      </c>
      <c r="O380" t="s">
        <v>95</v>
      </c>
      <c r="P380" t="str">
        <f>_xlfn.XLOOKUP(A380, 'FY26 Indirect Cost Rates'!E:E, 'FY26 Indirect Cost Rates'!D:D, "", FALSE)</f>
        <v/>
      </c>
      <c r="Q380">
        <f t="shared" si="5"/>
        <v>0</v>
      </c>
    </row>
    <row r="381" spans="1:17">
      <c r="A381" t="s">
        <v>1356</v>
      </c>
      <c r="B381" t="s">
        <v>1357</v>
      </c>
      <c r="C381" t="s">
        <v>1357</v>
      </c>
      <c r="D381" t="s">
        <v>1358</v>
      </c>
      <c r="E381" t="s">
        <v>92</v>
      </c>
      <c r="F381" s="13">
        <v>45200</v>
      </c>
      <c r="G381" t="s">
        <v>93</v>
      </c>
      <c r="H381" t="s">
        <v>94</v>
      </c>
      <c r="I381" s="12">
        <f>_xlfn.XLOOKUP(A:A, 'FY26 Prelim Allocation'!B:B, 'FY26 Prelim Allocation'!D:D, "", FALSE)</f>
        <v>12684.78</v>
      </c>
      <c r="J381" s="12">
        <f>_xlfn.XLOOKUP(A:A, 'FY26 Full Allocation'!B:B, 'FY26 Full Allocation'!D:D, "", FALSE)</f>
        <v>12698.45</v>
      </c>
      <c r="K381" s="12">
        <f>_xlfn.XLOOKUP(A:A, 'FY26 Full Allocation'!B:B, 'FY26 Full Allocation'!D:D, "", FALSE)</f>
        <v>12698.45</v>
      </c>
      <c r="O381" t="s">
        <v>95</v>
      </c>
      <c r="P381" t="str">
        <f>_xlfn.XLOOKUP(A381, 'FY26 Indirect Cost Rates'!E:E, 'FY26 Indirect Cost Rates'!D:D, "", FALSE)</f>
        <v/>
      </c>
      <c r="Q381">
        <f t="shared" si="5"/>
        <v>0</v>
      </c>
    </row>
    <row r="382" spans="1:17">
      <c r="A382" t="s">
        <v>1359</v>
      </c>
      <c r="B382" t="s">
        <v>1360</v>
      </c>
      <c r="C382" t="s">
        <v>1361</v>
      </c>
      <c r="D382" t="s">
        <v>1362</v>
      </c>
      <c r="E382" t="s">
        <v>92</v>
      </c>
      <c r="F382" s="13">
        <v>45200</v>
      </c>
      <c r="G382" t="s">
        <v>93</v>
      </c>
      <c r="H382" t="s">
        <v>94</v>
      </c>
      <c r="I382" s="12">
        <f>_xlfn.XLOOKUP(A:A, 'FY26 Prelim Allocation'!B:B, 'FY26 Prelim Allocation'!D:D, "", FALSE)</f>
        <v>111137.79</v>
      </c>
      <c r="J382" s="12">
        <f>_xlfn.XLOOKUP(A:A, 'FY26 Full Allocation'!B:B, 'FY26 Full Allocation'!D:D, "", FALSE)</f>
        <v>111250.15</v>
      </c>
      <c r="K382" s="12">
        <f>_xlfn.XLOOKUP(A:A, 'FY26 Full Allocation'!B:B, 'FY26 Full Allocation'!D:D, "", FALSE)</f>
        <v>111250.15</v>
      </c>
      <c r="O382" t="s">
        <v>95</v>
      </c>
      <c r="P382" t="str">
        <f>_xlfn.XLOOKUP(A382, 'FY26 Indirect Cost Rates'!E:E, 'FY26 Indirect Cost Rates'!D:D, "", FALSE)</f>
        <v/>
      </c>
      <c r="Q382">
        <f t="shared" si="5"/>
        <v>0</v>
      </c>
    </row>
    <row r="383" spans="1:17">
      <c r="A383" t="s">
        <v>1363</v>
      </c>
      <c r="B383" t="s">
        <v>1364</v>
      </c>
      <c r="C383" t="s">
        <v>1364</v>
      </c>
      <c r="D383" t="s">
        <v>1365</v>
      </c>
      <c r="E383" t="s">
        <v>92</v>
      </c>
      <c r="F383" s="13">
        <v>45200</v>
      </c>
      <c r="G383" t="s">
        <v>93</v>
      </c>
      <c r="H383" t="s">
        <v>94</v>
      </c>
      <c r="I383" s="12">
        <f>_xlfn.XLOOKUP(A:A, 'FY26 Prelim Allocation'!B:B, 'FY26 Prelim Allocation'!D:D, "", FALSE)</f>
        <v>87007.37</v>
      </c>
      <c r="J383" s="12">
        <f>_xlfn.XLOOKUP(A:A, 'FY26 Full Allocation'!B:B, 'FY26 Full Allocation'!D:D, "", FALSE)</f>
        <v>87103.6</v>
      </c>
      <c r="K383" s="12">
        <f>_xlfn.XLOOKUP(A:A, 'FY26 Full Allocation'!B:B, 'FY26 Full Allocation'!D:D, "", FALSE)</f>
        <v>87103.6</v>
      </c>
      <c r="O383" t="s">
        <v>95</v>
      </c>
      <c r="P383">
        <f>_xlfn.XLOOKUP(A383, 'FY26 Indirect Cost Rates'!E:E, 'FY26 Indirect Cost Rates'!D:D, "", FALSE)</f>
        <v>8</v>
      </c>
      <c r="Q383">
        <f t="shared" si="5"/>
        <v>0.08</v>
      </c>
    </row>
    <row r="384" spans="1:17">
      <c r="A384" t="s">
        <v>1366</v>
      </c>
      <c r="B384" t="s">
        <v>1367</v>
      </c>
      <c r="C384" t="s">
        <v>1368</v>
      </c>
      <c r="D384" t="s">
        <v>1369</v>
      </c>
      <c r="E384" t="s">
        <v>92</v>
      </c>
      <c r="F384" s="13">
        <v>45200</v>
      </c>
      <c r="G384" t="s">
        <v>93</v>
      </c>
      <c r="H384" t="s">
        <v>94</v>
      </c>
      <c r="I384" s="12">
        <f>_xlfn.XLOOKUP(A:A, 'FY26 Prelim Allocation'!B:B, 'FY26 Prelim Allocation'!D:D, "", FALSE)</f>
        <v>1895748.97</v>
      </c>
      <c r="J384" s="12">
        <f>_xlfn.XLOOKUP(A:A, 'FY26 Full Allocation'!B:B, 'FY26 Full Allocation'!D:D, "", FALSE)</f>
        <v>1897665.41</v>
      </c>
      <c r="K384" s="12">
        <f>_xlfn.XLOOKUP(A:A, 'FY26 Full Allocation'!B:B, 'FY26 Full Allocation'!D:D, "", FALSE)</f>
        <v>1897665.41</v>
      </c>
      <c r="O384" t="s">
        <v>95</v>
      </c>
      <c r="P384">
        <f>_xlfn.XLOOKUP(A384, 'FY26 Indirect Cost Rates'!E:E, 'FY26 Indirect Cost Rates'!D:D, "", FALSE)</f>
        <v>3.85</v>
      </c>
      <c r="Q384">
        <f t="shared" si="5"/>
        <v>3.85E-2</v>
      </c>
    </row>
    <row r="385" spans="1:17">
      <c r="A385" t="s">
        <v>1370</v>
      </c>
      <c r="B385" t="s">
        <v>1371</v>
      </c>
      <c r="C385" t="s">
        <v>1371</v>
      </c>
      <c r="D385" t="s">
        <v>1372</v>
      </c>
      <c r="E385" t="s">
        <v>92</v>
      </c>
      <c r="F385" s="13">
        <v>45200</v>
      </c>
      <c r="G385" t="s">
        <v>93</v>
      </c>
      <c r="H385" t="s">
        <v>94</v>
      </c>
      <c r="I385" s="12">
        <f>_xlfn.XLOOKUP(A:A, 'FY26 Prelim Allocation'!B:B, 'FY26 Prelim Allocation'!D:D, "", FALSE)</f>
        <v>17487.04</v>
      </c>
      <c r="J385" s="12">
        <f>_xlfn.XLOOKUP(A:A, 'FY26 Full Allocation'!B:B, 'FY26 Full Allocation'!D:D, "", FALSE)</f>
        <v>17506.189999999999</v>
      </c>
      <c r="K385" s="12">
        <f>_xlfn.XLOOKUP(A:A, 'FY26 Full Allocation'!B:B, 'FY26 Full Allocation'!D:D, "", FALSE)</f>
        <v>17506.189999999999</v>
      </c>
      <c r="O385" t="s">
        <v>95</v>
      </c>
      <c r="P385" t="str">
        <f>_xlfn.XLOOKUP(A385, 'FY26 Indirect Cost Rates'!E:E, 'FY26 Indirect Cost Rates'!D:D, "", FALSE)</f>
        <v/>
      </c>
      <c r="Q385">
        <f t="shared" si="5"/>
        <v>0</v>
      </c>
    </row>
    <row r="386" spans="1:17">
      <c r="A386" t="s">
        <v>1373</v>
      </c>
      <c r="B386" t="s">
        <v>1374</v>
      </c>
      <c r="C386" t="s">
        <v>1375</v>
      </c>
      <c r="D386" t="s">
        <v>1376</v>
      </c>
      <c r="E386" t="s">
        <v>92</v>
      </c>
      <c r="F386" s="13">
        <v>45200</v>
      </c>
      <c r="G386" t="s">
        <v>93</v>
      </c>
      <c r="H386" t="s">
        <v>94</v>
      </c>
      <c r="I386" s="12">
        <f>_xlfn.XLOOKUP(A:A, 'FY26 Prelim Allocation'!B:B, 'FY26 Prelim Allocation'!D:D, "", FALSE)</f>
        <v>74561.11</v>
      </c>
      <c r="J386" s="12">
        <f>_xlfn.XLOOKUP(A:A, 'FY26 Full Allocation'!B:B, 'FY26 Full Allocation'!D:D, "", FALSE)</f>
        <v>74620.13</v>
      </c>
      <c r="K386" s="12">
        <f>_xlfn.XLOOKUP(A:A, 'FY26 Full Allocation'!B:B, 'FY26 Full Allocation'!D:D, "", FALSE)</f>
        <v>74620.13</v>
      </c>
      <c r="O386" t="s">
        <v>95</v>
      </c>
      <c r="P386">
        <f>_xlfn.XLOOKUP(A386, 'FY26 Indirect Cost Rates'!E:E, 'FY26 Indirect Cost Rates'!D:D, "", FALSE)</f>
        <v>6.05</v>
      </c>
      <c r="Q386">
        <f t="shared" si="5"/>
        <v>6.0499999999999998E-2</v>
      </c>
    </row>
    <row r="387" spans="1:17">
      <c r="A387" t="s">
        <v>1377</v>
      </c>
      <c r="B387" t="s">
        <v>1378</v>
      </c>
      <c r="C387" t="s">
        <v>1379</v>
      </c>
      <c r="D387" t="s">
        <v>1380</v>
      </c>
      <c r="E387" t="s">
        <v>92</v>
      </c>
      <c r="F387" s="13">
        <v>45200</v>
      </c>
      <c r="G387" t="s">
        <v>93</v>
      </c>
      <c r="H387" t="s">
        <v>94</v>
      </c>
      <c r="I387" s="12">
        <f>_xlfn.XLOOKUP(A:A, 'FY26 Prelim Allocation'!B:B, 'FY26 Prelim Allocation'!D:D, "", FALSE)</f>
        <v>1080223.77</v>
      </c>
      <c r="J387" s="12">
        <f>_xlfn.XLOOKUP(A:A, 'FY26 Full Allocation'!B:B, 'FY26 Full Allocation'!D:D, "", FALSE)</f>
        <v>1081358.8999999999</v>
      </c>
      <c r="K387" s="12">
        <f>_xlfn.XLOOKUP(A:A, 'FY26 Full Allocation'!B:B, 'FY26 Full Allocation'!D:D, "", FALSE)</f>
        <v>1081358.8999999999</v>
      </c>
      <c r="O387" t="s">
        <v>95</v>
      </c>
      <c r="P387">
        <f>_xlfn.XLOOKUP(A387, 'FY26 Indirect Cost Rates'!E:E, 'FY26 Indirect Cost Rates'!D:D, "", FALSE)</f>
        <v>5.47</v>
      </c>
      <c r="Q387">
        <f t="shared" si="5"/>
        <v>5.4699999999999999E-2</v>
      </c>
    </row>
    <row r="388" spans="1:17">
      <c r="A388" t="s">
        <v>1381</v>
      </c>
      <c r="B388" t="s">
        <v>1382</v>
      </c>
      <c r="C388" t="s">
        <v>1383</v>
      </c>
      <c r="D388" t="s">
        <v>1384</v>
      </c>
      <c r="E388" t="s">
        <v>92</v>
      </c>
      <c r="F388" s="13">
        <v>45200</v>
      </c>
      <c r="G388" t="s">
        <v>93</v>
      </c>
      <c r="H388" t="s">
        <v>94</v>
      </c>
      <c r="I388" s="12">
        <f>_xlfn.XLOOKUP(A:A, 'FY26 Prelim Allocation'!B:B, 'FY26 Prelim Allocation'!D:D, "", FALSE)</f>
        <v>1103772.83</v>
      </c>
      <c r="J388" s="12">
        <f>_xlfn.XLOOKUP(A:A, 'FY26 Full Allocation'!B:B, 'FY26 Full Allocation'!D:D, "", FALSE)</f>
        <v>1104374.8999999999</v>
      </c>
      <c r="K388" s="12">
        <f>_xlfn.XLOOKUP(A:A, 'FY26 Full Allocation'!B:B, 'FY26 Full Allocation'!D:D, "", FALSE)</f>
        <v>1104374.8999999999</v>
      </c>
      <c r="O388" t="s">
        <v>95</v>
      </c>
      <c r="P388">
        <f>_xlfn.XLOOKUP(A388, 'FY26 Indirect Cost Rates'!E:E, 'FY26 Indirect Cost Rates'!D:D, "", FALSE)</f>
        <v>8</v>
      </c>
      <c r="Q388">
        <f t="shared" ref="Q388:Q451" si="6">IFERROR(P388/100,0)</f>
        <v>0.08</v>
      </c>
    </row>
    <row r="389" spans="1:17">
      <c r="A389" t="s">
        <v>1385</v>
      </c>
      <c r="B389" t="s">
        <v>1386</v>
      </c>
      <c r="C389" t="s">
        <v>1386</v>
      </c>
      <c r="D389" t="s">
        <v>1387</v>
      </c>
      <c r="E389" t="s">
        <v>92</v>
      </c>
      <c r="F389" s="13">
        <v>45200</v>
      </c>
      <c r="G389" t="s">
        <v>93</v>
      </c>
      <c r="H389" t="s">
        <v>94</v>
      </c>
      <c r="I389" s="12">
        <f>_xlfn.XLOOKUP(A:A, 'FY26 Prelim Allocation'!B:B, 'FY26 Prelim Allocation'!D:D, "", FALSE)</f>
        <v>69172.490000000005</v>
      </c>
      <c r="J389" s="12">
        <f>_xlfn.XLOOKUP(A:A, 'FY26 Full Allocation'!B:B, 'FY26 Full Allocation'!D:D, "", FALSE)</f>
        <v>69246.720000000001</v>
      </c>
      <c r="K389" s="12">
        <f>_xlfn.XLOOKUP(A:A, 'FY26 Full Allocation'!B:B, 'FY26 Full Allocation'!D:D, "", FALSE)</f>
        <v>69246.720000000001</v>
      </c>
      <c r="O389" t="s">
        <v>95</v>
      </c>
      <c r="P389" t="str">
        <f>_xlfn.XLOOKUP(A389, 'FY26 Indirect Cost Rates'!E:E, 'FY26 Indirect Cost Rates'!D:D, "", FALSE)</f>
        <v/>
      </c>
      <c r="Q389">
        <f t="shared" si="6"/>
        <v>0</v>
      </c>
    </row>
    <row r="390" spans="1:17">
      <c r="A390" t="s">
        <v>1388</v>
      </c>
      <c r="B390" t="s">
        <v>1389</v>
      </c>
      <c r="C390" t="s">
        <v>1389</v>
      </c>
      <c r="D390" t="s">
        <v>1387</v>
      </c>
      <c r="E390" t="s">
        <v>92</v>
      </c>
      <c r="F390" s="13">
        <v>45200</v>
      </c>
      <c r="G390" t="s">
        <v>93</v>
      </c>
      <c r="H390" t="s">
        <v>94</v>
      </c>
      <c r="I390" s="12">
        <f>_xlfn.XLOOKUP(A:A, 'FY26 Prelim Allocation'!B:B, 'FY26 Prelim Allocation'!D:D, "", FALSE)</f>
        <v>82612.350000000006</v>
      </c>
      <c r="J390" s="12">
        <f>_xlfn.XLOOKUP(A:A, 'FY26 Full Allocation'!B:B, 'FY26 Full Allocation'!D:D, "", FALSE)</f>
        <v>82701.58</v>
      </c>
      <c r="K390" s="12">
        <f>_xlfn.XLOOKUP(A:A, 'FY26 Full Allocation'!B:B, 'FY26 Full Allocation'!D:D, "", FALSE)</f>
        <v>82701.58</v>
      </c>
      <c r="O390" t="s">
        <v>95</v>
      </c>
      <c r="P390" t="str">
        <f>_xlfn.XLOOKUP(A390, 'FY26 Indirect Cost Rates'!E:E, 'FY26 Indirect Cost Rates'!D:D, "", FALSE)</f>
        <v/>
      </c>
      <c r="Q390">
        <f t="shared" si="6"/>
        <v>0</v>
      </c>
    </row>
    <row r="391" spans="1:17">
      <c r="A391" t="s">
        <v>1390</v>
      </c>
      <c r="B391" t="s">
        <v>1391</v>
      </c>
      <c r="C391" t="s">
        <v>1392</v>
      </c>
      <c r="D391" t="s">
        <v>1393</v>
      </c>
      <c r="E391" t="s">
        <v>92</v>
      </c>
      <c r="F391" s="13">
        <v>45200</v>
      </c>
      <c r="G391" t="s">
        <v>93</v>
      </c>
      <c r="H391" t="s">
        <v>94</v>
      </c>
      <c r="I391" s="12">
        <f>_xlfn.XLOOKUP(A:A, 'FY26 Prelim Allocation'!B:B, 'FY26 Prelim Allocation'!D:D, "", FALSE)</f>
        <v>24890.85</v>
      </c>
      <c r="J391" s="12">
        <f>_xlfn.XLOOKUP(A:A, 'FY26 Full Allocation'!B:B, 'FY26 Full Allocation'!D:D, "", FALSE)</f>
        <v>24911.78</v>
      </c>
      <c r="K391" s="12">
        <f>_xlfn.XLOOKUP(A:A, 'FY26 Full Allocation'!B:B, 'FY26 Full Allocation'!D:D, "", FALSE)</f>
        <v>24911.78</v>
      </c>
      <c r="O391" t="s">
        <v>95</v>
      </c>
      <c r="P391" t="str">
        <f>_xlfn.XLOOKUP(A391, 'FY26 Indirect Cost Rates'!E:E, 'FY26 Indirect Cost Rates'!D:D, "", FALSE)</f>
        <v/>
      </c>
      <c r="Q391">
        <f t="shared" si="6"/>
        <v>0</v>
      </c>
    </row>
    <row r="392" spans="1:17">
      <c r="A392" t="s">
        <v>1394</v>
      </c>
      <c r="B392" t="s">
        <v>1395</v>
      </c>
      <c r="C392" t="s">
        <v>1396</v>
      </c>
      <c r="D392" t="s">
        <v>1397</v>
      </c>
      <c r="E392" t="s">
        <v>92</v>
      </c>
      <c r="F392" s="13">
        <v>45200</v>
      </c>
      <c r="G392" t="s">
        <v>93</v>
      </c>
      <c r="H392" t="s">
        <v>94</v>
      </c>
      <c r="I392" s="12">
        <f>_xlfn.XLOOKUP(A:A, 'FY26 Prelim Allocation'!B:B, 'FY26 Prelim Allocation'!D:D, "", FALSE)</f>
        <v>154637.24</v>
      </c>
      <c r="J392" s="12">
        <f>_xlfn.XLOOKUP(A:A, 'FY26 Full Allocation'!B:B, 'FY26 Full Allocation'!D:D, "", FALSE)</f>
        <v>154720.07</v>
      </c>
      <c r="K392" s="12">
        <f>_xlfn.XLOOKUP(A:A, 'FY26 Full Allocation'!B:B, 'FY26 Full Allocation'!D:D, "", FALSE)</f>
        <v>154720.07</v>
      </c>
      <c r="O392" t="s">
        <v>95</v>
      </c>
      <c r="P392">
        <f>_xlfn.XLOOKUP(A392, 'FY26 Indirect Cost Rates'!E:E, 'FY26 Indirect Cost Rates'!D:D, "", FALSE)</f>
        <v>7.35</v>
      </c>
      <c r="Q392">
        <f t="shared" si="6"/>
        <v>7.3499999999999996E-2</v>
      </c>
    </row>
    <row r="393" spans="1:17">
      <c r="A393" t="s">
        <v>1398</v>
      </c>
      <c r="B393" t="s">
        <v>1399</v>
      </c>
      <c r="C393" t="s">
        <v>1400</v>
      </c>
      <c r="D393" t="s">
        <v>1401</v>
      </c>
      <c r="E393" t="s">
        <v>92</v>
      </c>
      <c r="F393" s="13">
        <v>45200</v>
      </c>
      <c r="G393" t="s">
        <v>93</v>
      </c>
      <c r="H393" t="s">
        <v>94</v>
      </c>
      <c r="I393" s="12">
        <f>_xlfn.XLOOKUP(A:A, 'FY26 Prelim Allocation'!B:B, 'FY26 Prelim Allocation'!D:D, "", FALSE)</f>
        <v>2670620.85</v>
      </c>
      <c r="J393" s="12">
        <f>_xlfn.XLOOKUP(A:A, 'FY26 Full Allocation'!B:B, 'FY26 Full Allocation'!D:D, "", FALSE)</f>
        <v>2672972.5099999998</v>
      </c>
      <c r="K393" s="12">
        <f>_xlfn.XLOOKUP(A:A, 'FY26 Full Allocation'!B:B, 'FY26 Full Allocation'!D:D, "", FALSE)</f>
        <v>2672972.5099999998</v>
      </c>
      <c r="O393" t="s">
        <v>95</v>
      </c>
      <c r="P393">
        <f>_xlfn.XLOOKUP(A393, 'FY26 Indirect Cost Rates'!E:E, 'FY26 Indirect Cost Rates'!D:D, "", FALSE)</f>
        <v>3.7</v>
      </c>
      <c r="Q393">
        <f t="shared" si="6"/>
        <v>3.7000000000000005E-2</v>
      </c>
    </row>
    <row r="394" spans="1:17">
      <c r="A394" t="s">
        <v>1402</v>
      </c>
      <c r="B394" t="s">
        <v>1403</v>
      </c>
      <c r="C394" t="s">
        <v>1404</v>
      </c>
      <c r="D394" t="s">
        <v>1405</v>
      </c>
      <c r="E394" t="s">
        <v>92</v>
      </c>
      <c r="F394" s="13">
        <v>45200</v>
      </c>
      <c r="G394" t="s">
        <v>93</v>
      </c>
      <c r="H394" t="s">
        <v>94</v>
      </c>
      <c r="I394" s="12">
        <f>_xlfn.XLOOKUP(A:A, 'FY26 Prelim Allocation'!B:B, 'FY26 Prelim Allocation'!D:D, "", FALSE)</f>
        <v>60222.69</v>
      </c>
      <c r="J394" s="12">
        <f>_xlfn.XLOOKUP(A:A, 'FY26 Full Allocation'!B:B, 'FY26 Full Allocation'!D:D, "", FALSE)</f>
        <v>60289.86</v>
      </c>
      <c r="K394" s="12">
        <f>_xlfn.XLOOKUP(A:A, 'FY26 Full Allocation'!B:B, 'FY26 Full Allocation'!D:D, "", FALSE)</f>
        <v>60289.86</v>
      </c>
      <c r="O394" t="s">
        <v>95</v>
      </c>
      <c r="P394" t="str">
        <f>_xlfn.XLOOKUP(A394, 'FY26 Indirect Cost Rates'!E:E, 'FY26 Indirect Cost Rates'!D:D, "", FALSE)</f>
        <v/>
      </c>
      <c r="Q394">
        <f t="shared" si="6"/>
        <v>0</v>
      </c>
    </row>
    <row r="395" spans="1:17">
      <c r="A395" t="s">
        <v>1406</v>
      </c>
      <c r="B395" t="s">
        <v>1407</v>
      </c>
      <c r="C395" t="s">
        <v>1408</v>
      </c>
      <c r="D395" t="s">
        <v>1409</v>
      </c>
      <c r="E395" t="s">
        <v>92</v>
      </c>
      <c r="F395" s="13">
        <v>45200</v>
      </c>
      <c r="G395" t="s">
        <v>93</v>
      </c>
      <c r="H395" t="s">
        <v>94</v>
      </c>
      <c r="I395" s="12" t="str">
        <f>_xlfn.XLOOKUP(A:A, 'FY26 Prelim Allocation'!B:B, 'FY26 Prelim Allocation'!D:D, "", FALSE)</f>
        <v/>
      </c>
      <c r="J395" s="12" t="str">
        <f>_xlfn.XLOOKUP(A:A, 'FY26 Full Allocation'!B:B, 'FY26 Full Allocation'!D:D, "", FALSE)</f>
        <v/>
      </c>
      <c r="K395" s="12" t="str">
        <f>_xlfn.XLOOKUP(A:A, 'FY26 Full Allocation'!B:B, 'FY26 Full Allocation'!D:D, "", FALSE)</f>
        <v/>
      </c>
      <c r="O395" t="s">
        <v>95</v>
      </c>
      <c r="P395" t="str">
        <f>_xlfn.XLOOKUP(A395, 'FY26 Indirect Cost Rates'!E:E, 'FY26 Indirect Cost Rates'!D:D, "", FALSE)</f>
        <v/>
      </c>
      <c r="Q395">
        <f t="shared" si="6"/>
        <v>0</v>
      </c>
    </row>
    <row r="396" spans="1:17">
      <c r="A396" t="s">
        <v>1410</v>
      </c>
      <c r="B396" t="s">
        <v>1411</v>
      </c>
      <c r="C396" t="s">
        <v>1411</v>
      </c>
      <c r="D396" t="s">
        <v>1412</v>
      </c>
      <c r="E396" t="s">
        <v>92</v>
      </c>
      <c r="F396" s="13">
        <v>45200</v>
      </c>
      <c r="G396" t="s">
        <v>93</v>
      </c>
      <c r="H396" t="s">
        <v>94</v>
      </c>
      <c r="I396" s="12">
        <f>_xlfn.XLOOKUP(A:A, 'FY26 Prelim Allocation'!B:B, 'FY26 Prelim Allocation'!D:D, "", FALSE)</f>
        <v>287288.90999999997</v>
      </c>
      <c r="J396" s="12">
        <f>_xlfn.XLOOKUP(A:A, 'FY26 Full Allocation'!B:B, 'FY26 Full Allocation'!D:D, "", FALSE)</f>
        <v>287498.46000000002</v>
      </c>
      <c r="K396" s="12">
        <f>_xlfn.XLOOKUP(A:A, 'FY26 Full Allocation'!B:B, 'FY26 Full Allocation'!D:D, "", FALSE)</f>
        <v>287498.46000000002</v>
      </c>
      <c r="O396" t="s">
        <v>95</v>
      </c>
      <c r="P396">
        <f>_xlfn.XLOOKUP(A396, 'FY26 Indirect Cost Rates'!E:E, 'FY26 Indirect Cost Rates'!D:D, "", FALSE)</f>
        <v>8</v>
      </c>
      <c r="Q396">
        <f t="shared" si="6"/>
        <v>0.08</v>
      </c>
    </row>
    <row r="397" spans="1:17">
      <c r="A397" t="s">
        <v>1413</v>
      </c>
      <c r="B397" t="s">
        <v>1414</v>
      </c>
      <c r="C397" t="s">
        <v>1415</v>
      </c>
      <c r="D397" t="s">
        <v>1416</v>
      </c>
      <c r="E397" t="s">
        <v>92</v>
      </c>
      <c r="F397" s="13">
        <v>45200</v>
      </c>
      <c r="G397" t="s">
        <v>93</v>
      </c>
      <c r="H397" t="s">
        <v>94</v>
      </c>
      <c r="I397" s="12">
        <f>_xlfn.XLOOKUP(A:A, 'FY26 Prelim Allocation'!B:B, 'FY26 Prelim Allocation'!D:D, "", FALSE)</f>
        <v>31429.24</v>
      </c>
      <c r="J397" s="12">
        <f>_xlfn.XLOOKUP(A:A, 'FY26 Full Allocation'!B:B, 'FY26 Full Allocation'!D:D, "", FALSE)</f>
        <v>31435.03</v>
      </c>
      <c r="K397" s="12">
        <f>_xlfn.XLOOKUP(A:A, 'FY26 Full Allocation'!B:B, 'FY26 Full Allocation'!D:D, "", FALSE)</f>
        <v>31435.03</v>
      </c>
      <c r="O397" t="s">
        <v>95</v>
      </c>
      <c r="P397" t="str">
        <f>_xlfn.XLOOKUP(A397, 'FY26 Indirect Cost Rates'!E:E, 'FY26 Indirect Cost Rates'!D:D, "", FALSE)</f>
        <v/>
      </c>
      <c r="Q397">
        <f t="shared" si="6"/>
        <v>0</v>
      </c>
    </row>
    <row r="398" spans="1:17">
      <c r="A398" t="s">
        <v>1417</v>
      </c>
      <c r="B398" t="s">
        <v>1418</v>
      </c>
      <c r="C398" t="s">
        <v>1419</v>
      </c>
      <c r="D398" t="s">
        <v>1420</v>
      </c>
      <c r="E398" t="s">
        <v>92</v>
      </c>
      <c r="F398" s="13">
        <v>45200</v>
      </c>
      <c r="G398" t="s">
        <v>93</v>
      </c>
      <c r="H398" t="s">
        <v>94</v>
      </c>
      <c r="I398" s="12">
        <f>_xlfn.XLOOKUP(A:A, 'FY26 Prelim Allocation'!B:B, 'FY26 Prelim Allocation'!D:D, "", FALSE)</f>
        <v>1548883.48</v>
      </c>
      <c r="J398" s="12">
        <f>_xlfn.XLOOKUP(A:A, 'FY26 Full Allocation'!B:B, 'FY26 Full Allocation'!D:D, "", FALSE)</f>
        <v>1550459.26</v>
      </c>
      <c r="K398" s="12">
        <f>_xlfn.XLOOKUP(A:A, 'FY26 Full Allocation'!B:B, 'FY26 Full Allocation'!D:D, "", FALSE)</f>
        <v>1550459.26</v>
      </c>
      <c r="O398" t="s">
        <v>95</v>
      </c>
      <c r="P398">
        <f>_xlfn.XLOOKUP(A398, 'FY26 Indirect Cost Rates'!E:E, 'FY26 Indirect Cost Rates'!D:D, "", FALSE)</f>
        <v>8</v>
      </c>
      <c r="Q398">
        <f t="shared" si="6"/>
        <v>0.08</v>
      </c>
    </row>
    <row r="399" spans="1:17">
      <c r="A399" t="s">
        <v>1421</v>
      </c>
      <c r="B399" t="s">
        <v>1422</v>
      </c>
      <c r="C399" t="s">
        <v>1422</v>
      </c>
      <c r="D399" t="s">
        <v>1423</v>
      </c>
      <c r="E399" t="s">
        <v>92</v>
      </c>
      <c r="F399" s="13">
        <v>45200</v>
      </c>
      <c r="G399" t="s">
        <v>93</v>
      </c>
      <c r="H399" t="s">
        <v>94</v>
      </c>
      <c r="I399" s="12">
        <f>_xlfn.XLOOKUP(A:A, 'FY26 Prelim Allocation'!B:B, 'FY26 Prelim Allocation'!D:D, "", FALSE)</f>
        <v>43831.41</v>
      </c>
      <c r="J399" s="12">
        <f>_xlfn.XLOOKUP(A:A, 'FY26 Full Allocation'!B:B, 'FY26 Full Allocation'!D:D, "", FALSE)</f>
        <v>43867.360000000001</v>
      </c>
      <c r="K399" s="12">
        <f>_xlfn.XLOOKUP(A:A, 'FY26 Full Allocation'!B:B, 'FY26 Full Allocation'!D:D, "", FALSE)</f>
        <v>43867.360000000001</v>
      </c>
      <c r="O399" t="s">
        <v>95</v>
      </c>
      <c r="P399">
        <f>_xlfn.XLOOKUP(A399, 'FY26 Indirect Cost Rates'!E:E, 'FY26 Indirect Cost Rates'!D:D, "", FALSE)</f>
        <v>6.17</v>
      </c>
      <c r="Q399">
        <f t="shared" si="6"/>
        <v>6.1699999999999998E-2</v>
      </c>
    </row>
    <row r="400" spans="1:17">
      <c r="A400" t="s">
        <v>1424</v>
      </c>
      <c r="B400" t="s">
        <v>1425</v>
      </c>
      <c r="C400" t="s">
        <v>1426</v>
      </c>
      <c r="D400" t="s">
        <v>1427</v>
      </c>
      <c r="E400" t="s">
        <v>92</v>
      </c>
      <c r="F400" s="13">
        <v>45200</v>
      </c>
      <c r="G400" t="s">
        <v>93</v>
      </c>
      <c r="H400" t="s">
        <v>94</v>
      </c>
      <c r="I400" s="12">
        <f>_xlfn.XLOOKUP(A:A, 'FY26 Prelim Allocation'!B:B, 'FY26 Prelim Allocation'!D:D, "", FALSE)</f>
        <v>37591.07</v>
      </c>
      <c r="J400" s="12">
        <f>_xlfn.XLOOKUP(A:A, 'FY26 Full Allocation'!B:B, 'FY26 Full Allocation'!D:D, "", FALSE)</f>
        <v>37632.339999999997</v>
      </c>
      <c r="K400" s="12">
        <f>_xlfn.XLOOKUP(A:A, 'FY26 Full Allocation'!B:B, 'FY26 Full Allocation'!D:D, "", FALSE)</f>
        <v>37632.339999999997</v>
      </c>
      <c r="O400" t="s">
        <v>95</v>
      </c>
      <c r="P400" t="str">
        <f>_xlfn.XLOOKUP(A400, 'FY26 Indirect Cost Rates'!E:E, 'FY26 Indirect Cost Rates'!D:D, "", FALSE)</f>
        <v/>
      </c>
      <c r="Q400">
        <f t="shared" si="6"/>
        <v>0</v>
      </c>
    </row>
    <row r="401" spans="1:17">
      <c r="A401" t="s">
        <v>1428</v>
      </c>
      <c r="B401" t="s">
        <v>1429</v>
      </c>
      <c r="C401" t="s">
        <v>1429</v>
      </c>
      <c r="D401" t="s">
        <v>1430</v>
      </c>
      <c r="E401" t="s">
        <v>92</v>
      </c>
      <c r="F401" s="13">
        <v>45200</v>
      </c>
      <c r="G401" t="s">
        <v>93</v>
      </c>
      <c r="H401" t="s">
        <v>94</v>
      </c>
      <c r="I401" s="12">
        <f>_xlfn.XLOOKUP(A:A, 'FY26 Prelim Allocation'!B:B, 'FY26 Prelim Allocation'!D:D, "", FALSE)</f>
        <v>203236.06</v>
      </c>
      <c r="J401" s="12">
        <f>_xlfn.XLOOKUP(A:A, 'FY26 Full Allocation'!B:B, 'FY26 Full Allocation'!D:D, "", FALSE)</f>
        <v>203464.8</v>
      </c>
      <c r="K401" s="12">
        <f>_xlfn.XLOOKUP(A:A, 'FY26 Full Allocation'!B:B, 'FY26 Full Allocation'!D:D, "", FALSE)</f>
        <v>203464.8</v>
      </c>
      <c r="O401" t="s">
        <v>95</v>
      </c>
      <c r="P401">
        <f>_xlfn.XLOOKUP(A401, 'FY26 Indirect Cost Rates'!E:E, 'FY26 Indirect Cost Rates'!D:D, "", FALSE)</f>
        <v>8</v>
      </c>
      <c r="Q401">
        <f t="shared" si="6"/>
        <v>0.08</v>
      </c>
    </row>
    <row r="402" spans="1:17">
      <c r="A402" t="s">
        <v>1431</v>
      </c>
      <c r="B402" t="s">
        <v>1432</v>
      </c>
      <c r="C402" t="s">
        <v>1433</v>
      </c>
      <c r="D402" t="s">
        <v>1434</v>
      </c>
      <c r="E402" t="s">
        <v>92</v>
      </c>
      <c r="F402" s="13">
        <v>45200</v>
      </c>
      <c r="G402" t="s">
        <v>93</v>
      </c>
      <c r="H402" t="s">
        <v>94</v>
      </c>
      <c r="I402" s="12">
        <f>_xlfn.XLOOKUP(A:A, 'FY26 Prelim Allocation'!B:B, 'FY26 Prelim Allocation'!D:D, "", FALSE)</f>
        <v>88599.47</v>
      </c>
      <c r="J402" s="12">
        <f>_xlfn.XLOOKUP(A:A, 'FY26 Full Allocation'!B:B, 'FY26 Full Allocation'!D:D, "", FALSE)</f>
        <v>88691.17</v>
      </c>
      <c r="K402" s="12">
        <f>_xlfn.XLOOKUP(A:A, 'FY26 Full Allocation'!B:B, 'FY26 Full Allocation'!D:D, "", FALSE)</f>
        <v>88691.17</v>
      </c>
      <c r="O402" t="s">
        <v>95</v>
      </c>
      <c r="P402" t="str">
        <f>_xlfn.XLOOKUP(A402, 'FY26 Indirect Cost Rates'!E:E, 'FY26 Indirect Cost Rates'!D:D, "", FALSE)</f>
        <v/>
      </c>
      <c r="Q402">
        <f t="shared" si="6"/>
        <v>0</v>
      </c>
    </row>
    <row r="403" spans="1:17">
      <c r="A403" t="s">
        <v>1435</v>
      </c>
      <c r="B403" t="s">
        <v>1436</v>
      </c>
      <c r="C403" t="s">
        <v>1436</v>
      </c>
      <c r="D403" t="s">
        <v>1437</v>
      </c>
      <c r="E403" t="s">
        <v>92</v>
      </c>
      <c r="F403" s="13">
        <v>45200</v>
      </c>
      <c r="G403" t="s">
        <v>93</v>
      </c>
      <c r="H403" t="s">
        <v>94</v>
      </c>
      <c r="I403" s="12">
        <f>_xlfn.XLOOKUP(A:A, 'FY26 Prelim Allocation'!B:B, 'FY26 Prelim Allocation'!D:D, "", FALSE)</f>
        <v>124957.26</v>
      </c>
      <c r="J403" s="12">
        <f>_xlfn.XLOOKUP(A:A, 'FY26 Full Allocation'!B:B, 'FY26 Full Allocation'!D:D, "", FALSE)</f>
        <v>125098.62</v>
      </c>
      <c r="K403" s="12">
        <f>_xlfn.XLOOKUP(A:A, 'FY26 Full Allocation'!B:B, 'FY26 Full Allocation'!D:D, "", FALSE)</f>
        <v>125098.62</v>
      </c>
      <c r="O403" t="s">
        <v>95</v>
      </c>
      <c r="P403">
        <f>_xlfn.XLOOKUP(A403, 'FY26 Indirect Cost Rates'!E:E, 'FY26 Indirect Cost Rates'!D:D, "", FALSE)</f>
        <v>8</v>
      </c>
      <c r="Q403">
        <f t="shared" si="6"/>
        <v>0.08</v>
      </c>
    </row>
    <row r="404" spans="1:17">
      <c r="A404" t="s">
        <v>1438</v>
      </c>
      <c r="B404" t="s">
        <v>1439</v>
      </c>
      <c r="C404" t="s">
        <v>1440</v>
      </c>
      <c r="D404" t="s">
        <v>1441</v>
      </c>
      <c r="E404" t="s">
        <v>92</v>
      </c>
      <c r="F404" s="13">
        <v>45200</v>
      </c>
      <c r="G404" t="s">
        <v>93</v>
      </c>
      <c r="H404" t="s">
        <v>94</v>
      </c>
      <c r="I404" s="12">
        <f>_xlfn.XLOOKUP(A:A, 'FY26 Prelim Allocation'!B:B, 'FY26 Prelim Allocation'!D:D, "", FALSE)</f>
        <v>139255.6</v>
      </c>
      <c r="J404" s="12">
        <f>_xlfn.XLOOKUP(A:A, 'FY26 Full Allocation'!B:B, 'FY26 Full Allocation'!D:D, "", FALSE)</f>
        <v>139365.12</v>
      </c>
      <c r="K404" s="12">
        <f>_xlfn.XLOOKUP(A:A, 'FY26 Full Allocation'!B:B, 'FY26 Full Allocation'!D:D, "", FALSE)</f>
        <v>139365.12</v>
      </c>
      <c r="O404" t="s">
        <v>95</v>
      </c>
      <c r="P404">
        <f>_xlfn.XLOOKUP(A404, 'FY26 Indirect Cost Rates'!E:E, 'FY26 Indirect Cost Rates'!D:D, "", FALSE)</f>
        <v>8</v>
      </c>
      <c r="Q404">
        <f t="shared" si="6"/>
        <v>0.08</v>
      </c>
    </row>
    <row r="405" spans="1:17">
      <c r="A405" t="s">
        <v>1442</v>
      </c>
      <c r="B405" t="s">
        <v>1443</v>
      </c>
      <c r="C405" t="s">
        <v>1444</v>
      </c>
      <c r="D405" t="s">
        <v>1445</v>
      </c>
      <c r="E405" t="s">
        <v>92</v>
      </c>
      <c r="F405" s="13">
        <v>45200</v>
      </c>
      <c r="G405" t="s">
        <v>93</v>
      </c>
      <c r="H405" t="s">
        <v>94</v>
      </c>
      <c r="I405" s="12">
        <f>_xlfn.XLOOKUP(A:A, 'FY26 Prelim Allocation'!B:B, 'FY26 Prelim Allocation'!D:D, "", FALSE)</f>
        <v>46275.02</v>
      </c>
      <c r="J405" s="12">
        <f>_xlfn.XLOOKUP(A:A, 'FY26 Full Allocation'!B:B, 'FY26 Full Allocation'!D:D, "", FALSE)</f>
        <v>46325.11</v>
      </c>
      <c r="K405" s="12">
        <f>_xlfn.XLOOKUP(A:A, 'FY26 Full Allocation'!B:B, 'FY26 Full Allocation'!D:D, "", FALSE)</f>
        <v>46325.11</v>
      </c>
      <c r="O405" t="s">
        <v>95</v>
      </c>
      <c r="P405" t="str">
        <f>_xlfn.XLOOKUP(A405, 'FY26 Indirect Cost Rates'!E:E, 'FY26 Indirect Cost Rates'!D:D, "", FALSE)</f>
        <v/>
      </c>
      <c r="Q405">
        <f t="shared" si="6"/>
        <v>0</v>
      </c>
    </row>
    <row r="406" spans="1:17">
      <c r="A406" t="s">
        <v>1446</v>
      </c>
      <c r="B406" t="s">
        <v>1447</v>
      </c>
      <c r="C406" t="s">
        <v>1448</v>
      </c>
      <c r="D406" t="s">
        <v>1449</v>
      </c>
      <c r="E406" t="s">
        <v>92</v>
      </c>
      <c r="F406" s="13">
        <v>45200</v>
      </c>
      <c r="G406" t="s">
        <v>93</v>
      </c>
      <c r="H406" t="s">
        <v>94</v>
      </c>
      <c r="I406" s="12">
        <f>_xlfn.XLOOKUP(A:A, 'FY26 Prelim Allocation'!B:B, 'FY26 Prelim Allocation'!D:D, "", FALSE)</f>
        <v>46888.83</v>
      </c>
      <c r="J406" s="12">
        <f>_xlfn.XLOOKUP(A:A, 'FY26 Full Allocation'!B:B, 'FY26 Full Allocation'!D:D, "", FALSE)</f>
        <v>46924.24</v>
      </c>
      <c r="K406" s="12">
        <f>_xlfn.XLOOKUP(A:A, 'FY26 Full Allocation'!B:B, 'FY26 Full Allocation'!D:D, "", FALSE)</f>
        <v>46924.24</v>
      </c>
      <c r="O406" t="s">
        <v>95</v>
      </c>
      <c r="P406" t="str">
        <f>_xlfn.XLOOKUP(A406, 'FY26 Indirect Cost Rates'!E:E, 'FY26 Indirect Cost Rates'!D:D, "", FALSE)</f>
        <v/>
      </c>
      <c r="Q406">
        <f t="shared" si="6"/>
        <v>0</v>
      </c>
    </row>
    <row r="407" spans="1:17">
      <c r="A407" t="s">
        <v>1450</v>
      </c>
      <c r="B407" t="s">
        <v>1451</v>
      </c>
      <c r="C407" t="s">
        <v>1452</v>
      </c>
      <c r="D407" t="s">
        <v>1453</v>
      </c>
      <c r="E407" t="s">
        <v>92</v>
      </c>
      <c r="F407" s="13">
        <v>45200</v>
      </c>
      <c r="G407" t="s">
        <v>93</v>
      </c>
      <c r="H407" t="s">
        <v>94</v>
      </c>
      <c r="I407" s="12">
        <f>_xlfn.XLOOKUP(A:A, 'FY26 Prelim Allocation'!B:B, 'FY26 Prelim Allocation'!D:D, "", FALSE)</f>
        <v>8178.62</v>
      </c>
      <c r="J407" s="12">
        <f>_xlfn.XLOOKUP(A:A, 'FY26 Full Allocation'!B:B, 'FY26 Full Allocation'!D:D, "", FALSE)</f>
        <v>8184.44</v>
      </c>
      <c r="K407" s="12">
        <f>_xlfn.XLOOKUP(A:A, 'FY26 Full Allocation'!B:B, 'FY26 Full Allocation'!D:D, "", FALSE)</f>
        <v>8184.44</v>
      </c>
      <c r="O407" t="s">
        <v>95</v>
      </c>
      <c r="P407" t="str">
        <f>_xlfn.XLOOKUP(A407, 'FY26 Indirect Cost Rates'!E:E, 'FY26 Indirect Cost Rates'!D:D, "", FALSE)</f>
        <v/>
      </c>
      <c r="Q407">
        <f t="shared" si="6"/>
        <v>0</v>
      </c>
    </row>
    <row r="408" spans="1:17">
      <c r="A408" t="s">
        <v>1454</v>
      </c>
      <c r="B408" t="s">
        <v>1455</v>
      </c>
      <c r="C408" t="s">
        <v>1456</v>
      </c>
      <c r="D408" t="s">
        <v>1457</v>
      </c>
      <c r="E408" t="s">
        <v>92</v>
      </c>
      <c r="F408" s="13">
        <v>45200</v>
      </c>
      <c r="G408" t="s">
        <v>93</v>
      </c>
      <c r="H408" t="s">
        <v>94</v>
      </c>
      <c r="I408" s="12">
        <f>_xlfn.XLOOKUP(A:A, 'FY26 Prelim Allocation'!B:B, 'FY26 Prelim Allocation'!D:D, "", FALSE)</f>
        <v>11854490.41</v>
      </c>
      <c r="J408" s="12">
        <f>_xlfn.XLOOKUP(A:A, 'FY26 Full Allocation'!B:B, 'FY26 Full Allocation'!D:D, "", FALSE)</f>
        <v>11895477.529999999</v>
      </c>
      <c r="K408" s="12">
        <f>_xlfn.XLOOKUP(A:A, 'FY26 Full Allocation'!B:B, 'FY26 Full Allocation'!D:D, "", FALSE)</f>
        <v>11895477.529999999</v>
      </c>
      <c r="O408" t="s">
        <v>95</v>
      </c>
      <c r="P408">
        <f>_xlfn.XLOOKUP(A408, 'FY26 Indirect Cost Rates'!E:E, 'FY26 Indirect Cost Rates'!D:D, "", FALSE)</f>
        <v>3.99</v>
      </c>
      <c r="Q408">
        <f t="shared" si="6"/>
        <v>3.9900000000000005E-2</v>
      </c>
    </row>
    <row r="409" spans="1:17">
      <c r="A409" t="s">
        <v>1458</v>
      </c>
      <c r="B409" t="s">
        <v>1459</v>
      </c>
      <c r="C409" t="s">
        <v>1460</v>
      </c>
      <c r="D409" t="s">
        <v>1461</v>
      </c>
      <c r="E409" t="s">
        <v>92</v>
      </c>
      <c r="F409" s="13">
        <v>45200</v>
      </c>
      <c r="G409" t="s">
        <v>93</v>
      </c>
      <c r="H409" t="s">
        <v>94</v>
      </c>
      <c r="I409" s="12">
        <f>_xlfn.XLOOKUP(A:A, 'FY26 Prelim Allocation'!B:B, 'FY26 Prelim Allocation'!D:D, "", FALSE)</f>
        <v>34738.75</v>
      </c>
      <c r="J409" s="12">
        <f>_xlfn.XLOOKUP(A:A, 'FY26 Full Allocation'!B:B, 'FY26 Full Allocation'!D:D, "", FALSE)</f>
        <v>34778.07</v>
      </c>
      <c r="K409" s="12">
        <f>_xlfn.XLOOKUP(A:A, 'FY26 Full Allocation'!B:B, 'FY26 Full Allocation'!D:D, "", FALSE)</f>
        <v>34778.07</v>
      </c>
      <c r="O409" t="s">
        <v>95</v>
      </c>
      <c r="P409" t="str">
        <f>_xlfn.XLOOKUP(A409, 'FY26 Indirect Cost Rates'!E:E, 'FY26 Indirect Cost Rates'!D:D, "", FALSE)</f>
        <v/>
      </c>
      <c r="Q409">
        <f t="shared" si="6"/>
        <v>0</v>
      </c>
    </row>
    <row r="410" spans="1:17">
      <c r="A410" t="s">
        <v>1462</v>
      </c>
      <c r="B410" t="s">
        <v>1463</v>
      </c>
      <c r="C410" t="s">
        <v>1464</v>
      </c>
      <c r="D410" t="s">
        <v>1465</v>
      </c>
      <c r="E410" t="s">
        <v>92</v>
      </c>
      <c r="F410" s="13">
        <v>45200</v>
      </c>
      <c r="G410" t="s">
        <v>93</v>
      </c>
      <c r="H410" t="s">
        <v>94</v>
      </c>
      <c r="I410" s="12">
        <f>_xlfn.XLOOKUP(A:A, 'FY26 Prelim Allocation'!B:B, 'FY26 Prelim Allocation'!D:D, "", FALSE)</f>
        <v>34113.58</v>
      </c>
      <c r="J410" s="12">
        <f>_xlfn.XLOOKUP(A:A, 'FY26 Full Allocation'!B:B, 'FY26 Full Allocation'!D:D, "", FALSE)</f>
        <v>34151.03</v>
      </c>
      <c r="K410" s="12">
        <f>_xlfn.XLOOKUP(A:A, 'FY26 Full Allocation'!B:B, 'FY26 Full Allocation'!D:D, "", FALSE)</f>
        <v>34151.03</v>
      </c>
      <c r="O410" t="s">
        <v>95</v>
      </c>
      <c r="P410">
        <f>_xlfn.XLOOKUP(A410, 'FY26 Indirect Cost Rates'!E:E, 'FY26 Indirect Cost Rates'!D:D, "", FALSE)</f>
        <v>8</v>
      </c>
      <c r="Q410">
        <f t="shared" si="6"/>
        <v>0.08</v>
      </c>
    </row>
    <row r="411" spans="1:17">
      <c r="A411" t="s">
        <v>1466</v>
      </c>
      <c r="B411" t="s">
        <v>1467</v>
      </c>
      <c r="C411" t="s">
        <v>1468</v>
      </c>
      <c r="D411" t="s">
        <v>1469</v>
      </c>
      <c r="E411" t="s">
        <v>92</v>
      </c>
      <c r="F411" s="13">
        <v>45200</v>
      </c>
      <c r="G411" t="s">
        <v>93</v>
      </c>
      <c r="H411" t="s">
        <v>94</v>
      </c>
      <c r="I411" s="12">
        <f>_xlfn.XLOOKUP(A:A, 'FY26 Prelim Allocation'!B:B, 'FY26 Prelim Allocation'!D:D, "", FALSE)</f>
        <v>249318.25</v>
      </c>
      <c r="J411" s="12">
        <f>_xlfn.XLOOKUP(A:A, 'FY26 Full Allocation'!B:B, 'FY26 Full Allocation'!D:D, "", FALSE)</f>
        <v>249492.21</v>
      </c>
      <c r="K411" s="12">
        <f>_xlfn.XLOOKUP(A:A, 'FY26 Full Allocation'!B:B, 'FY26 Full Allocation'!D:D, "", FALSE)</f>
        <v>249492.21</v>
      </c>
      <c r="O411" t="s">
        <v>95</v>
      </c>
      <c r="P411">
        <f>_xlfn.XLOOKUP(A411, 'FY26 Indirect Cost Rates'!E:E, 'FY26 Indirect Cost Rates'!D:D, "", FALSE)</f>
        <v>8</v>
      </c>
      <c r="Q411">
        <f t="shared" si="6"/>
        <v>0.08</v>
      </c>
    </row>
    <row r="412" spans="1:17">
      <c r="A412" t="s">
        <v>1470</v>
      </c>
      <c r="B412" t="s">
        <v>1471</v>
      </c>
      <c r="C412" t="s">
        <v>1472</v>
      </c>
      <c r="D412" t="s">
        <v>1473</v>
      </c>
      <c r="E412" t="s">
        <v>92</v>
      </c>
      <c r="F412" s="13">
        <v>45200</v>
      </c>
      <c r="G412" t="s">
        <v>93</v>
      </c>
      <c r="H412" t="s">
        <v>94</v>
      </c>
      <c r="I412" s="12">
        <f>_xlfn.XLOOKUP(A:A, 'FY26 Prelim Allocation'!B:B, 'FY26 Prelim Allocation'!D:D, "", FALSE)</f>
        <v>17618.02</v>
      </c>
      <c r="J412" s="12">
        <f>_xlfn.XLOOKUP(A:A, 'FY26 Full Allocation'!B:B, 'FY26 Full Allocation'!D:D, "", FALSE)</f>
        <v>17637.78</v>
      </c>
      <c r="K412" s="12">
        <f>_xlfn.XLOOKUP(A:A, 'FY26 Full Allocation'!B:B, 'FY26 Full Allocation'!D:D, "", FALSE)</f>
        <v>17637.78</v>
      </c>
      <c r="O412" t="s">
        <v>95</v>
      </c>
      <c r="P412">
        <f>_xlfn.XLOOKUP(A412, 'FY26 Indirect Cost Rates'!E:E, 'FY26 Indirect Cost Rates'!D:D, "", FALSE)</f>
        <v>8</v>
      </c>
      <c r="Q412">
        <f t="shared" si="6"/>
        <v>0.08</v>
      </c>
    </row>
    <row r="413" spans="1:17">
      <c r="A413" t="s">
        <v>1474</v>
      </c>
      <c r="B413" t="s">
        <v>1475</v>
      </c>
      <c r="C413" t="s">
        <v>1475</v>
      </c>
      <c r="D413" t="s">
        <v>1476</v>
      </c>
      <c r="E413" t="s">
        <v>92</v>
      </c>
      <c r="F413" s="13">
        <v>45200</v>
      </c>
      <c r="G413" t="s">
        <v>93</v>
      </c>
      <c r="H413" t="s">
        <v>94</v>
      </c>
      <c r="I413" s="12">
        <f>_xlfn.XLOOKUP(A:A, 'FY26 Prelim Allocation'!B:B, 'FY26 Prelim Allocation'!D:D, "", FALSE)</f>
        <v>30370.83</v>
      </c>
      <c r="J413" s="12">
        <f>_xlfn.XLOOKUP(A:A, 'FY26 Full Allocation'!B:B, 'FY26 Full Allocation'!D:D, "", FALSE)</f>
        <v>30400.83</v>
      </c>
      <c r="K413" s="12">
        <f>_xlfn.XLOOKUP(A:A, 'FY26 Full Allocation'!B:B, 'FY26 Full Allocation'!D:D, "", FALSE)</f>
        <v>30400.83</v>
      </c>
      <c r="O413" t="s">
        <v>95</v>
      </c>
      <c r="P413" t="str">
        <f>_xlfn.XLOOKUP(A413, 'FY26 Indirect Cost Rates'!E:E, 'FY26 Indirect Cost Rates'!D:D, "", FALSE)</f>
        <v/>
      </c>
      <c r="Q413">
        <f t="shared" si="6"/>
        <v>0</v>
      </c>
    </row>
    <row r="414" spans="1:17">
      <c r="A414" t="s">
        <v>1477</v>
      </c>
      <c r="B414" t="s">
        <v>1478</v>
      </c>
      <c r="C414" t="s">
        <v>1478</v>
      </c>
      <c r="D414" t="s">
        <v>1479</v>
      </c>
      <c r="E414" t="s">
        <v>92</v>
      </c>
      <c r="F414" s="13">
        <v>45200</v>
      </c>
      <c r="G414" t="s">
        <v>93</v>
      </c>
      <c r="H414" t="s">
        <v>94</v>
      </c>
      <c r="I414" s="12">
        <f>_xlfn.XLOOKUP(A:A, 'FY26 Prelim Allocation'!B:B, 'FY26 Prelim Allocation'!D:D, "", FALSE)</f>
        <v>35825.839999999997</v>
      </c>
      <c r="J414" s="12">
        <f>_xlfn.XLOOKUP(A:A, 'FY26 Full Allocation'!B:B, 'FY26 Full Allocation'!D:D, "", FALSE)</f>
        <v>35852.21</v>
      </c>
      <c r="K414" s="12">
        <f>_xlfn.XLOOKUP(A:A, 'FY26 Full Allocation'!B:B, 'FY26 Full Allocation'!D:D, "", FALSE)</f>
        <v>35852.21</v>
      </c>
      <c r="O414" t="s">
        <v>95</v>
      </c>
      <c r="P414" t="str">
        <f>_xlfn.XLOOKUP(A414, 'FY26 Indirect Cost Rates'!E:E, 'FY26 Indirect Cost Rates'!D:D, "", FALSE)</f>
        <v/>
      </c>
      <c r="Q414">
        <f t="shared" si="6"/>
        <v>0</v>
      </c>
    </row>
    <row r="415" spans="1:17">
      <c r="A415" t="s">
        <v>1480</v>
      </c>
      <c r="B415" t="s">
        <v>1481</v>
      </c>
      <c r="C415" t="s">
        <v>1481</v>
      </c>
      <c r="D415" t="s">
        <v>1482</v>
      </c>
      <c r="E415" t="s">
        <v>92</v>
      </c>
      <c r="F415" s="13">
        <v>45200</v>
      </c>
      <c r="G415" t="s">
        <v>93</v>
      </c>
      <c r="H415" t="s">
        <v>94</v>
      </c>
      <c r="I415" s="12">
        <f>_xlfn.XLOOKUP(A:A, 'FY26 Prelim Allocation'!B:B, 'FY26 Prelim Allocation'!D:D, "", FALSE)</f>
        <v>244852.85</v>
      </c>
      <c r="J415" s="12">
        <f>_xlfn.XLOOKUP(A:A, 'FY26 Full Allocation'!B:B, 'FY26 Full Allocation'!D:D, "", FALSE)</f>
        <v>245078.14</v>
      </c>
      <c r="K415" s="12">
        <f>_xlfn.XLOOKUP(A:A, 'FY26 Full Allocation'!B:B, 'FY26 Full Allocation'!D:D, "", FALSE)</f>
        <v>245078.14</v>
      </c>
      <c r="O415" t="s">
        <v>95</v>
      </c>
      <c r="P415">
        <f>_xlfn.XLOOKUP(A415, 'FY26 Indirect Cost Rates'!E:E, 'FY26 Indirect Cost Rates'!D:D, "", FALSE)</f>
        <v>5.23</v>
      </c>
      <c r="Q415">
        <f t="shared" si="6"/>
        <v>5.2300000000000006E-2</v>
      </c>
    </row>
    <row r="416" spans="1:17">
      <c r="A416" t="s">
        <v>1483</v>
      </c>
      <c r="B416" t="s">
        <v>1484</v>
      </c>
      <c r="C416" t="s">
        <v>1485</v>
      </c>
      <c r="D416" t="s">
        <v>1486</v>
      </c>
      <c r="E416" t="s">
        <v>92</v>
      </c>
      <c r="F416" s="13">
        <v>45200</v>
      </c>
      <c r="G416" t="s">
        <v>93</v>
      </c>
      <c r="H416" t="s">
        <v>94</v>
      </c>
      <c r="I416" s="12">
        <f>_xlfn.XLOOKUP(A:A, 'FY26 Prelim Allocation'!B:B, 'FY26 Prelim Allocation'!D:D, "", FALSE)</f>
        <v>5964.3</v>
      </c>
      <c r="J416" s="12">
        <f>_xlfn.XLOOKUP(A:A, 'FY26 Full Allocation'!B:B, 'FY26 Full Allocation'!D:D, "", FALSE)</f>
        <v>5969.11</v>
      </c>
      <c r="K416" s="12">
        <f>_xlfn.XLOOKUP(A:A, 'FY26 Full Allocation'!B:B, 'FY26 Full Allocation'!D:D, "", FALSE)</f>
        <v>5969.11</v>
      </c>
      <c r="O416" t="s">
        <v>95</v>
      </c>
      <c r="P416" t="str">
        <f>_xlfn.XLOOKUP(A416, 'FY26 Indirect Cost Rates'!E:E, 'FY26 Indirect Cost Rates'!D:D, "", FALSE)</f>
        <v/>
      </c>
      <c r="Q416">
        <f t="shared" si="6"/>
        <v>0</v>
      </c>
    </row>
    <row r="417" spans="1:17">
      <c r="A417" t="s">
        <v>1487</v>
      </c>
      <c r="B417" t="s">
        <v>1488</v>
      </c>
      <c r="C417" t="s">
        <v>1489</v>
      </c>
      <c r="D417" t="s">
        <v>1490</v>
      </c>
      <c r="E417" t="s">
        <v>92</v>
      </c>
      <c r="F417" s="13">
        <v>45200</v>
      </c>
      <c r="G417" t="s">
        <v>93</v>
      </c>
      <c r="H417" t="s">
        <v>94</v>
      </c>
      <c r="I417" s="12">
        <f>_xlfn.XLOOKUP(A:A, 'FY26 Prelim Allocation'!B:B, 'FY26 Prelim Allocation'!D:D, "", FALSE)</f>
        <v>83640.22</v>
      </c>
      <c r="J417" s="12">
        <f>_xlfn.XLOOKUP(A:A, 'FY26 Full Allocation'!B:B, 'FY26 Full Allocation'!D:D, "", FALSE)</f>
        <v>83731.149999999994</v>
      </c>
      <c r="K417" s="12">
        <f>_xlfn.XLOOKUP(A:A, 'FY26 Full Allocation'!B:B, 'FY26 Full Allocation'!D:D, "", FALSE)</f>
        <v>83731.149999999994</v>
      </c>
      <c r="O417" t="s">
        <v>95</v>
      </c>
      <c r="P417" t="str">
        <f>_xlfn.XLOOKUP(A417, 'FY26 Indirect Cost Rates'!E:E, 'FY26 Indirect Cost Rates'!D:D, "", FALSE)</f>
        <v/>
      </c>
      <c r="Q417">
        <f t="shared" si="6"/>
        <v>0</v>
      </c>
    </row>
    <row r="418" spans="1:17">
      <c r="A418" t="s">
        <v>1491</v>
      </c>
      <c r="B418" t="s">
        <v>1492</v>
      </c>
      <c r="C418" t="s">
        <v>1493</v>
      </c>
      <c r="D418" t="s">
        <v>1494</v>
      </c>
      <c r="E418" t="s">
        <v>92</v>
      </c>
      <c r="F418" s="13">
        <v>45200</v>
      </c>
      <c r="G418" t="s">
        <v>93</v>
      </c>
      <c r="H418" t="s">
        <v>94</v>
      </c>
      <c r="I418" s="12">
        <f>_xlfn.XLOOKUP(A:A, 'FY26 Prelim Allocation'!B:B, 'FY26 Prelim Allocation'!D:D, "", FALSE)</f>
        <v>87357.49</v>
      </c>
      <c r="J418" s="12">
        <f>_xlfn.XLOOKUP(A:A, 'FY26 Full Allocation'!B:B, 'FY26 Full Allocation'!D:D, "", FALSE)</f>
        <v>87449.06</v>
      </c>
      <c r="K418" s="12">
        <f>_xlfn.XLOOKUP(A:A, 'FY26 Full Allocation'!B:B, 'FY26 Full Allocation'!D:D, "", FALSE)</f>
        <v>87449.06</v>
      </c>
      <c r="O418" t="s">
        <v>95</v>
      </c>
      <c r="P418" t="str">
        <f>_xlfn.XLOOKUP(A418, 'FY26 Indirect Cost Rates'!E:E, 'FY26 Indirect Cost Rates'!D:D, "", FALSE)</f>
        <v/>
      </c>
      <c r="Q418">
        <f t="shared" si="6"/>
        <v>0</v>
      </c>
    </row>
    <row r="419" spans="1:17">
      <c r="A419" t="s">
        <v>1495</v>
      </c>
      <c r="B419" t="s">
        <v>1496</v>
      </c>
      <c r="C419" t="s">
        <v>1497</v>
      </c>
      <c r="D419" t="s">
        <v>1498</v>
      </c>
      <c r="E419" t="s">
        <v>92</v>
      </c>
      <c r="F419" s="13">
        <v>45200</v>
      </c>
      <c r="G419" t="s">
        <v>93</v>
      </c>
      <c r="H419" t="s">
        <v>94</v>
      </c>
      <c r="I419" s="12">
        <f>_xlfn.XLOOKUP(A:A, 'FY26 Prelim Allocation'!B:B, 'FY26 Prelim Allocation'!D:D, "", FALSE)</f>
        <v>7839.92</v>
      </c>
      <c r="J419" s="12">
        <f>_xlfn.XLOOKUP(A:A, 'FY26 Full Allocation'!B:B, 'FY26 Full Allocation'!D:D, "", FALSE)</f>
        <v>7841.84</v>
      </c>
      <c r="K419" s="12">
        <f>_xlfn.XLOOKUP(A:A, 'FY26 Full Allocation'!B:B, 'FY26 Full Allocation'!D:D, "", FALSE)</f>
        <v>7841.84</v>
      </c>
      <c r="O419" t="s">
        <v>95</v>
      </c>
      <c r="P419" t="str">
        <f>_xlfn.XLOOKUP(A419, 'FY26 Indirect Cost Rates'!E:E, 'FY26 Indirect Cost Rates'!D:D, "", FALSE)</f>
        <v/>
      </c>
      <c r="Q419">
        <f t="shared" si="6"/>
        <v>0</v>
      </c>
    </row>
    <row r="420" spans="1:17">
      <c r="A420" t="s">
        <v>1499</v>
      </c>
      <c r="B420" t="s">
        <v>1500</v>
      </c>
      <c r="C420">
        <v>0</v>
      </c>
      <c r="D420">
        <v>0</v>
      </c>
      <c r="E420" t="s">
        <v>92</v>
      </c>
      <c r="F420" s="13">
        <v>45200</v>
      </c>
      <c r="G420" t="s">
        <v>93</v>
      </c>
      <c r="H420" t="s">
        <v>94</v>
      </c>
      <c r="I420" s="12">
        <f>_xlfn.XLOOKUP(A:A, 'FY26 Prelim Allocation'!B:B, 'FY26 Prelim Allocation'!D:D, "", FALSE)</f>
        <v>1130.71</v>
      </c>
      <c r="J420" s="12">
        <f>_xlfn.XLOOKUP(A:A, 'FY26 Full Allocation'!B:B, 'FY26 Full Allocation'!D:D, "", FALSE)</f>
        <v>1130.71</v>
      </c>
      <c r="K420" s="12">
        <f>_xlfn.XLOOKUP(A:A, 'FY26 Full Allocation'!B:B, 'FY26 Full Allocation'!D:D, "", FALSE)</f>
        <v>1130.71</v>
      </c>
      <c r="O420" t="s">
        <v>95</v>
      </c>
      <c r="P420" t="str">
        <f>_xlfn.XLOOKUP(A420, 'FY26 Indirect Cost Rates'!E:E, 'FY26 Indirect Cost Rates'!D:D, "", FALSE)</f>
        <v/>
      </c>
      <c r="Q420">
        <f t="shared" si="6"/>
        <v>0</v>
      </c>
    </row>
    <row r="421" spans="1:17">
      <c r="A421" t="s">
        <v>1501</v>
      </c>
      <c r="B421" t="s">
        <v>1502</v>
      </c>
      <c r="C421" t="s">
        <v>1503</v>
      </c>
      <c r="D421" t="s">
        <v>1504</v>
      </c>
      <c r="E421" t="s">
        <v>92</v>
      </c>
      <c r="F421" s="13">
        <v>45200</v>
      </c>
      <c r="G421" t="s">
        <v>93</v>
      </c>
      <c r="H421" t="s">
        <v>94</v>
      </c>
      <c r="I421" s="12">
        <f>_xlfn.XLOOKUP(A:A, 'FY26 Prelim Allocation'!B:B, 'FY26 Prelim Allocation'!D:D, "", FALSE)</f>
        <v>322984.46999999997</v>
      </c>
      <c r="J421" s="12">
        <f>_xlfn.XLOOKUP(A:A, 'FY26 Full Allocation'!B:B, 'FY26 Full Allocation'!D:D, "", FALSE)</f>
        <v>323203.52</v>
      </c>
      <c r="K421" s="12">
        <f>_xlfn.XLOOKUP(A:A, 'FY26 Full Allocation'!B:B, 'FY26 Full Allocation'!D:D, "", FALSE)</f>
        <v>323203.52</v>
      </c>
      <c r="O421" t="s">
        <v>95</v>
      </c>
      <c r="P421">
        <f>_xlfn.XLOOKUP(A421, 'FY26 Indirect Cost Rates'!E:E, 'FY26 Indirect Cost Rates'!D:D, "", FALSE)</f>
        <v>8</v>
      </c>
      <c r="Q421">
        <f t="shared" si="6"/>
        <v>0.08</v>
      </c>
    </row>
    <row r="422" spans="1:17">
      <c r="A422" t="s">
        <v>1505</v>
      </c>
      <c r="B422" t="s">
        <v>1506</v>
      </c>
      <c r="C422" t="s">
        <v>1507</v>
      </c>
      <c r="D422" t="s">
        <v>1508</v>
      </c>
      <c r="E422" t="s">
        <v>92</v>
      </c>
      <c r="F422" s="13">
        <v>45200</v>
      </c>
      <c r="G422" t="s">
        <v>93</v>
      </c>
      <c r="H422" t="s">
        <v>94</v>
      </c>
      <c r="I422" s="12">
        <f>_xlfn.XLOOKUP(A:A, 'FY26 Prelim Allocation'!B:B, 'FY26 Prelim Allocation'!D:D, "", FALSE)</f>
        <v>34682.35</v>
      </c>
      <c r="J422" s="12">
        <f>_xlfn.XLOOKUP(A:A, 'FY26 Full Allocation'!B:B, 'FY26 Full Allocation'!D:D, "", FALSE)</f>
        <v>34709.879999999997</v>
      </c>
      <c r="K422" s="12">
        <f>_xlfn.XLOOKUP(A:A, 'FY26 Full Allocation'!B:B, 'FY26 Full Allocation'!D:D, "", FALSE)</f>
        <v>34709.879999999997</v>
      </c>
      <c r="O422" t="s">
        <v>95</v>
      </c>
      <c r="P422" t="str">
        <f>_xlfn.XLOOKUP(A422, 'FY26 Indirect Cost Rates'!E:E, 'FY26 Indirect Cost Rates'!D:D, "", FALSE)</f>
        <v/>
      </c>
      <c r="Q422">
        <f t="shared" si="6"/>
        <v>0</v>
      </c>
    </row>
    <row r="423" spans="1:17">
      <c r="A423" t="s">
        <v>1509</v>
      </c>
      <c r="B423" t="s">
        <v>1510</v>
      </c>
      <c r="C423" t="s">
        <v>1511</v>
      </c>
      <c r="D423" t="s">
        <v>1512</v>
      </c>
      <c r="E423" t="s">
        <v>92</v>
      </c>
      <c r="F423" s="13">
        <v>45200</v>
      </c>
      <c r="G423" t="s">
        <v>93</v>
      </c>
      <c r="H423" t="s">
        <v>94</v>
      </c>
      <c r="I423" s="12">
        <f>_xlfn.XLOOKUP(A:A, 'FY26 Prelim Allocation'!B:B, 'FY26 Prelim Allocation'!D:D, "", FALSE)</f>
        <v>20908.25</v>
      </c>
      <c r="J423" s="12">
        <f>_xlfn.XLOOKUP(A:A, 'FY26 Full Allocation'!B:B, 'FY26 Full Allocation'!D:D, "", FALSE)</f>
        <v>20925.240000000002</v>
      </c>
      <c r="K423" s="12">
        <f>_xlfn.XLOOKUP(A:A, 'FY26 Full Allocation'!B:B, 'FY26 Full Allocation'!D:D, "", FALSE)</f>
        <v>20925.240000000002</v>
      </c>
      <c r="O423" t="s">
        <v>95</v>
      </c>
      <c r="P423" t="str">
        <f>_xlfn.XLOOKUP(A423, 'FY26 Indirect Cost Rates'!E:E, 'FY26 Indirect Cost Rates'!D:D, "", FALSE)</f>
        <v/>
      </c>
      <c r="Q423">
        <f t="shared" si="6"/>
        <v>0</v>
      </c>
    </row>
    <row r="424" spans="1:17">
      <c r="A424" t="s">
        <v>1513</v>
      </c>
      <c r="B424" t="s">
        <v>1514</v>
      </c>
      <c r="C424" t="s">
        <v>1515</v>
      </c>
      <c r="D424" t="s">
        <v>1516</v>
      </c>
      <c r="E424" t="s">
        <v>92</v>
      </c>
      <c r="F424" s="13">
        <v>45200</v>
      </c>
      <c r="G424" t="s">
        <v>93</v>
      </c>
      <c r="H424" t="s">
        <v>94</v>
      </c>
      <c r="I424" s="12">
        <f>_xlfn.XLOOKUP(A:A, 'FY26 Prelim Allocation'!B:B, 'FY26 Prelim Allocation'!D:D, "", FALSE)</f>
        <v>28907.77</v>
      </c>
      <c r="J424" s="12">
        <f>_xlfn.XLOOKUP(A:A, 'FY26 Full Allocation'!B:B, 'FY26 Full Allocation'!D:D, "", FALSE)</f>
        <v>28935.85</v>
      </c>
      <c r="K424" s="12">
        <f>_xlfn.XLOOKUP(A:A, 'FY26 Full Allocation'!B:B, 'FY26 Full Allocation'!D:D, "", FALSE)</f>
        <v>28935.85</v>
      </c>
      <c r="O424" t="s">
        <v>95</v>
      </c>
      <c r="P424" t="str">
        <f>_xlfn.XLOOKUP(A424, 'FY26 Indirect Cost Rates'!E:E, 'FY26 Indirect Cost Rates'!D:D, "", FALSE)</f>
        <v/>
      </c>
      <c r="Q424">
        <f t="shared" si="6"/>
        <v>0</v>
      </c>
    </row>
    <row r="425" spans="1:17">
      <c r="A425" t="s">
        <v>1517</v>
      </c>
      <c r="B425" t="s">
        <v>1518</v>
      </c>
      <c r="C425" t="s">
        <v>1519</v>
      </c>
      <c r="D425" t="s">
        <v>1520</v>
      </c>
      <c r="E425" t="s">
        <v>92</v>
      </c>
      <c r="F425" s="13">
        <v>45200</v>
      </c>
      <c r="G425" t="s">
        <v>93</v>
      </c>
      <c r="H425" t="s">
        <v>94</v>
      </c>
      <c r="I425" s="12">
        <f>_xlfn.XLOOKUP(A:A, 'FY26 Prelim Allocation'!B:B, 'FY26 Prelim Allocation'!D:D, "", FALSE)</f>
        <v>65728.929999999993</v>
      </c>
      <c r="J425" s="12">
        <f>_xlfn.XLOOKUP(A:A, 'FY26 Full Allocation'!B:B, 'FY26 Full Allocation'!D:D, "", FALSE)</f>
        <v>65796.62</v>
      </c>
      <c r="K425" s="12">
        <f>_xlfn.XLOOKUP(A:A, 'FY26 Full Allocation'!B:B, 'FY26 Full Allocation'!D:D, "", FALSE)</f>
        <v>65796.62</v>
      </c>
      <c r="O425" t="s">
        <v>95</v>
      </c>
      <c r="P425" t="str">
        <f>_xlfn.XLOOKUP(A425, 'FY26 Indirect Cost Rates'!E:E, 'FY26 Indirect Cost Rates'!D:D, "", FALSE)</f>
        <v/>
      </c>
      <c r="Q425">
        <f t="shared" si="6"/>
        <v>0</v>
      </c>
    </row>
    <row r="426" spans="1:17">
      <c r="A426" t="s">
        <v>1521</v>
      </c>
      <c r="B426" t="s">
        <v>1522</v>
      </c>
      <c r="C426" t="s">
        <v>1523</v>
      </c>
      <c r="D426" t="s">
        <v>1524</v>
      </c>
      <c r="E426" t="s">
        <v>92</v>
      </c>
      <c r="F426" s="13">
        <v>45200</v>
      </c>
      <c r="G426" t="s">
        <v>93</v>
      </c>
      <c r="H426" t="s">
        <v>94</v>
      </c>
      <c r="I426" s="12">
        <f>_xlfn.XLOOKUP(A:A, 'FY26 Prelim Allocation'!B:B, 'FY26 Prelim Allocation'!D:D, "", FALSE)</f>
        <v>260378.96</v>
      </c>
      <c r="J426" s="12">
        <f>_xlfn.XLOOKUP(A:A, 'FY26 Full Allocation'!B:B, 'FY26 Full Allocation'!D:D, "", FALSE)</f>
        <v>260622.5</v>
      </c>
      <c r="K426" s="12">
        <f>_xlfn.XLOOKUP(A:A, 'FY26 Full Allocation'!B:B, 'FY26 Full Allocation'!D:D, "", FALSE)</f>
        <v>260622.5</v>
      </c>
      <c r="O426" t="s">
        <v>95</v>
      </c>
      <c r="P426">
        <f>_xlfn.XLOOKUP(A426, 'FY26 Indirect Cost Rates'!E:E, 'FY26 Indirect Cost Rates'!D:D, "", FALSE)</f>
        <v>4.3600000000000003</v>
      </c>
      <c r="Q426">
        <f t="shared" si="6"/>
        <v>4.36E-2</v>
      </c>
    </row>
    <row r="427" spans="1:17">
      <c r="A427" t="s">
        <v>1525</v>
      </c>
      <c r="B427" t="s">
        <v>1526</v>
      </c>
      <c r="C427" t="s">
        <v>1527</v>
      </c>
      <c r="D427" t="s">
        <v>1528</v>
      </c>
      <c r="E427" t="s">
        <v>92</v>
      </c>
      <c r="F427" s="13">
        <v>45200</v>
      </c>
      <c r="G427" t="s">
        <v>93</v>
      </c>
      <c r="H427" t="s">
        <v>94</v>
      </c>
      <c r="I427" s="12">
        <f>_xlfn.XLOOKUP(A:A, 'FY26 Prelim Allocation'!B:B, 'FY26 Prelim Allocation'!D:D, "", FALSE)</f>
        <v>76907.710000000006</v>
      </c>
      <c r="J427" s="12">
        <f>_xlfn.XLOOKUP(A:A, 'FY26 Full Allocation'!B:B, 'FY26 Full Allocation'!D:D, "", FALSE)</f>
        <v>76992.98</v>
      </c>
      <c r="K427" s="12">
        <f>_xlfn.XLOOKUP(A:A, 'FY26 Full Allocation'!B:B, 'FY26 Full Allocation'!D:D, "", FALSE)</f>
        <v>76992.98</v>
      </c>
      <c r="O427" t="s">
        <v>95</v>
      </c>
      <c r="P427">
        <f>_xlfn.XLOOKUP(A427, 'FY26 Indirect Cost Rates'!E:E, 'FY26 Indirect Cost Rates'!D:D, "", FALSE)</f>
        <v>8</v>
      </c>
      <c r="Q427">
        <f t="shared" si="6"/>
        <v>0.08</v>
      </c>
    </row>
    <row r="428" spans="1:17">
      <c r="A428" t="s">
        <v>1529</v>
      </c>
      <c r="B428" t="s">
        <v>1526</v>
      </c>
      <c r="C428" t="s">
        <v>1530</v>
      </c>
      <c r="D428" t="s">
        <v>1531</v>
      </c>
      <c r="E428" t="s">
        <v>92</v>
      </c>
      <c r="F428" s="13">
        <v>45200</v>
      </c>
      <c r="G428" t="s">
        <v>93</v>
      </c>
      <c r="H428" t="s">
        <v>94</v>
      </c>
      <c r="I428" s="12">
        <f>_xlfn.XLOOKUP(A:A, 'FY26 Prelim Allocation'!B:B, 'FY26 Prelim Allocation'!D:D, "", FALSE)</f>
        <v>97154.16</v>
      </c>
      <c r="J428" s="12">
        <f>_xlfn.XLOOKUP(A:A, 'FY26 Full Allocation'!B:B, 'FY26 Full Allocation'!D:D, "", FALSE)</f>
        <v>97262.3</v>
      </c>
      <c r="K428" s="12">
        <f>_xlfn.XLOOKUP(A:A, 'FY26 Full Allocation'!B:B, 'FY26 Full Allocation'!D:D, "", FALSE)</f>
        <v>97262.3</v>
      </c>
      <c r="O428" t="s">
        <v>95</v>
      </c>
      <c r="P428">
        <f>_xlfn.XLOOKUP(A428, 'FY26 Indirect Cost Rates'!E:E, 'FY26 Indirect Cost Rates'!D:D, "", FALSE)</f>
        <v>8</v>
      </c>
      <c r="Q428">
        <f t="shared" si="6"/>
        <v>0.08</v>
      </c>
    </row>
    <row r="429" spans="1:17">
      <c r="A429" t="s">
        <v>1532</v>
      </c>
      <c r="B429" t="s">
        <v>1533</v>
      </c>
      <c r="C429" t="s">
        <v>1534</v>
      </c>
      <c r="D429" t="s">
        <v>1535</v>
      </c>
      <c r="E429" t="s">
        <v>92</v>
      </c>
      <c r="F429" s="13">
        <v>45200</v>
      </c>
      <c r="G429" t="s">
        <v>93</v>
      </c>
      <c r="H429" t="s">
        <v>94</v>
      </c>
      <c r="I429" s="12">
        <f>_xlfn.XLOOKUP(A:A, 'FY26 Prelim Allocation'!B:B, 'FY26 Prelim Allocation'!D:D, "", FALSE)</f>
        <v>35794.25</v>
      </c>
      <c r="J429" s="12">
        <f>_xlfn.XLOOKUP(A:A, 'FY26 Full Allocation'!B:B, 'FY26 Full Allocation'!D:D, "", FALSE)</f>
        <v>35816.51</v>
      </c>
      <c r="K429" s="12">
        <f>_xlfn.XLOOKUP(A:A, 'FY26 Full Allocation'!B:B, 'FY26 Full Allocation'!D:D, "", FALSE)</f>
        <v>35816.51</v>
      </c>
      <c r="O429" t="s">
        <v>95</v>
      </c>
      <c r="P429">
        <f>_xlfn.XLOOKUP(A429, 'FY26 Indirect Cost Rates'!E:E, 'FY26 Indirect Cost Rates'!D:D, "", FALSE)</f>
        <v>8</v>
      </c>
      <c r="Q429">
        <f t="shared" si="6"/>
        <v>0.08</v>
      </c>
    </row>
    <row r="430" spans="1:17">
      <c r="A430" t="s">
        <v>1536</v>
      </c>
      <c r="B430" t="s">
        <v>1537</v>
      </c>
      <c r="C430" t="s">
        <v>1538</v>
      </c>
      <c r="D430" t="s">
        <v>1539</v>
      </c>
      <c r="E430" t="s">
        <v>92</v>
      </c>
      <c r="F430" s="13">
        <v>45200</v>
      </c>
      <c r="G430" t="s">
        <v>93</v>
      </c>
      <c r="H430" t="s">
        <v>94</v>
      </c>
      <c r="I430" s="12">
        <f>_xlfn.XLOOKUP(A:A, 'FY26 Prelim Allocation'!B:B, 'FY26 Prelim Allocation'!D:D, "", FALSE)</f>
        <v>0</v>
      </c>
      <c r="J430" s="12">
        <f>_xlfn.XLOOKUP(A:A, 'FY26 Full Allocation'!B:B, 'FY26 Full Allocation'!D:D, "", FALSE)</f>
        <v>0</v>
      </c>
      <c r="K430" s="12">
        <f>_xlfn.XLOOKUP(A:A, 'FY26 Full Allocation'!B:B, 'FY26 Full Allocation'!D:D, "", FALSE)</f>
        <v>0</v>
      </c>
      <c r="O430" t="s">
        <v>95</v>
      </c>
      <c r="P430" t="str">
        <f>_xlfn.XLOOKUP(A430, 'FY26 Indirect Cost Rates'!E:E, 'FY26 Indirect Cost Rates'!D:D, "", FALSE)</f>
        <v/>
      </c>
      <c r="Q430">
        <f t="shared" si="6"/>
        <v>0</v>
      </c>
    </row>
    <row r="431" spans="1:17">
      <c r="A431" t="s">
        <v>1540</v>
      </c>
      <c r="B431" t="s">
        <v>1541</v>
      </c>
      <c r="C431" t="s">
        <v>1541</v>
      </c>
      <c r="D431" t="s">
        <v>1542</v>
      </c>
      <c r="E431" t="s">
        <v>92</v>
      </c>
      <c r="F431" s="13">
        <v>45200</v>
      </c>
      <c r="G431" t="s">
        <v>93</v>
      </c>
      <c r="H431" t="s">
        <v>94</v>
      </c>
      <c r="I431" s="12">
        <f>_xlfn.XLOOKUP(A:A, 'FY26 Prelim Allocation'!B:B, 'FY26 Prelim Allocation'!D:D, "", FALSE)</f>
        <v>29525.49</v>
      </c>
      <c r="J431" s="12">
        <f>_xlfn.XLOOKUP(A:A, 'FY26 Full Allocation'!B:B, 'FY26 Full Allocation'!D:D, "", FALSE)</f>
        <v>29553.5</v>
      </c>
      <c r="K431" s="12">
        <f>_xlfn.XLOOKUP(A:A, 'FY26 Full Allocation'!B:B, 'FY26 Full Allocation'!D:D, "", FALSE)</f>
        <v>29553.5</v>
      </c>
      <c r="O431" t="s">
        <v>95</v>
      </c>
      <c r="P431" t="str">
        <f>_xlfn.XLOOKUP(A431, 'FY26 Indirect Cost Rates'!E:E, 'FY26 Indirect Cost Rates'!D:D, "", FALSE)</f>
        <v/>
      </c>
      <c r="Q431">
        <f t="shared" si="6"/>
        <v>0</v>
      </c>
    </row>
    <row r="432" spans="1:17">
      <c r="A432" t="s">
        <v>1543</v>
      </c>
      <c r="B432" t="s">
        <v>1544</v>
      </c>
      <c r="C432" t="s">
        <v>1545</v>
      </c>
      <c r="D432" t="s">
        <v>1546</v>
      </c>
      <c r="E432" t="s">
        <v>92</v>
      </c>
      <c r="F432" s="13">
        <v>45200</v>
      </c>
      <c r="G432" t="s">
        <v>93</v>
      </c>
      <c r="H432" t="s">
        <v>94</v>
      </c>
      <c r="I432" s="12">
        <f>_xlfn.XLOOKUP(A:A, 'FY26 Prelim Allocation'!B:B, 'FY26 Prelim Allocation'!D:D, "", FALSE)</f>
        <v>331241.2</v>
      </c>
      <c r="J432" s="12">
        <f>_xlfn.XLOOKUP(A:A, 'FY26 Full Allocation'!B:B, 'FY26 Full Allocation'!D:D, "", FALSE)</f>
        <v>331435.89</v>
      </c>
      <c r="K432" s="12">
        <f>_xlfn.XLOOKUP(A:A, 'FY26 Full Allocation'!B:B, 'FY26 Full Allocation'!D:D, "", FALSE)</f>
        <v>331435.89</v>
      </c>
      <c r="O432" t="s">
        <v>95</v>
      </c>
      <c r="P432">
        <f>_xlfn.XLOOKUP(A432, 'FY26 Indirect Cost Rates'!E:E, 'FY26 Indirect Cost Rates'!D:D, "", FALSE)</f>
        <v>8</v>
      </c>
      <c r="Q432">
        <f t="shared" si="6"/>
        <v>0.08</v>
      </c>
    </row>
    <row r="433" spans="1:17">
      <c r="A433" t="s">
        <v>1547</v>
      </c>
      <c r="B433" t="s">
        <v>1548</v>
      </c>
      <c r="C433" t="s">
        <v>1549</v>
      </c>
      <c r="D433" t="s">
        <v>1550</v>
      </c>
      <c r="E433" t="s">
        <v>92</v>
      </c>
      <c r="F433" s="13">
        <v>45200</v>
      </c>
      <c r="G433" t="s">
        <v>93</v>
      </c>
      <c r="H433" t="s">
        <v>94</v>
      </c>
      <c r="I433" s="12">
        <f>_xlfn.XLOOKUP(A:A, 'FY26 Prelim Allocation'!B:B, 'FY26 Prelim Allocation'!D:D, "", FALSE)</f>
        <v>57779.02</v>
      </c>
      <c r="J433" s="12">
        <f>_xlfn.XLOOKUP(A:A, 'FY26 Full Allocation'!B:B, 'FY26 Full Allocation'!D:D, "", FALSE)</f>
        <v>57829.2</v>
      </c>
      <c r="K433" s="12">
        <f>_xlfn.XLOOKUP(A:A, 'FY26 Full Allocation'!B:B, 'FY26 Full Allocation'!D:D, "", FALSE)</f>
        <v>57829.2</v>
      </c>
      <c r="O433" t="s">
        <v>95</v>
      </c>
      <c r="P433" t="str">
        <f>_xlfn.XLOOKUP(A433, 'FY26 Indirect Cost Rates'!E:E, 'FY26 Indirect Cost Rates'!D:D, "", FALSE)</f>
        <v/>
      </c>
      <c r="Q433">
        <f t="shared" si="6"/>
        <v>0</v>
      </c>
    </row>
    <row r="434" spans="1:17">
      <c r="A434" t="s">
        <v>1551</v>
      </c>
      <c r="B434" t="s">
        <v>1552</v>
      </c>
      <c r="C434" t="s">
        <v>1553</v>
      </c>
      <c r="D434" t="s">
        <v>1554</v>
      </c>
      <c r="E434" t="s">
        <v>92</v>
      </c>
      <c r="F434" s="13">
        <v>45200</v>
      </c>
      <c r="G434" t="s">
        <v>93</v>
      </c>
      <c r="H434" t="s">
        <v>94</v>
      </c>
      <c r="I434" s="12">
        <f>_xlfn.XLOOKUP(A:A, 'FY26 Prelim Allocation'!B:B, 'FY26 Prelim Allocation'!D:D, "", FALSE)</f>
        <v>313513.39</v>
      </c>
      <c r="J434" s="12">
        <f>_xlfn.XLOOKUP(A:A, 'FY26 Full Allocation'!B:B, 'FY26 Full Allocation'!D:D, "", FALSE)</f>
        <v>313801.28000000003</v>
      </c>
      <c r="K434" s="12">
        <f>_xlfn.XLOOKUP(A:A, 'FY26 Full Allocation'!B:B, 'FY26 Full Allocation'!D:D, "", FALSE)</f>
        <v>313801.28000000003</v>
      </c>
      <c r="O434" t="s">
        <v>95</v>
      </c>
      <c r="P434">
        <f>_xlfn.XLOOKUP(A434, 'FY26 Indirect Cost Rates'!E:E, 'FY26 Indirect Cost Rates'!D:D, "", FALSE)</f>
        <v>8</v>
      </c>
      <c r="Q434">
        <f t="shared" si="6"/>
        <v>0.08</v>
      </c>
    </row>
    <row r="435" spans="1:17">
      <c r="A435" t="s">
        <v>1555</v>
      </c>
      <c r="B435" t="s">
        <v>1556</v>
      </c>
      <c r="C435" t="s">
        <v>1557</v>
      </c>
      <c r="D435" t="s">
        <v>1558</v>
      </c>
      <c r="E435" t="s">
        <v>92</v>
      </c>
      <c r="F435" s="13">
        <v>45200</v>
      </c>
      <c r="G435" t="s">
        <v>93</v>
      </c>
      <c r="H435" t="s">
        <v>94</v>
      </c>
      <c r="I435" s="12">
        <f>_xlfn.XLOOKUP(A:A, 'FY26 Prelim Allocation'!B:B, 'FY26 Prelim Allocation'!D:D, "", FALSE)</f>
        <v>6030.13</v>
      </c>
      <c r="J435" s="12">
        <f>_xlfn.XLOOKUP(A:A, 'FY26 Full Allocation'!B:B, 'FY26 Full Allocation'!D:D, "", FALSE)</f>
        <v>6036.09</v>
      </c>
      <c r="K435" s="12">
        <f>_xlfn.XLOOKUP(A:A, 'FY26 Full Allocation'!B:B, 'FY26 Full Allocation'!D:D, "", FALSE)</f>
        <v>6036.09</v>
      </c>
      <c r="O435" t="s">
        <v>95</v>
      </c>
      <c r="P435" t="str">
        <f>_xlfn.XLOOKUP(A435, 'FY26 Indirect Cost Rates'!E:E, 'FY26 Indirect Cost Rates'!D:D, "", FALSE)</f>
        <v/>
      </c>
      <c r="Q435">
        <f t="shared" si="6"/>
        <v>0</v>
      </c>
    </row>
    <row r="436" spans="1:17">
      <c r="A436" t="s">
        <v>1559</v>
      </c>
      <c r="B436" t="s">
        <v>1560</v>
      </c>
      <c r="C436" t="s">
        <v>1561</v>
      </c>
      <c r="D436" t="s">
        <v>1562</v>
      </c>
      <c r="E436" t="s">
        <v>92</v>
      </c>
      <c r="F436" s="13">
        <v>45200</v>
      </c>
      <c r="G436" t="s">
        <v>93</v>
      </c>
      <c r="H436" t="s">
        <v>94</v>
      </c>
      <c r="I436" s="12">
        <f>_xlfn.XLOOKUP(A:A, 'FY26 Prelim Allocation'!B:B, 'FY26 Prelim Allocation'!D:D, "", FALSE)</f>
        <v>3724.93</v>
      </c>
      <c r="J436" s="12">
        <f>_xlfn.XLOOKUP(A:A, 'FY26 Full Allocation'!B:B, 'FY26 Full Allocation'!D:D, "", FALSE)</f>
        <v>3725.67</v>
      </c>
      <c r="K436" s="12">
        <f>_xlfn.XLOOKUP(A:A, 'FY26 Full Allocation'!B:B, 'FY26 Full Allocation'!D:D, "", FALSE)</f>
        <v>3725.67</v>
      </c>
      <c r="O436" t="s">
        <v>95</v>
      </c>
      <c r="P436" t="str">
        <f>_xlfn.XLOOKUP(A436, 'FY26 Indirect Cost Rates'!E:E, 'FY26 Indirect Cost Rates'!D:D, "", FALSE)</f>
        <v/>
      </c>
      <c r="Q436">
        <f t="shared" si="6"/>
        <v>0</v>
      </c>
    </row>
    <row r="437" spans="1:17">
      <c r="A437" t="s">
        <v>1563</v>
      </c>
      <c r="B437" t="s">
        <v>1564</v>
      </c>
      <c r="C437" t="s">
        <v>1564</v>
      </c>
      <c r="D437" t="s">
        <v>1565</v>
      </c>
      <c r="E437" t="s">
        <v>92</v>
      </c>
      <c r="F437" s="13">
        <v>45200</v>
      </c>
      <c r="G437" t="s">
        <v>93</v>
      </c>
      <c r="H437" t="s">
        <v>94</v>
      </c>
      <c r="I437" s="12">
        <f>_xlfn.XLOOKUP(A:A, 'FY26 Prelim Allocation'!B:B, 'FY26 Prelim Allocation'!D:D, "", FALSE)</f>
        <v>22900.39</v>
      </c>
      <c r="J437" s="12">
        <f>_xlfn.XLOOKUP(A:A, 'FY26 Full Allocation'!B:B, 'FY26 Full Allocation'!D:D, "", FALSE)</f>
        <v>22923.22</v>
      </c>
      <c r="K437" s="12">
        <f>_xlfn.XLOOKUP(A:A, 'FY26 Full Allocation'!B:B, 'FY26 Full Allocation'!D:D, "", FALSE)</f>
        <v>22923.22</v>
      </c>
      <c r="O437" t="s">
        <v>95</v>
      </c>
      <c r="P437" t="str">
        <f>_xlfn.XLOOKUP(A437, 'FY26 Indirect Cost Rates'!E:E, 'FY26 Indirect Cost Rates'!D:D, "", FALSE)</f>
        <v/>
      </c>
      <c r="Q437">
        <f t="shared" si="6"/>
        <v>0</v>
      </c>
    </row>
    <row r="438" spans="1:17">
      <c r="A438" t="s">
        <v>1566</v>
      </c>
      <c r="B438" t="s">
        <v>1567</v>
      </c>
      <c r="C438" t="s">
        <v>1568</v>
      </c>
      <c r="D438" t="s">
        <v>1569</v>
      </c>
      <c r="E438" t="s">
        <v>92</v>
      </c>
      <c r="F438" s="13">
        <v>45200</v>
      </c>
      <c r="G438" t="s">
        <v>93</v>
      </c>
      <c r="H438" t="s">
        <v>94</v>
      </c>
      <c r="I438" s="12">
        <f>_xlfn.XLOOKUP(A:A, 'FY26 Prelim Allocation'!B:B, 'FY26 Prelim Allocation'!D:D, "", FALSE)</f>
        <v>21949.33</v>
      </c>
      <c r="J438" s="12">
        <f>_xlfn.XLOOKUP(A:A, 'FY26 Full Allocation'!B:B, 'FY26 Full Allocation'!D:D, "", FALSE)</f>
        <v>21968.560000000001</v>
      </c>
      <c r="K438" s="12">
        <f>_xlfn.XLOOKUP(A:A, 'FY26 Full Allocation'!B:B, 'FY26 Full Allocation'!D:D, "", FALSE)</f>
        <v>21968.560000000001</v>
      </c>
      <c r="O438" t="s">
        <v>95</v>
      </c>
      <c r="P438" t="str">
        <f>_xlfn.XLOOKUP(A438, 'FY26 Indirect Cost Rates'!E:E, 'FY26 Indirect Cost Rates'!D:D, "", FALSE)</f>
        <v/>
      </c>
      <c r="Q438">
        <f t="shared" si="6"/>
        <v>0</v>
      </c>
    </row>
    <row r="439" spans="1:17">
      <c r="A439" t="s">
        <v>1570</v>
      </c>
      <c r="B439" t="s">
        <v>1571</v>
      </c>
      <c r="C439" t="s">
        <v>1572</v>
      </c>
      <c r="D439" t="s">
        <v>1573</v>
      </c>
      <c r="E439" t="s">
        <v>92</v>
      </c>
      <c r="F439" s="13">
        <v>45200</v>
      </c>
      <c r="G439" t="s">
        <v>93</v>
      </c>
      <c r="H439" t="s">
        <v>94</v>
      </c>
      <c r="I439" s="12">
        <f>_xlfn.XLOOKUP(A:A, 'FY26 Prelim Allocation'!B:B, 'FY26 Prelim Allocation'!D:D, "", FALSE)</f>
        <v>13113.28</v>
      </c>
      <c r="J439" s="12">
        <f>_xlfn.XLOOKUP(A:A, 'FY26 Full Allocation'!B:B, 'FY26 Full Allocation'!D:D, "", FALSE)</f>
        <v>13124.42</v>
      </c>
      <c r="K439" s="12">
        <f>_xlfn.XLOOKUP(A:A, 'FY26 Full Allocation'!B:B, 'FY26 Full Allocation'!D:D, "", FALSE)</f>
        <v>13124.42</v>
      </c>
      <c r="O439" t="s">
        <v>95</v>
      </c>
      <c r="P439" t="str">
        <f>_xlfn.XLOOKUP(A439, 'FY26 Indirect Cost Rates'!E:E, 'FY26 Indirect Cost Rates'!D:D, "", FALSE)</f>
        <v/>
      </c>
      <c r="Q439">
        <f t="shared" si="6"/>
        <v>0</v>
      </c>
    </row>
    <row r="440" spans="1:17">
      <c r="A440" t="s">
        <v>1574</v>
      </c>
      <c r="B440" t="s">
        <v>1575</v>
      </c>
      <c r="C440" t="s">
        <v>1576</v>
      </c>
      <c r="D440" t="s">
        <v>1577</v>
      </c>
      <c r="E440" t="s">
        <v>92</v>
      </c>
      <c r="F440" s="13">
        <v>45200</v>
      </c>
      <c r="G440" t="s">
        <v>93</v>
      </c>
      <c r="H440" t="s">
        <v>94</v>
      </c>
      <c r="I440" s="12">
        <f>_xlfn.XLOOKUP(A:A, 'FY26 Prelim Allocation'!B:B, 'FY26 Prelim Allocation'!D:D, "", FALSE)</f>
        <v>28963.47</v>
      </c>
      <c r="J440" s="12">
        <f>_xlfn.XLOOKUP(A:A, 'FY26 Full Allocation'!B:B, 'FY26 Full Allocation'!D:D, "", FALSE)</f>
        <v>28989.15</v>
      </c>
      <c r="K440" s="12">
        <f>_xlfn.XLOOKUP(A:A, 'FY26 Full Allocation'!B:B, 'FY26 Full Allocation'!D:D, "", FALSE)</f>
        <v>28989.15</v>
      </c>
      <c r="O440" t="s">
        <v>95</v>
      </c>
      <c r="P440" t="str">
        <f>_xlfn.XLOOKUP(A440, 'FY26 Indirect Cost Rates'!E:E, 'FY26 Indirect Cost Rates'!D:D, "", FALSE)</f>
        <v/>
      </c>
      <c r="Q440">
        <f t="shared" si="6"/>
        <v>0</v>
      </c>
    </row>
    <row r="441" spans="1:17">
      <c r="A441" t="s">
        <v>1578</v>
      </c>
      <c r="B441" t="s">
        <v>1579</v>
      </c>
      <c r="C441" t="s">
        <v>1579</v>
      </c>
      <c r="D441" t="s">
        <v>1580</v>
      </c>
      <c r="E441" t="s">
        <v>92</v>
      </c>
      <c r="F441" s="13">
        <v>45200</v>
      </c>
      <c r="G441" t="s">
        <v>93</v>
      </c>
      <c r="H441" t="s">
        <v>94</v>
      </c>
      <c r="I441" s="12">
        <f>_xlfn.XLOOKUP(A:A, 'FY26 Prelim Allocation'!B:B, 'FY26 Prelim Allocation'!D:D, "", FALSE)</f>
        <v>35552.269999999997</v>
      </c>
      <c r="J441" s="12">
        <f>_xlfn.XLOOKUP(A:A, 'FY26 Full Allocation'!B:B, 'FY26 Full Allocation'!D:D, "", FALSE)</f>
        <v>35592.379999999997</v>
      </c>
      <c r="K441" s="12">
        <f>_xlfn.XLOOKUP(A:A, 'FY26 Full Allocation'!B:B, 'FY26 Full Allocation'!D:D, "", FALSE)</f>
        <v>35592.379999999997</v>
      </c>
      <c r="O441" t="s">
        <v>95</v>
      </c>
      <c r="P441" t="str">
        <f>_xlfn.XLOOKUP(A441, 'FY26 Indirect Cost Rates'!E:E, 'FY26 Indirect Cost Rates'!D:D, "", FALSE)</f>
        <v/>
      </c>
      <c r="Q441">
        <f t="shared" si="6"/>
        <v>0</v>
      </c>
    </row>
    <row r="442" spans="1:17">
      <c r="A442" t="s">
        <v>1581</v>
      </c>
      <c r="B442" t="s">
        <v>1582</v>
      </c>
      <c r="C442" t="s">
        <v>1583</v>
      </c>
      <c r="D442" t="s">
        <v>1584</v>
      </c>
      <c r="E442" t="s">
        <v>92</v>
      </c>
      <c r="F442" s="13">
        <v>45200</v>
      </c>
      <c r="G442" t="s">
        <v>93</v>
      </c>
      <c r="H442" t="s">
        <v>94</v>
      </c>
      <c r="I442" s="12">
        <f>_xlfn.XLOOKUP(A:A, 'FY26 Prelim Allocation'!B:B, 'FY26 Prelim Allocation'!D:D, "", FALSE)</f>
        <v>109146.67</v>
      </c>
      <c r="J442" s="12">
        <f>_xlfn.XLOOKUP(A:A, 'FY26 Full Allocation'!B:B, 'FY26 Full Allocation'!D:D, "", FALSE)</f>
        <v>109242.43</v>
      </c>
      <c r="K442" s="12">
        <f>_xlfn.XLOOKUP(A:A, 'FY26 Full Allocation'!B:B, 'FY26 Full Allocation'!D:D, "", FALSE)</f>
        <v>109242.43</v>
      </c>
      <c r="O442" t="s">
        <v>95</v>
      </c>
      <c r="P442" t="str">
        <f>_xlfn.XLOOKUP(A442, 'FY26 Indirect Cost Rates'!E:E, 'FY26 Indirect Cost Rates'!D:D, "", FALSE)</f>
        <v/>
      </c>
      <c r="Q442">
        <f t="shared" si="6"/>
        <v>0</v>
      </c>
    </row>
    <row r="443" spans="1:17">
      <c r="A443" t="s">
        <v>1585</v>
      </c>
      <c r="B443" t="s">
        <v>1586</v>
      </c>
      <c r="C443" t="s">
        <v>1586</v>
      </c>
      <c r="D443" t="s">
        <v>1587</v>
      </c>
      <c r="E443" t="s">
        <v>92</v>
      </c>
      <c r="F443" s="13">
        <v>45200</v>
      </c>
      <c r="G443" t="s">
        <v>93</v>
      </c>
      <c r="H443" t="s">
        <v>94</v>
      </c>
      <c r="I443" s="12">
        <f>_xlfn.XLOOKUP(A:A, 'FY26 Prelim Allocation'!B:B, 'FY26 Prelim Allocation'!D:D, "", FALSE)</f>
        <v>50757.65</v>
      </c>
      <c r="J443" s="12">
        <f>_xlfn.XLOOKUP(A:A, 'FY26 Full Allocation'!B:B, 'FY26 Full Allocation'!D:D, "", FALSE)</f>
        <v>50806.01</v>
      </c>
      <c r="K443" s="12">
        <f>_xlfn.XLOOKUP(A:A, 'FY26 Full Allocation'!B:B, 'FY26 Full Allocation'!D:D, "", FALSE)</f>
        <v>50806.01</v>
      </c>
      <c r="O443" t="s">
        <v>95</v>
      </c>
      <c r="P443" t="str">
        <f>_xlfn.XLOOKUP(A443, 'FY26 Indirect Cost Rates'!E:E, 'FY26 Indirect Cost Rates'!D:D, "", FALSE)</f>
        <v/>
      </c>
      <c r="Q443">
        <f t="shared" si="6"/>
        <v>0</v>
      </c>
    </row>
    <row r="444" spans="1:17">
      <c r="A444" t="s">
        <v>1588</v>
      </c>
      <c r="B444" t="s">
        <v>1589</v>
      </c>
      <c r="C444" t="s">
        <v>1590</v>
      </c>
      <c r="D444" t="s">
        <v>1591</v>
      </c>
      <c r="E444" t="s">
        <v>92</v>
      </c>
      <c r="F444" s="13">
        <v>45200</v>
      </c>
      <c r="G444" t="s">
        <v>93</v>
      </c>
      <c r="H444" t="s">
        <v>94</v>
      </c>
      <c r="I444" s="12">
        <f>_xlfn.XLOOKUP(A:A, 'FY26 Prelim Allocation'!B:B, 'FY26 Prelim Allocation'!D:D, "", FALSE)</f>
        <v>1265478.77</v>
      </c>
      <c r="J444" s="12">
        <f>_xlfn.XLOOKUP(A:A, 'FY26 Full Allocation'!B:B, 'FY26 Full Allocation'!D:D, "", FALSE)</f>
        <v>1266644.6499999999</v>
      </c>
      <c r="K444" s="12">
        <f>_xlfn.XLOOKUP(A:A, 'FY26 Full Allocation'!B:B, 'FY26 Full Allocation'!D:D, "", FALSE)</f>
        <v>1266644.6499999999</v>
      </c>
      <c r="O444" t="s">
        <v>95</v>
      </c>
      <c r="P444">
        <f>_xlfn.XLOOKUP(A444, 'FY26 Indirect Cost Rates'!E:E, 'FY26 Indirect Cost Rates'!D:D, "", FALSE)</f>
        <v>5.96</v>
      </c>
      <c r="Q444">
        <f t="shared" si="6"/>
        <v>5.96E-2</v>
      </c>
    </row>
    <row r="445" spans="1:17">
      <c r="A445" t="s">
        <v>1592</v>
      </c>
      <c r="B445" t="s">
        <v>1593</v>
      </c>
      <c r="C445" t="s">
        <v>1593</v>
      </c>
      <c r="D445" t="s">
        <v>1594</v>
      </c>
      <c r="E445" t="s">
        <v>92</v>
      </c>
      <c r="F445" s="13">
        <v>45200</v>
      </c>
      <c r="G445" t="s">
        <v>93</v>
      </c>
      <c r="H445" t="s">
        <v>94</v>
      </c>
      <c r="I445" s="12">
        <f>_xlfn.XLOOKUP(A:A, 'FY26 Prelim Allocation'!B:B, 'FY26 Prelim Allocation'!D:D, "", FALSE)</f>
        <v>92034.559999999998</v>
      </c>
      <c r="J445" s="12">
        <f>_xlfn.XLOOKUP(A:A, 'FY26 Full Allocation'!B:B, 'FY26 Full Allocation'!D:D, "", FALSE)</f>
        <v>92138.62</v>
      </c>
      <c r="K445" s="12">
        <f>_xlfn.XLOOKUP(A:A, 'FY26 Full Allocation'!B:B, 'FY26 Full Allocation'!D:D, "", FALSE)</f>
        <v>92138.62</v>
      </c>
      <c r="O445" t="s">
        <v>95</v>
      </c>
      <c r="P445">
        <f>_xlfn.XLOOKUP(A445, 'FY26 Indirect Cost Rates'!E:E, 'FY26 Indirect Cost Rates'!D:D, "", FALSE)</f>
        <v>8</v>
      </c>
      <c r="Q445">
        <f t="shared" si="6"/>
        <v>0.08</v>
      </c>
    </row>
    <row r="446" spans="1:17">
      <c r="A446" t="s">
        <v>1595</v>
      </c>
      <c r="B446" t="s">
        <v>1596</v>
      </c>
      <c r="C446" t="s">
        <v>1597</v>
      </c>
      <c r="D446" t="s">
        <v>1598</v>
      </c>
      <c r="E446" t="s">
        <v>92</v>
      </c>
      <c r="F446" s="13">
        <v>45200</v>
      </c>
      <c r="G446" t="s">
        <v>93</v>
      </c>
      <c r="H446" t="s">
        <v>94</v>
      </c>
      <c r="I446" s="12">
        <f>_xlfn.XLOOKUP(A:A, 'FY26 Prelim Allocation'!B:B, 'FY26 Prelim Allocation'!D:D, "", FALSE)</f>
        <v>38360.660000000003</v>
      </c>
      <c r="J446" s="12">
        <f>_xlfn.XLOOKUP(A:A, 'FY26 Full Allocation'!B:B, 'FY26 Full Allocation'!D:D, "", FALSE)</f>
        <v>0</v>
      </c>
      <c r="K446" s="12">
        <f>_xlfn.XLOOKUP(A:A, 'FY26 Full Allocation'!B:B, 'FY26 Full Allocation'!D:D, "", FALSE)</f>
        <v>0</v>
      </c>
      <c r="O446" t="s">
        <v>95</v>
      </c>
      <c r="P446">
        <f>_xlfn.XLOOKUP(A446, 'FY26 Indirect Cost Rates'!E:E, 'FY26 Indirect Cost Rates'!D:D, "", FALSE)</f>
        <v>8</v>
      </c>
      <c r="Q446">
        <f t="shared" si="6"/>
        <v>0.08</v>
      </c>
    </row>
    <row r="447" spans="1:17">
      <c r="A447" t="s">
        <v>1599</v>
      </c>
      <c r="B447" t="s">
        <v>1600</v>
      </c>
      <c r="C447" t="s">
        <v>1600</v>
      </c>
      <c r="D447" t="s">
        <v>1601</v>
      </c>
      <c r="E447" t="s">
        <v>92</v>
      </c>
      <c r="F447" s="13">
        <v>45200</v>
      </c>
      <c r="G447" t="s">
        <v>93</v>
      </c>
      <c r="H447" t="s">
        <v>94</v>
      </c>
      <c r="I447" s="12">
        <f>_xlfn.XLOOKUP(A:A, 'FY26 Prelim Allocation'!B:B, 'FY26 Prelim Allocation'!D:D, "", FALSE)</f>
        <v>91420.99</v>
      </c>
      <c r="J447" s="12">
        <f>_xlfn.XLOOKUP(A:A, 'FY26 Full Allocation'!B:B, 'FY26 Full Allocation'!D:D, "", FALSE)</f>
        <v>91517.82</v>
      </c>
      <c r="K447" s="12">
        <f>_xlfn.XLOOKUP(A:A, 'FY26 Full Allocation'!B:B, 'FY26 Full Allocation'!D:D, "", FALSE)</f>
        <v>91517.82</v>
      </c>
      <c r="O447" t="s">
        <v>95</v>
      </c>
      <c r="P447" t="str">
        <f>_xlfn.XLOOKUP(A447, 'FY26 Indirect Cost Rates'!E:E, 'FY26 Indirect Cost Rates'!D:D, "", FALSE)</f>
        <v/>
      </c>
      <c r="Q447">
        <f t="shared" si="6"/>
        <v>0</v>
      </c>
    </row>
    <row r="448" spans="1:17">
      <c r="A448" t="s">
        <v>1602</v>
      </c>
      <c r="B448" t="s">
        <v>1603</v>
      </c>
      <c r="C448" t="s">
        <v>1603</v>
      </c>
      <c r="D448" t="s">
        <v>1604</v>
      </c>
      <c r="E448" t="s">
        <v>92</v>
      </c>
      <c r="F448" s="13">
        <v>45200</v>
      </c>
      <c r="G448" t="s">
        <v>93</v>
      </c>
      <c r="H448" t="s">
        <v>94</v>
      </c>
      <c r="I448" s="12">
        <f>_xlfn.XLOOKUP(A:A, 'FY26 Prelim Allocation'!B:B, 'FY26 Prelim Allocation'!D:D, "", FALSE)</f>
        <v>56452.67</v>
      </c>
      <c r="J448" s="12">
        <f>_xlfn.XLOOKUP(A:A, 'FY26 Full Allocation'!B:B, 'FY26 Full Allocation'!D:D, "", FALSE)</f>
        <v>56513.65</v>
      </c>
      <c r="K448" s="12">
        <f>_xlfn.XLOOKUP(A:A, 'FY26 Full Allocation'!B:B, 'FY26 Full Allocation'!D:D, "", FALSE)</f>
        <v>56513.65</v>
      </c>
      <c r="O448" t="s">
        <v>95</v>
      </c>
      <c r="P448" t="str">
        <f>_xlfn.XLOOKUP(A448, 'FY26 Indirect Cost Rates'!E:E, 'FY26 Indirect Cost Rates'!D:D, "", FALSE)</f>
        <v/>
      </c>
      <c r="Q448">
        <f t="shared" si="6"/>
        <v>0</v>
      </c>
    </row>
    <row r="449" spans="1:17">
      <c r="A449" t="s">
        <v>1605</v>
      </c>
      <c r="B449" t="s">
        <v>1606</v>
      </c>
      <c r="C449" t="s">
        <v>1606</v>
      </c>
      <c r="D449" t="s">
        <v>1607</v>
      </c>
      <c r="E449" t="s">
        <v>92</v>
      </c>
      <c r="F449" s="13">
        <v>45200</v>
      </c>
      <c r="G449" t="s">
        <v>93</v>
      </c>
      <c r="H449" t="s">
        <v>94</v>
      </c>
      <c r="I449" s="12">
        <f>_xlfn.XLOOKUP(A:A, 'FY26 Prelim Allocation'!B:B, 'FY26 Prelim Allocation'!D:D, "", FALSE)</f>
        <v>42271.199999999997</v>
      </c>
      <c r="J449" s="12">
        <f>_xlfn.XLOOKUP(A:A, 'FY26 Full Allocation'!B:B, 'FY26 Full Allocation'!D:D, "", FALSE)</f>
        <v>42309.77</v>
      </c>
      <c r="K449" s="12">
        <f>_xlfn.XLOOKUP(A:A, 'FY26 Full Allocation'!B:B, 'FY26 Full Allocation'!D:D, "", FALSE)</f>
        <v>42309.77</v>
      </c>
      <c r="O449" t="s">
        <v>95</v>
      </c>
      <c r="P449">
        <f>_xlfn.XLOOKUP(A449, 'FY26 Indirect Cost Rates'!E:E, 'FY26 Indirect Cost Rates'!D:D, "", FALSE)</f>
        <v>8</v>
      </c>
      <c r="Q449">
        <f t="shared" si="6"/>
        <v>0.08</v>
      </c>
    </row>
    <row r="450" spans="1:17">
      <c r="A450" t="s">
        <v>1608</v>
      </c>
      <c r="B450" t="s">
        <v>1609</v>
      </c>
      <c r="C450" t="s">
        <v>1609</v>
      </c>
      <c r="D450" t="s">
        <v>1610</v>
      </c>
      <c r="E450" t="s">
        <v>92</v>
      </c>
      <c r="F450" s="13">
        <v>45200</v>
      </c>
      <c r="G450" t="s">
        <v>93</v>
      </c>
      <c r="H450" t="s">
        <v>94</v>
      </c>
      <c r="I450" s="12">
        <f>_xlfn.XLOOKUP(A:A, 'FY26 Prelim Allocation'!B:B, 'FY26 Prelim Allocation'!D:D, "", FALSE)</f>
        <v>7023.71</v>
      </c>
      <c r="J450" s="12">
        <f>_xlfn.XLOOKUP(A:A, 'FY26 Full Allocation'!B:B, 'FY26 Full Allocation'!D:D, "", FALSE)</f>
        <v>7030.39</v>
      </c>
      <c r="K450" s="12">
        <f>_xlfn.XLOOKUP(A:A, 'FY26 Full Allocation'!B:B, 'FY26 Full Allocation'!D:D, "", FALSE)</f>
        <v>7030.39</v>
      </c>
      <c r="O450" t="s">
        <v>95</v>
      </c>
      <c r="P450" t="str">
        <f>_xlfn.XLOOKUP(A450, 'FY26 Indirect Cost Rates'!E:E, 'FY26 Indirect Cost Rates'!D:D, "", FALSE)</f>
        <v/>
      </c>
      <c r="Q450">
        <f t="shared" si="6"/>
        <v>0</v>
      </c>
    </row>
    <row r="451" spans="1:17">
      <c r="A451" t="s">
        <v>1611</v>
      </c>
      <c r="B451" t="s">
        <v>1612</v>
      </c>
      <c r="C451" t="s">
        <v>1613</v>
      </c>
      <c r="D451" t="s">
        <v>1614</v>
      </c>
      <c r="E451" t="s">
        <v>92</v>
      </c>
      <c r="F451" s="13">
        <v>45200</v>
      </c>
      <c r="G451" t="s">
        <v>93</v>
      </c>
      <c r="H451" t="s">
        <v>94</v>
      </c>
      <c r="I451" s="12">
        <f>_xlfn.XLOOKUP(A:A, 'FY26 Prelim Allocation'!B:B, 'FY26 Prelim Allocation'!D:D, "", FALSE)</f>
        <v>105466.32</v>
      </c>
      <c r="J451" s="12">
        <f>_xlfn.XLOOKUP(A:A, 'FY26 Full Allocation'!B:B, 'FY26 Full Allocation'!D:D, "", FALSE)</f>
        <v>105537.86</v>
      </c>
      <c r="K451" s="12">
        <f>_xlfn.XLOOKUP(A:A, 'FY26 Full Allocation'!B:B, 'FY26 Full Allocation'!D:D, "", FALSE)</f>
        <v>105537.86</v>
      </c>
      <c r="O451" t="s">
        <v>95</v>
      </c>
      <c r="P451" t="str">
        <f>_xlfn.XLOOKUP(A451, 'FY26 Indirect Cost Rates'!E:E, 'FY26 Indirect Cost Rates'!D:D, "", FALSE)</f>
        <v/>
      </c>
      <c r="Q451">
        <f t="shared" si="6"/>
        <v>0</v>
      </c>
    </row>
    <row r="452" spans="1:17">
      <c r="A452" t="s">
        <v>1615</v>
      </c>
      <c r="B452" t="s">
        <v>1616</v>
      </c>
      <c r="C452" t="s">
        <v>1617</v>
      </c>
      <c r="D452" t="s">
        <v>1618</v>
      </c>
      <c r="E452" t="s">
        <v>92</v>
      </c>
      <c r="F452" s="13">
        <v>45200</v>
      </c>
      <c r="G452" t="s">
        <v>93</v>
      </c>
      <c r="H452" t="s">
        <v>94</v>
      </c>
      <c r="I452" s="12">
        <f>_xlfn.XLOOKUP(A:A, 'FY26 Prelim Allocation'!B:B, 'FY26 Prelim Allocation'!D:D, "", FALSE)</f>
        <v>653870.04</v>
      </c>
      <c r="J452" s="12">
        <f>_xlfn.XLOOKUP(A:A, 'FY26 Full Allocation'!B:B, 'FY26 Full Allocation'!D:D, "", FALSE)</f>
        <v>653744.97</v>
      </c>
      <c r="K452" s="12">
        <f>_xlfn.XLOOKUP(A:A, 'FY26 Full Allocation'!B:B, 'FY26 Full Allocation'!D:D, "", FALSE)</f>
        <v>653744.97</v>
      </c>
      <c r="O452" t="s">
        <v>95</v>
      </c>
      <c r="P452">
        <f>_xlfn.XLOOKUP(A452, 'FY26 Indirect Cost Rates'!E:E, 'FY26 Indirect Cost Rates'!D:D, "", FALSE)</f>
        <v>3.91</v>
      </c>
      <c r="Q452">
        <f t="shared" ref="Q452:Q515" si="7">IFERROR(P452/100,0)</f>
        <v>3.9100000000000003E-2</v>
      </c>
    </row>
    <row r="453" spans="1:17">
      <c r="A453" t="s">
        <v>1619</v>
      </c>
      <c r="B453" t="s">
        <v>1620</v>
      </c>
      <c r="C453" t="s">
        <v>1621</v>
      </c>
      <c r="D453" t="s">
        <v>1622</v>
      </c>
      <c r="E453" t="s">
        <v>92</v>
      </c>
      <c r="F453" s="13">
        <v>45200</v>
      </c>
      <c r="G453" t="s">
        <v>93</v>
      </c>
      <c r="H453" t="s">
        <v>94</v>
      </c>
      <c r="I453" s="12">
        <f>_xlfn.XLOOKUP(A:A, 'FY26 Prelim Allocation'!B:B, 'FY26 Prelim Allocation'!D:D, "", FALSE)</f>
        <v>4554.1400000000003</v>
      </c>
      <c r="J453" s="12">
        <f>_xlfn.XLOOKUP(A:A, 'FY26 Full Allocation'!B:B, 'FY26 Full Allocation'!D:D, "", FALSE)</f>
        <v>4555.82</v>
      </c>
      <c r="K453" s="12">
        <f>_xlfn.XLOOKUP(A:A, 'FY26 Full Allocation'!B:B, 'FY26 Full Allocation'!D:D, "", FALSE)</f>
        <v>4555.82</v>
      </c>
      <c r="O453" t="s">
        <v>95</v>
      </c>
      <c r="P453" t="str">
        <f>_xlfn.XLOOKUP(A453, 'FY26 Indirect Cost Rates'!E:E, 'FY26 Indirect Cost Rates'!D:D, "", FALSE)</f>
        <v/>
      </c>
      <c r="Q453">
        <f t="shared" si="7"/>
        <v>0</v>
      </c>
    </row>
    <row r="454" spans="1:17">
      <c r="A454" t="s">
        <v>1623</v>
      </c>
      <c r="B454" t="s">
        <v>1624</v>
      </c>
      <c r="C454" t="s">
        <v>1624</v>
      </c>
      <c r="D454" t="s">
        <v>1625</v>
      </c>
      <c r="E454" t="s">
        <v>92</v>
      </c>
      <c r="F454" s="13">
        <v>45200</v>
      </c>
      <c r="G454" t="s">
        <v>93</v>
      </c>
      <c r="H454" t="s">
        <v>94</v>
      </c>
      <c r="I454" s="12">
        <f>_xlfn.XLOOKUP(A:A, 'FY26 Prelim Allocation'!B:B, 'FY26 Prelim Allocation'!D:D, "", FALSE)</f>
        <v>154160.51</v>
      </c>
      <c r="J454" s="12">
        <f>_xlfn.XLOOKUP(A:A, 'FY26 Full Allocation'!B:B, 'FY26 Full Allocation'!D:D, "", FALSE)</f>
        <v>154332.26999999999</v>
      </c>
      <c r="K454" s="12">
        <f>_xlfn.XLOOKUP(A:A, 'FY26 Full Allocation'!B:B, 'FY26 Full Allocation'!D:D, "", FALSE)</f>
        <v>154332.26999999999</v>
      </c>
      <c r="O454" t="s">
        <v>95</v>
      </c>
      <c r="P454" t="str">
        <f>_xlfn.XLOOKUP(A454, 'FY26 Indirect Cost Rates'!E:E, 'FY26 Indirect Cost Rates'!D:D, "", FALSE)</f>
        <v/>
      </c>
      <c r="Q454">
        <f t="shared" si="7"/>
        <v>0</v>
      </c>
    </row>
    <row r="455" spans="1:17">
      <c r="A455" t="s">
        <v>1626</v>
      </c>
      <c r="B455" t="s">
        <v>1627</v>
      </c>
      <c r="C455" t="s">
        <v>1628</v>
      </c>
      <c r="D455" t="s">
        <v>1629</v>
      </c>
      <c r="E455" t="s">
        <v>92</v>
      </c>
      <c r="F455" s="13">
        <v>45200</v>
      </c>
      <c r="G455" t="s">
        <v>93</v>
      </c>
      <c r="H455" t="s">
        <v>94</v>
      </c>
      <c r="I455" s="12">
        <f>_xlfn.XLOOKUP(A:A, 'FY26 Prelim Allocation'!B:B, 'FY26 Prelim Allocation'!D:D, "", FALSE)</f>
        <v>18066.419999999998</v>
      </c>
      <c r="J455" s="12">
        <f>_xlfn.XLOOKUP(A:A, 'FY26 Full Allocation'!B:B, 'FY26 Full Allocation'!D:D, "", FALSE)</f>
        <v>18083.11</v>
      </c>
      <c r="K455" s="12">
        <f>_xlfn.XLOOKUP(A:A, 'FY26 Full Allocation'!B:B, 'FY26 Full Allocation'!D:D, "", FALSE)</f>
        <v>18083.11</v>
      </c>
      <c r="O455" t="s">
        <v>95</v>
      </c>
      <c r="P455" t="str">
        <f>_xlfn.XLOOKUP(A455, 'FY26 Indirect Cost Rates'!E:E, 'FY26 Indirect Cost Rates'!D:D, "", FALSE)</f>
        <v/>
      </c>
      <c r="Q455">
        <f t="shared" si="7"/>
        <v>0</v>
      </c>
    </row>
    <row r="456" spans="1:17">
      <c r="A456" t="s">
        <v>1630</v>
      </c>
      <c r="B456" t="s">
        <v>1631</v>
      </c>
      <c r="C456" t="s">
        <v>1631</v>
      </c>
      <c r="D456" t="s">
        <v>1632</v>
      </c>
      <c r="E456" t="s">
        <v>92</v>
      </c>
      <c r="F456" s="13">
        <v>45200</v>
      </c>
      <c r="G456" t="s">
        <v>93</v>
      </c>
      <c r="H456" t="s">
        <v>94</v>
      </c>
      <c r="I456" s="12">
        <f>_xlfn.XLOOKUP(A:A, 'FY26 Prelim Allocation'!B:B, 'FY26 Prelim Allocation'!D:D, "", FALSE)</f>
        <v>590671.25</v>
      </c>
      <c r="J456" s="12">
        <f>_xlfn.XLOOKUP(A:A, 'FY26 Full Allocation'!B:B, 'FY26 Full Allocation'!D:D, "", FALSE)</f>
        <v>591099.84</v>
      </c>
      <c r="K456" s="12">
        <f>_xlfn.XLOOKUP(A:A, 'FY26 Full Allocation'!B:B, 'FY26 Full Allocation'!D:D, "", FALSE)</f>
        <v>591099.84</v>
      </c>
      <c r="O456" t="s">
        <v>95</v>
      </c>
      <c r="P456">
        <f>_xlfn.XLOOKUP(A456, 'FY26 Indirect Cost Rates'!E:E, 'FY26 Indirect Cost Rates'!D:D, "", FALSE)</f>
        <v>3.49</v>
      </c>
      <c r="Q456">
        <f t="shared" si="7"/>
        <v>3.49E-2</v>
      </c>
    </row>
    <row r="457" spans="1:17">
      <c r="A457" t="s">
        <v>1633</v>
      </c>
      <c r="B457" t="s">
        <v>1634</v>
      </c>
      <c r="C457" t="s">
        <v>1634</v>
      </c>
      <c r="D457" t="s">
        <v>1635</v>
      </c>
      <c r="E457" t="s">
        <v>92</v>
      </c>
      <c r="F457" s="13">
        <v>45200</v>
      </c>
      <c r="G457" t="s">
        <v>93</v>
      </c>
      <c r="H457" t="s">
        <v>94</v>
      </c>
      <c r="I457" s="12">
        <f>_xlfn.XLOOKUP(A:A, 'FY26 Prelim Allocation'!B:B, 'FY26 Prelim Allocation'!D:D, "", FALSE)</f>
        <v>18529.55</v>
      </c>
      <c r="J457" s="12">
        <f>_xlfn.XLOOKUP(A:A, 'FY26 Full Allocation'!B:B, 'FY26 Full Allocation'!D:D, "", FALSE)</f>
        <v>18546.2</v>
      </c>
      <c r="K457" s="12">
        <f>_xlfn.XLOOKUP(A:A, 'FY26 Full Allocation'!B:B, 'FY26 Full Allocation'!D:D, "", FALSE)</f>
        <v>18546.2</v>
      </c>
      <c r="O457" t="s">
        <v>95</v>
      </c>
      <c r="P457">
        <f>_xlfn.XLOOKUP(A457, 'FY26 Indirect Cost Rates'!E:E, 'FY26 Indirect Cost Rates'!D:D, "", FALSE)</f>
        <v>8</v>
      </c>
      <c r="Q457">
        <f t="shared" si="7"/>
        <v>0.08</v>
      </c>
    </row>
    <row r="458" spans="1:17">
      <c r="A458" t="s">
        <v>1636</v>
      </c>
      <c r="B458" t="s">
        <v>1637</v>
      </c>
      <c r="C458" t="s">
        <v>1637</v>
      </c>
      <c r="D458" t="s">
        <v>1638</v>
      </c>
      <c r="E458" t="s">
        <v>92</v>
      </c>
      <c r="F458" s="13">
        <v>45200</v>
      </c>
      <c r="G458" t="s">
        <v>93</v>
      </c>
      <c r="H458" t="s">
        <v>94</v>
      </c>
      <c r="I458" s="12">
        <f>_xlfn.XLOOKUP(A:A, 'FY26 Prelim Allocation'!B:B, 'FY26 Prelim Allocation'!D:D, "", FALSE)</f>
        <v>10877.12</v>
      </c>
      <c r="J458" s="12">
        <f>_xlfn.XLOOKUP(A:A, 'FY26 Full Allocation'!B:B, 'FY26 Full Allocation'!D:D, "", FALSE)</f>
        <v>10889.1</v>
      </c>
      <c r="K458" s="12">
        <f>_xlfn.XLOOKUP(A:A, 'FY26 Full Allocation'!B:B, 'FY26 Full Allocation'!D:D, "", FALSE)</f>
        <v>10889.1</v>
      </c>
      <c r="O458" t="s">
        <v>95</v>
      </c>
      <c r="P458" t="str">
        <f>_xlfn.XLOOKUP(A458, 'FY26 Indirect Cost Rates'!E:E, 'FY26 Indirect Cost Rates'!D:D, "", FALSE)</f>
        <v/>
      </c>
      <c r="Q458">
        <f t="shared" si="7"/>
        <v>0</v>
      </c>
    </row>
    <row r="459" spans="1:17">
      <c r="A459" t="s">
        <v>1639</v>
      </c>
      <c r="B459" t="s">
        <v>1640</v>
      </c>
      <c r="C459" t="s">
        <v>1641</v>
      </c>
      <c r="D459" t="s">
        <v>1642</v>
      </c>
      <c r="E459" t="s">
        <v>92</v>
      </c>
      <c r="F459" s="13">
        <v>45200</v>
      </c>
      <c r="G459" t="s">
        <v>93</v>
      </c>
      <c r="H459" t="s">
        <v>94</v>
      </c>
      <c r="I459" s="12">
        <f>_xlfn.XLOOKUP(A:A, 'FY26 Prelim Allocation'!B:B, 'FY26 Prelim Allocation'!D:D, "", FALSE)</f>
        <v>91079.4</v>
      </c>
      <c r="J459" s="12">
        <f>_xlfn.XLOOKUP(A:A, 'FY26 Full Allocation'!B:B, 'FY26 Full Allocation'!D:D, "", FALSE)</f>
        <v>91172.800000000003</v>
      </c>
      <c r="K459" s="12">
        <f>_xlfn.XLOOKUP(A:A, 'FY26 Full Allocation'!B:B, 'FY26 Full Allocation'!D:D, "", FALSE)</f>
        <v>91172.800000000003</v>
      </c>
      <c r="O459" t="s">
        <v>95</v>
      </c>
      <c r="P459">
        <f>_xlfn.XLOOKUP(A459, 'FY26 Indirect Cost Rates'!E:E, 'FY26 Indirect Cost Rates'!D:D, "", FALSE)</f>
        <v>8</v>
      </c>
      <c r="Q459">
        <f t="shared" si="7"/>
        <v>0.08</v>
      </c>
    </row>
    <row r="460" spans="1:17">
      <c r="A460" t="s">
        <v>1643</v>
      </c>
      <c r="B460" t="s">
        <v>1644</v>
      </c>
      <c r="C460" t="s">
        <v>1645</v>
      </c>
      <c r="D460" t="s">
        <v>1646</v>
      </c>
      <c r="E460" t="s">
        <v>92</v>
      </c>
      <c r="F460" s="13">
        <v>45200</v>
      </c>
      <c r="G460" t="s">
        <v>93</v>
      </c>
      <c r="H460" t="s">
        <v>94</v>
      </c>
      <c r="I460" s="12">
        <f>_xlfn.XLOOKUP(A:A, 'FY26 Prelim Allocation'!B:B, 'FY26 Prelim Allocation'!D:D, "", FALSE)</f>
        <v>17862.64</v>
      </c>
      <c r="J460" s="12">
        <f>_xlfn.XLOOKUP(A:A, 'FY26 Full Allocation'!B:B, 'FY26 Full Allocation'!D:D, "", FALSE)</f>
        <v>17880.509999999998</v>
      </c>
      <c r="K460" s="12">
        <f>_xlfn.XLOOKUP(A:A, 'FY26 Full Allocation'!B:B, 'FY26 Full Allocation'!D:D, "", FALSE)</f>
        <v>17880.509999999998</v>
      </c>
      <c r="O460" t="s">
        <v>95</v>
      </c>
      <c r="P460">
        <f>_xlfn.XLOOKUP(A460, 'FY26 Indirect Cost Rates'!E:E, 'FY26 Indirect Cost Rates'!D:D, "", FALSE)</f>
        <v>8</v>
      </c>
      <c r="Q460">
        <f t="shared" si="7"/>
        <v>0.08</v>
      </c>
    </row>
    <row r="461" spans="1:17">
      <c r="A461" t="s">
        <v>1647</v>
      </c>
      <c r="B461" t="s">
        <v>1648</v>
      </c>
      <c r="C461" t="s">
        <v>1648</v>
      </c>
      <c r="D461" t="s">
        <v>1649</v>
      </c>
      <c r="E461" t="s">
        <v>92</v>
      </c>
      <c r="F461" s="13">
        <v>45200</v>
      </c>
      <c r="G461" t="s">
        <v>93</v>
      </c>
      <c r="H461" t="s">
        <v>94</v>
      </c>
      <c r="I461" s="12">
        <f>_xlfn.XLOOKUP(A:A, 'FY26 Prelim Allocation'!B:B, 'FY26 Prelim Allocation'!D:D, "", FALSE)</f>
        <v>191541.11</v>
      </c>
      <c r="J461" s="12">
        <f>_xlfn.XLOOKUP(A:A, 'FY26 Full Allocation'!B:B, 'FY26 Full Allocation'!D:D, "", FALSE)</f>
        <v>191671.27</v>
      </c>
      <c r="K461" s="12">
        <f>_xlfn.XLOOKUP(A:A, 'FY26 Full Allocation'!B:B, 'FY26 Full Allocation'!D:D, "", FALSE)</f>
        <v>191671.27</v>
      </c>
      <c r="O461" t="s">
        <v>95</v>
      </c>
      <c r="P461">
        <f>_xlfn.XLOOKUP(A461, 'FY26 Indirect Cost Rates'!E:E, 'FY26 Indirect Cost Rates'!D:D, "", FALSE)</f>
        <v>8</v>
      </c>
      <c r="Q461">
        <f t="shared" si="7"/>
        <v>0.08</v>
      </c>
    </row>
    <row r="462" spans="1:17">
      <c r="A462" t="s">
        <v>1650</v>
      </c>
      <c r="B462" t="s">
        <v>1651</v>
      </c>
      <c r="C462" t="s">
        <v>1652</v>
      </c>
      <c r="D462" t="s">
        <v>1653</v>
      </c>
      <c r="E462" t="s">
        <v>92</v>
      </c>
      <c r="F462" s="13">
        <v>45200</v>
      </c>
      <c r="G462" t="s">
        <v>93</v>
      </c>
      <c r="H462" t="s">
        <v>94</v>
      </c>
      <c r="I462" s="12">
        <f>_xlfn.XLOOKUP(A:A, 'FY26 Prelim Allocation'!B:B, 'FY26 Prelim Allocation'!D:D, "", FALSE)</f>
        <v>207120.17</v>
      </c>
      <c r="J462" s="12">
        <f>_xlfn.XLOOKUP(A:A, 'FY26 Full Allocation'!B:B, 'FY26 Full Allocation'!D:D, "", FALSE)</f>
        <v>207354.48</v>
      </c>
      <c r="K462" s="12">
        <f>_xlfn.XLOOKUP(A:A, 'FY26 Full Allocation'!B:B, 'FY26 Full Allocation'!D:D, "", FALSE)</f>
        <v>207354.48</v>
      </c>
      <c r="O462" t="s">
        <v>95</v>
      </c>
      <c r="P462" t="str">
        <f>_xlfn.XLOOKUP(A462, 'FY26 Indirect Cost Rates'!E:E, 'FY26 Indirect Cost Rates'!D:D, "", FALSE)</f>
        <v/>
      </c>
      <c r="Q462">
        <f t="shared" si="7"/>
        <v>0</v>
      </c>
    </row>
    <row r="463" spans="1:17">
      <c r="A463" t="s">
        <v>1654</v>
      </c>
      <c r="B463" t="s">
        <v>1655</v>
      </c>
      <c r="C463" t="s">
        <v>1656</v>
      </c>
      <c r="D463" t="s">
        <v>1657</v>
      </c>
      <c r="E463" t="s">
        <v>92</v>
      </c>
      <c r="F463" s="13">
        <v>45200</v>
      </c>
      <c r="G463" t="s">
        <v>93</v>
      </c>
      <c r="H463" t="s">
        <v>94</v>
      </c>
      <c r="I463" s="12">
        <f>_xlfn.XLOOKUP(A:A, 'FY26 Prelim Allocation'!B:B, 'FY26 Prelim Allocation'!D:D, "", FALSE)</f>
        <v>5883356.29</v>
      </c>
      <c r="J463" s="12">
        <f>_xlfn.XLOOKUP(A:A, 'FY26 Full Allocation'!B:B, 'FY26 Full Allocation'!D:D, "", FALSE)</f>
        <v>5887856.46</v>
      </c>
      <c r="K463" s="12">
        <f>_xlfn.XLOOKUP(A:A, 'FY26 Full Allocation'!B:B, 'FY26 Full Allocation'!D:D, "", FALSE)</f>
        <v>5887856.46</v>
      </c>
      <c r="O463" t="s">
        <v>95</v>
      </c>
      <c r="P463">
        <f>_xlfn.XLOOKUP(A463, 'FY26 Indirect Cost Rates'!E:E, 'FY26 Indirect Cost Rates'!D:D, "", FALSE)</f>
        <v>2.2999999999999998</v>
      </c>
      <c r="Q463">
        <f t="shared" si="7"/>
        <v>2.3E-2</v>
      </c>
    </row>
    <row r="464" spans="1:17">
      <c r="A464" t="s">
        <v>1658</v>
      </c>
      <c r="B464" t="s">
        <v>1659</v>
      </c>
      <c r="C464" t="s">
        <v>1660</v>
      </c>
      <c r="D464" t="s">
        <v>1661</v>
      </c>
      <c r="E464" t="s">
        <v>92</v>
      </c>
      <c r="F464" s="13">
        <v>45200</v>
      </c>
      <c r="G464" t="s">
        <v>93</v>
      </c>
      <c r="H464" t="s">
        <v>94</v>
      </c>
      <c r="I464" s="12">
        <f>_xlfn.XLOOKUP(A:A, 'FY26 Prelim Allocation'!B:B, 'FY26 Prelim Allocation'!D:D, "", FALSE)</f>
        <v>446872.22</v>
      </c>
      <c r="J464" s="12">
        <f>_xlfn.XLOOKUP(A:A, 'FY26 Full Allocation'!B:B, 'FY26 Full Allocation'!D:D, "", FALSE)</f>
        <v>447348.72</v>
      </c>
      <c r="K464" s="12">
        <f>_xlfn.XLOOKUP(A:A, 'FY26 Full Allocation'!B:B, 'FY26 Full Allocation'!D:D, "", FALSE)</f>
        <v>447348.72</v>
      </c>
      <c r="O464" t="s">
        <v>95</v>
      </c>
      <c r="P464" t="str">
        <f>_xlfn.XLOOKUP(A464, 'FY26 Indirect Cost Rates'!E:E, 'FY26 Indirect Cost Rates'!D:D, "", FALSE)</f>
        <v/>
      </c>
      <c r="Q464">
        <f t="shared" si="7"/>
        <v>0</v>
      </c>
    </row>
    <row r="465" spans="1:17">
      <c r="A465" t="s">
        <v>1662</v>
      </c>
      <c r="B465" t="s">
        <v>1663</v>
      </c>
      <c r="C465" t="s">
        <v>1664</v>
      </c>
      <c r="D465" t="s">
        <v>1665</v>
      </c>
      <c r="E465" t="s">
        <v>92</v>
      </c>
      <c r="F465" s="13">
        <v>45200</v>
      </c>
      <c r="G465" t="s">
        <v>93</v>
      </c>
      <c r="H465" t="s">
        <v>94</v>
      </c>
      <c r="I465" s="12">
        <f>_xlfn.XLOOKUP(A:A, 'FY26 Prelim Allocation'!B:B, 'FY26 Prelim Allocation'!D:D, "", FALSE)</f>
        <v>431981.75</v>
      </c>
      <c r="J465" s="12">
        <f>_xlfn.XLOOKUP(A:A, 'FY26 Full Allocation'!B:B, 'FY26 Full Allocation'!D:D, "", FALSE)</f>
        <v>432299.8</v>
      </c>
      <c r="K465" s="12">
        <f>_xlfn.XLOOKUP(A:A, 'FY26 Full Allocation'!B:B, 'FY26 Full Allocation'!D:D, "", FALSE)</f>
        <v>432299.8</v>
      </c>
      <c r="O465" t="s">
        <v>95</v>
      </c>
      <c r="P465">
        <f>_xlfn.XLOOKUP(A465, 'FY26 Indirect Cost Rates'!E:E, 'FY26 Indirect Cost Rates'!D:D, "", FALSE)</f>
        <v>7.41</v>
      </c>
      <c r="Q465">
        <f t="shared" si="7"/>
        <v>7.4099999999999999E-2</v>
      </c>
    </row>
    <row r="466" spans="1:17">
      <c r="A466" t="s">
        <v>1666</v>
      </c>
      <c r="B466" t="s">
        <v>1667</v>
      </c>
      <c r="C466" t="s">
        <v>1668</v>
      </c>
      <c r="D466" t="s">
        <v>1669</v>
      </c>
      <c r="E466" t="s">
        <v>92</v>
      </c>
      <c r="F466" s="13">
        <v>45200</v>
      </c>
      <c r="G466" t="s">
        <v>93</v>
      </c>
      <c r="H466" t="s">
        <v>94</v>
      </c>
      <c r="I466" s="12">
        <f>_xlfn.XLOOKUP(A:A, 'FY26 Prelim Allocation'!B:B, 'FY26 Prelim Allocation'!D:D, "", FALSE)</f>
        <v>19846.689999999999</v>
      </c>
      <c r="J466" s="12">
        <f>_xlfn.XLOOKUP(A:A, 'FY26 Full Allocation'!B:B, 'FY26 Full Allocation'!D:D, "", FALSE)</f>
        <v>19863.349999999999</v>
      </c>
      <c r="K466" s="12">
        <f>_xlfn.XLOOKUP(A:A, 'FY26 Full Allocation'!B:B, 'FY26 Full Allocation'!D:D, "", FALSE)</f>
        <v>19863.349999999999</v>
      </c>
      <c r="O466" t="s">
        <v>95</v>
      </c>
      <c r="P466" t="str">
        <f>_xlfn.XLOOKUP(A466, 'FY26 Indirect Cost Rates'!E:E, 'FY26 Indirect Cost Rates'!D:D, "", FALSE)</f>
        <v/>
      </c>
      <c r="Q466">
        <f t="shared" si="7"/>
        <v>0</v>
      </c>
    </row>
    <row r="467" spans="1:17">
      <c r="A467" t="s">
        <v>1670</v>
      </c>
      <c r="B467" t="s">
        <v>1671</v>
      </c>
      <c r="C467" t="s">
        <v>1672</v>
      </c>
      <c r="D467" t="s">
        <v>1673</v>
      </c>
      <c r="E467" t="s">
        <v>92</v>
      </c>
      <c r="F467" s="13">
        <v>45200</v>
      </c>
      <c r="G467" t="s">
        <v>93</v>
      </c>
      <c r="H467" t="s">
        <v>94</v>
      </c>
      <c r="I467" s="12">
        <f>_xlfn.XLOOKUP(A:A, 'FY26 Prelim Allocation'!B:B, 'FY26 Prelim Allocation'!D:D, "", FALSE)</f>
        <v>31137.19</v>
      </c>
      <c r="J467" s="12">
        <f>_xlfn.XLOOKUP(A:A, 'FY26 Full Allocation'!B:B, 'FY26 Full Allocation'!D:D, "", FALSE)</f>
        <v>31159.66</v>
      </c>
      <c r="K467" s="12">
        <f>_xlfn.XLOOKUP(A:A, 'FY26 Full Allocation'!B:B, 'FY26 Full Allocation'!D:D, "", FALSE)</f>
        <v>31159.66</v>
      </c>
      <c r="O467" t="s">
        <v>95</v>
      </c>
      <c r="P467">
        <f>_xlfn.XLOOKUP(A467, 'FY26 Indirect Cost Rates'!E:E, 'FY26 Indirect Cost Rates'!D:D, "", FALSE)</f>
        <v>6.59</v>
      </c>
      <c r="Q467">
        <f t="shared" si="7"/>
        <v>6.59E-2</v>
      </c>
    </row>
    <row r="468" spans="1:17">
      <c r="A468" t="s">
        <v>1674</v>
      </c>
      <c r="B468" t="s">
        <v>1675</v>
      </c>
      <c r="C468" t="s">
        <v>1676</v>
      </c>
      <c r="D468" t="s">
        <v>1677</v>
      </c>
      <c r="E468" t="s">
        <v>92</v>
      </c>
      <c r="F468" s="13">
        <v>45200</v>
      </c>
      <c r="G468" t="s">
        <v>93</v>
      </c>
      <c r="H468" t="s">
        <v>94</v>
      </c>
      <c r="I468" s="12">
        <f>_xlfn.XLOOKUP(A:A, 'FY26 Prelim Allocation'!B:B, 'FY26 Prelim Allocation'!D:D, "", FALSE)</f>
        <v>6465.4</v>
      </c>
      <c r="J468" s="12">
        <f>_xlfn.XLOOKUP(A:A, 'FY26 Full Allocation'!B:B, 'FY26 Full Allocation'!D:D, "", FALSE)</f>
        <v>6470.3</v>
      </c>
      <c r="K468" s="12">
        <f>_xlfn.XLOOKUP(A:A, 'FY26 Full Allocation'!B:B, 'FY26 Full Allocation'!D:D, "", FALSE)</f>
        <v>6470.3</v>
      </c>
      <c r="O468" t="s">
        <v>95</v>
      </c>
      <c r="P468" t="str">
        <f>_xlfn.XLOOKUP(A468, 'FY26 Indirect Cost Rates'!E:E, 'FY26 Indirect Cost Rates'!D:D, "", FALSE)</f>
        <v/>
      </c>
      <c r="Q468">
        <f t="shared" si="7"/>
        <v>0</v>
      </c>
    </row>
    <row r="469" spans="1:17">
      <c r="A469" t="s">
        <v>1678</v>
      </c>
      <c r="B469" t="s">
        <v>1679</v>
      </c>
      <c r="C469" t="s">
        <v>1679</v>
      </c>
      <c r="D469" t="s">
        <v>1680</v>
      </c>
      <c r="E469" t="s">
        <v>92</v>
      </c>
      <c r="F469" s="13">
        <v>45200</v>
      </c>
      <c r="G469" t="s">
        <v>93</v>
      </c>
      <c r="H469" t="s">
        <v>94</v>
      </c>
      <c r="I469" s="12">
        <f>_xlfn.XLOOKUP(A:A, 'FY26 Prelim Allocation'!B:B, 'FY26 Prelim Allocation'!D:D, "", FALSE)</f>
        <v>15000.18</v>
      </c>
      <c r="J469" s="12">
        <f>_xlfn.XLOOKUP(A:A, 'FY26 Full Allocation'!B:B, 'FY26 Full Allocation'!D:D, "", FALSE)</f>
        <v>15013.11</v>
      </c>
      <c r="K469" s="12">
        <f>_xlfn.XLOOKUP(A:A, 'FY26 Full Allocation'!B:B, 'FY26 Full Allocation'!D:D, "", FALSE)</f>
        <v>15013.11</v>
      </c>
      <c r="O469" t="s">
        <v>95</v>
      </c>
      <c r="P469">
        <f>_xlfn.XLOOKUP(A469, 'FY26 Indirect Cost Rates'!E:E, 'FY26 Indirect Cost Rates'!D:D, "", FALSE)</f>
        <v>8</v>
      </c>
      <c r="Q469">
        <f t="shared" si="7"/>
        <v>0.08</v>
      </c>
    </row>
    <row r="470" spans="1:17">
      <c r="A470" t="s">
        <v>1681</v>
      </c>
      <c r="B470" t="s">
        <v>1682</v>
      </c>
      <c r="C470" t="s">
        <v>1682</v>
      </c>
      <c r="D470" t="s">
        <v>1683</v>
      </c>
      <c r="E470" t="s">
        <v>92</v>
      </c>
      <c r="F470" s="13">
        <v>45200</v>
      </c>
      <c r="G470" t="s">
        <v>93</v>
      </c>
      <c r="H470" t="s">
        <v>94</v>
      </c>
      <c r="I470" s="12">
        <f>_xlfn.XLOOKUP(A:A, 'FY26 Prelim Allocation'!B:B, 'FY26 Prelim Allocation'!D:D, "", FALSE)</f>
        <v>93391.01</v>
      </c>
      <c r="J470" s="12">
        <f>_xlfn.XLOOKUP(A:A, 'FY26 Full Allocation'!B:B, 'FY26 Full Allocation'!D:D, "", FALSE)</f>
        <v>93475.07</v>
      </c>
      <c r="K470" s="12">
        <f>_xlfn.XLOOKUP(A:A, 'FY26 Full Allocation'!B:B, 'FY26 Full Allocation'!D:D, "", FALSE)</f>
        <v>93475.07</v>
      </c>
      <c r="O470" t="s">
        <v>95</v>
      </c>
      <c r="P470" t="str">
        <f>_xlfn.XLOOKUP(A470, 'FY26 Indirect Cost Rates'!E:E, 'FY26 Indirect Cost Rates'!D:D, "", FALSE)</f>
        <v/>
      </c>
      <c r="Q470">
        <f t="shared" si="7"/>
        <v>0</v>
      </c>
    </row>
    <row r="471" spans="1:17">
      <c r="A471" t="s">
        <v>1684</v>
      </c>
      <c r="B471" t="s">
        <v>1685</v>
      </c>
      <c r="C471" t="s">
        <v>1686</v>
      </c>
      <c r="D471" t="s">
        <v>1687</v>
      </c>
      <c r="E471" t="s">
        <v>92</v>
      </c>
      <c r="F471" s="13">
        <v>45200</v>
      </c>
      <c r="G471" t="s">
        <v>93</v>
      </c>
      <c r="H471" t="s">
        <v>94</v>
      </c>
      <c r="I471" s="12">
        <f>_xlfn.XLOOKUP(A:A, 'FY26 Prelim Allocation'!B:B, 'FY26 Prelim Allocation'!D:D, "", FALSE)</f>
        <v>30038.41</v>
      </c>
      <c r="J471" s="12">
        <f>_xlfn.XLOOKUP(A:A, 'FY26 Full Allocation'!B:B, 'FY26 Full Allocation'!D:D, "", FALSE)</f>
        <v>0</v>
      </c>
      <c r="K471" s="12">
        <f>_xlfn.XLOOKUP(A:A, 'FY26 Full Allocation'!B:B, 'FY26 Full Allocation'!D:D, "", FALSE)</f>
        <v>0</v>
      </c>
      <c r="O471" t="s">
        <v>95</v>
      </c>
      <c r="P471" t="str">
        <f>_xlfn.XLOOKUP(A471, 'FY26 Indirect Cost Rates'!E:E, 'FY26 Indirect Cost Rates'!D:D, "", FALSE)</f>
        <v/>
      </c>
      <c r="Q471">
        <f t="shared" si="7"/>
        <v>0</v>
      </c>
    </row>
    <row r="472" spans="1:17">
      <c r="A472" t="s">
        <v>1688</v>
      </c>
      <c r="B472" t="s">
        <v>1689</v>
      </c>
      <c r="C472" t="s">
        <v>1689</v>
      </c>
      <c r="D472">
        <v>0</v>
      </c>
      <c r="E472" t="s">
        <v>92</v>
      </c>
      <c r="F472" s="13">
        <v>45200</v>
      </c>
      <c r="G472" t="s">
        <v>93</v>
      </c>
      <c r="H472" t="s">
        <v>94</v>
      </c>
      <c r="I472" s="12">
        <f>_xlfn.XLOOKUP(A:A, 'FY26 Prelim Allocation'!B:B, 'FY26 Prelim Allocation'!D:D, "", FALSE)</f>
        <v>9865.91</v>
      </c>
      <c r="J472" s="12">
        <f>_xlfn.XLOOKUP(A:A, 'FY26 Full Allocation'!B:B, 'FY26 Full Allocation'!D:D, "", FALSE)</f>
        <v>9874.52</v>
      </c>
      <c r="K472" s="12">
        <f>_xlfn.XLOOKUP(A:A, 'FY26 Full Allocation'!B:B, 'FY26 Full Allocation'!D:D, "", FALSE)</f>
        <v>9874.52</v>
      </c>
      <c r="O472" t="s">
        <v>95</v>
      </c>
      <c r="P472" t="str">
        <f>_xlfn.XLOOKUP(A472, 'FY26 Indirect Cost Rates'!E:E, 'FY26 Indirect Cost Rates'!D:D, "", FALSE)</f>
        <v/>
      </c>
      <c r="Q472">
        <f t="shared" si="7"/>
        <v>0</v>
      </c>
    </row>
    <row r="473" spans="1:17">
      <c r="A473" t="s">
        <v>1690</v>
      </c>
      <c r="B473" t="s">
        <v>1691</v>
      </c>
      <c r="C473" t="s">
        <v>1692</v>
      </c>
      <c r="D473" t="s">
        <v>1693</v>
      </c>
      <c r="E473" t="s">
        <v>92</v>
      </c>
      <c r="F473" s="13">
        <v>45200</v>
      </c>
      <c r="G473" t="s">
        <v>93</v>
      </c>
      <c r="H473" t="s">
        <v>94</v>
      </c>
      <c r="I473" s="12">
        <f>_xlfn.XLOOKUP(A:A, 'FY26 Prelim Allocation'!B:B, 'FY26 Prelim Allocation'!D:D, "", FALSE)</f>
        <v>543510.02</v>
      </c>
      <c r="J473" s="12">
        <f>_xlfn.XLOOKUP(A:A, 'FY26 Full Allocation'!B:B, 'FY26 Full Allocation'!D:D, "", FALSE)</f>
        <v>543956.77</v>
      </c>
      <c r="K473" s="12">
        <f>_xlfn.XLOOKUP(A:A, 'FY26 Full Allocation'!B:B, 'FY26 Full Allocation'!D:D, "", FALSE)</f>
        <v>543956.77</v>
      </c>
      <c r="O473" t="s">
        <v>95</v>
      </c>
      <c r="P473">
        <f>_xlfn.XLOOKUP(A473, 'FY26 Indirect Cost Rates'!E:E, 'FY26 Indirect Cost Rates'!D:D, "", FALSE)</f>
        <v>8</v>
      </c>
      <c r="Q473">
        <f t="shared" si="7"/>
        <v>0.08</v>
      </c>
    </row>
    <row r="474" spans="1:17">
      <c r="A474" t="s">
        <v>1694</v>
      </c>
      <c r="B474" t="s">
        <v>1695</v>
      </c>
      <c r="C474" t="s">
        <v>1696</v>
      </c>
      <c r="D474" t="s">
        <v>1697</v>
      </c>
      <c r="E474" t="s">
        <v>92</v>
      </c>
      <c r="F474" s="13">
        <v>45200</v>
      </c>
      <c r="G474" t="s">
        <v>93</v>
      </c>
      <c r="H474" t="s">
        <v>94</v>
      </c>
      <c r="I474" s="12">
        <f>_xlfn.XLOOKUP(A:A, 'FY26 Prelim Allocation'!B:B, 'FY26 Prelim Allocation'!D:D, "", FALSE)</f>
        <v>49969.52</v>
      </c>
      <c r="J474" s="12">
        <f>_xlfn.XLOOKUP(A:A, 'FY26 Full Allocation'!B:B, 'FY26 Full Allocation'!D:D, "", FALSE)</f>
        <v>50002.48</v>
      </c>
      <c r="K474" s="12">
        <f>_xlfn.XLOOKUP(A:A, 'FY26 Full Allocation'!B:B, 'FY26 Full Allocation'!D:D, "", FALSE)</f>
        <v>50002.48</v>
      </c>
      <c r="O474" t="s">
        <v>95</v>
      </c>
      <c r="P474">
        <f>_xlfn.XLOOKUP(A474, 'FY26 Indirect Cost Rates'!E:E, 'FY26 Indirect Cost Rates'!D:D, "", FALSE)</f>
        <v>8</v>
      </c>
      <c r="Q474">
        <f t="shared" si="7"/>
        <v>0.08</v>
      </c>
    </row>
    <row r="475" spans="1:17">
      <c r="A475" t="s">
        <v>1698</v>
      </c>
      <c r="B475" t="s">
        <v>1699</v>
      </c>
      <c r="C475" t="s">
        <v>1700</v>
      </c>
      <c r="D475" t="s">
        <v>1701</v>
      </c>
      <c r="E475" t="s">
        <v>92</v>
      </c>
      <c r="F475" s="13">
        <v>45200</v>
      </c>
      <c r="G475" t="s">
        <v>93</v>
      </c>
      <c r="H475" t="s">
        <v>94</v>
      </c>
      <c r="I475" s="12">
        <f>_xlfn.XLOOKUP(A:A, 'FY26 Prelim Allocation'!B:B, 'FY26 Prelim Allocation'!D:D, "", FALSE)</f>
        <v>28454.12</v>
      </c>
      <c r="J475" s="12">
        <f>_xlfn.XLOOKUP(A:A, 'FY26 Full Allocation'!B:B, 'FY26 Full Allocation'!D:D, "", FALSE)</f>
        <v>28475.57</v>
      </c>
      <c r="K475" s="12">
        <f>_xlfn.XLOOKUP(A:A, 'FY26 Full Allocation'!B:B, 'FY26 Full Allocation'!D:D, "", FALSE)</f>
        <v>28475.57</v>
      </c>
      <c r="O475" t="s">
        <v>95</v>
      </c>
      <c r="P475" t="str">
        <f>_xlfn.XLOOKUP(A475, 'FY26 Indirect Cost Rates'!E:E, 'FY26 Indirect Cost Rates'!D:D, "", FALSE)</f>
        <v/>
      </c>
      <c r="Q475">
        <f t="shared" si="7"/>
        <v>0</v>
      </c>
    </row>
    <row r="476" spans="1:17">
      <c r="A476" t="s">
        <v>1702</v>
      </c>
      <c r="B476" t="s">
        <v>1703</v>
      </c>
      <c r="C476" t="s">
        <v>1704</v>
      </c>
      <c r="D476" t="s">
        <v>1705</v>
      </c>
      <c r="E476" t="s">
        <v>92</v>
      </c>
      <c r="F476" s="13">
        <v>45200</v>
      </c>
      <c r="G476" t="s">
        <v>93</v>
      </c>
      <c r="H476" t="s">
        <v>94</v>
      </c>
      <c r="I476" s="12">
        <f>_xlfn.XLOOKUP(A:A, 'FY26 Prelim Allocation'!B:B, 'FY26 Prelim Allocation'!D:D, "", FALSE)</f>
        <v>1778192.28</v>
      </c>
      <c r="J476" s="12">
        <f>_xlfn.XLOOKUP(A:A, 'FY26 Full Allocation'!B:B, 'FY26 Full Allocation'!D:D, "", FALSE)</f>
        <v>1779373.95</v>
      </c>
      <c r="K476" s="12">
        <f>_xlfn.XLOOKUP(A:A, 'FY26 Full Allocation'!B:B, 'FY26 Full Allocation'!D:D, "", FALSE)</f>
        <v>1779373.95</v>
      </c>
      <c r="O476" t="s">
        <v>95</v>
      </c>
      <c r="P476">
        <f>_xlfn.XLOOKUP(A476, 'FY26 Indirect Cost Rates'!E:E, 'FY26 Indirect Cost Rates'!D:D, "", FALSE)</f>
        <v>3.41</v>
      </c>
      <c r="Q476">
        <f t="shared" si="7"/>
        <v>3.4099999999999998E-2</v>
      </c>
    </row>
    <row r="477" spans="1:17">
      <c r="A477" t="s">
        <v>1706</v>
      </c>
      <c r="B477" t="s">
        <v>1707</v>
      </c>
      <c r="C477" t="s">
        <v>1707</v>
      </c>
      <c r="D477" t="s">
        <v>1708</v>
      </c>
      <c r="E477" t="s">
        <v>92</v>
      </c>
      <c r="F477" s="13">
        <v>45200</v>
      </c>
      <c r="G477" t="s">
        <v>93</v>
      </c>
      <c r="H477" t="s">
        <v>94</v>
      </c>
      <c r="I477" s="12">
        <f>_xlfn.XLOOKUP(A:A, 'FY26 Prelim Allocation'!B:B, 'FY26 Prelim Allocation'!D:D, "", FALSE)</f>
        <v>38848.69</v>
      </c>
      <c r="J477" s="12">
        <f>_xlfn.XLOOKUP(A:A, 'FY26 Full Allocation'!B:B, 'FY26 Full Allocation'!D:D, "", FALSE)</f>
        <v>38887.64</v>
      </c>
      <c r="K477" s="12">
        <f>_xlfn.XLOOKUP(A:A, 'FY26 Full Allocation'!B:B, 'FY26 Full Allocation'!D:D, "", FALSE)</f>
        <v>38887.64</v>
      </c>
      <c r="O477" t="s">
        <v>95</v>
      </c>
      <c r="P477" t="str">
        <f>_xlfn.XLOOKUP(A477, 'FY26 Indirect Cost Rates'!E:E, 'FY26 Indirect Cost Rates'!D:D, "", FALSE)</f>
        <v/>
      </c>
      <c r="Q477">
        <f t="shared" si="7"/>
        <v>0</v>
      </c>
    </row>
    <row r="478" spans="1:17">
      <c r="A478" t="s">
        <v>1709</v>
      </c>
      <c r="B478" t="s">
        <v>1710</v>
      </c>
      <c r="C478" t="s">
        <v>1711</v>
      </c>
      <c r="D478" t="s">
        <v>1712</v>
      </c>
      <c r="E478" t="s">
        <v>92</v>
      </c>
      <c r="F478" s="13">
        <v>45200</v>
      </c>
      <c r="G478" t="s">
        <v>93</v>
      </c>
      <c r="H478" t="s">
        <v>94</v>
      </c>
      <c r="I478" s="12">
        <f>_xlfn.XLOOKUP(A:A, 'FY26 Prelim Allocation'!B:B, 'FY26 Prelim Allocation'!D:D, "", FALSE)</f>
        <v>7150247.5</v>
      </c>
      <c r="J478" s="12">
        <f>_xlfn.XLOOKUP(A:A, 'FY26 Full Allocation'!B:B, 'FY26 Full Allocation'!D:D, "", FALSE)</f>
        <v>7159659.5599999996</v>
      </c>
      <c r="K478" s="12">
        <f>_xlfn.XLOOKUP(A:A, 'FY26 Full Allocation'!B:B, 'FY26 Full Allocation'!D:D, "", FALSE)</f>
        <v>7159659.5599999996</v>
      </c>
      <c r="O478" t="s">
        <v>95</v>
      </c>
      <c r="P478">
        <f>_xlfn.XLOOKUP(A478, 'FY26 Indirect Cost Rates'!E:E, 'FY26 Indirect Cost Rates'!D:D, "", FALSE)</f>
        <v>4.12</v>
      </c>
      <c r="Q478">
        <f t="shared" si="7"/>
        <v>4.1200000000000001E-2</v>
      </c>
    </row>
    <row r="479" spans="1:17">
      <c r="A479" t="s">
        <v>1713</v>
      </c>
      <c r="B479" t="s">
        <v>1714</v>
      </c>
      <c r="C479" t="s">
        <v>1715</v>
      </c>
      <c r="D479" t="s">
        <v>1716</v>
      </c>
      <c r="E479" t="s">
        <v>92</v>
      </c>
      <c r="F479" s="13">
        <v>45200</v>
      </c>
      <c r="G479" t="s">
        <v>93</v>
      </c>
      <c r="H479" t="s">
        <v>94</v>
      </c>
      <c r="I479" s="12">
        <f>_xlfn.XLOOKUP(A:A, 'FY26 Prelim Allocation'!B:B, 'FY26 Prelim Allocation'!D:D, "", FALSE)</f>
        <v>76911.42</v>
      </c>
      <c r="J479" s="12">
        <f>_xlfn.XLOOKUP(A:A, 'FY26 Full Allocation'!B:B, 'FY26 Full Allocation'!D:D, "", FALSE)</f>
        <v>76557.7</v>
      </c>
      <c r="K479" s="12">
        <f>_xlfn.XLOOKUP(A:A, 'FY26 Full Allocation'!B:B, 'FY26 Full Allocation'!D:D, "", FALSE)</f>
        <v>76557.7</v>
      </c>
      <c r="O479" t="s">
        <v>95</v>
      </c>
      <c r="P479" t="str">
        <f>_xlfn.XLOOKUP(A479, 'FY26 Indirect Cost Rates'!E:E, 'FY26 Indirect Cost Rates'!D:D, "", FALSE)</f>
        <v/>
      </c>
      <c r="Q479">
        <f t="shared" si="7"/>
        <v>0</v>
      </c>
    </row>
    <row r="480" spans="1:17">
      <c r="A480" t="s">
        <v>1717</v>
      </c>
      <c r="B480" t="s">
        <v>1718</v>
      </c>
      <c r="C480" t="s">
        <v>1719</v>
      </c>
      <c r="D480" t="s">
        <v>1720</v>
      </c>
      <c r="E480" t="s">
        <v>92</v>
      </c>
      <c r="F480" s="13">
        <v>45200</v>
      </c>
      <c r="G480" t="s">
        <v>93</v>
      </c>
      <c r="H480" t="s">
        <v>94</v>
      </c>
      <c r="I480" s="12">
        <f>_xlfn.XLOOKUP(A:A, 'FY26 Prelim Allocation'!B:B, 'FY26 Prelim Allocation'!D:D, "", FALSE)</f>
        <v>1283937.69</v>
      </c>
      <c r="J480" s="12">
        <f>_xlfn.XLOOKUP(A:A, 'FY26 Full Allocation'!B:B, 'FY26 Full Allocation'!D:D, "", FALSE)</f>
        <v>1274457.96</v>
      </c>
      <c r="K480" s="12">
        <f>_xlfn.XLOOKUP(A:A, 'FY26 Full Allocation'!B:B, 'FY26 Full Allocation'!D:D, "", FALSE)</f>
        <v>1274457.96</v>
      </c>
      <c r="O480" t="s">
        <v>95</v>
      </c>
      <c r="P480">
        <f>_xlfn.XLOOKUP(A480, 'FY26 Indirect Cost Rates'!E:E, 'FY26 Indirect Cost Rates'!D:D, "", FALSE)</f>
        <v>4.8</v>
      </c>
      <c r="Q480">
        <f t="shared" si="7"/>
        <v>4.8000000000000001E-2</v>
      </c>
    </row>
    <row r="481" spans="1:17">
      <c r="A481" t="s">
        <v>1721</v>
      </c>
      <c r="B481" t="s">
        <v>1722</v>
      </c>
      <c r="C481" t="s">
        <v>1722</v>
      </c>
      <c r="D481" t="s">
        <v>1723</v>
      </c>
      <c r="E481" t="s">
        <v>92</v>
      </c>
      <c r="F481" s="13">
        <v>45200</v>
      </c>
      <c r="G481" t="s">
        <v>93</v>
      </c>
      <c r="H481" t="s">
        <v>94</v>
      </c>
      <c r="I481" s="12">
        <f>_xlfn.XLOOKUP(A:A, 'FY26 Prelim Allocation'!B:B, 'FY26 Prelim Allocation'!D:D, "", FALSE)</f>
        <v>47081.97</v>
      </c>
      <c r="J481" s="12">
        <f>_xlfn.XLOOKUP(A:A, 'FY26 Full Allocation'!B:B, 'FY26 Full Allocation'!D:D, "", FALSE)</f>
        <v>47130.33</v>
      </c>
      <c r="K481" s="12">
        <f>_xlfn.XLOOKUP(A:A, 'FY26 Full Allocation'!B:B, 'FY26 Full Allocation'!D:D, "", FALSE)</f>
        <v>47130.33</v>
      </c>
      <c r="O481" t="s">
        <v>95</v>
      </c>
      <c r="P481" t="str">
        <f>_xlfn.XLOOKUP(A481, 'FY26 Indirect Cost Rates'!E:E, 'FY26 Indirect Cost Rates'!D:D, "", FALSE)</f>
        <v/>
      </c>
      <c r="Q481">
        <f t="shared" si="7"/>
        <v>0</v>
      </c>
    </row>
    <row r="482" spans="1:17">
      <c r="A482" t="s">
        <v>1724</v>
      </c>
      <c r="B482" t="s">
        <v>1725</v>
      </c>
      <c r="C482" t="s">
        <v>1726</v>
      </c>
      <c r="D482" t="s">
        <v>1727</v>
      </c>
      <c r="E482" t="s">
        <v>92</v>
      </c>
      <c r="F482" s="13">
        <v>45200</v>
      </c>
      <c r="G482" t="s">
        <v>93</v>
      </c>
      <c r="H482" t="s">
        <v>94</v>
      </c>
      <c r="I482" s="12">
        <f>_xlfn.XLOOKUP(A:A, 'FY26 Prelim Allocation'!B:B, 'FY26 Prelim Allocation'!D:D, "", FALSE)</f>
        <v>22673.52</v>
      </c>
      <c r="J482" s="12">
        <f>_xlfn.XLOOKUP(A:A, 'FY26 Full Allocation'!B:B, 'FY26 Full Allocation'!D:D, "", FALSE)</f>
        <v>22691.360000000001</v>
      </c>
      <c r="K482" s="12">
        <f>_xlfn.XLOOKUP(A:A, 'FY26 Full Allocation'!B:B, 'FY26 Full Allocation'!D:D, "", FALSE)</f>
        <v>22691.360000000001</v>
      </c>
      <c r="O482" t="s">
        <v>95</v>
      </c>
      <c r="P482" t="str">
        <f>_xlfn.XLOOKUP(A482, 'FY26 Indirect Cost Rates'!E:E, 'FY26 Indirect Cost Rates'!D:D, "", FALSE)</f>
        <v/>
      </c>
      <c r="Q482">
        <f t="shared" si="7"/>
        <v>0</v>
      </c>
    </row>
    <row r="483" spans="1:17">
      <c r="A483" t="s">
        <v>1728</v>
      </c>
      <c r="B483" t="s">
        <v>1729</v>
      </c>
      <c r="C483" t="s">
        <v>1730</v>
      </c>
      <c r="D483" t="s">
        <v>1731</v>
      </c>
      <c r="E483" t="s">
        <v>92</v>
      </c>
      <c r="F483" s="13">
        <v>45200</v>
      </c>
      <c r="G483" t="s">
        <v>93</v>
      </c>
      <c r="H483" t="s">
        <v>94</v>
      </c>
      <c r="I483" s="12">
        <f>_xlfn.XLOOKUP(A:A, 'FY26 Prelim Allocation'!B:B, 'FY26 Prelim Allocation'!D:D, "", FALSE)</f>
        <v>6121613.1100000003</v>
      </c>
      <c r="J483" s="12">
        <f>_xlfn.XLOOKUP(A:A, 'FY26 Full Allocation'!B:B, 'FY26 Full Allocation'!D:D, "", FALSE)</f>
        <v>6128844.9100000001</v>
      </c>
      <c r="K483" s="12">
        <f>_xlfn.XLOOKUP(A:A, 'FY26 Full Allocation'!B:B, 'FY26 Full Allocation'!D:D, "", FALSE)</f>
        <v>6128844.9100000001</v>
      </c>
      <c r="O483" t="s">
        <v>95</v>
      </c>
      <c r="P483">
        <f>_xlfn.XLOOKUP(A483, 'FY26 Indirect Cost Rates'!E:E, 'FY26 Indirect Cost Rates'!D:D, "", FALSE)</f>
        <v>4.63</v>
      </c>
      <c r="Q483">
        <f t="shared" si="7"/>
        <v>4.6300000000000001E-2</v>
      </c>
    </row>
    <row r="484" spans="1:17">
      <c r="A484" t="s">
        <v>1732</v>
      </c>
      <c r="B484" t="s">
        <v>1733</v>
      </c>
      <c r="C484" t="s">
        <v>1734</v>
      </c>
      <c r="D484" t="s">
        <v>1735</v>
      </c>
      <c r="E484" t="s">
        <v>92</v>
      </c>
      <c r="F484" s="13">
        <v>45200</v>
      </c>
      <c r="G484" t="s">
        <v>93</v>
      </c>
      <c r="H484" t="s">
        <v>94</v>
      </c>
      <c r="I484" s="12">
        <f>_xlfn.XLOOKUP(A:A, 'FY26 Prelim Allocation'!B:B, 'FY26 Prelim Allocation'!D:D, "", FALSE)</f>
        <v>35203.67</v>
      </c>
      <c r="J484" s="12">
        <f>_xlfn.XLOOKUP(A:A, 'FY26 Full Allocation'!B:B, 'FY26 Full Allocation'!D:D, "", FALSE)</f>
        <v>35231.51</v>
      </c>
      <c r="K484" s="12">
        <f>_xlfn.XLOOKUP(A:A, 'FY26 Full Allocation'!B:B, 'FY26 Full Allocation'!D:D, "", FALSE)</f>
        <v>35231.51</v>
      </c>
      <c r="O484" t="s">
        <v>95</v>
      </c>
      <c r="P484">
        <f>_xlfn.XLOOKUP(A484, 'FY26 Indirect Cost Rates'!E:E, 'FY26 Indirect Cost Rates'!D:D, "", FALSE)</f>
        <v>8</v>
      </c>
      <c r="Q484">
        <f t="shared" si="7"/>
        <v>0.08</v>
      </c>
    </row>
    <row r="485" spans="1:17">
      <c r="A485" t="s">
        <v>1736</v>
      </c>
      <c r="B485" t="s">
        <v>1737</v>
      </c>
      <c r="C485" t="s">
        <v>1738</v>
      </c>
      <c r="D485" t="s">
        <v>1739</v>
      </c>
      <c r="E485" t="s">
        <v>92</v>
      </c>
      <c r="F485" s="13">
        <v>45200</v>
      </c>
      <c r="G485" t="s">
        <v>93</v>
      </c>
      <c r="H485" t="s">
        <v>94</v>
      </c>
      <c r="I485" s="12">
        <f>_xlfn.XLOOKUP(A:A, 'FY26 Prelim Allocation'!B:B, 'FY26 Prelim Allocation'!D:D, "", FALSE)</f>
        <v>1350.79</v>
      </c>
      <c r="J485" s="12">
        <f>_xlfn.XLOOKUP(A:A, 'FY26 Full Allocation'!B:B, 'FY26 Full Allocation'!D:D, "", FALSE)</f>
        <v>1351.9</v>
      </c>
      <c r="K485" s="12">
        <f>_xlfn.XLOOKUP(A:A, 'FY26 Full Allocation'!B:B, 'FY26 Full Allocation'!D:D, "", FALSE)</f>
        <v>1351.9</v>
      </c>
      <c r="O485" t="s">
        <v>95</v>
      </c>
      <c r="P485" t="str">
        <f>_xlfn.XLOOKUP(A485, 'FY26 Indirect Cost Rates'!E:E, 'FY26 Indirect Cost Rates'!D:D, "", FALSE)</f>
        <v/>
      </c>
      <c r="Q485">
        <f t="shared" si="7"/>
        <v>0</v>
      </c>
    </row>
    <row r="486" spans="1:17">
      <c r="A486" t="s">
        <v>1740</v>
      </c>
      <c r="B486" t="s">
        <v>1741</v>
      </c>
      <c r="C486" t="s">
        <v>1742</v>
      </c>
      <c r="D486" t="s">
        <v>1743</v>
      </c>
      <c r="E486" t="s">
        <v>92</v>
      </c>
      <c r="F486" s="13">
        <v>45200</v>
      </c>
      <c r="G486" t="s">
        <v>93</v>
      </c>
      <c r="H486" t="s">
        <v>94</v>
      </c>
      <c r="I486" s="12">
        <f>_xlfn.XLOOKUP(A:A, 'FY26 Prelim Allocation'!B:B, 'FY26 Prelim Allocation'!D:D, "", FALSE)</f>
        <v>289338.14</v>
      </c>
      <c r="J486" s="12">
        <f>_xlfn.XLOOKUP(A:A, 'FY26 Full Allocation'!B:B, 'FY26 Full Allocation'!D:D, "", FALSE)</f>
        <v>289651.7</v>
      </c>
      <c r="K486" s="12">
        <f>_xlfn.XLOOKUP(A:A, 'FY26 Full Allocation'!B:B, 'FY26 Full Allocation'!D:D, "", FALSE)</f>
        <v>289651.7</v>
      </c>
      <c r="O486" t="s">
        <v>95</v>
      </c>
      <c r="P486" t="str">
        <f>_xlfn.XLOOKUP(A486, 'FY26 Indirect Cost Rates'!E:E, 'FY26 Indirect Cost Rates'!D:D, "", FALSE)</f>
        <v/>
      </c>
      <c r="Q486">
        <f t="shared" si="7"/>
        <v>0</v>
      </c>
    </row>
    <row r="487" spans="1:17">
      <c r="A487" t="s">
        <v>1744</v>
      </c>
      <c r="B487" t="s">
        <v>1745</v>
      </c>
      <c r="C487" t="s">
        <v>1745</v>
      </c>
      <c r="D487" t="s">
        <v>1746</v>
      </c>
      <c r="E487" t="s">
        <v>92</v>
      </c>
      <c r="F487" s="13">
        <v>45200</v>
      </c>
      <c r="G487" t="s">
        <v>93</v>
      </c>
      <c r="H487" t="s">
        <v>94</v>
      </c>
      <c r="I487" s="12" t="str">
        <f>_xlfn.XLOOKUP(A:A, 'FY26 Prelim Allocation'!B:B, 'FY26 Prelim Allocation'!D:D, "", FALSE)</f>
        <v/>
      </c>
      <c r="J487" s="12" t="str">
        <f>_xlfn.XLOOKUP(A:A, 'FY26 Full Allocation'!B:B, 'FY26 Full Allocation'!D:D, "", FALSE)</f>
        <v/>
      </c>
      <c r="K487" s="12" t="str">
        <f>_xlfn.XLOOKUP(A:A, 'FY26 Full Allocation'!B:B, 'FY26 Full Allocation'!D:D, "", FALSE)</f>
        <v/>
      </c>
      <c r="O487" t="s">
        <v>95</v>
      </c>
      <c r="P487" t="str">
        <f>_xlfn.XLOOKUP(A487, 'FY26 Indirect Cost Rates'!E:E, 'FY26 Indirect Cost Rates'!D:D, "", FALSE)</f>
        <v/>
      </c>
      <c r="Q487">
        <f t="shared" si="7"/>
        <v>0</v>
      </c>
    </row>
    <row r="488" spans="1:17">
      <c r="A488" t="s">
        <v>1747</v>
      </c>
      <c r="B488" t="s">
        <v>1748</v>
      </c>
      <c r="C488" t="s">
        <v>1749</v>
      </c>
      <c r="D488" t="s">
        <v>1750</v>
      </c>
      <c r="E488" t="s">
        <v>92</v>
      </c>
      <c r="F488" s="13">
        <v>45200</v>
      </c>
      <c r="G488" t="s">
        <v>93</v>
      </c>
      <c r="H488" t="s">
        <v>94</v>
      </c>
      <c r="I488" s="12">
        <f>_xlfn.XLOOKUP(A:A, 'FY26 Prelim Allocation'!B:B, 'FY26 Prelim Allocation'!D:D, "", FALSE)</f>
        <v>7358.16</v>
      </c>
      <c r="J488" s="12">
        <f>_xlfn.XLOOKUP(A:A, 'FY26 Full Allocation'!B:B, 'FY26 Full Allocation'!D:D, "", FALSE)</f>
        <v>7364.88</v>
      </c>
      <c r="K488" s="12">
        <f>_xlfn.XLOOKUP(A:A, 'FY26 Full Allocation'!B:B, 'FY26 Full Allocation'!D:D, "", FALSE)</f>
        <v>7364.88</v>
      </c>
      <c r="O488" t="s">
        <v>95</v>
      </c>
      <c r="P488">
        <f>_xlfn.XLOOKUP(A488, 'FY26 Indirect Cost Rates'!E:E, 'FY26 Indirect Cost Rates'!D:D, "", FALSE)</f>
        <v>8</v>
      </c>
      <c r="Q488">
        <f t="shared" si="7"/>
        <v>0.08</v>
      </c>
    </row>
    <row r="489" spans="1:17">
      <c r="A489" t="s">
        <v>1751</v>
      </c>
      <c r="B489" t="s">
        <v>1752</v>
      </c>
      <c r="C489" t="s">
        <v>1749</v>
      </c>
      <c r="D489" t="s">
        <v>1750</v>
      </c>
      <c r="E489" t="s">
        <v>92</v>
      </c>
      <c r="F489" s="13">
        <v>45200</v>
      </c>
      <c r="G489" t="s">
        <v>93</v>
      </c>
      <c r="H489" t="s">
        <v>94</v>
      </c>
      <c r="I489" s="12">
        <f>_xlfn.XLOOKUP(A:A, 'FY26 Prelim Allocation'!B:B, 'FY26 Prelim Allocation'!D:D, "", FALSE)</f>
        <v>19398.97</v>
      </c>
      <c r="J489" s="12">
        <f>_xlfn.XLOOKUP(A:A, 'FY26 Full Allocation'!B:B, 'FY26 Full Allocation'!D:D, "", FALSE)</f>
        <v>19415.48</v>
      </c>
      <c r="K489" s="12">
        <f>_xlfn.XLOOKUP(A:A, 'FY26 Full Allocation'!B:B, 'FY26 Full Allocation'!D:D, "", FALSE)</f>
        <v>19415.48</v>
      </c>
      <c r="O489" t="s">
        <v>95</v>
      </c>
      <c r="P489">
        <f>_xlfn.XLOOKUP(A489, 'FY26 Indirect Cost Rates'!E:E, 'FY26 Indirect Cost Rates'!D:D, "", FALSE)</f>
        <v>8</v>
      </c>
      <c r="Q489">
        <f t="shared" si="7"/>
        <v>0.08</v>
      </c>
    </row>
    <row r="490" spans="1:17">
      <c r="A490" t="s">
        <v>1753</v>
      </c>
      <c r="B490" t="s">
        <v>1754</v>
      </c>
      <c r="C490" t="s">
        <v>1749</v>
      </c>
      <c r="D490" t="s">
        <v>1750</v>
      </c>
      <c r="E490" t="s">
        <v>92</v>
      </c>
      <c r="F490" s="13">
        <v>45200</v>
      </c>
      <c r="G490" t="s">
        <v>93</v>
      </c>
      <c r="H490" t="s">
        <v>94</v>
      </c>
      <c r="I490" s="12">
        <f>_xlfn.XLOOKUP(A:A, 'FY26 Prelim Allocation'!B:B, 'FY26 Prelim Allocation'!D:D, "", FALSE)</f>
        <v>29772.29</v>
      </c>
      <c r="J490" s="12">
        <f>_xlfn.XLOOKUP(A:A, 'FY26 Full Allocation'!B:B, 'FY26 Full Allocation'!D:D, "", FALSE)</f>
        <v>0</v>
      </c>
      <c r="K490" s="12">
        <f>_xlfn.XLOOKUP(A:A, 'FY26 Full Allocation'!B:B, 'FY26 Full Allocation'!D:D, "", FALSE)</f>
        <v>0</v>
      </c>
      <c r="O490" t="s">
        <v>95</v>
      </c>
      <c r="P490">
        <f>_xlfn.XLOOKUP(A490, 'FY26 Indirect Cost Rates'!E:E, 'FY26 Indirect Cost Rates'!D:D, "", FALSE)</f>
        <v>8</v>
      </c>
      <c r="Q490">
        <f t="shared" si="7"/>
        <v>0.08</v>
      </c>
    </row>
    <row r="491" spans="1:17">
      <c r="A491" t="s">
        <v>1755</v>
      </c>
      <c r="B491" t="s">
        <v>1756</v>
      </c>
      <c r="C491" t="s">
        <v>1757</v>
      </c>
      <c r="D491" t="s">
        <v>1758</v>
      </c>
      <c r="E491" t="s">
        <v>92</v>
      </c>
      <c r="F491" s="13">
        <v>45200</v>
      </c>
      <c r="G491" t="s">
        <v>93</v>
      </c>
      <c r="H491" t="s">
        <v>94</v>
      </c>
      <c r="I491" s="12">
        <f>_xlfn.XLOOKUP(A:A, 'FY26 Prelim Allocation'!B:B, 'FY26 Prelim Allocation'!D:D, "", FALSE)</f>
        <v>188979.13</v>
      </c>
      <c r="J491" s="12">
        <f>_xlfn.XLOOKUP(A:A, 'FY26 Full Allocation'!B:B, 'FY26 Full Allocation'!D:D, "", FALSE)</f>
        <v>189157.49</v>
      </c>
      <c r="K491" s="12">
        <f>_xlfn.XLOOKUP(A:A, 'FY26 Full Allocation'!B:B, 'FY26 Full Allocation'!D:D, "", FALSE)</f>
        <v>189157.49</v>
      </c>
      <c r="O491" t="s">
        <v>95</v>
      </c>
      <c r="P491">
        <f>_xlfn.XLOOKUP(A491, 'FY26 Indirect Cost Rates'!E:E, 'FY26 Indirect Cost Rates'!D:D, "", FALSE)</f>
        <v>3.76</v>
      </c>
      <c r="Q491">
        <f t="shared" si="7"/>
        <v>3.7599999999999995E-2</v>
      </c>
    </row>
    <row r="492" spans="1:17">
      <c r="A492" t="s">
        <v>1759</v>
      </c>
      <c r="B492" t="s">
        <v>1760</v>
      </c>
      <c r="C492">
        <v>0</v>
      </c>
      <c r="D492">
        <v>0</v>
      </c>
      <c r="E492" t="s">
        <v>92</v>
      </c>
      <c r="F492" s="13">
        <v>45200</v>
      </c>
      <c r="G492" t="s">
        <v>93</v>
      </c>
      <c r="H492" t="s">
        <v>94</v>
      </c>
      <c r="I492" s="12">
        <f>_xlfn.XLOOKUP(A:A, 'FY26 Prelim Allocation'!B:B, 'FY26 Prelim Allocation'!D:D, "", FALSE)</f>
        <v>10554.81</v>
      </c>
      <c r="J492" s="12">
        <f>_xlfn.XLOOKUP(A:A, 'FY26 Full Allocation'!B:B, 'FY26 Full Allocation'!D:D, "", FALSE)</f>
        <v>10554.81</v>
      </c>
      <c r="K492" s="12">
        <f>_xlfn.XLOOKUP(A:A, 'FY26 Full Allocation'!B:B, 'FY26 Full Allocation'!D:D, "", FALSE)</f>
        <v>10554.81</v>
      </c>
      <c r="O492" t="s">
        <v>95</v>
      </c>
      <c r="P492" t="str">
        <f>_xlfn.XLOOKUP(A492, 'FY26 Indirect Cost Rates'!E:E, 'FY26 Indirect Cost Rates'!D:D, "", FALSE)</f>
        <v/>
      </c>
      <c r="Q492">
        <f t="shared" si="7"/>
        <v>0</v>
      </c>
    </row>
    <row r="493" spans="1:17">
      <c r="A493" t="s">
        <v>1761</v>
      </c>
      <c r="B493" t="s">
        <v>1762</v>
      </c>
      <c r="C493" t="s">
        <v>1763</v>
      </c>
      <c r="D493" t="s">
        <v>1764</v>
      </c>
      <c r="E493" t="s">
        <v>92</v>
      </c>
      <c r="F493" s="13">
        <v>45200</v>
      </c>
      <c r="G493" t="s">
        <v>93</v>
      </c>
      <c r="H493" t="s">
        <v>94</v>
      </c>
      <c r="I493" s="12">
        <f>_xlfn.XLOOKUP(A:A, 'FY26 Prelim Allocation'!B:B, 'FY26 Prelim Allocation'!D:D, "", FALSE)</f>
        <v>46348.85</v>
      </c>
      <c r="J493" s="12">
        <f>_xlfn.XLOOKUP(A:A, 'FY26 Full Allocation'!B:B, 'FY26 Full Allocation'!D:D, "", FALSE)</f>
        <v>46384.29</v>
      </c>
      <c r="K493" s="12">
        <f>_xlfn.XLOOKUP(A:A, 'FY26 Full Allocation'!B:B, 'FY26 Full Allocation'!D:D, "", FALSE)</f>
        <v>46384.29</v>
      </c>
      <c r="O493" t="s">
        <v>95</v>
      </c>
      <c r="P493" t="str">
        <f>_xlfn.XLOOKUP(A493, 'FY26 Indirect Cost Rates'!E:E, 'FY26 Indirect Cost Rates'!D:D, "", FALSE)</f>
        <v/>
      </c>
      <c r="Q493">
        <f t="shared" si="7"/>
        <v>0</v>
      </c>
    </row>
    <row r="494" spans="1:17">
      <c r="A494" t="s">
        <v>1765</v>
      </c>
      <c r="B494" t="s">
        <v>1766</v>
      </c>
      <c r="C494" t="s">
        <v>1767</v>
      </c>
      <c r="D494" t="s">
        <v>1768</v>
      </c>
      <c r="E494" t="s">
        <v>92</v>
      </c>
      <c r="F494" s="13">
        <v>45200</v>
      </c>
      <c r="G494" t="s">
        <v>93</v>
      </c>
      <c r="H494" t="s">
        <v>94</v>
      </c>
      <c r="I494" s="12">
        <f>_xlfn.XLOOKUP(A:A, 'FY26 Prelim Allocation'!B:B, 'FY26 Prelim Allocation'!D:D, "", FALSE)</f>
        <v>30863.17</v>
      </c>
      <c r="J494" s="12">
        <f>_xlfn.XLOOKUP(A:A, 'FY26 Full Allocation'!B:B, 'FY26 Full Allocation'!D:D, "", FALSE)</f>
        <v>30879.72</v>
      </c>
      <c r="K494" s="12">
        <f>_xlfn.XLOOKUP(A:A, 'FY26 Full Allocation'!B:B, 'FY26 Full Allocation'!D:D, "", FALSE)</f>
        <v>30879.72</v>
      </c>
      <c r="O494" t="s">
        <v>95</v>
      </c>
      <c r="P494" t="str">
        <f>_xlfn.XLOOKUP(A494, 'FY26 Indirect Cost Rates'!E:E, 'FY26 Indirect Cost Rates'!D:D, "", FALSE)</f>
        <v/>
      </c>
      <c r="Q494">
        <f t="shared" si="7"/>
        <v>0</v>
      </c>
    </row>
    <row r="495" spans="1:17">
      <c r="A495" t="s">
        <v>1769</v>
      </c>
      <c r="B495" t="s">
        <v>1770</v>
      </c>
      <c r="C495" t="s">
        <v>1771</v>
      </c>
      <c r="D495" t="s">
        <v>1772</v>
      </c>
      <c r="E495" t="s">
        <v>92</v>
      </c>
      <c r="F495" s="13">
        <v>45200</v>
      </c>
      <c r="G495" t="s">
        <v>93</v>
      </c>
      <c r="H495" t="s">
        <v>94</v>
      </c>
      <c r="I495" s="12">
        <f>_xlfn.XLOOKUP(A:A, 'FY26 Prelim Allocation'!B:B, 'FY26 Prelim Allocation'!D:D, "", FALSE)</f>
        <v>242564.86</v>
      </c>
      <c r="J495" s="12">
        <f>_xlfn.XLOOKUP(A:A, 'FY26 Full Allocation'!B:B, 'FY26 Full Allocation'!D:D, "", FALSE)</f>
        <v>242754.65</v>
      </c>
      <c r="K495" s="12">
        <f>_xlfn.XLOOKUP(A:A, 'FY26 Full Allocation'!B:B, 'FY26 Full Allocation'!D:D, "", FALSE)</f>
        <v>242754.65</v>
      </c>
      <c r="O495" t="s">
        <v>95</v>
      </c>
      <c r="P495">
        <f>_xlfn.XLOOKUP(A495, 'FY26 Indirect Cost Rates'!E:E, 'FY26 Indirect Cost Rates'!D:D, "", FALSE)</f>
        <v>8</v>
      </c>
      <c r="Q495">
        <f t="shared" si="7"/>
        <v>0.08</v>
      </c>
    </row>
    <row r="496" spans="1:17">
      <c r="A496" t="s">
        <v>1773</v>
      </c>
      <c r="B496" t="s">
        <v>1774</v>
      </c>
      <c r="C496" t="s">
        <v>1774</v>
      </c>
      <c r="D496" t="s">
        <v>1775</v>
      </c>
      <c r="E496" t="s">
        <v>92</v>
      </c>
      <c r="F496" s="13">
        <v>45200</v>
      </c>
      <c r="G496" t="s">
        <v>93</v>
      </c>
      <c r="H496" t="s">
        <v>94</v>
      </c>
      <c r="I496" s="12">
        <f>_xlfn.XLOOKUP(A:A, 'FY26 Prelim Allocation'!B:B, 'FY26 Prelim Allocation'!D:D, "", FALSE)</f>
        <v>68456.070000000007</v>
      </c>
      <c r="J496" s="12">
        <f>_xlfn.XLOOKUP(A:A, 'FY26 Full Allocation'!B:B, 'FY26 Full Allocation'!D:D, "", FALSE)</f>
        <v>68526.69</v>
      </c>
      <c r="K496" s="12">
        <f>_xlfn.XLOOKUP(A:A, 'FY26 Full Allocation'!B:B, 'FY26 Full Allocation'!D:D, "", FALSE)</f>
        <v>68526.69</v>
      </c>
      <c r="O496" t="s">
        <v>95</v>
      </c>
      <c r="P496" t="str">
        <f>_xlfn.XLOOKUP(A496, 'FY26 Indirect Cost Rates'!E:E, 'FY26 Indirect Cost Rates'!D:D, "", FALSE)</f>
        <v/>
      </c>
      <c r="Q496">
        <f t="shared" si="7"/>
        <v>0</v>
      </c>
    </row>
    <row r="497" spans="1:17">
      <c r="A497" t="s">
        <v>1776</v>
      </c>
      <c r="B497" t="s">
        <v>1777</v>
      </c>
      <c r="C497" t="s">
        <v>1778</v>
      </c>
      <c r="D497" t="s">
        <v>1779</v>
      </c>
      <c r="E497" t="s">
        <v>92</v>
      </c>
      <c r="F497" s="13">
        <v>45200</v>
      </c>
      <c r="G497" t="s">
        <v>93</v>
      </c>
      <c r="H497" t="s">
        <v>94</v>
      </c>
      <c r="I497" s="12" t="str">
        <f>_xlfn.XLOOKUP(A:A, 'FY26 Prelim Allocation'!B:B, 'FY26 Prelim Allocation'!D:D, "", FALSE)</f>
        <v/>
      </c>
      <c r="J497" s="12" t="str">
        <f>_xlfn.XLOOKUP(A:A, 'FY26 Full Allocation'!B:B, 'FY26 Full Allocation'!D:D, "", FALSE)</f>
        <v/>
      </c>
      <c r="K497" s="12" t="str">
        <f>_xlfn.XLOOKUP(A:A, 'FY26 Full Allocation'!B:B, 'FY26 Full Allocation'!D:D, "", FALSE)</f>
        <v/>
      </c>
      <c r="O497" t="s">
        <v>95</v>
      </c>
      <c r="P497" t="str">
        <f>_xlfn.XLOOKUP(A497, 'FY26 Indirect Cost Rates'!E:E, 'FY26 Indirect Cost Rates'!D:D, "", FALSE)</f>
        <v/>
      </c>
      <c r="Q497">
        <f t="shared" si="7"/>
        <v>0</v>
      </c>
    </row>
    <row r="498" spans="1:17">
      <c r="A498" t="s">
        <v>1780</v>
      </c>
      <c r="B498" t="s">
        <v>1781</v>
      </c>
      <c r="C498" t="s">
        <v>1782</v>
      </c>
      <c r="D498" t="s">
        <v>1783</v>
      </c>
      <c r="E498" t="s">
        <v>92</v>
      </c>
      <c r="F498" s="13">
        <v>45200</v>
      </c>
      <c r="G498" t="s">
        <v>93</v>
      </c>
      <c r="H498" t="s">
        <v>94</v>
      </c>
      <c r="I498" s="12">
        <f>_xlfn.XLOOKUP(A:A, 'FY26 Prelim Allocation'!B:B, 'FY26 Prelim Allocation'!D:D, "", FALSE)</f>
        <v>21501.17</v>
      </c>
      <c r="J498" s="12">
        <f>_xlfn.XLOOKUP(A:A, 'FY26 Full Allocation'!B:B, 'FY26 Full Allocation'!D:D, "", FALSE)</f>
        <v>21520.94</v>
      </c>
      <c r="K498" s="12">
        <f>_xlfn.XLOOKUP(A:A, 'FY26 Full Allocation'!B:B, 'FY26 Full Allocation'!D:D, "", FALSE)</f>
        <v>21520.94</v>
      </c>
      <c r="O498" t="s">
        <v>95</v>
      </c>
      <c r="P498" t="str">
        <f>_xlfn.XLOOKUP(A498, 'FY26 Indirect Cost Rates'!E:E, 'FY26 Indirect Cost Rates'!D:D, "", FALSE)</f>
        <v/>
      </c>
      <c r="Q498">
        <f t="shared" si="7"/>
        <v>0</v>
      </c>
    </row>
    <row r="499" spans="1:17">
      <c r="A499" t="s">
        <v>1784</v>
      </c>
      <c r="B499" t="s">
        <v>1785</v>
      </c>
      <c r="C499" t="s">
        <v>1786</v>
      </c>
      <c r="D499" t="s">
        <v>1787</v>
      </c>
      <c r="E499" t="s">
        <v>92</v>
      </c>
      <c r="F499" s="13">
        <v>45200</v>
      </c>
      <c r="G499" t="s">
        <v>93</v>
      </c>
      <c r="H499" t="s">
        <v>94</v>
      </c>
      <c r="I499" s="12">
        <f>_xlfn.XLOOKUP(A:A, 'FY26 Prelim Allocation'!B:B, 'FY26 Prelim Allocation'!D:D, "", FALSE)</f>
        <v>139854.09</v>
      </c>
      <c r="J499" s="12">
        <f>_xlfn.XLOOKUP(A:A, 'FY26 Full Allocation'!B:B, 'FY26 Full Allocation'!D:D, "", FALSE)</f>
        <v>139996.1</v>
      </c>
      <c r="K499" s="12">
        <f>_xlfn.XLOOKUP(A:A, 'FY26 Full Allocation'!B:B, 'FY26 Full Allocation'!D:D, "", FALSE)</f>
        <v>139996.1</v>
      </c>
      <c r="O499" t="s">
        <v>95</v>
      </c>
      <c r="P499">
        <f>_xlfn.XLOOKUP(A499, 'FY26 Indirect Cost Rates'!E:E, 'FY26 Indirect Cost Rates'!D:D, "", FALSE)</f>
        <v>8</v>
      </c>
      <c r="Q499">
        <f t="shared" si="7"/>
        <v>0.08</v>
      </c>
    </row>
    <row r="500" spans="1:17">
      <c r="A500" t="s">
        <v>1788</v>
      </c>
      <c r="B500" t="s">
        <v>1785</v>
      </c>
      <c r="C500" t="s">
        <v>1789</v>
      </c>
      <c r="D500" t="s">
        <v>1787</v>
      </c>
      <c r="E500" t="s">
        <v>92</v>
      </c>
      <c r="F500" s="13">
        <v>45200</v>
      </c>
      <c r="G500" t="s">
        <v>93</v>
      </c>
      <c r="H500" t="s">
        <v>94</v>
      </c>
      <c r="I500" s="12">
        <f>_xlfn.XLOOKUP(A:A, 'FY26 Prelim Allocation'!B:B, 'FY26 Prelim Allocation'!D:D, "", FALSE)</f>
        <v>888582.07</v>
      </c>
      <c r="J500" s="12">
        <f>_xlfn.XLOOKUP(A:A, 'FY26 Full Allocation'!B:B, 'FY26 Full Allocation'!D:D, "", FALSE)</f>
        <v>889536.85</v>
      </c>
      <c r="K500" s="12">
        <f>_xlfn.XLOOKUP(A:A, 'FY26 Full Allocation'!B:B, 'FY26 Full Allocation'!D:D, "", FALSE)</f>
        <v>889536.85</v>
      </c>
      <c r="O500" t="s">
        <v>95</v>
      </c>
      <c r="P500" t="str">
        <f>_xlfn.XLOOKUP(A500, 'FY26 Indirect Cost Rates'!E:E, 'FY26 Indirect Cost Rates'!D:D, "", FALSE)</f>
        <v/>
      </c>
      <c r="Q500">
        <f t="shared" si="7"/>
        <v>0</v>
      </c>
    </row>
    <row r="501" spans="1:17">
      <c r="A501" t="s">
        <v>1790</v>
      </c>
      <c r="B501" t="s">
        <v>1791</v>
      </c>
      <c r="C501" t="s">
        <v>1792</v>
      </c>
      <c r="D501" t="s">
        <v>1793</v>
      </c>
      <c r="E501" t="s">
        <v>92</v>
      </c>
      <c r="F501" s="13">
        <v>45200</v>
      </c>
      <c r="G501" t="s">
        <v>93</v>
      </c>
      <c r="H501" t="s">
        <v>94</v>
      </c>
      <c r="I501" s="12">
        <f>_xlfn.XLOOKUP(A:A, 'FY26 Prelim Allocation'!B:B, 'FY26 Prelim Allocation'!D:D, "", FALSE)</f>
        <v>31087.37</v>
      </c>
      <c r="J501" s="12">
        <f>_xlfn.XLOOKUP(A:A, 'FY26 Full Allocation'!B:B, 'FY26 Full Allocation'!D:D, "", FALSE)</f>
        <v>31113.8</v>
      </c>
      <c r="K501" s="12">
        <f>_xlfn.XLOOKUP(A:A, 'FY26 Full Allocation'!B:B, 'FY26 Full Allocation'!D:D, "", FALSE)</f>
        <v>31113.8</v>
      </c>
      <c r="O501" t="s">
        <v>95</v>
      </c>
      <c r="P501" t="str">
        <f>_xlfn.XLOOKUP(A501, 'FY26 Indirect Cost Rates'!E:E, 'FY26 Indirect Cost Rates'!D:D, "", FALSE)</f>
        <v/>
      </c>
      <c r="Q501">
        <f t="shared" si="7"/>
        <v>0</v>
      </c>
    </row>
    <row r="502" spans="1:17">
      <c r="A502" t="s">
        <v>1794</v>
      </c>
      <c r="B502" t="s">
        <v>1795</v>
      </c>
      <c r="C502" t="s">
        <v>1795</v>
      </c>
      <c r="D502" t="s">
        <v>1796</v>
      </c>
      <c r="E502" t="s">
        <v>92</v>
      </c>
      <c r="F502" s="13">
        <v>45200</v>
      </c>
      <c r="G502" t="s">
        <v>93</v>
      </c>
      <c r="H502" t="s">
        <v>94</v>
      </c>
      <c r="I502" s="12">
        <f>_xlfn.XLOOKUP(A:A, 'FY26 Prelim Allocation'!B:B, 'FY26 Prelim Allocation'!D:D, "", FALSE)</f>
        <v>31561.15</v>
      </c>
      <c r="J502" s="12">
        <f>_xlfn.XLOOKUP(A:A, 'FY26 Full Allocation'!B:B, 'FY26 Full Allocation'!D:D, "", FALSE)</f>
        <v>31595.73</v>
      </c>
      <c r="K502" s="12">
        <f>_xlfn.XLOOKUP(A:A, 'FY26 Full Allocation'!B:B, 'FY26 Full Allocation'!D:D, "", FALSE)</f>
        <v>31595.73</v>
      </c>
      <c r="O502" t="s">
        <v>95</v>
      </c>
      <c r="P502">
        <f>_xlfn.XLOOKUP(A502, 'FY26 Indirect Cost Rates'!E:E, 'FY26 Indirect Cost Rates'!D:D, "", FALSE)</f>
        <v>8</v>
      </c>
      <c r="Q502">
        <f t="shared" si="7"/>
        <v>0.08</v>
      </c>
    </row>
    <row r="503" spans="1:17">
      <c r="A503" t="s">
        <v>1797</v>
      </c>
      <c r="B503" t="s">
        <v>1798</v>
      </c>
      <c r="C503" t="s">
        <v>1799</v>
      </c>
      <c r="D503" t="s">
        <v>1800</v>
      </c>
      <c r="E503" t="s">
        <v>92</v>
      </c>
      <c r="F503" s="13">
        <v>45200</v>
      </c>
      <c r="G503" t="s">
        <v>93</v>
      </c>
      <c r="H503" t="s">
        <v>94</v>
      </c>
      <c r="I503" s="12">
        <f>_xlfn.XLOOKUP(A:A, 'FY26 Prelim Allocation'!B:B, 'FY26 Prelim Allocation'!D:D, "", FALSE)</f>
        <v>802239.55</v>
      </c>
      <c r="J503" s="12">
        <f>_xlfn.XLOOKUP(A:A, 'FY26 Full Allocation'!B:B, 'FY26 Full Allocation'!D:D, "", FALSE)</f>
        <v>805720.06</v>
      </c>
      <c r="K503" s="12">
        <f>_xlfn.XLOOKUP(A:A, 'FY26 Full Allocation'!B:B, 'FY26 Full Allocation'!D:D, "", FALSE)</f>
        <v>805720.06</v>
      </c>
      <c r="O503" t="s">
        <v>95</v>
      </c>
      <c r="P503">
        <f>_xlfn.XLOOKUP(A503, 'FY26 Indirect Cost Rates'!E:E, 'FY26 Indirect Cost Rates'!D:D, "", FALSE)</f>
        <v>3.91</v>
      </c>
      <c r="Q503">
        <f t="shared" si="7"/>
        <v>3.9100000000000003E-2</v>
      </c>
    </row>
    <row r="504" spans="1:17">
      <c r="A504" t="s">
        <v>1801</v>
      </c>
      <c r="B504" t="s">
        <v>1802</v>
      </c>
      <c r="C504" t="s">
        <v>1802</v>
      </c>
      <c r="D504" t="s">
        <v>1803</v>
      </c>
      <c r="E504" t="s">
        <v>92</v>
      </c>
      <c r="F504" s="13">
        <v>45200</v>
      </c>
      <c r="G504" t="s">
        <v>93</v>
      </c>
      <c r="H504" t="s">
        <v>94</v>
      </c>
      <c r="I504" s="12">
        <f>_xlfn.XLOOKUP(A:A, 'FY26 Prelim Allocation'!B:B, 'FY26 Prelim Allocation'!D:D, "", FALSE)</f>
        <v>78267.509999999995</v>
      </c>
      <c r="J504" s="12">
        <f>_xlfn.XLOOKUP(A:A, 'FY26 Full Allocation'!B:B, 'FY26 Full Allocation'!D:D, "", FALSE)</f>
        <v>78344.740000000005</v>
      </c>
      <c r="K504" s="12">
        <f>_xlfn.XLOOKUP(A:A, 'FY26 Full Allocation'!B:B, 'FY26 Full Allocation'!D:D, "", FALSE)</f>
        <v>78344.740000000005</v>
      </c>
      <c r="O504" t="s">
        <v>95</v>
      </c>
      <c r="P504">
        <f>_xlfn.XLOOKUP(A504, 'FY26 Indirect Cost Rates'!E:E, 'FY26 Indirect Cost Rates'!D:D, "", FALSE)</f>
        <v>8</v>
      </c>
      <c r="Q504">
        <f t="shared" si="7"/>
        <v>0.08</v>
      </c>
    </row>
    <row r="505" spans="1:17">
      <c r="A505" t="s">
        <v>1804</v>
      </c>
      <c r="B505" t="s">
        <v>1805</v>
      </c>
      <c r="C505" t="s">
        <v>1805</v>
      </c>
      <c r="D505" t="s">
        <v>1806</v>
      </c>
      <c r="E505" t="s">
        <v>92</v>
      </c>
      <c r="F505" s="13">
        <v>45200</v>
      </c>
      <c r="G505" t="s">
        <v>93</v>
      </c>
      <c r="H505" t="s">
        <v>94</v>
      </c>
      <c r="I505" s="12">
        <f>_xlfn.XLOOKUP(A:A, 'FY26 Prelim Allocation'!B:B, 'FY26 Prelim Allocation'!D:D, "", FALSE)</f>
        <v>82291.820000000007</v>
      </c>
      <c r="J505" s="12">
        <f>_xlfn.XLOOKUP(A:A, 'FY26 Full Allocation'!B:B, 'FY26 Full Allocation'!D:D, "", FALSE)</f>
        <v>82357.600000000006</v>
      </c>
      <c r="K505" s="12">
        <f>_xlfn.XLOOKUP(A:A, 'FY26 Full Allocation'!B:B, 'FY26 Full Allocation'!D:D, "", FALSE)</f>
        <v>82357.600000000006</v>
      </c>
      <c r="O505" t="s">
        <v>95</v>
      </c>
      <c r="P505" t="str">
        <f>_xlfn.XLOOKUP(A505, 'FY26 Indirect Cost Rates'!E:E, 'FY26 Indirect Cost Rates'!D:D, "", FALSE)</f>
        <v/>
      </c>
      <c r="Q505">
        <f t="shared" si="7"/>
        <v>0</v>
      </c>
    </row>
    <row r="506" spans="1:17">
      <c r="A506" t="s">
        <v>1807</v>
      </c>
      <c r="B506" t="s">
        <v>1808</v>
      </c>
      <c r="C506" t="s">
        <v>1809</v>
      </c>
      <c r="D506" t="s">
        <v>1810</v>
      </c>
      <c r="E506" t="s">
        <v>92</v>
      </c>
      <c r="F506" s="13">
        <v>45200</v>
      </c>
      <c r="G506" t="s">
        <v>93</v>
      </c>
      <c r="H506" t="s">
        <v>94</v>
      </c>
      <c r="I506" s="12">
        <f>_xlfn.XLOOKUP(A:A, 'FY26 Prelim Allocation'!B:B, 'FY26 Prelim Allocation'!D:D, "", FALSE)</f>
        <v>45895.33</v>
      </c>
      <c r="J506" s="12">
        <f>_xlfn.XLOOKUP(A:A, 'FY26 Full Allocation'!B:B, 'FY26 Full Allocation'!D:D, "", FALSE)</f>
        <v>45920.61</v>
      </c>
      <c r="K506" s="12">
        <f>_xlfn.XLOOKUP(A:A, 'FY26 Full Allocation'!B:B, 'FY26 Full Allocation'!D:D, "", FALSE)</f>
        <v>45920.61</v>
      </c>
      <c r="O506" t="s">
        <v>95</v>
      </c>
      <c r="P506">
        <f>_xlfn.XLOOKUP(A506, 'FY26 Indirect Cost Rates'!E:E, 'FY26 Indirect Cost Rates'!D:D, "", FALSE)</f>
        <v>8</v>
      </c>
      <c r="Q506">
        <f t="shared" si="7"/>
        <v>0.08</v>
      </c>
    </row>
    <row r="507" spans="1:17">
      <c r="A507" t="s">
        <v>1811</v>
      </c>
      <c r="B507" t="s">
        <v>1812</v>
      </c>
      <c r="C507" t="s">
        <v>1813</v>
      </c>
      <c r="D507" t="s">
        <v>1814</v>
      </c>
      <c r="E507" t="s">
        <v>92</v>
      </c>
      <c r="F507" s="13">
        <v>45200</v>
      </c>
      <c r="G507" t="s">
        <v>93</v>
      </c>
      <c r="H507" t="s">
        <v>94</v>
      </c>
      <c r="I507" s="12">
        <f>_xlfn.XLOOKUP(A:A, 'FY26 Prelim Allocation'!B:B, 'FY26 Prelim Allocation'!D:D, "", FALSE)</f>
        <v>2242407.31</v>
      </c>
      <c r="J507" s="12">
        <f>_xlfn.XLOOKUP(A:A, 'FY26 Full Allocation'!B:B, 'FY26 Full Allocation'!D:D, "", FALSE)</f>
        <v>2244779.3199999998</v>
      </c>
      <c r="K507" s="12">
        <f>_xlfn.XLOOKUP(A:A, 'FY26 Full Allocation'!B:B, 'FY26 Full Allocation'!D:D, "", FALSE)</f>
        <v>2244779.3199999998</v>
      </c>
      <c r="O507" t="s">
        <v>95</v>
      </c>
      <c r="P507">
        <f>_xlfn.XLOOKUP(A507, 'FY26 Indirect Cost Rates'!E:E, 'FY26 Indirect Cost Rates'!D:D, "", FALSE)</f>
        <v>4.96</v>
      </c>
      <c r="Q507">
        <f t="shared" si="7"/>
        <v>4.9599999999999998E-2</v>
      </c>
    </row>
    <row r="508" spans="1:17">
      <c r="A508" t="s">
        <v>1815</v>
      </c>
      <c r="B508" t="s">
        <v>1816</v>
      </c>
      <c r="C508" t="s">
        <v>1817</v>
      </c>
      <c r="D508" t="s">
        <v>1818</v>
      </c>
      <c r="E508" t="s">
        <v>92</v>
      </c>
      <c r="F508" s="13">
        <v>45200</v>
      </c>
      <c r="G508" t="s">
        <v>93</v>
      </c>
      <c r="H508" t="s">
        <v>94</v>
      </c>
      <c r="I508" s="12">
        <f>_xlfn.XLOOKUP(A:A, 'FY26 Prelim Allocation'!B:B, 'FY26 Prelim Allocation'!D:D, "", FALSE)</f>
        <v>81535.78</v>
      </c>
      <c r="J508" s="12">
        <f>_xlfn.XLOOKUP(A:A, 'FY26 Full Allocation'!B:B, 'FY26 Full Allocation'!D:D, "", FALSE)</f>
        <v>81593.2</v>
      </c>
      <c r="K508" s="12">
        <f>_xlfn.XLOOKUP(A:A, 'FY26 Full Allocation'!B:B, 'FY26 Full Allocation'!D:D, "", FALSE)</f>
        <v>81593.2</v>
      </c>
      <c r="O508" t="s">
        <v>95</v>
      </c>
      <c r="P508">
        <f>_xlfn.XLOOKUP(A508, 'FY26 Indirect Cost Rates'!E:E, 'FY26 Indirect Cost Rates'!D:D, "", FALSE)</f>
        <v>8</v>
      </c>
      <c r="Q508">
        <f t="shared" si="7"/>
        <v>0.08</v>
      </c>
    </row>
    <row r="509" spans="1:17">
      <c r="A509" t="s">
        <v>1819</v>
      </c>
      <c r="B509" t="s">
        <v>1820</v>
      </c>
      <c r="C509" t="s">
        <v>1821</v>
      </c>
      <c r="D509" t="s">
        <v>1822</v>
      </c>
      <c r="E509" t="s">
        <v>92</v>
      </c>
      <c r="F509" s="13">
        <v>45200</v>
      </c>
      <c r="G509" t="s">
        <v>93</v>
      </c>
      <c r="H509" t="s">
        <v>94</v>
      </c>
      <c r="I509" s="12">
        <f>_xlfn.XLOOKUP(A:A, 'FY26 Prelim Allocation'!B:B, 'FY26 Prelim Allocation'!D:D, "", FALSE)</f>
        <v>121724.11</v>
      </c>
      <c r="J509" s="12">
        <f>_xlfn.XLOOKUP(A:A, 'FY26 Full Allocation'!B:B, 'FY26 Full Allocation'!D:D, "", FALSE)</f>
        <v>121804.24</v>
      </c>
      <c r="K509" s="12">
        <f>_xlfn.XLOOKUP(A:A, 'FY26 Full Allocation'!B:B, 'FY26 Full Allocation'!D:D, "", FALSE)</f>
        <v>121804.24</v>
      </c>
      <c r="O509" t="s">
        <v>95</v>
      </c>
      <c r="P509">
        <f>_xlfn.XLOOKUP(A509, 'FY26 Indirect Cost Rates'!E:E, 'FY26 Indirect Cost Rates'!D:D, "", FALSE)</f>
        <v>8</v>
      </c>
      <c r="Q509">
        <f t="shared" si="7"/>
        <v>0.08</v>
      </c>
    </row>
    <row r="510" spans="1:17">
      <c r="A510" t="s">
        <v>1823</v>
      </c>
      <c r="B510" t="s">
        <v>1824</v>
      </c>
      <c r="C510" t="s">
        <v>1825</v>
      </c>
      <c r="D510" t="s">
        <v>1826</v>
      </c>
      <c r="E510" t="s">
        <v>92</v>
      </c>
      <c r="F510" s="13">
        <v>45200</v>
      </c>
      <c r="G510" t="s">
        <v>93</v>
      </c>
      <c r="H510" t="s">
        <v>94</v>
      </c>
      <c r="I510" s="12">
        <f>_xlfn.XLOOKUP(A:A, 'FY26 Prelim Allocation'!B:B, 'FY26 Prelim Allocation'!D:D, "", FALSE)</f>
        <v>68875.42</v>
      </c>
      <c r="J510" s="12">
        <f>_xlfn.XLOOKUP(A:A, 'FY26 Full Allocation'!B:B, 'FY26 Full Allocation'!D:D, "", FALSE)</f>
        <v>68952.259999999995</v>
      </c>
      <c r="K510" s="12">
        <f>_xlfn.XLOOKUP(A:A, 'FY26 Full Allocation'!B:B, 'FY26 Full Allocation'!D:D, "", FALSE)</f>
        <v>68952.259999999995</v>
      </c>
      <c r="O510" t="s">
        <v>95</v>
      </c>
      <c r="P510">
        <f>_xlfn.XLOOKUP(A510, 'FY26 Indirect Cost Rates'!E:E, 'FY26 Indirect Cost Rates'!D:D, "", FALSE)</f>
        <v>8</v>
      </c>
      <c r="Q510">
        <f t="shared" si="7"/>
        <v>0.08</v>
      </c>
    </row>
    <row r="511" spans="1:17">
      <c r="A511" t="s">
        <v>1827</v>
      </c>
      <c r="B511" t="s">
        <v>1828</v>
      </c>
      <c r="C511" t="s">
        <v>1829</v>
      </c>
      <c r="D511" t="s">
        <v>1830</v>
      </c>
      <c r="E511" t="s">
        <v>92</v>
      </c>
      <c r="F511" s="13">
        <v>45200</v>
      </c>
      <c r="G511" t="s">
        <v>93</v>
      </c>
      <c r="H511" t="s">
        <v>94</v>
      </c>
      <c r="I511" s="12">
        <f>_xlfn.XLOOKUP(A:A, 'FY26 Prelim Allocation'!B:B, 'FY26 Prelim Allocation'!D:D, "", FALSE)</f>
        <v>66634.2</v>
      </c>
      <c r="J511" s="12">
        <f>_xlfn.XLOOKUP(A:A, 'FY26 Full Allocation'!B:B, 'FY26 Full Allocation'!D:D, "", FALSE)</f>
        <v>66701.08</v>
      </c>
      <c r="K511" s="12">
        <f>_xlfn.XLOOKUP(A:A, 'FY26 Full Allocation'!B:B, 'FY26 Full Allocation'!D:D, "", FALSE)</f>
        <v>66701.08</v>
      </c>
      <c r="O511" t="s">
        <v>95</v>
      </c>
      <c r="P511" t="str">
        <f>_xlfn.XLOOKUP(A511, 'FY26 Indirect Cost Rates'!E:E, 'FY26 Indirect Cost Rates'!D:D, "", FALSE)</f>
        <v/>
      </c>
      <c r="Q511">
        <f t="shared" si="7"/>
        <v>0</v>
      </c>
    </row>
    <row r="512" spans="1:17">
      <c r="A512" t="s">
        <v>1831</v>
      </c>
      <c r="B512" t="s">
        <v>1832</v>
      </c>
      <c r="C512" t="s">
        <v>1833</v>
      </c>
      <c r="D512" t="s">
        <v>1834</v>
      </c>
      <c r="E512" t="s">
        <v>92</v>
      </c>
      <c r="F512" s="13">
        <v>45200</v>
      </c>
      <c r="G512" t="s">
        <v>93</v>
      </c>
      <c r="H512" t="s">
        <v>94</v>
      </c>
      <c r="I512" s="12">
        <f>_xlfn.XLOOKUP(A:A, 'FY26 Prelim Allocation'!B:B, 'FY26 Prelim Allocation'!D:D, "", FALSE)</f>
        <v>112598.29</v>
      </c>
      <c r="J512" s="12">
        <f>_xlfn.XLOOKUP(A:A, 'FY26 Full Allocation'!B:B, 'FY26 Full Allocation'!D:D, "", FALSE)</f>
        <v>112707.97</v>
      </c>
      <c r="K512" s="12">
        <f>_xlfn.XLOOKUP(A:A, 'FY26 Full Allocation'!B:B, 'FY26 Full Allocation'!D:D, "", FALSE)</f>
        <v>112707.97</v>
      </c>
      <c r="O512" t="s">
        <v>95</v>
      </c>
      <c r="P512" t="str">
        <f>_xlfn.XLOOKUP(A512, 'FY26 Indirect Cost Rates'!E:E, 'FY26 Indirect Cost Rates'!D:D, "", FALSE)</f>
        <v/>
      </c>
      <c r="Q512">
        <f t="shared" si="7"/>
        <v>0</v>
      </c>
    </row>
    <row r="513" spans="1:17">
      <c r="A513" t="s">
        <v>1835</v>
      </c>
      <c r="B513" t="s">
        <v>1836</v>
      </c>
      <c r="C513" t="s">
        <v>1837</v>
      </c>
      <c r="D513" t="s">
        <v>1838</v>
      </c>
      <c r="E513" t="s">
        <v>92</v>
      </c>
      <c r="F513" s="13">
        <v>45200</v>
      </c>
      <c r="G513" t="s">
        <v>93</v>
      </c>
      <c r="H513" t="s">
        <v>94</v>
      </c>
      <c r="I513" s="12">
        <f>_xlfn.XLOOKUP(A:A, 'FY26 Prelim Allocation'!B:B, 'FY26 Prelim Allocation'!D:D, "", FALSE)</f>
        <v>15754.83</v>
      </c>
      <c r="J513" s="12">
        <f>_xlfn.XLOOKUP(A:A, 'FY26 Full Allocation'!B:B, 'FY26 Full Allocation'!D:D, "", FALSE)</f>
        <v>15770.37</v>
      </c>
      <c r="K513" s="12">
        <f>_xlfn.XLOOKUP(A:A, 'FY26 Full Allocation'!B:B, 'FY26 Full Allocation'!D:D, "", FALSE)</f>
        <v>15770.37</v>
      </c>
      <c r="O513" t="s">
        <v>95</v>
      </c>
      <c r="P513" t="str">
        <f>_xlfn.XLOOKUP(A513, 'FY26 Indirect Cost Rates'!E:E, 'FY26 Indirect Cost Rates'!D:D, "", FALSE)</f>
        <v/>
      </c>
      <c r="Q513">
        <f t="shared" si="7"/>
        <v>0</v>
      </c>
    </row>
    <row r="514" spans="1:17">
      <c r="A514" t="s">
        <v>1839</v>
      </c>
      <c r="B514" t="s">
        <v>1840</v>
      </c>
      <c r="C514" t="s">
        <v>1840</v>
      </c>
      <c r="D514" t="s">
        <v>1841</v>
      </c>
      <c r="E514" t="s">
        <v>92</v>
      </c>
      <c r="F514" s="13">
        <v>45200</v>
      </c>
      <c r="G514" t="s">
        <v>93</v>
      </c>
      <c r="H514" t="s">
        <v>94</v>
      </c>
      <c r="I514" s="12">
        <f>_xlfn.XLOOKUP(A:A, 'FY26 Prelim Allocation'!B:B, 'FY26 Prelim Allocation'!D:D, "", FALSE)</f>
        <v>119572.48</v>
      </c>
      <c r="J514" s="12">
        <f>_xlfn.XLOOKUP(A:A, 'FY26 Full Allocation'!B:B, 'FY26 Full Allocation'!D:D, "", FALSE)</f>
        <v>119706.65</v>
      </c>
      <c r="K514" s="12">
        <f>_xlfn.XLOOKUP(A:A, 'FY26 Full Allocation'!B:B, 'FY26 Full Allocation'!D:D, "", FALSE)</f>
        <v>119706.65</v>
      </c>
      <c r="O514" t="s">
        <v>95</v>
      </c>
      <c r="P514" t="str">
        <f>_xlfn.XLOOKUP(A514, 'FY26 Indirect Cost Rates'!E:E, 'FY26 Indirect Cost Rates'!D:D, "", FALSE)</f>
        <v/>
      </c>
      <c r="Q514">
        <f t="shared" si="7"/>
        <v>0</v>
      </c>
    </row>
    <row r="515" spans="1:17">
      <c r="A515" t="s">
        <v>1842</v>
      </c>
      <c r="B515" t="s">
        <v>1843</v>
      </c>
      <c r="C515" t="s">
        <v>1844</v>
      </c>
      <c r="D515" t="s">
        <v>1845</v>
      </c>
      <c r="E515" t="s">
        <v>92</v>
      </c>
      <c r="F515" s="13">
        <v>45200</v>
      </c>
      <c r="G515" t="s">
        <v>93</v>
      </c>
      <c r="H515" t="s">
        <v>94</v>
      </c>
      <c r="I515" s="12">
        <f>_xlfn.XLOOKUP(A:A, 'FY26 Prelim Allocation'!B:B, 'FY26 Prelim Allocation'!D:D, "", FALSE)</f>
        <v>138216.32999999999</v>
      </c>
      <c r="J515" s="12">
        <f>_xlfn.XLOOKUP(A:A, 'FY26 Full Allocation'!B:B, 'FY26 Full Allocation'!D:D, "", FALSE)</f>
        <v>138372.12</v>
      </c>
      <c r="K515" s="12">
        <f>_xlfn.XLOOKUP(A:A, 'FY26 Full Allocation'!B:B, 'FY26 Full Allocation'!D:D, "", FALSE)</f>
        <v>138372.12</v>
      </c>
      <c r="O515" t="s">
        <v>95</v>
      </c>
      <c r="P515">
        <f>_xlfn.XLOOKUP(A515, 'FY26 Indirect Cost Rates'!E:E, 'FY26 Indirect Cost Rates'!D:D, "", FALSE)</f>
        <v>6.93</v>
      </c>
      <c r="Q515">
        <f t="shared" si="7"/>
        <v>6.93E-2</v>
      </c>
    </row>
    <row r="516" spans="1:17">
      <c r="A516" t="s">
        <v>1846</v>
      </c>
      <c r="B516" t="s">
        <v>1847</v>
      </c>
      <c r="C516" t="s">
        <v>1848</v>
      </c>
      <c r="D516" t="s">
        <v>1849</v>
      </c>
      <c r="E516" t="s">
        <v>92</v>
      </c>
      <c r="F516" s="13">
        <v>45200</v>
      </c>
      <c r="G516" t="s">
        <v>93</v>
      </c>
      <c r="H516" t="s">
        <v>94</v>
      </c>
      <c r="I516" s="12">
        <f>_xlfn.XLOOKUP(A:A, 'FY26 Prelim Allocation'!B:B, 'FY26 Prelim Allocation'!D:D, "", FALSE)</f>
        <v>1718233.99</v>
      </c>
      <c r="J516" s="12">
        <f>_xlfn.XLOOKUP(A:A, 'FY26 Full Allocation'!B:B, 'FY26 Full Allocation'!D:D, "", FALSE)</f>
        <v>1713219.21</v>
      </c>
      <c r="K516" s="12">
        <f>_xlfn.XLOOKUP(A:A, 'FY26 Full Allocation'!B:B, 'FY26 Full Allocation'!D:D, "", FALSE)</f>
        <v>1713219.21</v>
      </c>
      <c r="O516" t="s">
        <v>95</v>
      </c>
      <c r="P516">
        <f>_xlfn.XLOOKUP(A516, 'FY26 Indirect Cost Rates'!E:E, 'FY26 Indirect Cost Rates'!D:D, "", FALSE)</f>
        <v>8</v>
      </c>
      <c r="Q516">
        <f t="shared" ref="Q516:Q579" si="8">IFERROR(P516/100,0)</f>
        <v>0.08</v>
      </c>
    </row>
    <row r="517" spans="1:17">
      <c r="A517" t="s">
        <v>1850</v>
      </c>
      <c r="B517" t="s">
        <v>1851</v>
      </c>
      <c r="C517" t="s">
        <v>1851</v>
      </c>
      <c r="D517" t="s">
        <v>1852</v>
      </c>
      <c r="E517" t="s">
        <v>92</v>
      </c>
      <c r="F517" s="13">
        <v>45200</v>
      </c>
      <c r="G517" t="s">
        <v>93</v>
      </c>
      <c r="H517" t="s">
        <v>94</v>
      </c>
      <c r="I517" s="12">
        <f>_xlfn.XLOOKUP(A:A, 'FY26 Prelim Allocation'!B:B, 'FY26 Prelim Allocation'!D:D, "", FALSE)</f>
        <v>140062.66</v>
      </c>
      <c r="J517" s="12">
        <f>_xlfn.XLOOKUP(A:A, 'FY26 Full Allocation'!B:B, 'FY26 Full Allocation'!D:D, "", FALSE)</f>
        <v>140217.24</v>
      </c>
      <c r="K517" s="12">
        <f>_xlfn.XLOOKUP(A:A, 'FY26 Full Allocation'!B:B, 'FY26 Full Allocation'!D:D, "", FALSE)</f>
        <v>140217.24</v>
      </c>
      <c r="O517" t="s">
        <v>95</v>
      </c>
      <c r="P517">
        <f>_xlfn.XLOOKUP(A517, 'FY26 Indirect Cost Rates'!E:E, 'FY26 Indirect Cost Rates'!D:D, "", FALSE)</f>
        <v>8</v>
      </c>
      <c r="Q517">
        <f t="shared" si="8"/>
        <v>0.08</v>
      </c>
    </row>
    <row r="518" spans="1:17">
      <c r="A518" t="s">
        <v>1853</v>
      </c>
      <c r="B518" t="s">
        <v>1854</v>
      </c>
      <c r="C518" t="s">
        <v>1855</v>
      </c>
      <c r="D518" t="s">
        <v>1856</v>
      </c>
      <c r="E518" t="s">
        <v>92</v>
      </c>
      <c r="F518" s="13">
        <v>45200</v>
      </c>
      <c r="G518" t="s">
        <v>93</v>
      </c>
      <c r="H518" t="s">
        <v>94</v>
      </c>
      <c r="I518" s="12">
        <f>_xlfn.XLOOKUP(A:A, 'FY26 Prelim Allocation'!B:B, 'FY26 Prelim Allocation'!D:D, "", FALSE)</f>
        <v>86281.34</v>
      </c>
      <c r="J518" s="12">
        <f>_xlfn.XLOOKUP(A:A, 'FY26 Full Allocation'!B:B, 'FY26 Full Allocation'!D:D, "", FALSE)</f>
        <v>86369.42</v>
      </c>
      <c r="K518" s="12">
        <f>_xlfn.XLOOKUP(A:A, 'FY26 Full Allocation'!B:B, 'FY26 Full Allocation'!D:D, "", FALSE)</f>
        <v>86369.42</v>
      </c>
      <c r="O518" t="s">
        <v>95</v>
      </c>
      <c r="P518" t="str">
        <f>_xlfn.XLOOKUP(A518, 'FY26 Indirect Cost Rates'!E:E, 'FY26 Indirect Cost Rates'!D:D, "", FALSE)</f>
        <v/>
      </c>
      <c r="Q518">
        <f t="shared" si="8"/>
        <v>0</v>
      </c>
    </row>
    <row r="519" spans="1:17">
      <c r="A519" t="s">
        <v>1857</v>
      </c>
      <c r="B519" t="s">
        <v>1858</v>
      </c>
      <c r="C519" t="s">
        <v>1859</v>
      </c>
      <c r="D519" t="s">
        <v>1860</v>
      </c>
      <c r="E519" t="s">
        <v>92</v>
      </c>
      <c r="F519" s="13">
        <v>45200</v>
      </c>
      <c r="G519" t="s">
        <v>93</v>
      </c>
      <c r="H519" t="s">
        <v>94</v>
      </c>
      <c r="I519" s="12">
        <f>_xlfn.XLOOKUP(A:A, 'FY26 Prelim Allocation'!B:B, 'FY26 Prelim Allocation'!D:D, "", FALSE)</f>
        <v>307969.09000000003</v>
      </c>
      <c r="J519" s="12">
        <f>_xlfn.XLOOKUP(A:A, 'FY26 Full Allocation'!B:B, 'FY26 Full Allocation'!D:D, "", FALSE)</f>
        <v>308195.93</v>
      </c>
      <c r="K519" s="12">
        <f>_xlfn.XLOOKUP(A:A, 'FY26 Full Allocation'!B:B, 'FY26 Full Allocation'!D:D, "", FALSE)</f>
        <v>308195.93</v>
      </c>
      <c r="O519" t="s">
        <v>95</v>
      </c>
      <c r="P519">
        <f>_xlfn.XLOOKUP(A519, 'FY26 Indirect Cost Rates'!E:E, 'FY26 Indirect Cost Rates'!D:D, "", FALSE)</f>
        <v>6.29</v>
      </c>
      <c r="Q519">
        <f t="shared" si="8"/>
        <v>6.2899999999999998E-2</v>
      </c>
    </row>
    <row r="520" spans="1:17">
      <c r="A520" t="s">
        <v>1861</v>
      </c>
      <c r="B520" t="s">
        <v>1862</v>
      </c>
      <c r="C520" t="s">
        <v>1863</v>
      </c>
      <c r="D520" t="s">
        <v>1864</v>
      </c>
      <c r="E520" t="s">
        <v>92</v>
      </c>
      <c r="F520" s="13">
        <v>45200</v>
      </c>
      <c r="G520" t="s">
        <v>93</v>
      </c>
      <c r="H520" t="s">
        <v>94</v>
      </c>
      <c r="I520" s="12">
        <f>_xlfn.XLOOKUP(A:A, 'FY26 Prelim Allocation'!B:B, 'FY26 Prelim Allocation'!D:D, "", FALSE)</f>
        <v>159668.28</v>
      </c>
      <c r="J520" s="12">
        <f>_xlfn.XLOOKUP(A:A, 'FY26 Full Allocation'!B:B, 'FY26 Full Allocation'!D:D, "", FALSE)</f>
        <v>159761.16</v>
      </c>
      <c r="K520" s="12">
        <f>_xlfn.XLOOKUP(A:A, 'FY26 Full Allocation'!B:B, 'FY26 Full Allocation'!D:D, "", FALSE)</f>
        <v>159761.16</v>
      </c>
      <c r="O520" t="s">
        <v>95</v>
      </c>
      <c r="P520">
        <f>_xlfn.XLOOKUP(A520, 'FY26 Indirect Cost Rates'!E:E, 'FY26 Indirect Cost Rates'!D:D, "", FALSE)</f>
        <v>8</v>
      </c>
      <c r="Q520">
        <f t="shared" si="8"/>
        <v>0.08</v>
      </c>
    </row>
    <row r="521" spans="1:17">
      <c r="A521" t="s">
        <v>1865</v>
      </c>
      <c r="B521" t="s">
        <v>1866</v>
      </c>
      <c r="C521" t="s">
        <v>1866</v>
      </c>
      <c r="D521" t="s">
        <v>1867</v>
      </c>
      <c r="E521" t="s">
        <v>92</v>
      </c>
      <c r="F521" s="13">
        <v>45200</v>
      </c>
      <c r="G521" t="s">
        <v>93</v>
      </c>
      <c r="H521" t="s">
        <v>94</v>
      </c>
      <c r="I521" s="12">
        <f>_xlfn.XLOOKUP(A:A, 'FY26 Prelim Allocation'!B:B, 'FY26 Prelim Allocation'!D:D, "", FALSE)</f>
        <v>564698.14</v>
      </c>
      <c r="J521" s="12">
        <f>_xlfn.XLOOKUP(A:A, 'FY26 Full Allocation'!B:B, 'FY26 Full Allocation'!D:D, "", FALSE)</f>
        <v>565144.56000000006</v>
      </c>
      <c r="K521" s="12">
        <f>_xlfn.XLOOKUP(A:A, 'FY26 Full Allocation'!B:B, 'FY26 Full Allocation'!D:D, "", FALSE)</f>
        <v>565144.56000000006</v>
      </c>
      <c r="O521" t="s">
        <v>95</v>
      </c>
      <c r="P521">
        <f>_xlfn.XLOOKUP(A521, 'FY26 Indirect Cost Rates'!E:E, 'FY26 Indirect Cost Rates'!D:D, "", FALSE)</f>
        <v>4.08</v>
      </c>
      <c r="Q521">
        <f t="shared" si="8"/>
        <v>4.0800000000000003E-2</v>
      </c>
    </row>
    <row r="522" spans="1:17">
      <c r="A522" t="s">
        <v>1868</v>
      </c>
      <c r="B522" t="s">
        <v>1869</v>
      </c>
      <c r="C522" t="s">
        <v>1870</v>
      </c>
      <c r="D522" t="s">
        <v>1871</v>
      </c>
      <c r="E522" t="s">
        <v>92</v>
      </c>
      <c r="F522" s="13">
        <v>45200</v>
      </c>
      <c r="G522" t="s">
        <v>93</v>
      </c>
      <c r="H522" t="s">
        <v>94</v>
      </c>
      <c r="I522" s="12">
        <f>_xlfn.XLOOKUP(A:A, 'FY26 Prelim Allocation'!B:B, 'FY26 Prelim Allocation'!D:D, "", FALSE)</f>
        <v>638904.27</v>
      </c>
      <c r="J522" s="12">
        <f>_xlfn.XLOOKUP(A:A, 'FY26 Full Allocation'!B:B, 'FY26 Full Allocation'!D:D, "", FALSE)</f>
        <v>639437.35</v>
      </c>
      <c r="K522" s="12">
        <f>_xlfn.XLOOKUP(A:A, 'FY26 Full Allocation'!B:B, 'FY26 Full Allocation'!D:D, "", FALSE)</f>
        <v>639437.35</v>
      </c>
      <c r="O522" t="s">
        <v>95</v>
      </c>
      <c r="P522" t="str">
        <f>_xlfn.XLOOKUP(A522, 'FY26 Indirect Cost Rates'!E:E, 'FY26 Indirect Cost Rates'!D:D, "", FALSE)</f>
        <v/>
      </c>
      <c r="Q522">
        <f t="shared" si="8"/>
        <v>0</v>
      </c>
    </row>
    <row r="523" spans="1:17">
      <c r="A523" t="s">
        <v>1872</v>
      </c>
      <c r="B523" t="s">
        <v>1873</v>
      </c>
      <c r="C523" t="s">
        <v>1874</v>
      </c>
      <c r="D523" t="s">
        <v>1875</v>
      </c>
      <c r="E523" t="s">
        <v>92</v>
      </c>
      <c r="F523" s="13">
        <v>45200</v>
      </c>
      <c r="G523" t="s">
        <v>93</v>
      </c>
      <c r="H523" t="s">
        <v>94</v>
      </c>
      <c r="I523" s="12">
        <f>_xlfn.XLOOKUP(A:A, 'FY26 Prelim Allocation'!B:B, 'FY26 Prelim Allocation'!D:D, "", FALSE)</f>
        <v>18524.66</v>
      </c>
      <c r="J523" s="12">
        <f>_xlfn.XLOOKUP(A:A, 'FY26 Full Allocation'!B:B, 'FY26 Full Allocation'!D:D, "", FALSE)</f>
        <v>0</v>
      </c>
      <c r="K523" s="12">
        <f>_xlfn.XLOOKUP(A:A, 'FY26 Full Allocation'!B:B, 'FY26 Full Allocation'!D:D, "", FALSE)</f>
        <v>0</v>
      </c>
      <c r="O523" t="s">
        <v>95</v>
      </c>
      <c r="P523" t="str">
        <f>_xlfn.XLOOKUP(A523, 'FY26 Indirect Cost Rates'!E:E, 'FY26 Indirect Cost Rates'!D:D, "", FALSE)</f>
        <v/>
      </c>
      <c r="Q523">
        <f t="shared" si="8"/>
        <v>0</v>
      </c>
    </row>
    <row r="524" spans="1:17">
      <c r="A524" t="s">
        <v>1876</v>
      </c>
      <c r="B524" t="s">
        <v>1877</v>
      </c>
      <c r="C524" t="s">
        <v>1878</v>
      </c>
      <c r="D524" t="s">
        <v>1879</v>
      </c>
      <c r="E524" t="s">
        <v>92</v>
      </c>
      <c r="F524" s="13">
        <v>45200</v>
      </c>
      <c r="G524" t="s">
        <v>93</v>
      </c>
      <c r="H524" t="s">
        <v>94</v>
      </c>
      <c r="I524" s="12">
        <f>_xlfn.XLOOKUP(A:A, 'FY26 Prelim Allocation'!B:B, 'FY26 Prelim Allocation'!D:D, "", FALSE)</f>
        <v>1069470.79</v>
      </c>
      <c r="J524" s="12">
        <f>_xlfn.XLOOKUP(A:A, 'FY26 Full Allocation'!B:B, 'FY26 Full Allocation'!D:D, "", FALSE)</f>
        <v>1070549.6100000001</v>
      </c>
      <c r="K524" s="12">
        <f>_xlfn.XLOOKUP(A:A, 'FY26 Full Allocation'!B:B, 'FY26 Full Allocation'!D:D, "", FALSE)</f>
        <v>1070549.6100000001</v>
      </c>
      <c r="O524" t="s">
        <v>95</v>
      </c>
      <c r="P524">
        <f>_xlfn.XLOOKUP(A524, 'FY26 Indirect Cost Rates'!E:E, 'FY26 Indirect Cost Rates'!D:D, "", FALSE)</f>
        <v>3.93</v>
      </c>
      <c r="Q524">
        <f t="shared" si="8"/>
        <v>3.9300000000000002E-2</v>
      </c>
    </row>
    <row r="525" spans="1:17">
      <c r="A525" t="s">
        <v>1880</v>
      </c>
      <c r="B525" t="s">
        <v>1881</v>
      </c>
      <c r="C525" t="s">
        <v>1882</v>
      </c>
      <c r="D525" t="s">
        <v>1883</v>
      </c>
      <c r="E525" t="s">
        <v>92</v>
      </c>
      <c r="F525" s="13">
        <v>45200</v>
      </c>
      <c r="G525" t="s">
        <v>93</v>
      </c>
      <c r="H525" t="s">
        <v>94</v>
      </c>
      <c r="I525" s="12">
        <f>_xlfn.XLOOKUP(A:A, 'FY26 Prelim Allocation'!B:B, 'FY26 Prelim Allocation'!D:D, "", FALSE)</f>
        <v>31705.99</v>
      </c>
      <c r="J525" s="12">
        <f>_xlfn.XLOOKUP(A:A, 'FY26 Full Allocation'!B:B, 'FY26 Full Allocation'!D:D, "", FALSE)</f>
        <v>31727.1</v>
      </c>
      <c r="K525" s="12">
        <f>_xlfn.XLOOKUP(A:A, 'FY26 Full Allocation'!B:B, 'FY26 Full Allocation'!D:D, "", FALSE)</f>
        <v>31727.1</v>
      </c>
      <c r="O525" t="s">
        <v>95</v>
      </c>
      <c r="P525">
        <f>_xlfn.XLOOKUP(A525, 'FY26 Indirect Cost Rates'!E:E, 'FY26 Indirect Cost Rates'!D:D, "", FALSE)</f>
        <v>8</v>
      </c>
      <c r="Q525">
        <f t="shared" si="8"/>
        <v>0.08</v>
      </c>
    </row>
    <row r="526" spans="1:17">
      <c r="A526" t="s">
        <v>1884</v>
      </c>
      <c r="B526" t="s">
        <v>1885</v>
      </c>
      <c r="C526" t="s">
        <v>1886</v>
      </c>
      <c r="D526" t="s">
        <v>1887</v>
      </c>
      <c r="E526" t="s">
        <v>92</v>
      </c>
      <c r="F526" s="13">
        <v>45200</v>
      </c>
      <c r="G526" t="s">
        <v>93</v>
      </c>
      <c r="H526" t="s">
        <v>94</v>
      </c>
      <c r="I526" s="12">
        <f>_xlfn.XLOOKUP(A:A, 'FY26 Prelim Allocation'!B:B, 'FY26 Prelim Allocation'!D:D, "", FALSE)</f>
        <v>32396.37</v>
      </c>
      <c r="J526" s="12">
        <f>_xlfn.XLOOKUP(A:A, 'FY26 Full Allocation'!B:B, 'FY26 Full Allocation'!D:D, "", FALSE)</f>
        <v>32410.26</v>
      </c>
      <c r="K526" s="12">
        <f>_xlfn.XLOOKUP(A:A, 'FY26 Full Allocation'!B:B, 'FY26 Full Allocation'!D:D, "", FALSE)</f>
        <v>32410.26</v>
      </c>
      <c r="O526" t="s">
        <v>95</v>
      </c>
      <c r="P526" t="str">
        <f>_xlfn.XLOOKUP(A526, 'FY26 Indirect Cost Rates'!E:E, 'FY26 Indirect Cost Rates'!D:D, "", FALSE)</f>
        <v/>
      </c>
      <c r="Q526">
        <f t="shared" si="8"/>
        <v>0</v>
      </c>
    </row>
    <row r="527" spans="1:17">
      <c r="A527" t="s">
        <v>1888</v>
      </c>
      <c r="B527" t="s">
        <v>1889</v>
      </c>
      <c r="C527" t="s">
        <v>1890</v>
      </c>
      <c r="D527" t="s">
        <v>1891</v>
      </c>
      <c r="E527" t="s">
        <v>92</v>
      </c>
      <c r="F527" s="13">
        <v>45200</v>
      </c>
      <c r="G527" t="s">
        <v>93</v>
      </c>
      <c r="H527" t="s">
        <v>94</v>
      </c>
      <c r="I527" s="12">
        <f>_xlfn.XLOOKUP(A:A, 'FY26 Prelim Allocation'!B:B, 'FY26 Prelim Allocation'!D:D, "", FALSE)</f>
        <v>369381.68</v>
      </c>
      <c r="J527" s="12">
        <f>_xlfn.XLOOKUP(A:A, 'FY26 Full Allocation'!B:B, 'FY26 Full Allocation'!D:D, "", FALSE)</f>
        <v>369688.58</v>
      </c>
      <c r="K527" s="12">
        <f>_xlfn.XLOOKUP(A:A, 'FY26 Full Allocation'!B:B, 'FY26 Full Allocation'!D:D, "", FALSE)</f>
        <v>369688.58</v>
      </c>
      <c r="O527" t="s">
        <v>95</v>
      </c>
      <c r="P527">
        <f>_xlfn.XLOOKUP(A527, 'FY26 Indirect Cost Rates'!E:E, 'FY26 Indirect Cost Rates'!D:D, "", FALSE)</f>
        <v>8</v>
      </c>
      <c r="Q527">
        <f t="shared" si="8"/>
        <v>0.08</v>
      </c>
    </row>
    <row r="528" spans="1:17">
      <c r="A528" t="s">
        <v>1892</v>
      </c>
      <c r="B528" t="s">
        <v>1893</v>
      </c>
      <c r="C528" t="s">
        <v>1894</v>
      </c>
      <c r="D528" t="s">
        <v>1895</v>
      </c>
      <c r="E528" t="s">
        <v>92</v>
      </c>
      <c r="F528" s="13">
        <v>45200</v>
      </c>
      <c r="G528" t="s">
        <v>93</v>
      </c>
      <c r="H528" t="s">
        <v>94</v>
      </c>
      <c r="I528" s="12">
        <f>_xlfn.XLOOKUP(A:A, 'FY26 Prelim Allocation'!B:B, 'FY26 Prelim Allocation'!D:D, "", FALSE)</f>
        <v>2999.64</v>
      </c>
      <c r="J528" s="12">
        <f>_xlfn.XLOOKUP(A:A, 'FY26 Full Allocation'!B:B, 'FY26 Full Allocation'!D:D, "", FALSE)</f>
        <v>3001.36</v>
      </c>
      <c r="K528" s="12">
        <f>_xlfn.XLOOKUP(A:A, 'FY26 Full Allocation'!B:B, 'FY26 Full Allocation'!D:D, "", FALSE)</f>
        <v>3001.36</v>
      </c>
      <c r="O528" t="s">
        <v>95</v>
      </c>
      <c r="P528" t="str">
        <f>_xlfn.XLOOKUP(A528, 'FY26 Indirect Cost Rates'!E:E, 'FY26 Indirect Cost Rates'!D:D, "", FALSE)</f>
        <v/>
      </c>
      <c r="Q528">
        <f t="shared" si="8"/>
        <v>0</v>
      </c>
    </row>
    <row r="529" spans="1:17">
      <c r="A529" t="s">
        <v>1896</v>
      </c>
      <c r="B529" t="s">
        <v>1897</v>
      </c>
      <c r="C529" t="s">
        <v>1898</v>
      </c>
      <c r="D529" t="s">
        <v>1899</v>
      </c>
      <c r="E529" t="s">
        <v>92</v>
      </c>
      <c r="F529" s="13">
        <v>45200</v>
      </c>
      <c r="G529" t="s">
        <v>93</v>
      </c>
      <c r="H529" t="s">
        <v>94</v>
      </c>
      <c r="I529" s="12">
        <f>_xlfn.XLOOKUP(A:A, 'FY26 Prelim Allocation'!B:B, 'FY26 Prelim Allocation'!D:D, "", FALSE)</f>
        <v>21027.62</v>
      </c>
      <c r="J529" s="12">
        <f>_xlfn.XLOOKUP(A:A, 'FY26 Full Allocation'!B:B, 'FY26 Full Allocation'!D:D, "", FALSE)</f>
        <v>21045.11</v>
      </c>
      <c r="K529" s="12">
        <f>_xlfn.XLOOKUP(A:A, 'FY26 Full Allocation'!B:B, 'FY26 Full Allocation'!D:D, "", FALSE)</f>
        <v>21045.11</v>
      </c>
      <c r="O529" t="s">
        <v>95</v>
      </c>
      <c r="P529" t="str">
        <f>_xlfn.XLOOKUP(A529, 'FY26 Indirect Cost Rates'!E:E, 'FY26 Indirect Cost Rates'!D:D, "", FALSE)</f>
        <v/>
      </c>
      <c r="Q529">
        <f t="shared" si="8"/>
        <v>0</v>
      </c>
    </row>
    <row r="530" spans="1:17">
      <c r="A530" t="s">
        <v>1900</v>
      </c>
      <c r="B530" t="s">
        <v>1901</v>
      </c>
      <c r="C530" t="s">
        <v>1902</v>
      </c>
      <c r="D530" t="s">
        <v>1903</v>
      </c>
      <c r="E530" t="s">
        <v>92</v>
      </c>
      <c r="F530" s="13">
        <v>45200</v>
      </c>
      <c r="G530" t="s">
        <v>93</v>
      </c>
      <c r="H530" t="s">
        <v>94</v>
      </c>
      <c r="I530" s="12">
        <f>_xlfn.XLOOKUP(A:A, 'FY26 Prelim Allocation'!B:B, 'FY26 Prelim Allocation'!D:D, "", FALSE)</f>
        <v>123468.97</v>
      </c>
      <c r="J530" s="12">
        <f>_xlfn.XLOOKUP(A:A, 'FY26 Full Allocation'!B:B, 'FY26 Full Allocation'!D:D, "", FALSE)</f>
        <v>123609.2</v>
      </c>
      <c r="K530" s="12">
        <f>_xlfn.XLOOKUP(A:A, 'FY26 Full Allocation'!B:B, 'FY26 Full Allocation'!D:D, "", FALSE)</f>
        <v>123609.2</v>
      </c>
      <c r="O530" t="s">
        <v>95</v>
      </c>
      <c r="P530" t="str">
        <f>_xlfn.XLOOKUP(A530, 'FY26 Indirect Cost Rates'!E:E, 'FY26 Indirect Cost Rates'!D:D, "", FALSE)</f>
        <v/>
      </c>
      <c r="Q530">
        <f t="shared" si="8"/>
        <v>0</v>
      </c>
    </row>
    <row r="531" spans="1:17">
      <c r="A531" t="s">
        <v>1904</v>
      </c>
      <c r="B531" t="s">
        <v>1905</v>
      </c>
      <c r="C531" t="s">
        <v>1906</v>
      </c>
      <c r="D531" t="s">
        <v>1907</v>
      </c>
      <c r="E531" t="s">
        <v>92</v>
      </c>
      <c r="F531" s="13">
        <v>45200</v>
      </c>
      <c r="G531" t="s">
        <v>93</v>
      </c>
      <c r="H531" t="s">
        <v>94</v>
      </c>
      <c r="I531" s="12">
        <f>_xlfn.XLOOKUP(A:A, 'FY26 Prelim Allocation'!B:B, 'FY26 Prelim Allocation'!D:D, "", FALSE)</f>
        <v>170636.71</v>
      </c>
      <c r="J531" s="12">
        <f>_xlfn.XLOOKUP(A:A, 'FY26 Full Allocation'!B:B, 'FY26 Full Allocation'!D:D, "", FALSE)</f>
        <v>170754.54</v>
      </c>
      <c r="K531" s="12">
        <f>_xlfn.XLOOKUP(A:A, 'FY26 Full Allocation'!B:B, 'FY26 Full Allocation'!D:D, "", FALSE)</f>
        <v>170754.54</v>
      </c>
      <c r="O531" t="s">
        <v>95</v>
      </c>
      <c r="P531">
        <f>_xlfn.XLOOKUP(A531, 'FY26 Indirect Cost Rates'!E:E, 'FY26 Indirect Cost Rates'!D:D, "", FALSE)</f>
        <v>8</v>
      </c>
      <c r="Q531">
        <f t="shared" si="8"/>
        <v>0.08</v>
      </c>
    </row>
    <row r="532" spans="1:17">
      <c r="A532" t="s">
        <v>1908</v>
      </c>
      <c r="B532" t="s">
        <v>1909</v>
      </c>
      <c r="C532" t="s">
        <v>1910</v>
      </c>
      <c r="D532" t="s">
        <v>1911</v>
      </c>
      <c r="E532" t="s">
        <v>92</v>
      </c>
      <c r="F532" s="13">
        <v>45200</v>
      </c>
      <c r="G532" t="s">
        <v>93</v>
      </c>
      <c r="H532" t="s">
        <v>94</v>
      </c>
      <c r="I532" s="12">
        <f>_xlfn.XLOOKUP(A:A, 'FY26 Prelim Allocation'!B:B, 'FY26 Prelim Allocation'!D:D, "", FALSE)</f>
        <v>1726.39</v>
      </c>
      <c r="J532" s="12">
        <f>_xlfn.XLOOKUP(A:A, 'FY26 Full Allocation'!B:B, 'FY26 Full Allocation'!D:D, "", FALSE)</f>
        <v>1727.88</v>
      </c>
      <c r="K532" s="12">
        <f>_xlfn.XLOOKUP(A:A, 'FY26 Full Allocation'!B:B, 'FY26 Full Allocation'!D:D, "", FALSE)</f>
        <v>1727.88</v>
      </c>
      <c r="O532" t="s">
        <v>95</v>
      </c>
      <c r="P532" t="str">
        <f>_xlfn.XLOOKUP(A532, 'FY26 Indirect Cost Rates'!E:E, 'FY26 Indirect Cost Rates'!D:D, "", FALSE)</f>
        <v/>
      </c>
      <c r="Q532">
        <f t="shared" si="8"/>
        <v>0</v>
      </c>
    </row>
    <row r="533" spans="1:17">
      <c r="A533" t="s">
        <v>1912</v>
      </c>
      <c r="B533" t="s">
        <v>1913</v>
      </c>
      <c r="C533" t="s">
        <v>1914</v>
      </c>
      <c r="D533" t="s">
        <v>1915</v>
      </c>
      <c r="E533" t="s">
        <v>92</v>
      </c>
      <c r="F533" s="13">
        <v>45200</v>
      </c>
      <c r="G533" t="s">
        <v>93</v>
      </c>
      <c r="H533" t="s">
        <v>94</v>
      </c>
      <c r="I533" s="12">
        <f>_xlfn.XLOOKUP(A:A, 'FY26 Prelim Allocation'!B:B, 'FY26 Prelim Allocation'!D:D, "", FALSE)</f>
        <v>24088.06</v>
      </c>
      <c r="J533" s="12">
        <f>_xlfn.XLOOKUP(A:A, 'FY26 Full Allocation'!B:B, 'FY26 Full Allocation'!D:D, "", FALSE)</f>
        <v>24112.2</v>
      </c>
      <c r="K533" s="12">
        <f>_xlfn.XLOOKUP(A:A, 'FY26 Full Allocation'!B:B, 'FY26 Full Allocation'!D:D, "", FALSE)</f>
        <v>24112.2</v>
      </c>
      <c r="O533" t="s">
        <v>95</v>
      </c>
      <c r="P533" t="str">
        <f>_xlfn.XLOOKUP(A533, 'FY26 Indirect Cost Rates'!E:E, 'FY26 Indirect Cost Rates'!D:D, "", FALSE)</f>
        <v/>
      </c>
      <c r="Q533">
        <f t="shared" si="8"/>
        <v>0</v>
      </c>
    </row>
    <row r="534" spans="1:17">
      <c r="A534" t="s">
        <v>1916</v>
      </c>
      <c r="B534" t="s">
        <v>1917</v>
      </c>
      <c r="C534" t="s">
        <v>1918</v>
      </c>
      <c r="D534" t="s">
        <v>1919</v>
      </c>
      <c r="E534" t="s">
        <v>92</v>
      </c>
      <c r="F534" s="13">
        <v>45200</v>
      </c>
      <c r="G534" t="s">
        <v>93</v>
      </c>
      <c r="H534" t="s">
        <v>94</v>
      </c>
      <c r="I534" s="12">
        <f>_xlfn.XLOOKUP(A:A, 'FY26 Prelim Allocation'!B:B, 'FY26 Prelim Allocation'!D:D, "", FALSE)</f>
        <v>16646.560000000001</v>
      </c>
      <c r="J534" s="12">
        <f>_xlfn.XLOOKUP(A:A, 'FY26 Full Allocation'!B:B, 'FY26 Full Allocation'!D:D, "", FALSE)</f>
        <v>16660.759999999998</v>
      </c>
      <c r="K534" s="12">
        <f>_xlfn.XLOOKUP(A:A, 'FY26 Full Allocation'!B:B, 'FY26 Full Allocation'!D:D, "", FALSE)</f>
        <v>16660.759999999998</v>
      </c>
      <c r="O534" t="s">
        <v>95</v>
      </c>
      <c r="P534">
        <f>_xlfn.XLOOKUP(A534, 'FY26 Indirect Cost Rates'!E:E, 'FY26 Indirect Cost Rates'!D:D, "", FALSE)</f>
        <v>8</v>
      </c>
      <c r="Q534">
        <f t="shared" si="8"/>
        <v>0.08</v>
      </c>
    </row>
    <row r="535" spans="1:17">
      <c r="A535" t="s">
        <v>1920</v>
      </c>
      <c r="B535" t="s">
        <v>1921</v>
      </c>
      <c r="C535" t="s">
        <v>1922</v>
      </c>
      <c r="D535" t="s">
        <v>1923</v>
      </c>
      <c r="E535" t="s">
        <v>92</v>
      </c>
      <c r="F535" s="13">
        <v>45200</v>
      </c>
      <c r="G535" t="s">
        <v>93</v>
      </c>
      <c r="H535" t="s">
        <v>94</v>
      </c>
      <c r="I535" s="12">
        <f>_xlfn.XLOOKUP(A:A, 'FY26 Prelim Allocation'!B:B, 'FY26 Prelim Allocation'!D:D, "", FALSE)</f>
        <v>662084.34</v>
      </c>
      <c r="J535" s="12">
        <f>_xlfn.XLOOKUP(A:A, 'FY26 Full Allocation'!B:B, 'FY26 Full Allocation'!D:D, "", FALSE)</f>
        <v>662746.97</v>
      </c>
      <c r="K535" s="12">
        <f>_xlfn.XLOOKUP(A:A, 'FY26 Full Allocation'!B:B, 'FY26 Full Allocation'!D:D, "", FALSE)</f>
        <v>662746.97</v>
      </c>
      <c r="O535" t="s">
        <v>95</v>
      </c>
      <c r="P535">
        <f>_xlfn.XLOOKUP(A535, 'FY26 Indirect Cost Rates'!E:E, 'FY26 Indirect Cost Rates'!D:D, "", FALSE)</f>
        <v>5.12</v>
      </c>
      <c r="Q535">
        <f t="shared" si="8"/>
        <v>5.1200000000000002E-2</v>
      </c>
    </row>
    <row r="536" spans="1:17">
      <c r="A536" t="s">
        <v>1924</v>
      </c>
      <c r="B536" t="s">
        <v>1925</v>
      </c>
      <c r="C536" t="s">
        <v>1925</v>
      </c>
      <c r="D536" t="s">
        <v>1926</v>
      </c>
      <c r="E536" t="s">
        <v>92</v>
      </c>
      <c r="F536" s="13">
        <v>45200</v>
      </c>
      <c r="G536" t="s">
        <v>93</v>
      </c>
      <c r="H536" t="s">
        <v>94</v>
      </c>
      <c r="I536" s="12">
        <f>_xlfn.XLOOKUP(A:A, 'FY26 Prelim Allocation'!B:B, 'FY26 Prelim Allocation'!D:D, "", FALSE)</f>
        <v>101212.4</v>
      </c>
      <c r="J536" s="12">
        <f>_xlfn.XLOOKUP(A:A, 'FY26 Full Allocation'!B:B, 'FY26 Full Allocation'!D:D, "", FALSE)</f>
        <v>101295.44</v>
      </c>
      <c r="K536" s="12">
        <f>_xlfn.XLOOKUP(A:A, 'FY26 Full Allocation'!B:B, 'FY26 Full Allocation'!D:D, "", FALSE)</f>
        <v>101295.44</v>
      </c>
      <c r="O536" t="s">
        <v>95</v>
      </c>
      <c r="P536">
        <f>_xlfn.XLOOKUP(A536, 'FY26 Indirect Cost Rates'!E:E, 'FY26 Indirect Cost Rates'!D:D, "", FALSE)</f>
        <v>8</v>
      </c>
      <c r="Q536">
        <f t="shared" si="8"/>
        <v>0.08</v>
      </c>
    </row>
    <row r="537" spans="1:17">
      <c r="A537" t="s">
        <v>1927</v>
      </c>
      <c r="B537" t="s">
        <v>1928</v>
      </c>
      <c r="C537" t="s">
        <v>1929</v>
      </c>
      <c r="D537" t="s">
        <v>1930</v>
      </c>
      <c r="E537" t="s">
        <v>92</v>
      </c>
      <c r="F537" s="13">
        <v>45200</v>
      </c>
      <c r="G537" t="s">
        <v>93</v>
      </c>
      <c r="H537" t="s">
        <v>94</v>
      </c>
      <c r="I537" s="12">
        <f>_xlfn.XLOOKUP(A:A, 'FY26 Prelim Allocation'!B:B, 'FY26 Prelim Allocation'!D:D, "", FALSE)</f>
        <v>18143.830000000002</v>
      </c>
      <c r="J537" s="12">
        <f>_xlfn.XLOOKUP(A:A, 'FY26 Full Allocation'!B:B, 'FY26 Full Allocation'!D:D, "", FALSE)</f>
        <v>18160.439999999999</v>
      </c>
      <c r="K537" s="12">
        <f>_xlfn.XLOOKUP(A:A, 'FY26 Full Allocation'!B:B, 'FY26 Full Allocation'!D:D, "", FALSE)</f>
        <v>18160.439999999999</v>
      </c>
      <c r="O537" t="s">
        <v>95</v>
      </c>
      <c r="P537" t="str">
        <f>_xlfn.XLOOKUP(A537, 'FY26 Indirect Cost Rates'!E:E, 'FY26 Indirect Cost Rates'!D:D, "", FALSE)</f>
        <v/>
      </c>
      <c r="Q537">
        <f t="shared" si="8"/>
        <v>0</v>
      </c>
    </row>
    <row r="538" spans="1:17">
      <c r="A538" t="s">
        <v>1931</v>
      </c>
      <c r="B538" t="s">
        <v>1932</v>
      </c>
      <c r="C538" t="s">
        <v>1933</v>
      </c>
      <c r="D538" t="s">
        <v>1934</v>
      </c>
      <c r="E538" t="s">
        <v>92</v>
      </c>
      <c r="F538" s="13">
        <v>45200</v>
      </c>
      <c r="G538" t="s">
        <v>93</v>
      </c>
      <c r="H538" t="s">
        <v>94</v>
      </c>
      <c r="I538" s="12">
        <f>_xlfn.XLOOKUP(A:A, 'FY26 Prelim Allocation'!B:B, 'FY26 Prelim Allocation'!D:D, "", FALSE)</f>
        <v>11708.39</v>
      </c>
      <c r="J538" s="12">
        <f>_xlfn.XLOOKUP(A:A, 'FY26 Full Allocation'!B:B, 'FY26 Full Allocation'!D:D, "", FALSE)</f>
        <v>11718.26</v>
      </c>
      <c r="K538" s="12">
        <f>_xlfn.XLOOKUP(A:A, 'FY26 Full Allocation'!B:B, 'FY26 Full Allocation'!D:D, "", FALSE)</f>
        <v>11718.26</v>
      </c>
      <c r="O538" t="s">
        <v>95</v>
      </c>
      <c r="P538" t="str">
        <f>_xlfn.XLOOKUP(A538, 'FY26 Indirect Cost Rates'!E:E, 'FY26 Indirect Cost Rates'!D:D, "", FALSE)</f>
        <v/>
      </c>
      <c r="Q538">
        <f t="shared" si="8"/>
        <v>0</v>
      </c>
    </row>
    <row r="539" spans="1:17">
      <c r="A539" t="s">
        <v>1935</v>
      </c>
      <c r="B539" t="s">
        <v>1936</v>
      </c>
      <c r="C539" t="s">
        <v>1936</v>
      </c>
      <c r="D539" t="s">
        <v>1937</v>
      </c>
      <c r="E539" t="s">
        <v>92</v>
      </c>
      <c r="F539" s="13">
        <v>45200</v>
      </c>
      <c r="G539" t="s">
        <v>93</v>
      </c>
      <c r="H539" t="s">
        <v>94</v>
      </c>
      <c r="I539" s="12">
        <f>_xlfn.XLOOKUP(A:A, 'FY26 Prelim Allocation'!B:B, 'FY26 Prelim Allocation'!D:D, "", FALSE)</f>
        <v>71119.600000000006</v>
      </c>
      <c r="J539" s="12">
        <f>_xlfn.XLOOKUP(A:A, 'FY26 Full Allocation'!B:B, 'FY26 Full Allocation'!D:D, "", FALSE)</f>
        <v>71184.27</v>
      </c>
      <c r="K539" s="12">
        <f>_xlfn.XLOOKUP(A:A, 'FY26 Full Allocation'!B:B, 'FY26 Full Allocation'!D:D, "", FALSE)</f>
        <v>71184.27</v>
      </c>
      <c r="O539" t="s">
        <v>95</v>
      </c>
      <c r="P539">
        <f>_xlfn.XLOOKUP(A539, 'FY26 Indirect Cost Rates'!E:E, 'FY26 Indirect Cost Rates'!D:D, "", FALSE)</f>
        <v>8</v>
      </c>
      <c r="Q539">
        <f t="shared" si="8"/>
        <v>0.08</v>
      </c>
    </row>
    <row r="540" spans="1:17">
      <c r="A540" t="s">
        <v>1938</v>
      </c>
      <c r="B540" t="s">
        <v>1939</v>
      </c>
      <c r="C540" t="s">
        <v>1940</v>
      </c>
      <c r="D540" t="s">
        <v>1941</v>
      </c>
      <c r="E540" t="s">
        <v>92</v>
      </c>
      <c r="F540" s="13">
        <v>45200</v>
      </c>
      <c r="G540" t="s">
        <v>93</v>
      </c>
      <c r="H540" t="s">
        <v>94</v>
      </c>
      <c r="I540" s="12">
        <f>_xlfn.XLOOKUP(A:A, 'FY26 Prelim Allocation'!B:B, 'FY26 Prelim Allocation'!D:D, "", FALSE)</f>
        <v>48173.52</v>
      </c>
      <c r="J540" s="12">
        <f>_xlfn.XLOOKUP(A:A, 'FY26 Full Allocation'!B:B, 'FY26 Full Allocation'!D:D, "", FALSE)</f>
        <v>48222.63</v>
      </c>
      <c r="K540" s="12">
        <f>_xlfn.XLOOKUP(A:A, 'FY26 Full Allocation'!B:B, 'FY26 Full Allocation'!D:D, "", FALSE)</f>
        <v>48222.63</v>
      </c>
      <c r="O540" t="s">
        <v>95</v>
      </c>
      <c r="P540">
        <f>_xlfn.XLOOKUP(A540, 'FY26 Indirect Cost Rates'!E:E, 'FY26 Indirect Cost Rates'!D:D, "", FALSE)</f>
        <v>8</v>
      </c>
      <c r="Q540">
        <f t="shared" si="8"/>
        <v>0.08</v>
      </c>
    </row>
    <row r="541" spans="1:17">
      <c r="A541" t="s">
        <v>1942</v>
      </c>
      <c r="B541" t="s">
        <v>1943</v>
      </c>
      <c r="C541" t="s">
        <v>1943</v>
      </c>
      <c r="D541" t="s">
        <v>1944</v>
      </c>
      <c r="E541" t="s">
        <v>92</v>
      </c>
      <c r="F541" s="13">
        <v>45200</v>
      </c>
      <c r="G541" t="s">
        <v>93</v>
      </c>
      <c r="H541" t="s">
        <v>94</v>
      </c>
      <c r="I541" s="12">
        <f>_xlfn.XLOOKUP(A:A, 'FY26 Prelim Allocation'!B:B, 'FY26 Prelim Allocation'!D:D, "", FALSE)</f>
        <v>22306.93</v>
      </c>
      <c r="J541" s="12">
        <f>_xlfn.XLOOKUP(A:A, 'FY26 Full Allocation'!B:B, 'FY26 Full Allocation'!D:D, "", FALSE)</f>
        <v>22326.67</v>
      </c>
      <c r="K541" s="12">
        <f>_xlfn.XLOOKUP(A:A, 'FY26 Full Allocation'!B:B, 'FY26 Full Allocation'!D:D, "", FALSE)</f>
        <v>22326.67</v>
      </c>
      <c r="O541" t="s">
        <v>95</v>
      </c>
      <c r="P541" t="str">
        <f>_xlfn.XLOOKUP(A541, 'FY26 Indirect Cost Rates'!E:E, 'FY26 Indirect Cost Rates'!D:D, "", FALSE)</f>
        <v/>
      </c>
      <c r="Q541">
        <f t="shared" si="8"/>
        <v>0</v>
      </c>
    </row>
    <row r="542" spans="1:17">
      <c r="A542" t="s">
        <v>1945</v>
      </c>
      <c r="B542" t="s">
        <v>1946</v>
      </c>
      <c r="C542" t="s">
        <v>1946</v>
      </c>
      <c r="D542" t="s">
        <v>1947</v>
      </c>
      <c r="E542" t="s">
        <v>92</v>
      </c>
      <c r="F542" s="13">
        <v>45200</v>
      </c>
      <c r="G542" t="s">
        <v>93</v>
      </c>
      <c r="H542" t="s">
        <v>94</v>
      </c>
      <c r="I542" s="12">
        <f>_xlfn.XLOOKUP(A:A, 'FY26 Prelim Allocation'!B:B, 'FY26 Prelim Allocation'!D:D, "", FALSE)</f>
        <v>119971.19</v>
      </c>
      <c r="J542" s="12">
        <f>_xlfn.XLOOKUP(A:A, 'FY26 Full Allocation'!B:B, 'FY26 Full Allocation'!D:D, "", FALSE)</f>
        <v>120107.53</v>
      </c>
      <c r="K542" s="12">
        <f>_xlfn.XLOOKUP(A:A, 'FY26 Full Allocation'!B:B, 'FY26 Full Allocation'!D:D, "", FALSE)</f>
        <v>120107.53</v>
      </c>
      <c r="O542" t="s">
        <v>95</v>
      </c>
      <c r="P542">
        <f>_xlfn.XLOOKUP(A542, 'FY26 Indirect Cost Rates'!E:E, 'FY26 Indirect Cost Rates'!D:D, "", FALSE)</f>
        <v>8</v>
      </c>
      <c r="Q542">
        <f t="shared" si="8"/>
        <v>0.08</v>
      </c>
    </row>
    <row r="543" spans="1:17">
      <c r="A543" t="s">
        <v>1948</v>
      </c>
      <c r="B543" t="s">
        <v>1949</v>
      </c>
      <c r="C543" t="s">
        <v>1950</v>
      </c>
      <c r="D543" t="s">
        <v>1951</v>
      </c>
      <c r="E543" t="s">
        <v>92</v>
      </c>
      <c r="F543" s="13">
        <v>45200</v>
      </c>
      <c r="G543" t="s">
        <v>93</v>
      </c>
      <c r="H543" t="s">
        <v>94</v>
      </c>
      <c r="I543" s="12">
        <f>_xlfn.XLOOKUP(A:A, 'FY26 Prelim Allocation'!B:B, 'FY26 Prelim Allocation'!D:D, "", FALSE)</f>
        <v>4365810.3099999996</v>
      </c>
      <c r="J543" s="12">
        <f>_xlfn.XLOOKUP(A:A, 'FY26 Full Allocation'!B:B, 'FY26 Full Allocation'!D:D, "", FALSE)</f>
        <v>4368630.63</v>
      </c>
      <c r="K543" s="12">
        <f>_xlfn.XLOOKUP(A:A, 'FY26 Full Allocation'!B:B, 'FY26 Full Allocation'!D:D, "", FALSE)</f>
        <v>4368630.63</v>
      </c>
      <c r="O543" t="s">
        <v>95</v>
      </c>
      <c r="P543">
        <f>_xlfn.XLOOKUP(A543, 'FY26 Indirect Cost Rates'!E:E, 'FY26 Indirect Cost Rates'!D:D, "", FALSE)</f>
        <v>5.42</v>
      </c>
      <c r="Q543">
        <f t="shared" si="8"/>
        <v>5.4199999999999998E-2</v>
      </c>
    </row>
    <row r="544" spans="1:17">
      <c r="A544" t="s">
        <v>1952</v>
      </c>
      <c r="B544" t="s">
        <v>1953</v>
      </c>
      <c r="C544" t="s">
        <v>1954</v>
      </c>
      <c r="D544" t="s">
        <v>1955</v>
      </c>
      <c r="E544" t="s">
        <v>92</v>
      </c>
      <c r="F544" s="13">
        <v>45200</v>
      </c>
      <c r="G544" t="s">
        <v>93</v>
      </c>
      <c r="H544" t="s">
        <v>94</v>
      </c>
      <c r="I544" s="12">
        <f>_xlfn.XLOOKUP(A:A, 'FY26 Prelim Allocation'!B:B, 'FY26 Prelim Allocation'!D:D, "", FALSE)</f>
        <v>24455.86</v>
      </c>
      <c r="J544" s="12">
        <f>_xlfn.XLOOKUP(A:A, 'FY26 Full Allocation'!B:B, 'FY26 Full Allocation'!D:D, "", FALSE)</f>
        <v>24478.98</v>
      </c>
      <c r="K544" s="12">
        <f>_xlfn.XLOOKUP(A:A, 'FY26 Full Allocation'!B:B, 'FY26 Full Allocation'!D:D, "", FALSE)</f>
        <v>24478.98</v>
      </c>
      <c r="O544" t="s">
        <v>95</v>
      </c>
      <c r="P544" t="str">
        <f>_xlfn.XLOOKUP(A544, 'FY26 Indirect Cost Rates'!E:E, 'FY26 Indirect Cost Rates'!D:D, "", FALSE)</f>
        <v/>
      </c>
      <c r="Q544">
        <f t="shared" si="8"/>
        <v>0</v>
      </c>
    </row>
    <row r="545" spans="1:17">
      <c r="A545" t="s">
        <v>1956</v>
      </c>
      <c r="B545" t="s">
        <v>1957</v>
      </c>
      <c r="C545" t="s">
        <v>1958</v>
      </c>
      <c r="D545" t="s">
        <v>1959</v>
      </c>
      <c r="E545" t="s">
        <v>92</v>
      </c>
      <c r="F545" s="13">
        <v>45200</v>
      </c>
      <c r="G545" t="s">
        <v>93</v>
      </c>
      <c r="H545" t="s">
        <v>94</v>
      </c>
      <c r="I545" s="12">
        <f>_xlfn.XLOOKUP(A:A, 'FY26 Prelim Allocation'!B:B, 'FY26 Prelim Allocation'!D:D, "", FALSE)</f>
        <v>223118.67</v>
      </c>
      <c r="J545" s="12">
        <f>_xlfn.XLOOKUP(A:A, 'FY26 Full Allocation'!B:B, 'FY26 Full Allocation'!D:D, "", FALSE)</f>
        <v>223285.81</v>
      </c>
      <c r="K545" s="12">
        <f>_xlfn.XLOOKUP(A:A, 'FY26 Full Allocation'!B:B, 'FY26 Full Allocation'!D:D, "", FALSE)</f>
        <v>223285.81</v>
      </c>
      <c r="O545" t="s">
        <v>95</v>
      </c>
      <c r="P545">
        <f>_xlfn.XLOOKUP(A545, 'FY26 Indirect Cost Rates'!E:E, 'FY26 Indirect Cost Rates'!D:D, "", FALSE)</f>
        <v>6.79</v>
      </c>
      <c r="Q545">
        <f t="shared" si="8"/>
        <v>6.7900000000000002E-2</v>
      </c>
    </row>
    <row r="546" spans="1:17">
      <c r="A546" t="s">
        <v>1960</v>
      </c>
      <c r="B546" t="s">
        <v>1961</v>
      </c>
      <c r="C546" t="s">
        <v>1961</v>
      </c>
      <c r="D546" t="s">
        <v>1962</v>
      </c>
      <c r="E546" t="s">
        <v>92</v>
      </c>
      <c r="F546" s="13">
        <v>45200</v>
      </c>
      <c r="G546" t="s">
        <v>93</v>
      </c>
      <c r="H546" t="s">
        <v>94</v>
      </c>
      <c r="I546" s="12">
        <f>_xlfn.XLOOKUP(A:A, 'FY26 Prelim Allocation'!B:B, 'FY26 Prelim Allocation'!D:D, "", FALSE)</f>
        <v>48504.08</v>
      </c>
      <c r="J546" s="12">
        <f>_xlfn.XLOOKUP(A:A, 'FY26 Full Allocation'!B:B, 'FY26 Full Allocation'!D:D, "", FALSE)</f>
        <v>48551.29</v>
      </c>
      <c r="K546" s="12">
        <f>_xlfn.XLOOKUP(A:A, 'FY26 Full Allocation'!B:B, 'FY26 Full Allocation'!D:D, "", FALSE)</f>
        <v>48551.29</v>
      </c>
      <c r="O546" t="s">
        <v>95</v>
      </c>
      <c r="P546" t="str">
        <f>_xlfn.XLOOKUP(A546, 'FY26 Indirect Cost Rates'!E:E, 'FY26 Indirect Cost Rates'!D:D, "", FALSE)</f>
        <v/>
      </c>
      <c r="Q546">
        <f t="shared" si="8"/>
        <v>0</v>
      </c>
    </row>
    <row r="547" spans="1:17">
      <c r="A547" t="s">
        <v>1963</v>
      </c>
      <c r="B547" t="s">
        <v>1964</v>
      </c>
      <c r="C547" t="s">
        <v>1965</v>
      </c>
      <c r="D547" t="s">
        <v>1966</v>
      </c>
      <c r="E547" t="s">
        <v>92</v>
      </c>
      <c r="F547" s="13">
        <v>45200</v>
      </c>
      <c r="G547" t="s">
        <v>93</v>
      </c>
      <c r="H547" t="s">
        <v>94</v>
      </c>
      <c r="I547" s="12">
        <f>_xlfn.XLOOKUP(A:A, 'FY26 Prelim Allocation'!B:B, 'FY26 Prelim Allocation'!D:D, "", FALSE)</f>
        <v>39738.120000000003</v>
      </c>
      <c r="J547" s="12">
        <f>_xlfn.XLOOKUP(A:A, 'FY26 Full Allocation'!B:B, 'FY26 Full Allocation'!D:D, "", FALSE)</f>
        <v>39770.449999999997</v>
      </c>
      <c r="K547" s="12">
        <f>_xlfn.XLOOKUP(A:A, 'FY26 Full Allocation'!B:B, 'FY26 Full Allocation'!D:D, "", FALSE)</f>
        <v>39770.449999999997</v>
      </c>
      <c r="O547" t="s">
        <v>95</v>
      </c>
      <c r="P547" t="str">
        <f>_xlfn.XLOOKUP(A547, 'FY26 Indirect Cost Rates'!E:E, 'FY26 Indirect Cost Rates'!D:D, "", FALSE)</f>
        <v/>
      </c>
      <c r="Q547">
        <f t="shared" si="8"/>
        <v>0</v>
      </c>
    </row>
    <row r="548" spans="1:17">
      <c r="A548" t="s">
        <v>1967</v>
      </c>
      <c r="B548" t="s">
        <v>1968</v>
      </c>
      <c r="C548" t="s">
        <v>1969</v>
      </c>
      <c r="D548" t="s">
        <v>1970</v>
      </c>
      <c r="E548" t="s">
        <v>92</v>
      </c>
      <c r="F548" s="13">
        <v>45200</v>
      </c>
      <c r="G548" t="s">
        <v>93</v>
      </c>
      <c r="H548" t="s">
        <v>94</v>
      </c>
      <c r="I548" s="12">
        <f>_xlfn.XLOOKUP(A:A, 'FY26 Prelim Allocation'!B:B, 'FY26 Prelim Allocation'!D:D, "", FALSE)</f>
        <v>9980.58</v>
      </c>
      <c r="J548" s="12">
        <f>_xlfn.XLOOKUP(A:A, 'FY26 Full Allocation'!B:B, 'FY26 Full Allocation'!D:D, "", FALSE)</f>
        <v>9986.91</v>
      </c>
      <c r="K548" s="12">
        <f>_xlfn.XLOOKUP(A:A, 'FY26 Full Allocation'!B:B, 'FY26 Full Allocation'!D:D, "", FALSE)</f>
        <v>9986.91</v>
      </c>
      <c r="O548" t="s">
        <v>95</v>
      </c>
      <c r="P548" t="str">
        <f>_xlfn.XLOOKUP(A548, 'FY26 Indirect Cost Rates'!E:E, 'FY26 Indirect Cost Rates'!D:D, "", FALSE)</f>
        <v/>
      </c>
      <c r="Q548">
        <f t="shared" si="8"/>
        <v>0</v>
      </c>
    </row>
    <row r="549" spans="1:17">
      <c r="A549" t="s">
        <v>1971</v>
      </c>
      <c r="B549" t="s">
        <v>1972</v>
      </c>
      <c r="C549" t="s">
        <v>1973</v>
      </c>
      <c r="D549" t="s">
        <v>1974</v>
      </c>
      <c r="E549" t="s">
        <v>92</v>
      </c>
      <c r="F549" s="13">
        <v>45200</v>
      </c>
      <c r="G549" t="s">
        <v>93</v>
      </c>
      <c r="H549" t="s">
        <v>94</v>
      </c>
      <c r="I549" s="12">
        <f>_xlfn.XLOOKUP(A:A, 'FY26 Prelim Allocation'!B:B, 'FY26 Prelim Allocation'!D:D, "", FALSE)</f>
        <v>16671.53</v>
      </c>
      <c r="J549" s="12">
        <f>_xlfn.XLOOKUP(A:A, 'FY26 Full Allocation'!B:B, 'FY26 Full Allocation'!D:D, "", FALSE)</f>
        <v>16682.47</v>
      </c>
      <c r="K549" s="12">
        <f>_xlfn.XLOOKUP(A:A, 'FY26 Full Allocation'!B:B, 'FY26 Full Allocation'!D:D, "", FALSE)</f>
        <v>16682.47</v>
      </c>
      <c r="O549" t="s">
        <v>95</v>
      </c>
      <c r="P549" t="str">
        <f>_xlfn.XLOOKUP(A549, 'FY26 Indirect Cost Rates'!E:E, 'FY26 Indirect Cost Rates'!D:D, "", FALSE)</f>
        <v/>
      </c>
      <c r="Q549">
        <f t="shared" si="8"/>
        <v>0</v>
      </c>
    </row>
    <row r="550" spans="1:17">
      <c r="A550" t="s">
        <v>1975</v>
      </c>
      <c r="B550" t="s">
        <v>1976</v>
      </c>
      <c r="C550" t="s">
        <v>1977</v>
      </c>
      <c r="D550" t="s">
        <v>1978</v>
      </c>
      <c r="E550" t="s">
        <v>92</v>
      </c>
      <c r="F550" s="13">
        <v>45200</v>
      </c>
      <c r="G550" t="s">
        <v>93</v>
      </c>
      <c r="H550" t="s">
        <v>94</v>
      </c>
      <c r="I550" s="12">
        <f>_xlfn.XLOOKUP(A:A, 'FY26 Prelim Allocation'!B:B, 'FY26 Prelim Allocation'!D:D, "", FALSE)</f>
        <v>559455.31999999995</v>
      </c>
      <c r="J550" s="12">
        <f>_xlfn.XLOOKUP(A:A, 'FY26 Full Allocation'!B:B, 'FY26 Full Allocation'!D:D, "", FALSE)</f>
        <v>559941.14</v>
      </c>
      <c r="K550" s="12">
        <f>_xlfn.XLOOKUP(A:A, 'FY26 Full Allocation'!B:B, 'FY26 Full Allocation'!D:D, "", FALSE)</f>
        <v>559941.14</v>
      </c>
      <c r="O550" t="s">
        <v>95</v>
      </c>
      <c r="P550">
        <f>_xlfn.XLOOKUP(A550, 'FY26 Indirect Cost Rates'!E:E, 'FY26 Indirect Cost Rates'!D:D, "", FALSE)</f>
        <v>8</v>
      </c>
      <c r="Q550">
        <f t="shared" si="8"/>
        <v>0.08</v>
      </c>
    </row>
    <row r="551" spans="1:17">
      <c r="A551" t="s">
        <v>1979</v>
      </c>
      <c r="B551" t="s">
        <v>1980</v>
      </c>
      <c r="C551" t="s">
        <v>1981</v>
      </c>
      <c r="D551" t="s">
        <v>1982</v>
      </c>
      <c r="E551" t="s">
        <v>92</v>
      </c>
      <c r="F551" s="13">
        <v>45200</v>
      </c>
      <c r="G551" t="s">
        <v>93</v>
      </c>
      <c r="H551" t="s">
        <v>94</v>
      </c>
      <c r="I551" s="12">
        <f>_xlfn.XLOOKUP(A:A, 'FY26 Prelim Allocation'!B:B, 'FY26 Prelim Allocation'!D:D, "", FALSE)</f>
        <v>1026544.69</v>
      </c>
      <c r="J551" s="12">
        <f>_xlfn.XLOOKUP(A:A, 'FY26 Full Allocation'!B:B, 'FY26 Full Allocation'!D:D, "", FALSE)</f>
        <v>1027342.77</v>
      </c>
      <c r="K551" s="12">
        <f>_xlfn.XLOOKUP(A:A, 'FY26 Full Allocation'!B:B, 'FY26 Full Allocation'!D:D, "", FALSE)</f>
        <v>1027342.77</v>
      </c>
      <c r="O551" t="s">
        <v>95</v>
      </c>
      <c r="P551">
        <f>_xlfn.XLOOKUP(A551, 'FY26 Indirect Cost Rates'!E:E, 'FY26 Indirect Cost Rates'!D:D, "", FALSE)</f>
        <v>5.71</v>
      </c>
      <c r="Q551">
        <f t="shared" si="8"/>
        <v>5.7099999999999998E-2</v>
      </c>
    </row>
    <row r="552" spans="1:17">
      <c r="A552" t="s">
        <v>1983</v>
      </c>
      <c r="B552" t="s">
        <v>1984</v>
      </c>
      <c r="C552" t="s">
        <v>1985</v>
      </c>
      <c r="D552" t="s">
        <v>1986</v>
      </c>
      <c r="E552" t="s">
        <v>92</v>
      </c>
      <c r="F552" s="13">
        <v>45200</v>
      </c>
      <c r="G552" t="s">
        <v>93</v>
      </c>
      <c r="H552" t="s">
        <v>94</v>
      </c>
      <c r="I552" s="12">
        <f>_xlfn.XLOOKUP(A:A, 'FY26 Prelim Allocation'!B:B, 'FY26 Prelim Allocation'!D:D, "", FALSE)</f>
        <v>7089.53</v>
      </c>
      <c r="J552" s="12">
        <f>_xlfn.XLOOKUP(A:A, 'FY26 Full Allocation'!B:B, 'FY26 Full Allocation'!D:D, "", FALSE)</f>
        <v>7095.12</v>
      </c>
      <c r="K552" s="12">
        <f>_xlfn.XLOOKUP(A:A, 'FY26 Full Allocation'!B:B, 'FY26 Full Allocation'!D:D, "", FALSE)</f>
        <v>7095.12</v>
      </c>
      <c r="O552" t="s">
        <v>95</v>
      </c>
      <c r="P552" t="str">
        <f>_xlfn.XLOOKUP(A552, 'FY26 Indirect Cost Rates'!E:E, 'FY26 Indirect Cost Rates'!D:D, "", FALSE)</f>
        <v/>
      </c>
      <c r="Q552">
        <f t="shared" si="8"/>
        <v>0</v>
      </c>
    </row>
    <row r="553" spans="1:17">
      <c r="A553" t="s">
        <v>1987</v>
      </c>
      <c r="B553" t="s">
        <v>1988</v>
      </c>
      <c r="C553" t="s">
        <v>1988</v>
      </c>
      <c r="D553" t="s">
        <v>1989</v>
      </c>
      <c r="E553" t="s">
        <v>92</v>
      </c>
      <c r="F553" s="13">
        <v>45200</v>
      </c>
      <c r="G553" t="s">
        <v>93</v>
      </c>
      <c r="H553" t="s">
        <v>94</v>
      </c>
      <c r="I553" s="12">
        <f>_xlfn.XLOOKUP(A:A, 'FY26 Prelim Allocation'!B:B, 'FY26 Prelim Allocation'!D:D, "", FALSE)</f>
        <v>44230.47</v>
      </c>
      <c r="J553" s="12">
        <f>_xlfn.XLOOKUP(A:A, 'FY26 Full Allocation'!B:B, 'FY26 Full Allocation'!D:D, "", FALSE)</f>
        <v>44276.33</v>
      </c>
      <c r="K553" s="12">
        <f>_xlfn.XLOOKUP(A:A, 'FY26 Full Allocation'!B:B, 'FY26 Full Allocation'!D:D, "", FALSE)</f>
        <v>44276.33</v>
      </c>
      <c r="O553" t="s">
        <v>95</v>
      </c>
      <c r="P553" t="str">
        <f>_xlfn.XLOOKUP(A553, 'FY26 Indirect Cost Rates'!E:E, 'FY26 Indirect Cost Rates'!D:D, "", FALSE)</f>
        <v/>
      </c>
      <c r="Q553">
        <f t="shared" si="8"/>
        <v>0</v>
      </c>
    </row>
    <row r="554" spans="1:17">
      <c r="A554" t="s">
        <v>1990</v>
      </c>
      <c r="B554" t="s">
        <v>1991</v>
      </c>
      <c r="C554" t="s">
        <v>1992</v>
      </c>
      <c r="D554" t="s">
        <v>1993</v>
      </c>
      <c r="E554" t="s">
        <v>92</v>
      </c>
      <c r="F554" s="13">
        <v>45200</v>
      </c>
      <c r="G554" t="s">
        <v>93</v>
      </c>
      <c r="H554" t="s">
        <v>94</v>
      </c>
      <c r="I554" s="12">
        <f>_xlfn.XLOOKUP(A:A, 'FY26 Prelim Allocation'!B:B, 'FY26 Prelim Allocation'!D:D, "", FALSE)</f>
        <v>29092.32</v>
      </c>
      <c r="J554" s="12">
        <f>_xlfn.XLOOKUP(A:A, 'FY26 Full Allocation'!B:B, 'FY26 Full Allocation'!D:D, "", FALSE)</f>
        <v>29124.1</v>
      </c>
      <c r="K554" s="12">
        <f>_xlfn.XLOOKUP(A:A, 'FY26 Full Allocation'!B:B, 'FY26 Full Allocation'!D:D, "", FALSE)</f>
        <v>29124.1</v>
      </c>
      <c r="O554" t="s">
        <v>95</v>
      </c>
      <c r="P554" t="str">
        <f>_xlfn.XLOOKUP(A554, 'FY26 Indirect Cost Rates'!E:E, 'FY26 Indirect Cost Rates'!D:D, "", FALSE)</f>
        <v/>
      </c>
      <c r="Q554">
        <f t="shared" si="8"/>
        <v>0</v>
      </c>
    </row>
    <row r="555" spans="1:17">
      <c r="A555" t="s">
        <v>1994</v>
      </c>
      <c r="B555" t="s">
        <v>1995</v>
      </c>
      <c r="C555" t="s">
        <v>1996</v>
      </c>
      <c r="D555" t="s">
        <v>1997</v>
      </c>
      <c r="E555" t="s">
        <v>92</v>
      </c>
      <c r="F555" s="13">
        <v>45200</v>
      </c>
      <c r="G555" t="s">
        <v>93</v>
      </c>
      <c r="H555" t="s">
        <v>94</v>
      </c>
      <c r="I555" s="12">
        <f>_xlfn.XLOOKUP(A:A, 'FY26 Prelim Allocation'!B:B, 'FY26 Prelim Allocation'!D:D, "", FALSE)</f>
        <v>33131.32</v>
      </c>
      <c r="J555" s="12">
        <f>_xlfn.XLOOKUP(A:A, 'FY26 Full Allocation'!B:B, 'FY26 Full Allocation'!D:D, "", FALSE)</f>
        <v>33164.65</v>
      </c>
      <c r="K555" s="12">
        <f>_xlfn.XLOOKUP(A:A, 'FY26 Full Allocation'!B:B, 'FY26 Full Allocation'!D:D, "", FALSE)</f>
        <v>33164.65</v>
      </c>
      <c r="O555" t="s">
        <v>95</v>
      </c>
      <c r="P555" t="str">
        <f>_xlfn.XLOOKUP(A555, 'FY26 Indirect Cost Rates'!E:E, 'FY26 Indirect Cost Rates'!D:D, "", FALSE)</f>
        <v/>
      </c>
      <c r="Q555">
        <f t="shared" si="8"/>
        <v>0</v>
      </c>
    </row>
    <row r="556" spans="1:17">
      <c r="A556" t="s">
        <v>1998</v>
      </c>
      <c r="B556" t="s">
        <v>1999</v>
      </c>
      <c r="C556" t="s">
        <v>2000</v>
      </c>
      <c r="D556">
        <v>0</v>
      </c>
      <c r="E556" t="s">
        <v>92</v>
      </c>
      <c r="F556" s="13">
        <v>45200</v>
      </c>
      <c r="G556" t="s">
        <v>93</v>
      </c>
      <c r="H556" t="s">
        <v>94</v>
      </c>
      <c r="I556" s="12">
        <f>_xlfn.XLOOKUP(A:A, 'FY26 Prelim Allocation'!B:B, 'FY26 Prelim Allocation'!D:D, "", FALSE)</f>
        <v>12666.16</v>
      </c>
      <c r="J556" s="12">
        <f>_xlfn.XLOOKUP(A:A, 'FY26 Full Allocation'!B:B, 'FY26 Full Allocation'!D:D, "", FALSE)</f>
        <v>12677.48</v>
      </c>
      <c r="K556" s="12">
        <f>_xlfn.XLOOKUP(A:A, 'FY26 Full Allocation'!B:B, 'FY26 Full Allocation'!D:D, "", FALSE)</f>
        <v>12677.48</v>
      </c>
      <c r="O556" t="s">
        <v>95</v>
      </c>
      <c r="P556" t="str">
        <f>_xlfn.XLOOKUP(A556, 'FY26 Indirect Cost Rates'!E:E, 'FY26 Indirect Cost Rates'!D:D, "", FALSE)</f>
        <v/>
      </c>
      <c r="Q556">
        <f t="shared" si="8"/>
        <v>0</v>
      </c>
    </row>
    <row r="557" spans="1:17">
      <c r="A557" t="s">
        <v>2001</v>
      </c>
      <c r="B557" t="s">
        <v>2002</v>
      </c>
      <c r="C557" t="s">
        <v>2003</v>
      </c>
      <c r="D557" t="s">
        <v>2004</v>
      </c>
      <c r="E557" t="s">
        <v>92</v>
      </c>
      <c r="F557" s="13">
        <v>45200</v>
      </c>
      <c r="G557" t="s">
        <v>93</v>
      </c>
      <c r="H557" t="s">
        <v>94</v>
      </c>
      <c r="I557" s="12">
        <f>_xlfn.XLOOKUP(A:A, 'FY26 Prelim Allocation'!B:B, 'FY26 Prelim Allocation'!D:D, "", FALSE)</f>
        <v>614588.51</v>
      </c>
      <c r="J557" s="12">
        <f>_xlfn.XLOOKUP(A:A, 'FY26 Full Allocation'!B:B, 'FY26 Full Allocation'!D:D, "", FALSE)</f>
        <v>615102.37</v>
      </c>
      <c r="K557" s="12">
        <f>_xlfn.XLOOKUP(A:A, 'FY26 Full Allocation'!B:B, 'FY26 Full Allocation'!D:D, "", FALSE)</f>
        <v>615102.37</v>
      </c>
      <c r="O557" t="s">
        <v>95</v>
      </c>
      <c r="P557">
        <f>_xlfn.XLOOKUP(A557, 'FY26 Indirect Cost Rates'!E:E, 'FY26 Indirect Cost Rates'!D:D, "", FALSE)</f>
        <v>3.28</v>
      </c>
      <c r="Q557">
        <f t="shared" si="8"/>
        <v>3.2799999999999996E-2</v>
      </c>
    </row>
    <row r="558" spans="1:17">
      <c r="A558" t="s">
        <v>2005</v>
      </c>
      <c r="B558" t="s">
        <v>2006</v>
      </c>
      <c r="C558" t="s">
        <v>2007</v>
      </c>
      <c r="D558" t="s">
        <v>2008</v>
      </c>
      <c r="E558" t="s">
        <v>92</v>
      </c>
      <c r="F558" s="13">
        <v>45200</v>
      </c>
      <c r="G558" t="s">
        <v>93</v>
      </c>
      <c r="H558" t="s">
        <v>94</v>
      </c>
      <c r="I558" s="12">
        <f>_xlfn.XLOOKUP(A:A, 'FY26 Prelim Allocation'!B:B, 'FY26 Prelim Allocation'!D:D, "", FALSE)</f>
        <v>41491.64</v>
      </c>
      <c r="J558" s="12">
        <f>_xlfn.XLOOKUP(A:A, 'FY26 Full Allocation'!B:B, 'FY26 Full Allocation'!D:D, "", FALSE)</f>
        <v>41523.919999999998</v>
      </c>
      <c r="K558" s="12">
        <f>_xlfn.XLOOKUP(A:A, 'FY26 Full Allocation'!B:B, 'FY26 Full Allocation'!D:D, "", FALSE)</f>
        <v>41523.919999999998</v>
      </c>
      <c r="O558" t="s">
        <v>95</v>
      </c>
      <c r="P558">
        <f>_xlfn.XLOOKUP(A558, 'FY26 Indirect Cost Rates'!E:E, 'FY26 Indirect Cost Rates'!D:D, "", FALSE)</f>
        <v>8</v>
      </c>
      <c r="Q558">
        <f t="shared" si="8"/>
        <v>0.08</v>
      </c>
    </row>
    <row r="559" spans="1:17">
      <c r="A559" t="s">
        <v>2009</v>
      </c>
      <c r="B559" t="s">
        <v>2010</v>
      </c>
      <c r="C559" t="s">
        <v>2011</v>
      </c>
      <c r="D559" t="s">
        <v>2012</v>
      </c>
      <c r="E559" t="s">
        <v>92</v>
      </c>
      <c r="F559" s="13">
        <v>45200</v>
      </c>
      <c r="G559" t="s">
        <v>93</v>
      </c>
      <c r="H559" t="s">
        <v>94</v>
      </c>
      <c r="I559" s="12">
        <f>_xlfn.XLOOKUP(A:A, 'FY26 Prelim Allocation'!B:B, 'FY26 Prelim Allocation'!D:D, "", FALSE)</f>
        <v>23750.720000000001</v>
      </c>
      <c r="J559" s="12">
        <f>_xlfn.XLOOKUP(A:A, 'FY26 Full Allocation'!B:B, 'FY26 Full Allocation'!D:D, "", FALSE)</f>
        <v>23776.68</v>
      </c>
      <c r="K559" s="12">
        <f>_xlfn.XLOOKUP(A:A, 'FY26 Full Allocation'!B:B, 'FY26 Full Allocation'!D:D, "", FALSE)</f>
        <v>23776.68</v>
      </c>
      <c r="O559" t="s">
        <v>95</v>
      </c>
      <c r="P559" t="str">
        <f>_xlfn.XLOOKUP(A559, 'FY26 Indirect Cost Rates'!E:E, 'FY26 Indirect Cost Rates'!D:D, "", FALSE)</f>
        <v/>
      </c>
      <c r="Q559">
        <f t="shared" si="8"/>
        <v>0</v>
      </c>
    </row>
    <row r="560" spans="1:17">
      <c r="A560" t="s">
        <v>2013</v>
      </c>
      <c r="B560" t="s">
        <v>2014</v>
      </c>
      <c r="C560" t="s">
        <v>2015</v>
      </c>
      <c r="D560" t="s">
        <v>2016</v>
      </c>
      <c r="E560" t="s">
        <v>92</v>
      </c>
      <c r="F560" s="13">
        <v>45200</v>
      </c>
      <c r="G560" t="s">
        <v>93</v>
      </c>
      <c r="H560" t="s">
        <v>94</v>
      </c>
      <c r="I560" s="12">
        <f>_xlfn.XLOOKUP(A:A, 'FY26 Prelim Allocation'!B:B, 'FY26 Prelim Allocation'!D:D, "", FALSE)</f>
        <v>665078.14</v>
      </c>
      <c r="J560" s="12">
        <f>_xlfn.XLOOKUP(A:A, 'FY26 Full Allocation'!B:B, 'FY26 Full Allocation'!D:D, "", FALSE)</f>
        <v>665657.99</v>
      </c>
      <c r="K560" s="12">
        <f>_xlfn.XLOOKUP(A:A, 'FY26 Full Allocation'!B:B, 'FY26 Full Allocation'!D:D, "", FALSE)</f>
        <v>665657.99</v>
      </c>
      <c r="O560" t="s">
        <v>95</v>
      </c>
      <c r="P560">
        <f>_xlfn.XLOOKUP(A560, 'FY26 Indirect Cost Rates'!E:E, 'FY26 Indirect Cost Rates'!D:D, "", FALSE)</f>
        <v>7.1</v>
      </c>
      <c r="Q560">
        <f t="shared" si="8"/>
        <v>7.0999999999999994E-2</v>
      </c>
    </row>
    <row r="561" spans="1:17">
      <c r="A561" t="s">
        <v>2017</v>
      </c>
      <c r="B561" t="s">
        <v>2018</v>
      </c>
      <c r="C561" t="s">
        <v>2019</v>
      </c>
      <c r="D561" t="s">
        <v>2020</v>
      </c>
      <c r="E561" t="s">
        <v>92</v>
      </c>
      <c r="F561" s="13">
        <v>45200</v>
      </c>
      <c r="G561" t="s">
        <v>93</v>
      </c>
      <c r="H561" t="s">
        <v>94</v>
      </c>
      <c r="I561" s="12">
        <f>_xlfn.XLOOKUP(A:A, 'FY26 Prelim Allocation'!B:B, 'FY26 Prelim Allocation'!D:D, "", FALSE)</f>
        <v>30292.99</v>
      </c>
      <c r="J561" s="12">
        <f>_xlfn.XLOOKUP(A:A, 'FY26 Full Allocation'!B:B, 'FY26 Full Allocation'!D:D, "", FALSE)</f>
        <v>30317.62</v>
      </c>
      <c r="K561" s="12">
        <f>_xlfn.XLOOKUP(A:A, 'FY26 Full Allocation'!B:B, 'FY26 Full Allocation'!D:D, "", FALSE)</f>
        <v>30317.62</v>
      </c>
      <c r="O561" t="s">
        <v>95</v>
      </c>
      <c r="P561">
        <f>_xlfn.XLOOKUP(A561, 'FY26 Indirect Cost Rates'!E:E, 'FY26 Indirect Cost Rates'!D:D, "", FALSE)</f>
        <v>8</v>
      </c>
      <c r="Q561">
        <f t="shared" si="8"/>
        <v>0.08</v>
      </c>
    </row>
    <row r="562" spans="1:17">
      <c r="A562" t="s">
        <v>2021</v>
      </c>
      <c r="B562" t="s">
        <v>2022</v>
      </c>
      <c r="C562" t="s">
        <v>2023</v>
      </c>
      <c r="D562" t="s">
        <v>2024</v>
      </c>
      <c r="E562" t="s">
        <v>92</v>
      </c>
      <c r="F562" s="13">
        <v>45200</v>
      </c>
      <c r="G562" t="s">
        <v>93</v>
      </c>
      <c r="H562" t="s">
        <v>94</v>
      </c>
      <c r="I562" s="12">
        <f>_xlfn.XLOOKUP(A:A, 'FY26 Prelim Allocation'!B:B, 'FY26 Prelim Allocation'!D:D, "", FALSE)</f>
        <v>51833.760000000002</v>
      </c>
      <c r="J562" s="12">
        <f>_xlfn.XLOOKUP(A:A, 'FY26 Full Allocation'!B:B, 'FY26 Full Allocation'!D:D, "", FALSE)</f>
        <v>51890.559999999998</v>
      </c>
      <c r="K562" s="12">
        <f>_xlfn.XLOOKUP(A:A, 'FY26 Full Allocation'!B:B, 'FY26 Full Allocation'!D:D, "", FALSE)</f>
        <v>51890.559999999998</v>
      </c>
      <c r="O562" t="s">
        <v>95</v>
      </c>
      <c r="P562" t="str">
        <f>_xlfn.XLOOKUP(A562, 'FY26 Indirect Cost Rates'!E:E, 'FY26 Indirect Cost Rates'!D:D, "", FALSE)</f>
        <v/>
      </c>
      <c r="Q562">
        <f t="shared" si="8"/>
        <v>0</v>
      </c>
    </row>
    <row r="563" spans="1:17">
      <c r="A563" t="s">
        <v>2025</v>
      </c>
      <c r="B563" t="s">
        <v>2026</v>
      </c>
      <c r="C563" t="s">
        <v>2026</v>
      </c>
      <c r="D563" t="s">
        <v>2027</v>
      </c>
      <c r="E563" t="s">
        <v>92</v>
      </c>
      <c r="F563" s="13">
        <v>45200</v>
      </c>
      <c r="G563" t="s">
        <v>93</v>
      </c>
      <c r="H563" t="s">
        <v>94</v>
      </c>
      <c r="I563" s="12">
        <f>_xlfn.XLOOKUP(A:A, 'FY26 Prelim Allocation'!B:B, 'FY26 Prelim Allocation'!D:D, "", FALSE)</f>
        <v>44836.98</v>
      </c>
      <c r="J563" s="12">
        <f>_xlfn.XLOOKUP(A:A, 'FY26 Full Allocation'!B:B, 'FY26 Full Allocation'!D:D, "", FALSE)</f>
        <v>44886.87</v>
      </c>
      <c r="K563" s="12">
        <f>_xlfn.XLOOKUP(A:A, 'FY26 Full Allocation'!B:B, 'FY26 Full Allocation'!D:D, "", FALSE)</f>
        <v>44886.87</v>
      </c>
      <c r="O563" t="s">
        <v>95</v>
      </c>
      <c r="P563" t="str">
        <f>_xlfn.XLOOKUP(A563, 'FY26 Indirect Cost Rates'!E:E, 'FY26 Indirect Cost Rates'!D:D, "", FALSE)</f>
        <v/>
      </c>
      <c r="Q563">
        <f t="shared" si="8"/>
        <v>0</v>
      </c>
    </row>
    <row r="564" spans="1:17">
      <c r="A564" t="s">
        <v>2028</v>
      </c>
      <c r="B564" t="s">
        <v>2029</v>
      </c>
      <c r="C564" t="s">
        <v>2030</v>
      </c>
      <c r="D564" t="s">
        <v>2031</v>
      </c>
      <c r="E564" t="s">
        <v>92</v>
      </c>
      <c r="F564" s="13">
        <v>45200</v>
      </c>
      <c r="G564" t="s">
        <v>93</v>
      </c>
      <c r="H564" t="s">
        <v>94</v>
      </c>
      <c r="I564" s="12">
        <f>_xlfn.XLOOKUP(A:A, 'FY26 Prelim Allocation'!B:B, 'FY26 Prelim Allocation'!D:D, "", FALSE)</f>
        <v>84816.77</v>
      </c>
      <c r="J564" s="12">
        <f>_xlfn.XLOOKUP(A:A, 'FY26 Full Allocation'!B:B, 'FY26 Full Allocation'!D:D, "", FALSE)</f>
        <v>84887.2</v>
      </c>
      <c r="K564" s="12">
        <f>_xlfn.XLOOKUP(A:A, 'FY26 Full Allocation'!B:B, 'FY26 Full Allocation'!D:D, "", FALSE)</f>
        <v>84887.2</v>
      </c>
      <c r="O564" t="s">
        <v>95</v>
      </c>
      <c r="P564" t="str">
        <f>_xlfn.XLOOKUP(A564, 'FY26 Indirect Cost Rates'!E:E, 'FY26 Indirect Cost Rates'!D:D, "", FALSE)</f>
        <v/>
      </c>
      <c r="Q564">
        <f t="shared" si="8"/>
        <v>0</v>
      </c>
    </row>
    <row r="565" spans="1:17">
      <c r="A565" t="s">
        <v>2032</v>
      </c>
      <c r="B565" t="s">
        <v>2033</v>
      </c>
      <c r="C565" t="s">
        <v>2033</v>
      </c>
      <c r="D565" t="s">
        <v>2034</v>
      </c>
      <c r="E565" t="s">
        <v>92</v>
      </c>
      <c r="F565" s="13">
        <v>45200</v>
      </c>
      <c r="G565" t="s">
        <v>93</v>
      </c>
      <c r="H565" t="s">
        <v>94</v>
      </c>
      <c r="I565" s="12">
        <f>_xlfn.XLOOKUP(A:A, 'FY26 Prelim Allocation'!B:B, 'FY26 Prelim Allocation'!D:D, "", FALSE)</f>
        <v>45436.98</v>
      </c>
      <c r="J565" s="12">
        <f>_xlfn.XLOOKUP(A:A, 'FY26 Full Allocation'!B:B, 'FY26 Full Allocation'!D:D, "", FALSE)</f>
        <v>45479.78</v>
      </c>
      <c r="K565" s="12">
        <f>_xlfn.XLOOKUP(A:A, 'FY26 Full Allocation'!B:B, 'FY26 Full Allocation'!D:D, "", FALSE)</f>
        <v>45479.78</v>
      </c>
      <c r="O565" t="s">
        <v>95</v>
      </c>
      <c r="P565" t="str">
        <f>_xlfn.XLOOKUP(A565, 'FY26 Indirect Cost Rates'!E:E, 'FY26 Indirect Cost Rates'!D:D, "", FALSE)</f>
        <v/>
      </c>
      <c r="Q565">
        <f t="shared" si="8"/>
        <v>0</v>
      </c>
    </row>
    <row r="566" spans="1:17">
      <c r="A566" t="s">
        <v>2035</v>
      </c>
      <c r="B566" t="s">
        <v>2036</v>
      </c>
      <c r="C566" t="s">
        <v>2037</v>
      </c>
      <c r="D566" t="s">
        <v>2038</v>
      </c>
      <c r="E566" t="s">
        <v>92</v>
      </c>
      <c r="F566" s="13">
        <v>45200</v>
      </c>
      <c r="G566" t="s">
        <v>93</v>
      </c>
      <c r="H566" t="s">
        <v>94</v>
      </c>
      <c r="I566" s="12">
        <f>_xlfn.XLOOKUP(A:A, 'FY26 Prelim Allocation'!B:B, 'FY26 Prelim Allocation'!D:D, "", FALSE)</f>
        <v>115392.07</v>
      </c>
      <c r="J566" s="12">
        <f>_xlfn.XLOOKUP(A:A, 'FY26 Full Allocation'!B:B, 'FY26 Full Allocation'!D:D, "", FALSE)</f>
        <v>115470.68</v>
      </c>
      <c r="K566" s="12">
        <f>_xlfn.XLOOKUP(A:A, 'FY26 Full Allocation'!B:B, 'FY26 Full Allocation'!D:D, "", FALSE)</f>
        <v>115470.68</v>
      </c>
      <c r="O566" t="s">
        <v>95</v>
      </c>
      <c r="P566">
        <f>_xlfn.XLOOKUP(A566, 'FY26 Indirect Cost Rates'!E:E, 'FY26 Indirect Cost Rates'!D:D, "", FALSE)</f>
        <v>8</v>
      </c>
      <c r="Q566">
        <f t="shared" si="8"/>
        <v>0.08</v>
      </c>
    </row>
    <row r="567" spans="1:17">
      <c r="A567" t="s">
        <v>2039</v>
      </c>
      <c r="B567" t="s">
        <v>2040</v>
      </c>
      <c r="C567" t="s">
        <v>2041</v>
      </c>
      <c r="D567" t="s">
        <v>2042</v>
      </c>
      <c r="E567" t="s">
        <v>92</v>
      </c>
      <c r="F567" s="13">
        <v>45200</v>
      </c>
      <c r="G567" t="s">
        <v>93</v>
      </c>
      <c r="H567" t="s">
        <v>94</v>
      </c>
      <c r="I567" s="12">
        <f>_xlfn.XLOOKUP(A:A, 'FY26 Prelim Allocation'!B:B, 'FY26 Prelim Allocation'!D:D, "", FALSE)</f>
        <v>217398.79</v>
      </c>
      <c r="J567" s="12">
        <f>_xlfn.XLOOKUP(A:A, 'FY26 Full Allocation'!B:B, 'FY26 Full Allocation'!D:D, "", FALSE)</f>
        <v>217545.75</v>
      </c>
      <c r="K567" s="12">
        <f>_xlfn.XLOOKUP(A:A, 'FY26 Full Allocation'!B:B, 'FY26 Full Allocation'!D:D, "", FALSE)</f>
        <v>217545.75</v>
      </c>
      <c r="O567" t="s">
        <v>95</v>
      </c>
      <c r="P567">
        <f>_xlfn.XLOOKUP(A567, 'FY26 Indirect Cost Rates'!E:E, 'FY26 Indirect Cost Rates'!D:D, "", FALSE)</f>
        <v>7.34</v>
      </c>
      <c r="Q567">
        <f t="shared" si="8"/>
        <v>7.3399999999999993E-2</v>
      </c>
    </row>
    <row r="568" spans="1:17">
      <c r="A568" t="s">
        <v>2043</v>
      </c>
      <c r="B568" t="s">
        <v>2044</v>
      </c>
      <c r="C568" t="s">
        <v>2045</v>
      </c>
      <c r="D568" t="s">
        <v>2046</v>
      </c>
      <c r="E568" t="s">
        <v>92</v>
      </c>
      <c r="F568" s="13">
        <v>45200</v>
      </c>
      <c r="G568" t="s">
        <v>93</v>
      </c>
      <c r="H568" t="s">
        <v>94</v>
      </c>
      <c r="I568" s="12">
        <f>_xlfn.XLOOKUP(A:A, 'FY26 Prelim Allocation'!B:B, 'FY26 Prelim Allocation'!D:D, "", FALSE)</f>
        <v>117862.42</v>
      </c>
      <c r="J568" s="12">
        <f>_xlfn.XLOOKUP(A:A, 'FY26 Full Allocation'!B:B, 'FY26 Full Allocation'!D:D, "", FALSE)</f>
        <v>117929.94</v>
      </c>
      <c r="K568" s="12">
        <f>_xlfn.XLOOKUP(A:A, 'FY26 Full Allocation'!B:B, 'FY26 Full Allocation'!D:D, "", FALSE)</f>
        <v>117929.94</v>
      </c>
      <c r="O568" t="s">
        <v>95</v>
      </c>
      <c r="P568">
        <f>_xlfn.XLOOKUP(A568, 'FY26 Indirect Cost Rates'!E:E, 'FY26 Indirect Cost Rates'!D:D, "", FALSE)</f>
        <v>8</v>
      </c>
      <c r="Q568">
        <f t="shared" si="8"/>
        <v>0.08</v>
      </c>
    </row>
    <row r="569" spans="1:17">
      <c r="A569" t="s">
        <v>2047</v>
      </c>
      <c r="B569" t="s">
        <v>2048</v>
      </c>
      <c r="C569" t="s">
        <v>2049</v>
      </c>
      <c r="D569" t="s">
        <v>2050</v>
      </c>
      <c r="E569" t="s">
        <v>92</v>
      </c>
      <c r="F569" s="13">
        <v>45200</v>
      </c>
      <c r="G569" t="s">
        <v>93</v>
      </c>
      <c r="H569" t="s">
        <v>94</v>
      </c>
      <c r="I569" s="12">
        <f>_xlfn.XLOOKUP(A:A, 'FY26 Prelim Allocation'!B:B, 'FY26 Prelim Allocation'!D:D, "", FALSE)</f>
        <v>0</v>
      </c>
      <c r="J569" s="12">
        <f>_xlfn.XLOOKUP(A:A, 'FY26 Full Allocation'!B:B, 'FY26 Full Allocation'!D:D, "", FALSE)</f>
        <v>0</v>
      </c>
      <c r="K569" s="12">
        <f>_xlfn.XLOOKUP(A:A, 'FY26 Full Allocation'!B:B, 'FY26 Full Allocation'!D:D, "", FALSE)</f>
        <v>0</v>
      </c>
      <c r="O569" t="s">
        <v>95</v>
      </c>
      <c r="P569" t="str">
        <f>_xlfn.XLOOKUP(A569, 'FY26 Indirect Cost Rates'!E:E, 'FY26 Indirect Cost Rates'!D:D, "", FALSE)</f>
        <v/>
      </c>
      <c r="Q569">
        <f t="shared" si="8"/>
        <v>0</v>
      </c>
    </row>
    <row r="570" spans="1:17">
      <c r="A570" t="s">
        <v>2051</v>
      </c>
      <c r="B570" t="s">
        <v>2052</v>
      </c>
      <c r="C570" t="s">
        <v>2053</v>
      </c>
      <c r="D570" t="s">
        <v>2054</v>
      </c>
      <c r="E570" t="s">
        <v>92</v>
      </c>
      <c r="F570" s="13">
        <v>45200</v>
      </c>
      <c r="G570" t="s">
        <v>93</v>
      </c>
      <c r="H570" t="s">
        <v>94</v>
      </c>
      <c r="I570" s="12">
        <f>_xlfn.XLOOKUP(A:A, 'FY26 Prelim Allocation'!B:B, 'FY26 Prelim Allocation'!D:D, "", FALSE)</f>
        <v>39127.31</v>
      </c>
      <c r="J570" s="12">
        <f>_xlfn.XLOOKUP(A:A, 'FY26 Full Allocation'!B:B, 'FY26 Full Allocation'!D:D, "", FALSE)</f>
        <v>39160.120000000003</v>
      </c>
      <c r="K570" s="12">
        <f>_xlfn.XLOOKUP(A:A, 'FY26 Full Allocation'!B:B, 'FY26 Full Allocation'!D:D, "", FALSE)</f>
        <v>39160.120000000003</v>
      </c>
      <c r="O570" t="s">
        <v>95</v>
      </c>
      <c r="P570" t="str">
        <f>_xlfn.XLOOKUP(A570, 'FY26 Indirect Cost Rates'!E:E, 'FY26 Indirect Cost Rates'!D:D, "", FALSE)</f>
        <v/>
      </c>
      <c r="Q570">
        <f t="shared" si="8"/>
        <v>0</v>
      </c>
    </row>
    <row r="571" spans="1:17">
      <c r="A571" t="s">
        <v>2055</v>
      </c>
      <c r="B571" t="s">
        <v>2056</v>
      </c>
      <c r="C571" t="s">
        <v>2057</v>
      </c>
      <c r="D571" t="s">
        <v>2058</v>
      </c>
      <c r="E571" t="s">
        <v>92</v>
      </c>
      <c r="F571" s="13">
        <v>45200</v>
      </c>
      <c r="G571" t="s">
        <v>93</v>
      </c>
      <c r="H571" t="s">
        <v>94</v>
      </c>
      <c r="I571" s="12">
        <f>_xlfn.XLOOKUP(A:A, 'FY26 Prelim Allocation'!B:B, 'FY26 Prelim Allocation'!D:D, "", FALSE)</f>
        <v>10040.959999999999</v>
      </c>
      <c r="J571" s="12">
        <f>_xlfn.XLOOKUP(A:A, 'FY26 Full Allocation'!B:B, 'FY26 Full Allocation'!D:D, "", FALSE)</f>
        <v>10048.64</v>
      </c>
      <c r="K571" s="12">
        <f>_xlfn.XLOOKUP(A:A, 'FY26 Full Allocation'!B:B, 'FY26 Full Allocation'!D:D, "", FALSE)</f>
        <v>10048.64</v>
      </c>
      <c r="O571" t="s">
        <v>95</v>
      </c>
      <c r="P571" t="str">
        <f>_xlfn.XLOOKUP(A571, 'FY26 Indirect Cost Rates'!E:E, 'FY26 Indirect Cost Rates'!D:D, "", FALSE)</f>
        <v/>
      </c>
      <c r="Q571">
        <f t="shared" si="8"/>
        <v>0</v>
      </c>
    </row>
    <row r="572" spans="1:17">
      <c r="A572" t="s">
        <v>2059</v>
      </c>
      <c r="B572" t="s">
        <v>2060</v>
      </c>
      <c r="C572" t="s">
        <v>2061</v>
      </c>
      <c r="D572" t="s">
        <v>2062</v>
      </c>
      <c r="E572" t="s">
        <v>92</v>
      </c>
      <c r="F572" s="13">
        <v>45200</v>
      </c>
      <c r="G572" t="s">
        <v>93</v>
      </c>
      <c r="H572" t="s">
        <v>94</v>
      </c>
      <c r="I572" s="12">
        <f>_xlfn.XLOOKUP(A:A, 'FY26 Prelim Allocation'!B:B, 'FY26 Prelim Allocation'!D:D, "", FALSE)</f>
        <v>194890.8</v>
      </c>
      <c r="J572" s="12">
        <f>_xlfn.XLOOKUP(A:A, 'FY26 Full Allocation'!B:B, 'FY26 Full Allocation'!D:D, "", FALSE)</f>
        <v>195090.04</v>
      </c>
      <c r="K572" s="12">
        <f>_xlfn.XLOOKUP(A:A, 'FY26 Full Allocation'!B:B, 'FY26 Full Allocation'!D:D, "", FALSE)</f>
        <v>195090.04</v>
      </c>
      <c r="O572" t="s">
        <v>95</v>
      </c>
      <c r="P572">
        <f>_xlfn.XLOOKUP(A572, 'FY26 Indirect Cost Rates'!E:E, 'FY26 Indirect Cost Rates'!D:D, "", FALSE)</f>
        <v>8</v>
      </c>
      <c r="Q572">
        <f t="shared" si="8"/>
        <v>0.08</v>
      </c>
    </row>
    <row r="573" spans="1:17">
      <c r="A573" t="s">
        <v>2063</v>
      </c>
      <c r="B573" t="s">
        <v>2064</v>
      </c>
      <c r="C573" t="s">
        <v>2065</v>
      </c>
      <c r="D573" t="s">
        <v>2066</v>
      </c>
      <c r="E573" t="s">
        <v>92</v>
      </c>
      <c r="F573" s="13">
        <v>45200</v>
      </c>
      <c r="G573" t="s">
        <v>93</v>
      </c>
      <c r="H573" t="s">
        <v>94</v>
      </c>
      <c r="I573" s="12">
        <f>_xlfn.XLOOKUP(A:A, 'FY26 Prelim Allocation'!B:B, 'FY26 Prelim Allocation'!D:D, "", FALSE)</f>
        <v>3355349.92</v>
      </c>
      <c r="J573" s="12">
        <f>_xlfn.XLOOKUP(A:A, 'FY26 Full Allocation'!B:B, 'FY26 Full Allocation'!D:D, "", FALSE)</f>
        <v>3358067.16</v>
      </c>
      <c r="K573" s="12">
        <f>_xlfn.XLOOKUP(A:A, 'FY26 Full Allocation'!B:B, 'FY26 Full Allocation'!D:D, "", FALSE)</f>
        <v>3358067.16</v>
      </c>
      <c r="O573" t="s">
        <v>95</v>
      </c>
      <c r="P573">
        <f>_xlfn.XLOOKUP(A573, 'FY26 Indirect Cost Rates'!E:E, 'FY26 Indirect Cost Rates'!D:D, "", FALSE)</f>
        <v>6.72</v>
      </c>
      <c r="Q573">
        <f t="shared" si="8"/>
        <v>6.7199999999999996E-2</v>
      </c>
    </row>
    <row r="574" spans="1:17">
      <c r="A574" t="s">
        <v>2067</v>
      </c>
      <c r="B574" t="s">
        <v>2068</v>
      </c>
      <c r="C574" t="s">
        <v>2069</v>
      </c>
      <c r="D574" t="s">
        <v>2070</v>
      </c>
      <c r="E574" t="s">
        <v>92</v>
      </c>
      <c r="F574" s="13">
        <v>45200</v>
      </c>
      <c r="G574" t="s">
        <v>93</v>
      </c>
      <c r="H574" t="s">
        <v>94</v>
      </c>
      <c r="I574" s="12">
        <f>_xlfn.XLOOKUP(A:A, 'FY26 Prelim Allocation'!B:B, 'FY26 Prelim Allocation'!D:D, "", FALSE)</f>
        <v>78490.97</v>
      </c>
      <c r="J574" s="12">
        <f>_xlfn.XLOOKUP(A:A, 'FY26 Full Allocation'!B:B, 'FY26 Full Allocation'!D:D, "", FALSE)</f>
        <v>78548.38</v>
      </c>
      <c r="K574" s="12">
        <f>_xlfn.XLOOKUP(A:A, 'FY26 Full Allocation'!B:B, 'FY26 Full Allocation'!D:D, "", FALSE)</f>
        <v>78548.38</v>
      </c>
      <c r="O574" t="s">
        <v>95</v>
      </c>
      <c r="P574">
        <f>_xlfn.XLOOKUP(A574, 'FY26 Indirect Cost Rates'!E:E, 'FY26 Indirect Cost Rates'!D:D, "", FALSE)</f>
        <v>8</v>
      </c>
      <c r="Q574">
        <f t="shared" si="8"/>
        <v>0.08</v>
      </c>
    </row>
    <row r="575" spans="1:17">
      <c r="A575" t="s">
        <v>2071</v>
      </c>
      <c r="B575" t="s">
        <v>2072</v>
      </c>
      <c r="C575" t="s">
        <v>2073</v>
      </c>
      <c r="D575" t="s">
        <v>2074</v>
      </c>
      <c r="E575" t="s">
        <v>92</v>
      </c>
      <c r="F575" s="13">
        <v>45200</v>
      </c>
      <c r="G575" t="s">
        <v>93</v>
      </c>
      <c r="H575" t="s">
        <v>94</v>
      </c>
      <c r="I575" s="12">
        <f>_xlfn.XLOOKUP(A:A, 'FY26 Prelim Allocation'!B:B, 'FY26 Prelim Allocation'!D:D, "", FALSE)</f>
        <v>105100.06</v>
      </c>
      <c r="J575" s="12">
        <f>_xlfn.XLOOKUP(A:A, 'FY26 Full Allocation'!B:B, 'FY26 Full Allocation'!D:D, "", FALSE)</f>
        <v>105210.41</v>
      </c>
      <c r="K575" s="12">
        <f>_xlfn.XLOOKUP(A:A, 'FY26 Full Allocation'!B:B, 'FY26 Full Allocation'!D:D, "", FALSE)</f>
        <v>105210.41</v>
      </c>
      <c r="O575" t="s">
        <v>95</v>
      </c>
      <c r="P575">
        <f>_xlfn.XLOOKUP(A575, 'FY26 Indirect Cost Rates'!E:E, 'FY26 Indirect Cost Rates'!D:D, "", FALSE)</f>
        <v>8</v>
      </c>
      <c r="Q575">
        <f t="shared" si="8"/>
        <v>0.08</v>
      </c>
    </row>
    <row r="576" spans="1:17">
      <c r="A576" t="s">
        <v>2075</v>
      </c>
      <c r="B576" t="s">
        <v>2076</v>
      </c>
      <c r="C576" t="s">
        <v>2077</v>
      </c>
      <c r="D576" t="s">
        <v>2078</v>
      </c>
      <c r="E576" t="s">
        <v>92</v>
      </c>
      <c r="F576" s="13">
        <v>45200</v>
      </c>
      <c r="G576" t="s">
        <v>93</v>
      </c>
      <c r="H576" t="s">
        <v>94</v>
      </c>
      <c r="I576" s="12">
        <f>_xlfn.XLOOKUP(A:A, 'FY26 Prelim Allocation'!B:B, 'FY26 Prelim Allocation'!D:D, "", FALSE)</f>
        <v>393209.73</v>
      </c>
      <c r="J576" s="12">
        <f>_xlfn.XLOOKUP(A:A, 'FY26 Full Allocation'!B:B, 'FY26 Full Allocation'!D:D, "", FALSE)</f>
        <v>393561.51</v>
      </c>
      <c r="K576" s="12">
        <f>_xlfn.XLOOKUP(A:A, 'FY26 Full Allocation'!B:B, 'FY26 Full Allocation'!D:D, "", FALSE)</f>
        <v>393561.51</v>
      </c>
      <c r="O576" t="s">
        <v>95</v>
      </c>
      <c r="P576" t="str">
        <f>_xlfn.XLOOKUP(A576, 'FY26 Indirect Cost Rates'!E:E, 'FY26 Indirect Cost Rates'!D:D, "", FALSE)</f>
        <v/>
      </c>
      <c r="Q576">
        <f t="shared" si="8"/>
        <v>0</v>
      </c>
    </row>
    <row r="577" spans="1:17">
      <c r="A577" t="s">
        <v>2079</v>
      </c>
      <c r="B577" t="s">
        <v>2080</v>
      </c>
      <c r="C577" t="s">
        <v>2081</v>
      </c>
      <c r="D577" t="s">
        <v>2082</v>
      </c>
      <c r="E577" t="s">
        <v>92</v>
      </c>
      <c r="F577" s="13">
        <v>45200</v>
      </c>
      <c r="G577" t="s">
        <v>93</v>
      </c>
      <c r="H577" t="s">
        <v>94</v>
      </c>
      <c r="I577" s="12">
        <f>_xlfn.XLOOKUP(A:A, 'FY26 Prelim Allocation'!B:B, 'FY26 Prelim Allocation'!D:D, "", FALSE)</f>
        <v>55353.47</v>
      </c>
      <c r="J577" s="12">
        <f>_xlfn.XLOOKUP(A:A, 'FY26 Full Allocation'!B:B, 'FY26 Full Allocation'!D:D, "", FALSE)</f>
        <v>55409.21</v>
      </c>
      <c r="K577" s="12">
        <f>_xlfn.XLOOKUP(A:A, 'FY26 Full Allocation'!B:B, 'FY26 Full Allocation'!D:D, "", FALSE)</f>
        <v>55409.21</v>
      </c>
      <c r="O577" t="s">
        <v>95</v>
      </c>
      <c r="P577">
        <f>_xlfn.XLOOKUP(A577, 'FY26 Indirect Cost Rates'!E:E, 'FY26 Indirect Cost Rates'!D:D, "", FALSE)</f>
        <v>8</v>
      </c>
      <c r="Q577">
        <f t="shared" si="8"/>
        <v>0.08</v>
      </c>
    </row>
    <row r="578" spans="1:17">
      <c r="A578" t="s">
        <v>2083</v>
      </c>
      <c r="B578" t="s">
        <v>2084</v>
      </c>
      <c r="C578" t="s">
        <v>2084</v>
      </c>
      <c r="D578" t="s">
        <v>2085</v>
      </c>
      <c r="E578" t="s">
        <v>92</v>
      </c>
      <c r="F578" s="13">
        <v>45200</v>
      </c>
      <c r="G578" t="s">
        <v>93</v>
      </c>
      <c r="H578" t="s">
        <v>94</v>
      </c>
      <c r="I578" s="12">
        <f>_xlfn.XLOOKUP(A:A, 'FY26 Prelim Allocation'!B:B, 'FY26 Prelim Allocation'!D:D, "", FALSE)</f>
        <v>60504.85</v>
      </c>
      <c r="J578" s="12">
        <f>_xlfn.XLOOKUP(A:A, 'FY26 Full Allocation'!B:B, 'FY26 Full Allocation'!D:D, "", FALSE)</f>
        <v>60572.27</v>
      </c>
      <c r="K578" s="12">
        <f>_xlfn.XLOOKUP(A:A, 'FY26 Full Allocation'!B:B, 'FY26 Full Allocation'!D:D, "", FALSE)</f>
        <v>60572.27</v>
      </c>
      <c r="O578" t="s">
        <v>95</v>
      </c>
      <c r="P578" t="str">
        <f>_xlfn.XLOOKUP(A578, 'FY26 Indirect Cost Rates'!E:E, 'FY26 Indirect Cost Rates'!D:D, "", FALSE)</f>
        <v/>
      </c>
      <c r="Q578">
        <f t="shared" si="8"/>
        <v>0</v>
      </c>
    </row>
    <row r="579" spans="1:17">
      <c r="A579" t="s">
        <v>2086</v>
      </c>
      <c r="B579" t="s">
        <v>2087</v>
      </c>
      <c r="C579" t="s">
        <v>2088</v>
      </c>
      <c r="D579" t="s">
        <v>2089</v>
      </c>
      <c r="E579" t="s">
        <v>92</v>
      </c>
      <c r="F579" s="13">
        <v>45200</v>
      </c>
      <c r="G579" t="s">
        <v>93</v>
      </c>
      <c r="H579" t="s">
        <v>94</v>
      </c>
      <c r="I579" s="12">
        <f>_xlfn.XLOOKUP(A:A, 'FY26 Prelim Allocation'!B:B, 'FY26 Prelim Allocation'!D:D, "", FALSE)</f>
        <v>2413608.86</v>
      </c>
      <c r="J579" s="12">
        <f>_xlfn.XLOOKUP(A:A, 'FY26 Full Allocation'!B:B, 'FY26 Full Allocation'!D:D, "", FALSE)</f>
        <v>2409461.75</v>
      </c>
      <c r="K579" s="12">
        <f>_xlfn.XLOOKUP(A:A, 'FY26 Full Allocation'!B:B, 'FY26 Full Allocation'!D:D, "", FALSE)</f>
        <v>2409461.75</v>
      </c>
      <c r="O579" t="s">
        <v>95</v>
      </c>
      <c r="P579">
        <f>_xlfn.XLOOKUP(A579, 'FY26 Indirect Cost Rates'!E:E, 'FY26 Indirect Cost Rates'!D:D, "", FALSE)</f>
        <v>4.41</v>
      </c>
      <c r="Q579">
        <f t="shared" si="8"/>
        <v>4.41E-2</v>
      </c>
    </row>
    <row r="580" spans="1:17">
      <c r="A580" t="s">
        <v>2090</v>
      </c>
      <c r="B580" t="s">
        <v>2091</v>
      </c>
      <c r="C580" t="s">
        <v>2092</v>
      </c>
      <c r="D580" t="s">
        <v>2093</v>
      </c>
      <c r="E580" t="s">
        <v>92</v>
      </c>
      <c r="F580" s="13">
        <v>45200</v>
      </c>
      <c r="G580" t="s">
        <v>93</v>
      </c>
      <c r="H580" t="s">
        <v>94</v>
      </c>
      <c r="I580" s="12">
        <f>_xlfn.XLOOKUP(A:A, 'FY26 Prelim Allocation'!B:B, 'FY26 Prelim Allocation'!D:D, "", FALSE)</f>
        <v>2348573.81</v>
      </c>
      <c r="J580" s="12">
        <f>_xlfn.XLOOKUP(A:A, 'FY26 Full Allocation'!B:B, 'FY26 Full Allocation'!D:D, "", FALSE)</f>
        <v>2344964.4500000002</v>
      </c>
      <c r="K580" s="12">
        <f>_xlfn.XLOOKUP(A:A, 'FY26 Full Allocation'!B:B, 'FY26 Full Allocation'!D:D, "", FALSE)</f>
        <v>2344964.4500000002</v>
      </c>
      <c r="O580" t="s">
        <v>95</v>
      </c>
      <c r="P580">
        <f>_xlfn.XLOOKUP(A580, 'FY26 Indirect Cost Rates'!E:E, 'FY26 Indirect Cost Rates'!D:D, "", FALSE)</f>
        <v>5.6</v>
      </c>
      <c r="Q580">
        <f t="shared" ref="Q580:Q643" si="9">IFERROR(P580/100,0)</f>
        <v>5.5999999999999994E-2</v>
      </c>
    </row>
    <row r="581" spans="1:17">
      <c r="A581" t="s">
        <v>2094</v>
      </c>
      <c r="B581" t="s">
        <v>2095</v>
      </c>
      <c r="C581">
        <v>0</v>
      </c>
      <c r="D581">
        <v>0</v>
      </c>
      <c r="E581" t="s">
        <v>92</v>
      </c>
      <c r="F581" s="13">
        <v>45200</v>
      </c>
      <c r="G581" t="s">
        <v>93</v>
      </c>
      <c r="H581" t="s">
        <v>94</v>
      </c>
      <c r="I581" s="12" t="str">
        <f>_xlfn.XLOOKUP(A:A, 'FY26 Prelim Allocation'!B:B, 'FY26 Prelim Allocation'!D:D, "", FALSE)</f>
        <v/>
      </c>
      <c r="J581" s="12" t="str">
        <f>_xlfn.XLOOKUP(A:A, 'FY26 Full Allocation'!B:B, 'FY26 Full Allocation'!D:D, "", FALSE)</f>
        <v/>
      </c>
      <c r="K581" s="12" t="str">
        <f>_xlfn.XLOOKUP(A:A, 'FY26 Full Allocation'!B:B, 'FY26 Full Allocation'!D:D, "", FALSE)</f>
        <v/>
      </c>
      <c r="O581" t="s">
        <v>95</v>
      </c>
      <c r="P581" t="str">
        <f>_xlfn.XLOOKUP(A581, 'FY26 Indirect Cost Rates'!E:E, 'FY26 Indirect Cost Rates'!D:D, "", FALSE)</f>
        <v/>
      </c>
      <c r="Q581">
        <f t="shared" si="9"/>
        <v>0</v>
      </c>
    </row>
    <row r="582" spans="1:17">
      <c r="A582" t="s">
        <v>2096</v>
      </c>
      <c r="B582" t="s">
        <v>2097</v>
      </c>
      <c r="C582" t="s">
        <v>2098</v>
      </c>
      <c r="D582" t="s">
        <v>2099</v>
      </c>
      <c r="E582" t="s">
        <v>92</v>
      </c>
      <c r="F582" s="13">
        <v>45200</v>
      </c>
      <c r="G582" t="s">
        <v>93</v>
      </c>
      <c r="H582" t="s">
        <v>94</v>
      </c>
      <c r="I582" s="12">
        <f>_xlfn.XLOOKUP(A:A, 'FY26 Prelim Allocation'!B:B, 'FY26 Prelim Allocation'!D:D, "", FALSE)</f>
        <v>304972.14</v>
      </c>
      <c r="J582" s="12">
        <f>_xlfn.XLOOKUP(A:A, 'FY26 Full Allocation'!B:B, 'FY26 Full Allocation'!D:D, "", FALSE)</f>
        <v>305271.02</v>
      </c>
      <c r="K582" s="12">
        <f>_xlfn.XLOOKUP(A:A, 'FY26 Full Allocation'!B:B, 'FY26 Full Allocation'!D:D, "", FALSE)</f>
        <v>305271.02</v>
      </c>
      <c r="O582" t="s">
        <v>95</v>
      </c>
      <c r="P582" t="str">
        <f>_xlfn.XLOOKUP(A582, 'FY26 Indirect Cost Rates'!E:E, 'FY26 Indirect Cost Rates'!D:D, "", FALSE)</f>
        <v/>
      </c>
      <c r="Q582">
        <f t="shared" si="9"/>
        <v>0</v>
      </c>
    </row>
    <row r="583" spans="1:17">
      <c r="A583" t="s">
        <v>2100</v>
      </c>
      <c r="B583" t="s">
        <v>2101</v>
      </c>
      <c r="C583" t="s">
        <v>2102</v>
      </c>
      <c r="D583" t="s">
        <v>2103</v>
      </c>
      <c r="E583" t="s">
        <v>92</v>
      </c>
      <c r="F583" s="13">
        <v>45200</v>
      </c>
      <c r="G583" t="s">
        <v>93</v>
      </c>
      <c r="H583" t="s">
        <v>94</v>
      </c>
      <c r="I583" s="12">
        <f>_xlfn.XLOOKUP(A:A, 'FY26 Prelim Allocation'!B:B, 'FY26 Prelim Allocation'!D:D, "", FALSE)</f>
        <v>47355.28</v>
      </c>
      <c r="J583" s="12">
        <f>_xlfn.XLOOKUP(A:A, 'FY26 Full Allocation'!B:B, 'FY26 Full Allocation'!D:D, "", FALSE)</f>
        <v>47399.23</v>
      </c>
      <c r="K583" s="12">
        <f>_xlfn.XLOOKUP(A:A, 'FY26 Full Allocation'!B:B, 'FY26 Full Allocation'!D:D, "", FALSE)</f>
        <v>47399.23</v>
      </c>
      <c r="O583" t="s">
        <v>95</v>
      </c>
      <c r="P583">
        <f>_xlfn.XLOOKUP(A583, 'FY26 Indirect Cost Rates'!E:E, 'FY26 Indirect Cost Rates'!D:D, "", FALSE)</f>
        <v>8</v>
      </c>
      <c r="Q583">
        <f t="shared" si="9"/>
        <v>0.08</v>
      </c>
    </row>
    <row r="584" spans="1:17">
      <c r="A584" t="s">
        <v>2104</v>
      </c>
      <c r="B584" t="s">
        <v>2105</v>
      </c>
      <c r="C584" t="s">
        <v>2106</v>
      </c>
      <c r="D584" t="s">
        <v>2107</v>
      </c>
      <c r="E584" t="s">
        <v>92</v>
      </c>
      <c r="F584" s="13">
        <v>45200</v>
      </c>
      <c r="G584" t="s">
        <v>93</v>
      </c>
      <c r="H584" t="s">
        <v>94</v>
      </c>
      <c r="I584" s="12">
        <f>_xlfn.XLOOKUP(A:A, 'FY26 Prelim Allocation'!B:B, 'FY26 Prelim Allocation'!D:D, "", FALSE)</f>
        <v>102346.74</v>
      </c>
      <c r="J584" s="12">
        <f>_xlfn.XLOOKUP(A:A, 'FY26 Full Allocation'!B:B, 'FY26 Full Allocation'!D:D, "", FALSE)</f>
        <v>102449.09</v>
      </c>
      <c r="K584" s="12">
        <f>_xlfn.XLOOKUP(A:A, 'FY26 Full Allocation'!B:B, 'FY26 Full Allocation'!D:D, "", FALSE)</f>
        <v>102449.09</v>
      </c>
      <c r="O584" t="s">
        <v>95</v>
      </c>
      <c r="P584" t="str">
        <f>_xlfn.XLOOKUP(A584, 'FY26 Indirect Cost Rates'!E:E, 'FY26 Indirect Cost Rates'!D:D, "", FALSE)</f>
        <v/>
      </c>
      <c r="Q584">
        <f t="shared" si="9"/>
        <v>0</v>
      </c>
    </row>
    <row r="585" spans="1:17">
      <c r="A585" t="s">
        <v>2108</v>
      </c>
      <c r="B585" t="s">
        <v>2109</v>
      </c>
      <c r="C585" t="s">
        <v>2110</v>
      </c>
      <c r="D585" t="s">
        <v>2111</v>
      </c>
      <c r="E585" t="s">
        <v>92</v>
      </c>
      <c r="F585" s="13">
        <v>45200</v>
      </c>
      <c r="G585" t="s">
        <v>93</v>
      </c>
      <c r="H585" t="s">
        <v>94</v>
      </c>
      <c r="I585" s="12">
        <f>_xlfn.XLOOKUP(A:A, 'FY26 Prelim Allocation'!B:B, 'FY26 Prelim Allocation'!D:D, "", FALSE)</f>
        <v>6011.51</v>
      </c>
      <c r="J585" s="12">
        <f>_xlfn.XLOOKUP(A:A, 'FY26 Full Allocation'!B:B, 'FY26 Full Allocation'!D:D, "", FALSE)</f>
        <v>6017.89</v>
      </c>
      <c r="K585" s="12">
        <f>_xlfn.XLOOKUP(A:A, 'FY26 Full Allocation'!B:B, 'FY26 Full Allocation'!D:D, "", FALSE)</f>
        <v>6017.89</v>
      </c>
      <c r="O585" t="s">
        <v>95</v>
      </c>
      <c r="P585" t="str">
        <f>_xlfn.XLOOKUP(A585, 'FY26 Indirect Cost Rates'!E:E, 'FY26 Indirect Cost Rates'!D:D, "", FALSE)</f>
        <v/>
      </c>
      <c r="Q585">
        <f t="shared" si="9"/>
        <v>0</v>
      </c>
    </row>
    <row r="586" spans="1:17">
      <c r="A586" t="s">
        <v>2112</v>
      </c>
      <c r="B586" t="s">
        <v>2113</v>
      </c>
      <c r="C586" t="s">
        <v>2113</v>
      </c>
      <c r="D586" t="s">
        <v>2114</v>
      </c>
      <c r="E586" t="s">
        <v>92</v>
      </c>
      <c r="F586" s="13">
        <v>45200</v>
      </c>
      <c r="G586" t="s">
        <v>93</v>
      </c>
      <c r="H586" t="s">
        <v>94</v>
      </c>
      <c r="I586" s="12">
        <f>_xlfn.XLOOKUP(A:A, 'FY26 Prelim Allocation'!B:B, 'FY26 Prelim Allocation'!D:D, "", FALSE)</f>
        <v>133818.03</v>
      </c>
      <c r="J586" s="12">
        <f>_xlfn.XLOOKUP(A:A, 'FY26 Full Allocation'!B:B, 'FY26 Full Allocation'!D:D, "", FALSE)</f>
        <v>133962.09</v>
      </c>
      <c r="K586" s="12">
        <f>_xlfn.XLOOKUP(A:A, 'FY26 Full Allocation'!B:B, 'FY26 Full Allocation'!D:D, "", FALSE)</f>
        <v>133962.09</v>
      </c>
      <c r="O586" t="s">
        <v>95</v>
      </c>
      <c r="P586" t="str">
        <f>_xlfn.XLOOKUP(A586, 'FY26 Indirect Cost Rates'!E:E, 'FY26 Indirect Cost Rates'!D:D, "", FALSE)</f>
        <v/>
      </c>
      <c r="Q586">
        <f t="shared" si="9"/>
        <v>0</v>
      </c>
    </row>
    <row r="587" spans="1:17">
      <c r="A587" t="s">
        <v>2115</v>
      </c>
      <c r="B587" t="s">
        <v>2116</v>
      </c>
      <c r="C587" t="s">
        <v>2117</v>
      </c>
      <c r="D587" t="s">
        <v>2118</v>
      </c>
      <c r="E587" t="s">
        <v>92</v>
      </c>
      <c r="F587" s="13">
        <v>45200</v>
      </c>
      <c r="G587" t="s">
        <v>93</v>
      </c>
      <c r="H587" t="s">
        <v>94</v>
      </c>
      <c r="I587" s="12">
        <f>_xlfn.XLOOKUP(A:A, 'FY26 Prelim Allocation'!B:B, 'FY26 Prelim Allocation'!D:D, "", FALSE)</f>
        <v>415617.52</v>
      </c>
      <c r="J587" s="12">
        <f>_xlfn.XLOOKUP(A:A, 'FY26 Full Allocation'!B:B, 'FY26 Full Allocation'!D:D, "", FALSE)</f>
        <v>416088.13</v>
      </c>
      <c r="K587" s="12">
        <f>_xlfn.XLOOKUP(A:A, 'FY26 Full Allocation'!B:B, 'FY26 Full Allocation'!D:D, "", FALSE)</f>
        <v>416088.13</v>
      </c>
      <c r="O587" t="s">
        <v>95</v>
      </c>
      <c r="P587">
        <f>_xlfn.XLOOKUP(A587, 'FY26 Indirect Cost Rates'!E:E, 'FY26 Indirect Cost Rates'!D:D, "", FALSE)</f>
        <v>8</v>
      </c>
      <c r="Q587">
        <f t="shared" si="9"/>
        <v>0.08</v>
      </c>
    </row>
    <row r="588" spans="1:17">
      <c r="A588" t="s">
        <v>2119</v>
      </c>
      <c r="B588" t="s">
        <v>2120</v>
      </c>
      <c r="C588" t="s">
        <v>2121</v>
      </c>
      <c r="D588" t="s">
        <v>2122</v>
      </c>
      <c r="E588" t="s">
        <v>92</v>
      </c>
      <c r="F588" s="13">
        <v>45200</v>
      </c>
      <c r="G588" t="s">
        <v>93</v>
      </c>
      <c r="H588" t="s">
        <v>94</v>
      </c>
      <c r="I588" s="12">
        <f>_xlfn.XLOOKUP(A:A, 'FY26 Prelim Allocation'!B:B, 'FY26 Prelim Allocation'!D:D, "", FALSE)</f>
        <v>149392.48000000001</v>
      </c>
      <c r="J588" s="12">
        <f>_xlfn.XLOOKUP(A:A, 'FY26 Full Allocation'!B:B, 'FY26 Full Allocation'!D:D, "", FALSE)</f>
        <v>149554.64000000001</v>
      </c>
      <c r="K588" s="12">
        <f>_xlfn.XLOOKUP(A:A, 'FY26 Full Allocation'!B:B, 'FY26 Full Allocation'!D:D, "", FALSE)</f>
        <v>149554.64000000001</v>
      </c>
      <c r="O588" t="s">
        <v>95</v>
      </c>
      <c r="P588">
        <f>_xlfn.XLOOKUP(A588, 'FY26 Indirect Cost Rates'!E:E, 'FY26 Indirect Cost Rates'!D:D, "", FALSE)</f>
        <v>8</v>
      </c>
      <c r="Q588">
        <f t="shared" si="9"/>
        <v>0.08</v>
      </c>
    </row>
    <row r="589" spans="1:17">
      <c r="A589" t="s">
        <v>2123</v>
      </c>
      <c r="B589" t="s">
        <v>2124</v>
      </c>
      <c r="C589" t="s">
        <v>2124</v>
      </c>
      <c r="D589" t="s">
        <v>2125</v>
      </c>
      <c r="E589" t="s">
        <v>92</v>
      </c>
      <c r="F589" s="13">
        <v>45200</v>
      </c>
      <c r="G589" t="s">
        <v>93</v>
      </c>
      <c r="H589" t="s">
        <v>94</v>
      </c>
      <c r="I589" s="12">
        <f>_xlfn.XLOOKUP(A:A, 'FY26 Prelim Allocation'!B:B, 'FY26 Prelim Allocation'!D:D, "", FALSE)</f>
        <v>11908.09</v>
      </c>
      <c r="J589" s="12">
        <f>_xlfn.XLOOKUP(A:A, 'FY26 Full Allocation'!B:B, 'FY26 Full Allocation'!D:D, "", FALSE)</f>
        <v>11919.8</v>
      </c>
      <c r="K589" s="12">
        <f>_xlfn.XLOOKUP(A:A, 'FY26 Full Allocation'!B:B, 'FY26 Full Allocation'!D:D, "", FALSE)</f>
        <v>11919.8</v>
      </c>
      <c r="O589" t="s">
        <v>95</v>
      </c>
      <c r="P589">
        <f>_xlfn.XLOOKUP(A589, 'FY26 Indirect Cost Rates'!E:E, 'FY26 Indirect Cost Rates'!D:D, "", FALSE)</f>
        <v>5.97</v>
      </c>
      <c r="Q589">
        <f t="shared" si="9"/>
        <v>5.9699999999999996E-2</v>
      </c>
    </row>
    <row r="590" spans="1:17">
      <c r="A590" t="s">
        <v>2126</v>
      </c>
      <c r="B590" t="s">
        <v>2127</v>
      </c>
      <c r="C590" t="s">
        <v>2128</v>
      </c>
      <c r="D590" t="s">
        <v>2129</v>
      </c>
      <c r="E590" t="s">
        <v>92</v>
      </c>
      <c r="F590" s="13">
        <v>45200</v>
      </c>
      <c r="G590" t="s">
        <v>93</v>
      </c>
      <c r="H590" t="s">
        <v>94</v>
      </c>
      <c r="I590" s="12">
        <f>_xlfn.XLOOKUP(A:A, 'FY26 Prelim Allocation'!B:B, 'FY26 Prelim Allocation'!D:D, "", FALSE)</f>
        <v>192948.63</v>
      </c>
      <c r="J590" s="12">
        <f>_xlfn.XLOOKUP(A:A, 'FY26 Full Allocation'!B:B, 'FY26 Full Allocation'!D:D, "", FALSE)</f>
        <v>193169.69</v>
      </c>
      <c r="K590" s="12">
        <f>_xlfn.XLOOKUP(A:A, 'FY26 Full Allocation'!B:B, 'FY26 Full Allocation'!D:D, "", FALSE)</f>
        <v>193169.69</v>
      </c>
      <c r="O590" t="s">
        <v>95</v>
      </c>
      <c r="P590" t="str">
        <f>_xlfn.XLOOKUP(A590, 'FY26 Indirect Cost Rates'!E:E, 'FY26 Indirect Cost Rates'!D:D, "", FALSE)</f>
        <v/>
      </c>
      <c r="Q590">
        <f t="shared" si="9"/>
        <v>0</v>
      </c>
    </row>
    <row r="591" spans="1:17">
      <c r="A591" t="s">
        <v>2130</v>
      </c>
      <c r="B591" t="s">
        <v>2131</v>
      </c>
      <c r="C591" t="s">
        <v>2132</v>
      </c>
      <c r="D591" t="s">
        <v>2133</v>
      </c>
      <c r="E591" t="s">
        <v>92</v>
      </c>
      <c r="F591" s="13">
        <v>45200</v>
      </c>
      <c r="G591" t="s">
        <v>93</v>
      </c>
      <c r="H591" t="s">
        <v>94</v>
      </c>
      <c r="I591" s="12">
        <f>_xlfn.XLOOKUP(A:A, 'FY26 Prelim Allocation'!B:B, 'FY26 Prelim Allocation'!D:D, "", FALSE)</f>
        <v>559185.68000000005</v>
      </c>
      <c r="J591" s="12">
        <f>_xlfn.XLOOKUP(A:A, 'FY26 Full Allocation'!B:B, 'FY26 Full Allocation'!D:D, "", FALSE)</f>
        <v>559741.13</v>
      </c>
      <c r="K591" s="12">
        <f>_xlfn.XLOOKUP(A:A, 'FY26 Full Allocation'!B:B, 'FY26 Full Allocation'!D:D, "", FALSE)</f>
        <v>559741.13</v>
      </c>
      <c r="O591" t="s">
        <v>95</v>
      </c>
      <c r="P591">
        <f>_xlfn.XLOOKUP(A591, 'FY26 Indirect Cost Rates'!E:E, 'FY26 Indirect Cost Rates'!D:D, "", FALSE)</f>
        <v>6.69</v>
      </c>
      <c r="Q591">
        <f t="shared" si="9"/>
        <v>6.6900000000000001E-2</v>
      </c>
    </row>
    <row r="592" spans="1:17">
      <c r="A592" t="s">
        <v>2134</v>
      </c>
      <c r="B592" t="s">
        <v>2135</v>
      </c>
      <c r="C592" t="s">
        <v>2136</v>
      </c>
      <c r="D592" t="s">
        <v>2137</v>
      </c>
      <c r="E592" t="s">
        <v>92</v>
      </c>
      <c r="F592" s="13">
        <v>45200</v>
      </c>
      <c r="G592" t="s">
        <v>93</v>
      </c>
      <c r="H592" t="s">
        <v>94</v>
      </c>
      <c r="I592" s="12">
        <f>_xlfn.XLOOKUP(A:A, 'FY26 Prelim Allocation'!B:B, 'FY26 Prelim Allocation'!D:D, "", FALSE)</f>
        <v>2531270.35</v>
      </c>
      <c r="J592" s="12">
        <f>_xlfn.XLOOKUP(A:A, 'FY26 Full Allocation'!B:B, 'FY26 Full Allocation'!D:D, "", FALSE)</f>
        <v>2534578.85</v>
      </c>
      <c r="K592" s="12">
        <f>_xlfn.XLOOKUP(A:A, 'FY26 Full Allocation'!B:B, 'FY26 Full Allocation'!D:D, "", FALSE)</f>
        <v>2534578.85</v>
      </c>
      <c r="O592" t="s">
        <v>95</v>
      </c>
      <c r="P592">
        <f>_xlfn.XLOOKUP(A592, 'FY26 Indirect Cost Rates'!E:E, 'FY26 Indirect Cost Rates'!D:D, "", FALSE)</f>
        <v>5.24</v>
      </c>
      <c r="Q592">
        <f t="shared" si="9"/>
        <v>5.2400000000000002E-2</v>
      </c>
    </row>
    <row r="593" spans="1:17">
      <c r="A593" t="s">
        <v>2138</v>
      </c>
      <c r="B593" t="s">
        <v>2139</v>
      </c>
      <c r="C593" t="s">
        <v>2139</v>
      </c>
      <c r="D593" t="s">
        <v>2140</v>
      </c>
      <c r="E593" t="s">
        <v>92</v>
      </c>
      <c r="F593" s="13">
        <v>45200</v>
      </c>
      <c r="G593" t="s">
        <v>93</v>
      </c>
      <c r="H593" t="s">
        <v>94</v>
      </c>
      <c r="I593" s="12">
        <f>_xlfn.XLOOKUP(A:A, 'FY26 Prelim Allocation'!B:B, 'FY26 Prelim Allocation'!D:D, "", FALSE)</f>
        <v>276503.90000000002</v>
      </c>
      <c r="J593" s="12">
        <f>_xlfn.XLOOKUP(A:A, 'FY26 Full Allocation'!B:B, 'FY26 Full Allocation'!D:D, "", FALSE)</f>
        <v>276749.19</v>
      </c>
      <c r="K593" s="12">
        <f>_xlfn.XLOOKUP(A:A, 'FY26 Full Allocation'!B:B, 'FY26 Full Allocation'!D:D, "", FALSE)</f>
        <v>276749.19</v>
      </c>
      <c r="O593" t="s">
        <v>95</v>
      </c>
      <c r="P593">
        <f>_xlfn.XLOOKUP(A593, 'FY26 Indirect Cost Rates'!E:E, 'FY26 Indirect Cost Rates'!D:D, "", FALSE)</f>
        <v>3.99</v>
      </c>
      <c r="Q593">
        <f t="shared" si="9"/>
        <v>3.9900000000000005E-2</v>
      </c>
    </row>
    <row r="594" spans="1:17">
      <c r="A594" t="s">
        <v>2141</v>
      </c>
      <c r="B594" t="s">
        <v>2142</v>
      </c>
      <c r="C594" t="s">
        <v>2143</v>
      </c>
      <c r="D594" t="s">
        <v>2144</v>
      </c>
      <c r="E594" t="s">
        <v>92</v>
      </c>
      <c r="F594" s="13">
        <v>45200</v>
      </c>
      <c r="G594" t="s">
        <v>93</v>
      </c>
      <c r="H594" t="s">
        <v>94</v>
      </c>
      <c r="I594" s="12">
        <f>_xlfn.XLOOKUP(A:A, 'FY26 Prelim Allocation'!B:B, 'FY26 Prelim Allocation'!D:D, "", FALSE)</f>
        <v>198615.41</v>
      </c>
      <c r="J594" s="12">
        <f>_xlfn.XLOOKUP(A:A, 'FY26 Full Allocation'!B:B, 'FY26 Full Allocation'!D:D, "", FALSE)</f>
        <v>198777.41</v>
      </c>
      <c r="K594" s="12">
        <f>_xlfn.XLOOKUP(A:A, 'FY26 Full Allocation'!B:B, 'FY26 Full Allocation'!D:D, "", FALSE)</f>
        <v>198777.41</v>
      </c>
      <c r="O594" t="s">
        <v>95</v>
      </c>
      <c r="P594">
        <f>_xlfn.XLOOKUP(A594, 'FY26 Indirect Cost Rates'!E:E, 'FY26 Indirect Cost Rates'!D:D, "", FALSE)</f>
        <v>5.55</v>
      </c>
      <c r="Q594">
        <f t="shared" si="9"/>
        <v>5.5500000000000001E-2</v>
      </c>
    </row>
    <row r="595" spans="1:17">
      <c r="A595" t="s">
        <v>2145</v>
      </c>
      <c r="B595" t="s">
        <v>2146</v>
      </c>
      <c r="C595" t="s">
        <v>2147</v>
      </c>
      <c r="D595" t="s">
        <v>2148</v>
      </c>
      <c r="E595" t="s">
        <v>92</v>
      </c>
      <c r="F595" s="13">
        <v>45200</v>
      </c>
      <c r="G595" t="s">
        <v>93</v>
      </c>
      <c r="H595" t="s">
        <v>94</v>
      </c>
      <c r="I595" s="12">
        <f>_xlfn.XLOOKUP(A:A, 'FY26 Prelim Allocation'!B:B, 'FY26 Prelim Allocation'!D:D, "", FALSE)</f>
        <v>18412</v>
      </c>
      <c r="J595" s="12">
        <f>_xlfn.XLOOKUP(A:A, 'FY26 Full Allocation'!B:B, 'FY26 Full Allocation'!D:D, "", FALSE)</f>
        <v>18425.5</v>
      </c>
      <c r="K595" s="12">
        <f>_xlfn.XLOOKUP(A:A, 'FY26 Full Allocation'!B:B, 'FY26 Full Allocation'!D:D, "", FALSE)</f>
        <v>18425.5</v>
      </c>
      <c r="O595" t="s">
        <v>95</v>
      </c>
      <c r="P595" t="str">
        <f>_xlfn.XLOOKUP(A595, 'FY26 Indirect Cost Rates'!E:E, 'FY26 Indirect Cost Rates'!D:D, "", FALSE)</f>
        <v/>
      </c>
      <c r="Q595">
        <f t="shared" si="9"/>
        <v>0</v>
      </c>
    </row>
    <row r="596" spans="1:17">
      <c r="A596" t="s">
        <v>2149</v>
      </c>
      <c r="B596" t="s">
        <v>2150</v>
      </c>
      <c r="C596" t="s">
        <v>2151</v>
      </c>
      <c r="D596" t="s">
        <v>2152</v>
      </c>
      <c r="E596" t="s">
        <v>92</v>
      </c>
      <c r="F596" s="13">
        <v>45200</v>
      </c>
      <c r="G596" t="s">
        <v>93</v>
      </c>
      <c r="H596" t="s">
        <v>94</v>
      </c>
      <c r="I596" s="12">
        <f>_xlfn.XLOOKUP(A:A, 'FY26 Prelim Allocation'!B:B, 'FY26 Prelim Allocation'!D:D, "", FALSE)</f>
        <v>30234.51</v>
      </c>
      <c r="J596" s="12">
        <f>_xlfn.XLOOKUP(A:A, 'FY26 Full Allocation'!B:B, 'FY26 Full Allocation'!D:D, "", FALSE)</f>
        <v>30249.97</v>
      </c>
      <c r="K596" s="12">
        <f>_xlfn.XLOOKUP(A:A, 'FY26 Full Allocation'!B:B, 'FY26 Full Allocation'!D:D, "", FALSE)</f>
        <v>30249.97</v>
      </c>
      <c r="O596" t="s">
        <v>95</v>
      </c>
      <c r="P596" t="str">
        <f>_xlfn.XLOOKUP(A596, 'FY26 Indirect Cost Rates'!E:E, 'FY26 Indirect Cost Rates'!D:D, "", FALSE)</f>
        <v/>
      </c>
      <c r="Q596">
        <f t="shared" si="9"/>
        <v>0</v>
      </c>
    </row>
    <row r="597" spans="1:17">
      <c r="A597" t="s">
        <v>2153</v>
      </c>
      <c r="B597" t="s">
        <v>2154</v>
      </c>
      <c r="C597" t="s">
        <v>2155</v>
      </c>
      <c r="D597" t="s">
        <v>2156</v>
      </c>
      <c r="E597" t="s">
        <v>92</v>
      </c>
      <c r="F597" s="13">
        <v>45200</v>
      </c>
      <c r="G597" t="s">
        <v>93</v>
      </c>
      <c r="H597" t="s">
        <v>94</v>
      </c>
      <c r="I597" s="12">
        <f>_xlfn.XLOOKUP(A:A, 'FY26 Prelim Allocation'!B:B, 'FY26 Prelim Allocation'!D:D, "", FALSE)</f>
        <v>20718.22</v>
      </c>
      <c r="J597" s="12">
        <f>_xlfn.XLOOKUP(A:A, 'FY26 Full Allocation'!B:B, 'FY26 Full Allocation'!D:D, "", FALSE)</f>
        <v>20735.689999999999</v>
      </c>
      <c r="K597" s="12">
        <f>_xlfn.XLOOKUP(A:A, 'FY26 Full Allocation'!B:B, 'FY26 Full Allocation'!D:D, "", FALSE)</f>
        <v>20735.689999999999</v>
      </c>
      <c r="O597" t="s">
        <v>95</v>
      </c>
      <c r="P597" t="str">
        <f>_xlfn.XLOOKUP(A597, 'FY26 Indirect Cost Rates'!E:E, 'FY26 Indirect Cost Rates'!D:D, "", FALSE)</f>
        <v/>
      </c>
      <c r="Q597">
        <f t="shared" si="9"/>
        <v>0</v>
      </c>
    </row>
    <row r="598" spans="1:17">
      <c r="A598" t="s">
        <v>2157</v>
      </c>
      <c r="B598" t="s">
        <v>2158</v>
      </c>
      <c r="C598" t="s">
        <v>2158</v>
      </c>
      <c r="D598" t="s">
        <v>2159</v>
      </c>
      <c r="E598" t="s">
        <v>92</v>
      </c>
      <c r="F598" s="13">
        <v>45200</v>
      </c>
      <c r="G598" t="s">
        <v>93</v>
      </c>
      <c r="H598" t="s">
        <v>94</v>
      </c>
      <c r="I598" s="12">
        <f>_xlfn.XLOOKUP(A:A, 'FY26 Prelim Allocation'!B:B, 'FY26 Prelim Allocation'!D:D, "", FALSE)</f>
        <v>126838.81</v>
      </c>
      <c r="J598" s="12">
        <f>_xlfn.XLOOKUP(A:A, 'FY26 Full Allocation'!B:B, 'FY26 Full Allocation'!D:D, "", FALSE)</f>
        <v>126980.09</v>
      </c>
      <c r="K598" s="12">
        <f>_xlfn.XLOOKUP(A:A, 'FY26 Full Allocation'!B:B, 'FY26 Full Allocation'!D:D, "", FALSE)</f>
        <v>126980.09</v>
      </c>
      <c r="O598" t="s">
        <v>95</v>
      </c>
      <c r="P598">
        <f>_xlfn.XLOOKUP(A598, 'FY26 Indirect Cost Rates'!E:E, 'FY26 Indirect Cost Rates'!D:D, "", FALSE)</f>
        <v>8</v>
      </c>
      <c r="Q598">
        <f t="shared" si="9"/>
        <v>0.08</v>
      </c>
    </row>
    <row r="599" spans="1:17">
      <c r="A599" t="s">
        <v>2160</v>
      </c>
      <c r="B599" t="s">
        <v>2161</v>
      </c>
      <c r="C599" t="s">
        <v>2161</v>
      </c>
      <c r="D599" t="s">
        <v>2162</v>
      </c>
      <c r="E599" t="s">
        <v>92</v>
      </c>
      <c r="F599" s="13">
        <v>45200</v>
      </c>
      <c r="G599" t="s">
        <v>93</v>
      </c>
      <c r="H599" t="s">
        <v>94</v>
      </c>
      <c r="I599" s="12">
        <f>_xlfn.XLOOKUP(A:A, 'FY26 Prelim Allocation'!B:B, 'FY26 Prelim Allocation'!D:D, "", FALSE)</f>
        <v>362840.61</v>
      </c>
      <c r="J599" s="12">
        <f>_xlfn.XLOOKUP(A:A, 'FY26 Full Allocation'!B:B, 'FY26 Full Allocation'!D:D, "", FALSE)</f>
        <v>363097.58</v>
      </c>
      <c r="K599" s="12">
        <f>_xlfn.XLOOKUP(A:A, 'FY26 Full Allocation'!B:B, 'FY26 Full Allocation'!D:D, "", FALSE)</f>
        <v>363097.58</v>
      </c>
      <c r="O599" t="s">
        <v>95</v>
      </c>
      <c r="P599">
        <f>_xlfn.XLOOKUP(A599, 'FY26 Indirect Cost Rates'!E:E, 'FY26 Indirect Cost Rates'!D:D, "", FALSE)</f>
        <v>8</v>
      </c>
      <c r="Q599">
        <f t="shared" si="9"/>
        <v>0.08</v>
      </c>
    </row>
    <row r="600" spans="1:17">
      <c r="A600" t="s">
        <v>2163</v>
      </c>
      <c r="B600" t="s">
        <v>2164</v>
      </c>
      <c r="C600" t="s">
        <v>2165</v>
      </c>
      <c r="D600" t="s">
        <v>2166</v>
      </c>
      <c r="E600" t="s">
        <v>92</v>
      </c>
      <c r="F600" s="13">
        <v>45200</v>
      </c>
      <c r="G600" t="s">
        <v>93</v>
      </c>
      <c r="H600" t="s">
        <v>94</v>
      </c>
      <c r="I600" s="12">
        <f>_xlfn.XLOOKUP(A:A, 'FY26 Prelim Allocation'!B:B, 'FY26 Prelim Allocation'!D:D, "", FALSE)</f>
        <v>77589.27</v>
      </c>
      <c r="J600" s="12">
        <f>_xlfn.XLOOKUP(A:A, 'FY26 Full Allocation'!B:B, 'FY26 Full Allocation'!D:D, "", FALSE)</f>
        <v>77674.8</v>
      </c>
      <c r="K600" s="12">
        <f>_xlfn.XLOOKUP(A:A, 'FY26 Full Allocation'!B:B, 'FY26 Full Allocation'!D:D, "", FALSE)</f>
        <v>77674.8</v>
      </c>
      <c r="O600" t="s">
        <v>95</v>
      </c>
      <c r="P600" t="str">
        <f>_xlfn.XLOOKUP(A600, 'FY26 Indirect Cost Rates'!E:E, 'FY26 Indirect Cost Rates'!D:D, "", FALSE)</f>
        <v/>
      </c>
      <c r="Q600">
        <f t="shared" si="9"/>
        <v>0</v>
      </c>
    </row>
    <row r="601" spans="1:17">
      <c r="A601" t="s">
        <v>2167</v>
      </c>
      <c r="B601" t="s">
        <v>2168</v>
      </c>
      <c r="C601" t="s">
        <v>2169</v>
      </c>
      <c r="D601" t="s">
        <v>2170</v>
      </c>
      <c r="E601" t="s">
        <v>92</v>
      </c>
      <c r="F601" s="13">
        <v>45200</v>
      </c>
      <c r="G601" t="s">
        <v>93</v>
      </c>
      <c r="H601" t="s">
        <v>94</v>
      </c>
      <c r="I601" s="12">
        <f>_xlfn.XLOOKUP(A:A, 'FY26 Prelim Allocation'!B:B, 'FY26 Prelim Allocation'!D:D, "", FALSE)</f>
        <v>71356.06</v>
      </c>
      <c r="J601" s="12">
        <f>_xlfn.XLOOKUP(A:A, 'FY26 Full Allocation'!B:B, 'FY26 Full Allocation'!D:D, "", FALSE)</f>
        <v>71433.2</v>
      </c>
      <c r="K601" s="12">
        <f>_xlfn.XLOOKUP(A:A, 'FY26 Full Allocation'!B:B, 'FY26 Full Allocation'!D:D, "", FALSE)</f>
        <v>71433.2</v>
      </c>
      <c r="O601" t="s">
        <v>95</v>
      </c>
      <c r="P601">
        <f>_xlfn.XLOOKUP(A601, 'FY26 Indirect Cost Rates'!E:E, 'FY26 Indirect Cost Rates'!D:D, "", FALSE)</f>
        <v>8</v>
      </c>
      <c r="Q601">
        <f t="shared" si="9"/>
        <v>0.08</v>
      </c>
    </row>
    <row r="602" spans="1:17">
      <c r="A602" t="s">
        <v>2171</v>
      </c>
      <c r="B602" t="s">
        <v>2172</v>
      </c>
      <c r="C602" t="s">
        <v>2172</v>
      </c>
      <c r="D602" t="s">
        <v>2173</v>
      </c>
      <c r="E602" t="s">
        <v>92</v>
      </c>
      <c r="F602" s="13">
        <v>45200</v>
      </c>
      <c r="G602" t="s">
        <v>93</v>
      </c>
      <c r="H602" t="s">
        <v>94</v>
      </c>
      <c r="I602" s="12">
        <f>_xlfn.XLOOKUP(A:A, 'FY26 Prelim Allocation'!B:B, 'FY26 Prelim Allocation'!D:D, "", FALSE)</f>
        <v>19592.29</v>
      </c>
      <c r="J602" s="12">
        <f>_xlfn.XLOOKUP(A:A, 'FY26 Full Allocation'!B:B, 'FY26 Full Allocation'!D:D, "", FALSE)</f>
        <v>19607.12</v>
      </c>
      <c r="K602" s="12">
        <f>_xlfn.XLOOKUP(A:A, 'FY26 Full Allocation'!B:B, 'FY26 Full Allocation'!D:D, "", FALSE)</f>
        <v>19607.12</v>
      </c>
      <c r="O602" t="s">
        <v>95</v>
      </c>
      <c r="P602" t="str">
        <f>_xlfn.XLOOKUP(A602, 'FY26 Indirect Cost Rates'!E:E, 'FY26 Indirect Cost Rates'!D:D, "", FALSE)</f>
        <v/>
      </c>
      <c r="Q602">
        <f t="shared" si="9"/>
        <v>0</v>
      </c>
    </row>
    <row r="603" spans="1:17">
      <c r="A603" t="s">
        <v>2174</v>
      </c>
      <c r="B603" t="s">
        <v>2175</v>
      </c>
      <c r="C603" t="s">
        <v>2176</v>
      </c>
      <c r="D603" t="s">
        <v>2177</v>
      </c>
      <c r="E603" t="s">
        <v>92</v>
      </c>
      <c r="F603" s="13">
        <v>45200</v>
      </c>
      <c r="G603" t="s">
        <v>93</v>
      </c>
      <c r="H603" t="s">
        <v>94</v>
      </c>
      <c r="I603" s="12">
        <f>_xlfn.XLOOKUP(A:A, 'FY26 Prelim Allocation'!B:B, 'FY26 Prelim Allocation'!D:D, "", FALSE)</f>
        <v>10038458.67</v>
      </c>
      <c r="J603" s="12">
        <f>_xlfn.XLOOKUP(A:A, 'FY26 Full Allocation'!B:B, 'FY26 Full Allocation'!D:D, "", FALSE)</f>
        <v>10050452.189999999</v>
      </c>
      <c r="K603" s="12">
        <f>_xlfn.XLOOKUP(A:A, 'FY26 Full Allocation'!B:B, 'FY26 Full Allocation'!D:D, "", FALSE)</f>
        <v>10050452.189999999</v>
      </c>
      <c r="O603" t="s">
        <v>95</v>
      </c>
      <c r="P603">
        <f>_xlfn.XLOOKUP(A603, 'FY26 Indirect Cost Rates'!E:E, 'FY26 Indirect Cost Rates'!D:D, "", FALSE)</f>
        <v>3.75</v>
      </c>
      <c r="Q603">
        <f t="shared" si="9"/>
        <v>3.7499999999999999E-2</v>
      </c>
    </row>
    <row r="604" spans="1:17">
      <c r="A604" t="s">
        <v>2178</v>
      </c>
      <c r="B604" t="s">
        <v>2179</v>
      </c>
      <c r="C604" t="s">
        <v>2180</v>
      </c>
      <c r="D604" t="s">
        <v>2181</v>
      </c>
      <c r="E604" t="s">
        <v>92</v>
      </c>
      <c r="F604" s="13">
        <v>45200</v>
      </c>
      <c r="G604" t="s">
        <v>93</v>
      </c>
      <c r="H604" t="s">
        <v>94</v>
      </c>
      <c r="I604" s="12">
        <f>_xlfn.XLOOKUP(A:A, 'FY26 Prelim Allocation'!B:B, 'FY26 Prelim Allocation'!D:D, "", FALSE)</f>
        <v>70125.100000000006</v>
      </c>
      <c r="J604" s="12">
        <f>_xlfn.XLOOKUP(A:A, 'FY26 Full Allocation'!B:B, 'FY26 Full Allocation'!D:D, "", FALSE)</f>
        <v>70202.05</v>
      </c>
      <c r="K604" s="12">
        <f>_xlfn.XLOOKUP(A:A, 'FY26 Full Allocation'!B:B, 'FY26 Full Allocation'!D:D, "", FALSE)</f>
        <v>70202.05</v>
      </c>
      <c r="O604" t="s">
        <v>95</v>
      </c>
      <c r="P604" t="str">
        <f>_xlfn.XLOOKUP(A604, 'FY26 Indirect Cost Rates'!E:E, 'FY26 Indirect Cost Rates'!D:D, "", FALSE)</f>
        <v/>
      </c>
      <c r="Q604">
        <f t="shared" si="9"/>
        <v>0</v>
      </c>
    </row>
    <row r="605" spans="1:17">
      <c r="A605" t="s">
        <v>2182</v>
      </c>
      <c r="B605" t="s">
        <v>2183</v>
      </c>
      <c r="C605" t="s">
        <v>2184</v>
      </c>
      <c r="D605" t="s">
        <v>2185</v>
      </c>
      <c r="E605" t="s">
        <v>92</v>
      </c>
      <c r="F605" s="13">
        <v>45200</v>
      </c>
      <c r="G605" t="s">
        <v>93</v>
      </c>
      <c r="H605" t="s">
        <v>94</v>
      </c>
      <c r="I605" s="12">
        <f>_xlfn.XLOOKUP(A:A, 'FY26 Prelim Allocation'!B:B, 'FY26 Prelim Allocation'!D:D, "", FALSE)</f>
        <v>0</v>
      </c>
      <c r="J605" s="12">
        <f>_xlfn.XLOOKUP(A:A, 'FY26 Full Allocation'!B:B, 'FY26 Full Allocation'!D:D, "", FALSE)</f>
        <v>0</v>
      </c>
      <c r="K605" s="12">
        <f>_xlfn.XLOOKUP(A:A, 'FY26 Full Allocation'!B:B, 'FY26 Full Allocation'!D:D, "", FALSE)</f>
        <v>0</v>
      </c>
      <c r="O605" t="s">
        <v>95</v>
      </c>
      <c r="P605" t="str">
        <f>_xlfn.XLOOKUP(A605, 'FY26 Indirect Cost Rates'!E:E, 'FY26 Indirect Cost Rates'!D:D, "", FALSE)</f>
        <v/>
      </c>
      <c r="Q605">
        <f t="shared" si="9"/>
        <v>0</v>
      </c>
    </row>
    <row r="606" spans="1:17">
      <c r="A606" t="s">
        <v>2186</v>
      </c>
      <c r="B606" t="s">
        <v>2187</v>
      </c>
      <c r="C606" t="s">
        <v>2188</v>
      </c>
      <c r="D606" t="s">
        <v>2189</v>
      </c>
      <c r="E606" t="s">
        <v>92</v>
      </c>
      <c r="F606" s="13">
        <v>45200</v>
      </c>
      <c r="G606" t="s">
        <v>93</v>
      </c>
      <c r="H606" t="s">
        <v>94</v>
      </c>
      <c r="I606" s="12">
        <f>_xlfn.XLOOKUP(A:A, 'FY26 Prelim Allocation'!B:B, 'FY26 Prelim Allocation'!D:D, "", FALSE)</f>
        <v>286457.03000000003</v>
      </c>
      <c r="J606" s="12">
        <f>_xlfn.XLOOKUP(A:A, 'FY26 Full Allocation'!B:B, 'FY26 Full Allocation'!D:D, "", FALSE)</f>
        <v>286772.53000000003</v>
      </c>
      <c r="K606" s="12">
        <f>_xlfn.XLOOKUP(A:A, 'FY26 Full Allocation'!B:B, 'FY26 Full Allocation'!D:D, "", FALSE)</f>
        <v>286772.53000000003</v>
      </c>
      <c r="O606" t="s">
        <v>95</v>
      </c>
      <c r="P606">
        <f>_xlfn.XLOOKUP(A606, 'FY26 Indirect Cost Rates'!E:E, 'FY26 Indirect Cost Rates'!D:D, "", FALSE)</f>
        <v>6.85</v>
      </c>
      <c r="Q606">
        <f t="shared" si="9"/>
        <v>6.8499999999999991E-2</v>
      </c>
    </row>
    <row r="607" spans="1:17">
      <c r="A607" t="s">
        <v>2190</v>
      </c>
      <c r="B607" t="s">
        <v>2191</v>
      </c>
      <c r="C607" t="s">
        <v>2192</v>
      </c>
      <c r="D607" t="s">
        <v>2193</v>
      </c>
      <c r="E607" t="s">
        <v>92</v>
      </c>
      <c r="F607" s="13">
        <v>45200</v>
      </c>
      <c r="G607" t="s">
        <v>93</v>
      </c>
      <c r="H607" t="s">
        <v>94</v>
      </c>
      <c r="I607" s="12">
        <f>_xlfn.XLOOKUP(A:A, 'FY26 Prelim Allocation'!B:B, 'FY26 Prelim Allocation'!D:D, "", FALSE)</f>
        <v>2440000.67</v>
      </c>
      <c r="J607" s="12">
        <f>_xlfn.XLOOKUP(A:A, 'FY26 Full Allocation'!B:B, 'FY26 Full Allocation'!D:D, "", FALSE)</f>
        <v>2442493.2400000002</v>
      </c>
      <c r="K607" s="12">
        <f>_xlfn.XLOOKUP(A:A, 'FY26 Full Allocation'!B:B, 'FY26 Full Allocation'!D:D, "", FALSE)</f>
        <v>2442493.2400000002</v>
      </c>
      <c r="O607" t="s">
        <v>95</v>
      </c>
      <c r="P607">
        <f>_xlfn.XLOOKUP(A607, 'FY26 Indirect Cost Rates'!E:E, 'FY26 Indirect Cost Rates'!D:D, "", FALSE)</f>
        <v>5.23</v>
      </c>
      <c r="Q607">
        <f t="shared" si="9"/>
        <v>5.2300000000000006E-2</v>
      </c>
    </row>
    <row r="608" spans="1:17">
      <c r="A608" t="s">
        <v>2194</v>
      </c>
      <c r="B608" t="s">
        <v>2195</v>
      </c>
      <c r="C608" t="s">
        <v>2196</v>
      </c>
      <c r="D608">
        <v>0</v>
      </c>
      <c r="E608" t="s">
        <v>92</v>
      </c>
      <c r="F608" s="13">
        <v>45200</v>
      </c>
      <c r="G608" t="s">
        <v>93</v>
      </c>
      <c r="H608" t="s">
        <v>94</v>
      </c>
      <c r="I608" s="12">
        <f>_xlfn.XLOOKUP(A:A, 'FY26 Prelim Allocation'!B:B, 'FY26 Prelim Allocation'!D:D, "", FALSE)</f>
        <v>14473.49</v>
      </c>
      <c r="J608" s="12">
        <f>_xlfn.XLOOKUP(A:A, 'FY26 Full Allocation'!B:B, 'FY26 Full Allocation'!D:D, "", FALSE)</f>
        <v>14489.9</v>
      </c>
      <c r="K608" s="12">
        <f>_xlfn.XLOOKUP(A:A, 'FY26 Full Allocation'!B:B, 'FY26 Full Allocation'!D:D, "", FALSE)</f>
        <v>14489.9</v>
      </c>
      <c r="O608" t="s">
        <v>95</v>
      </c>
      <c r="P608" t="str">
        <f>_xlfn.XLOOKUP(A608, 'FY26 Indirect Cost Rates'!E:E, 'FY26 Indirect Cost Rates'!D:D, "", FALSE)</f>
        <v/>
      </c>
      <c r="Q608">
        <f t="shared" si="9"/>
        <v>0</v>
      </c>
    </row>
    <row r="609" spans="1:17">
      <c r="A609" t="s">
        <v>2197</v>
      </c>
      <c r="B609" t="s">
        <v>2198</v>
      </c>
      <c r="C609" t="s">
        <v>2199</v>
      </c>
      <c r="D609" t="s">
        <v>2200</v>
      </c>
      <c r="E609" t="s">
        <v>92</v>
      </c>
      <c r="F609" s="13">
        <v>45200</v>
      </c>
      <c r="G609" t="s">
        <v>93</v>
      </c>
      <c r="H609" t="s">
        <v>94</v>
      </c>
      <c r="I609" s="12">
        <f>_xlfn.XLOOKUP(A:A, 'FY26 Prelim Allocation'!B:B, 'FY26 Prelim Allocation'!D:D, "", FALSE)</f>
        <v>43741.77</v>
      </c>
      <c r="J609" s="12">
        <f>_xlfn.XLOOKUP(A:A, 'FY26 Full Allocation'!B:B, 'FY26 Full Allocation'!D:D, "", FALSE)</f>
        <v>43786.97</v>
      </c>
      <c r="K609" s="12">
        <f>_xlfn.XLOOKUP(A:A, 'FY26 Full Allocation'!B:B, 'FY26 Full Allocation'!D:D, "", FALSE)</f>
        <v>43786.97</v>
      </c>
      <c r="O609" t="s">
        <v>95</v>
      </c>
      <c r="P609" t="str">
        <f>_xlfn.XLOOKUP(A609, 'FY26 Indirect Cost Rates'!E:E, 'FY26 Indirect Cost Rates'!D:D, "", FALSE)</f>
        <v/>
      </c>
      <c r="Q609">
        <f t="shared" si="9"/>
        <v>0</v>
      </c>
    </row>
    <row r="610" spans="1:17">
      <c r="A610" t="s">
        <v>2201</v>
      </c>
      <c r="B610" t="s">
        <v>2202</v>
      </c>
      <c r="C610" t="s">
        <v>2203</v>
      </c>
      <c r="D610" t="s">
        <v>2204</v>
      </c>
      <c r="E610" t="s">
        <v>92</v>
      </c>
      <c r="F610" s="13">
        <v>45200</v>
      </c>
      <c r="G610" t="s">
        <v>93</v>
      </c>
      <c r="H610" t="s">
        <v>94</v>
      </c>
      <c r="I610" s="12">
        <f>_xlfn.XLOOKUP(A:A, 'FY26 Prelim Allocation'!B:B, 'FY26 Prelim Allocation'!D:D, "", FALSE)</f>
        <v>24631.77</v>
      </c>
      <c r="J610" s="12">
        <f>_xlfn.XLOOKUP(A:A, 'FY26 Full Allocation'!B:B, 'FY26 Full Allocation'!D:D, "", FALSE)</f>
        <v>24643.18</v>
      </c>
      <c r="K610" s="12">
        <f>_xlfn.XLOOKUP(A:A, 'FY26 Full Allocation'!B:B, 'FY26 Full Allocation'!D:D, "", FALSE)</f>
        <v>24643.18</v>
      </c>
      <c r="O610" t="s">
        <v>95</v>
      </c>
      <c r="P610" t="str">
        <f>_xlfn.XLOOKUP(A610, 'FY26 Indirect Cost Rates'!E:E, 'FY26 Indirect Cost Rates'!D:D, "", FALSE)</f>
        <v/>
      </c>
      <c r="Q610">
        <f t="shared" si="9"/>
        <v>0</v>
      </c>
    </row>
    <row r="611" spans="1:17">
      <c r="A611" t="s">
        <v>2205</v>
      </c>
      <c r="B611" t="s">
        <v>2206</v>
      </c>
      <c r="C611" t="s">
        <v>2206</v>
      </c>
      <c r="D611" t="s">
        <v>2207</v>
      </c>
      <c r="E611" t="s">
        <v>92</v>
      </c>
      <c r="F611" s="13">
        <v>45200</v>
      </c>
      <c r="G611" t="s">
        <v>93</v>
      </c>
      <c r="H611" t="s">
        <v>94</v>
      </c>
      <c r="I611" s="12">
        <f>_xlfn.XLOOKUP(A:A, 'FY26 Prelim Allocation'!B:B, 'FY26 Prelim Allocation'!D:D, "", FALSE)</f>
        <v>33419.43</v>
      </c>
      <c r="J611" s="12">
        <f>_xlfn.XLOOKUP(A:A, 'FY26 Full Allocation'!B:B, 'FY26 Full Allocation'!D:D, "", FALSE)</f>
        <v>0</v>
      </c>
      <c r="K611" s="12">
        <f>_xlfn.XLOOKUP(A:A, 'FY26 Full Allocation'!B:B, 'FY26 Full Allocation'!D:D, "", FALSE)</f>
        <v>0</v>
      </c>
      <c r="O611" t="s">
        <v>95</v>
      </c>
      <c r="P611" t="str">
        <f>_xlfn.XLOOKUP(A611, 'FY26 Indirect Cost Rates'!E:E, 'FY26 Indirect Cost Rates'!D:D, "", FALSE)</f>
        <v/>
      </c>
      <c r="Q611">
        <f t="shared" si="9"/>
        <v>0</v>
      </c>
    </row>
    <row r="612" spans="1:17">
      <c r="A612" t="s">
        <v>2208</v>
      </c>
      <c r="B612" t="s">
        <v>2209</v>
      </c>
      <c r="C612" t="s">
        <v>2209</v>
      </c>
      <c r="D612" t="s">
        <v>2210</v>
      </c>
      <c r="E612" t="s">
        <v>92</v>
      </c>
      <c r="F612" s="13">
        <v>45200</v>
      </c>
      <c r="G612" t="s">
        <v>93</v>
      </c>
      <c r="H612" t="s">
        <v>94</v>
      </c>
      <c r="I612" s="12">
        <f>_xlfn.XLOOKUP(A:A, 'FY26 Prelim Allocation'!B:B, 'FY26 Prelim Allocation'!D:D, "", FALSE)</f>
        <v>39419.49</v>
      </c>
      <c r="J612" s="12">
        <f>_xlfn.XLOOKUP(A:A, 'FY26 Full Allocation'!B:B, 'FY26 Full Allocation'!D:D, "", FALSE)</f>
        <v>39463.39</v>
      </c>
      <c r="K612" s="12">
        <f>_xlfn.XLOOKUP(A:A, 'FY26 Full Allocation'!B:B, 'FY26 Full Allocation'!D:D, "", FALSE)</f>
        <v>39463.39</v>
      </c>
      <c r="O612" t="s">
        <v>95</v>
      </c>
      <c r="P612" t="str">
        <f>_xlfn.XLOOKUP(A612, 'FY26 Indirect Cost Rates'!E:E, 'FY26 Indirect Cost Rates'!D:D, "", FALSE)</f>
        <v/>
      </c>
      <c r="Q612">
        <f t="shared" si="9"/>
        <v>0</v>
      </c>
    </row>
    <row r="613" spans="1:17">
      <c r="A613" t="s">
        <v>2211</v>
      </c>
      <c r="B613" t="s">
        <v>2212</v>
      </c>
      <c r="C613" t="s">
        <v>2212</v>
      </c>
      <c r="D613" t="s">
        <v>2213</v>
      </c>
      <c r="E613" t="s">
        <v>92</v>
      </c>
      <c r="F613" s="13">
        <v>45200</v>
      </c>
      <c r="G613" t="s">
        <v>93</v>
      </c>
      <c r="H613" t="s">
        <v>94</v>
      </c>
      <c r="I613" s="12">
        <f>_xlfn.XLOOKUP(A:A, 'FY26 Prelim Allocation'!B:B, 'FY26 Prelim Allocation'!D:D, "", FALSE)</f>
        <v>106549.54</v>
      </c>
      <c r="J613" s="12">
        <f>_xlfn.XLOOKUP(A:A, 'FY26 Full Allocation'!B:B, 'FY26 Full Allocation'!D:D, "", FALSE)</f>
        <v>106671.27</v>
      </c>
      <c r="K613" s="12">
        <f>_xlfn.XLOOKUP(A:A, 'FY26 Full Allocation'!B:B, 'FY26 Full Allocation'!D:D, "", FALSE)</f>
        <v>106671.27</v>
      </c>
      <c r="O613" t="s">
        <v>95</v>
      </c>
      <c r="P613">
        <f>_xlfn.XLOOKUP(A613, 'FY26 Indirect Cost Rates'!E:E, 'FY26 Indirect Cost Rates'!D:D, "", FALSE)</f>
        <v>8</v>
      </c>
      <c r="Q613">
        <f t="shared" si="9"/>
        <v>0.08</v>
      </c>
    </row>
    <row r="614" spans="1:17">
      <c r="A614" t="s">
        <v>2214</v>
      </c>
      <c r="B614" t="s">
        <v>2215</v>
      </c>
      <c r="C614" t="s">
        <v>2216</v>
      </c>
      <c r="D614" t="s">
        <v>2217</v>
      </c>
      <c r="E614" t="s">
        <v>92</v>
      </c>
      <c r="F614" s="13">
        <v>45200</v>
      </c>
      <c r="G614" t="s">
        <v>93</v>
      </c>
      <c r="H614" t="s">
        <v>94</v>
      </c>
      <c r="I614" s="12">
        <f>_xlfn.XLOOKUP(A:A, 'FY26 Prelim Allocation'!B:B, 'FY26 Prelim Allocation'!D:D, "", FALSE)</f>
        <v>29358.94</v>
      </c>
      <c r="J614" s="12">
        <f>_xlfn.XLOOKUP(A:A, 'FY26 Full Allocation'!B:B, 'FY26 Full Allocation'!D:D, "", FALSE)</f>
        <v>29384.71</v>
      </c>
      <c r="K614" s="12">
        <f>_xlfn.XLOOKUP(A:A, 'FY26 Full Allocation'!B:B, 'FY26 Full Allocation'!D:D, "", FALSE)</f>
        <v>29384.71</v>
      </c>
      <c r="O614" t="s">
        <v>95</v>
      </c>
      <c r="P614">
        <f>_xlfn.XLOOKUP(A614, 'FY26 Indirect Cost Rates'!E:E, 'FY26 Indirect Cost Rates'!D:D, "", FALSE)</f>
        <v>8</v>
      </c>
      <c r="Q614">
        <f t="shared" si="9"/>
        <v>0.08</v>
      </c>
    </row>
    <row r="615" spans="1:17">
      <c r="A615" t="s">
        <v>2218</v>
      </c>
      <c r="B615" t="s">
        <v>2219</v>
      </c>
      <c r="C615" t="s">
        <v>2220</v>
      </c>
      <c r="D615" t="s">
        <v>2221</v>
      </c>
      <c r="E615" t="s">
        <v>92</v>
      </c>
      <c r="F615" s="13">
        <v>45200</v>
      </c>
      <c r="G615" t="s">
        <v>93</v>
      </c>
      <c r="H615" t="s">
        <v>94</v>
      </c>
      <c r="I615" s="12">
        <f>_xlfn.XLOOKUP(A:A, 'FY26 Prelim Allocation'!B:B, 'FY26 Prelim Allocation'!D:D, "", FALSE)</f>
        <v>55996.62</v>
      </c>
      <c r="J615" s="12">
        <f>_xlfn.XLOOKUP(A:A, 'FY26 Full Allocation'!B:B, 'FY26 Full Allocation'!D:D, "", FALSE)</f>
        <v>56052.46</v>
      </c>
      <c r="K615" s="12">
        <f>_xlfn.XLOOKUP(A:A, 'FY26 Full Allocation'!B:B, 'FY26 Full Allocation'!D:D, "", FALSE)</f>
        <v>56052.46</v>
      </c>
      <c r="O615" t="s">
        <v>95</v>
      </c>
      <c r="P615">
        <f>_xlfn.XLOOKUP(A615, 'FY26 Indirect Cost Rates'!E:E, 'FY26 Indirect Cost Rates'!D:D, "", FALSE)</f>
        <v>8</v>
      </c>
      <c r="Q615">
        <f t="shared" si="9"/>
        <v>0.08</v>
      </c>
    </row>
    <row r="616" spans="1:17">
      <c r="A616" t="s">
        <v>2222</v>
      </c>
      <c r="B616" t="s">
        <v>2223</v>
      </c>
      <c r="C616" t="s">
        <v>2224</v>
      </c>
      <c r="D616" t="s">
        <v>2225</v>
      </c>
      <c r="E616" t="s">
        <v>92</v>
      </c>
      <c r="F616" s="13">
        <v>45200</v>
      </c>
      <c r="G616" t="s">
        <v>93</v>
      </c>
      <c r="H616" t="s">
        <v>94</v>
      </c>
      <c r="I616" s="12">
        <f>_xlfn.XLOOKUP(A:A, 'FY26 Prelim Allocation'!B:B, 'FY26 Prelim Allocation'!D:D, "", FALSE)</f>
        <v>84889.21</v>
      </c>
      <c r="J616" s="12">
        <f>_xlfn.XLOOKUP(A:A, 'FY26 Full Allocation'!B:B, 'FY26 Full Allocation'!D:D, "", FALSE)</f>
        <v>84965.66</v>
      </c>
      <c r="K616" s="12">
        <f>_xlfn.XLOOKUP(A:A, 'FY26 Full Allocation'!B:B, 'FY26 Full Allocation'!D:D, "", FALSE)</f>
        <v>84965.66</v>
      </c>
      <c r="O616" t="s">
        <v>95</v>
      </c>
      <c r="P616" t="str">
        <f>_xlfn.XLOOKUP(A616, 'FY26 Indirect Cost Rates'!E:E, 'FY26 Indirect Cost Rates'!D:D, "", FALSE)</f>
        <v/>
      </c>
      <c r="Q616">
        <f t="shared" si="9"/>
        <v>0</v>
      </c>
    </row>
    <row r="617" spans="1:17">
      <c r="A617" t="s">
        <v>2226</v>
      </c>
      <c r="B617" t="s">
        <v>2227</v>
      </c>
      <c r="C617" t="s">
        <v>2227</v>
      </c>
      <c r="D617" t="s">
        <v>2228</v>
      </c>
      <c r="E617" t="s">
        <v>92</v>
      </c>
      <c r="F617" s="13">
        <v>45200</v>
      </c>
      <c r="G617" t="s">
        <v>93</v>
      </c>
      <c r="H617" t="s">
        <v>94</v>
      </c>
      <c r="I617" s="12">
        <f>_xlfn.XLOOKUP(A:A, 'FY26 Prelim Allocation'!B:B, 'FY26 Prelim Allocation'!D:D, "", FALSE)</f>
        <v>0</v>
      </c>
      <c r="J617" s="12">
        <f>_xlfn.XLOOKUP(A:A, 'FY26 Full Allocation'!B:B, 'FY26 Full Allocation'!D:D, "", FALSE)</f>
        <v>0</v>
      </c>
      <c r="K617" s="12">
        <f>_xlfn.XLOOKUP(A:A, 'FY26 Full Allocation'!B:B, 'FY26 Full Allocation'!D:D, "", FALSE)</f>
        <v>0</v>
      </c>
      <c r="O617" t="s">
        <v>95</v>
      </c>
      <c r="P617" t="str">
        <f>_xlfn.XLOOKUP(A617, 'FY26 Indirect Cost Rates'!E:E, 'FY26 Indirect Cost Rates'!D:D, "", FALSE)</f>
        <v/>
      </c>
      <c r="Q617">
        <f t="shared" si="9"/>
        <v>0</v>
      </c>
    </row>
    <row r="618" spans="1:17">
      <c r="A618" t="s">
        <v>2229</v>
      </c>
      <c r="B618" t="s">
        <v>2230</v>
      </c>
      <c r="C618" t="s">
        <v>2231</v>
      </c>
      <c r="D618" t="s">
        <v>2232</v>
      </c>
      <c r="E618" t="s">
        <v>92</v>
      </c>
      <c r="F618" s="13">
        <v>45200</v>
      </c>
      <c r="G618" t="s">
        <v>93</v>
      </c>
      <c r="H618" t="s">
        <v>94</v>
      </c>
      <c r="I618" s="12">
        <f>_xlfn.XLOOKUP(A:A, 'FY26 Prelim Allocation'!B:B, 'FY26 Prelim Allocation'!D:D, "", FALSE)</f>
        <v>355581.49</v>
      </c>
      <c r="J618" s="12">
        <f>_xlfn.XLOOKUP(A:A, 'FY26 Full Allocation'!B:B, 'FY26 Full Allocation'!D:D, "", FALSE)</f>
        <v>355895.16</v>
      </c>
      <c r="K618" s="12">
        <f>_xlfn.XLOOKUP(A:A, 'FY26 Full Allocation'!B:B, 'FY26 Full Allocation'!D:D, "", FALSE)</f>
        <v>355895.16</v>
      </c>
      <c r="O618" t="s">
        <v>95</v>
      </c>
      <c r="P618">
        <f>_xlfn.XLOOKUP(A618, 'FY26 Indirect Cost Rates'!E:E, 'FY26 Indirect Cost Rates'!D:D, "", FALSE)</f>
        <v>8</v>
      </c>
      <c r="Q618">
        <f t="shared" si="9"/>
        <v>0.08</v>
      </c>
    </row>
    <row r="619" spans="1:17">
      <c r="A619" t="s">
        <v>2233</v>
      </c>
      <c r="B619" t="s">
        <v>2234</v>
      </c>
      <c r="C619" t="s">
        <v>2235</v>
      </c>
      <c r="D619" t="s">
        <v>2236</v>
      </c>
      <c r="E619" t="s">
        <v>92</v>
      </c>
      <c r="F619" s="13">
        <v>45200</v>
      </c>
      <c r="G619" t="s">
        <v>93</v>
      </c>
      <c r="H619" t="s">
        <v>94</v>
      </c>
      <c r="I619" s="12">
        <f>_xlfn.XLOOKUP(A:A, 'FY26 Prelim Allocation'!B:B, 'FY26 Prelim Allocation'!D:D, "", FALSE)</f>
        <v>5031467.26</v>
      </c>
      <c r="J619" s="12">
        <f>_xlfn.XLOOKUP(A:A, 'FY26 Full Allocation'!B:B, 'FY26 Full Allocation'!D:D, "", FALSE)</f>
        <v>5043028.59</v>
      </c>
      <c r="K619" s="12">
        <f>_xlfn.XLOOKUP(A:A, 'FY26 Full Allocation'!B:B, 'FY26 Full Allocation'!D:D, "", FALSE)</f>
        <v>5043028.59</v>
      </c>
      <c r="O619" t="s">
        <v>95</v>
      </c>
      <c r="P619">
        <f>_xlfn.XLOOKUP(A619, 'FY26 Indirect Cost Rates'!E:E, 'FY26 Indirect Cost Rates'!D:D, "", FALSE)</f>
        <v>4.2699999999999996</v>
      </c>
      <c r="Q619">
        <f t="shared" si="9"/>
        <v>4.2699999999999995E-2</v>
      </c>
    </row>
    <row r="620" spans="1:17">
      <c r="A620" t="s">
        <v>2237</v>
      </c>
      <c r="B620" t="s">
        <v>2238</v>
      </c>
      <c r="C620" t="s">
        <v>2239</v>
      </c>
      <c r="D620" t="s">
        <v>2240</v>
      </c>
      <c r="E620" t="s">
        <v>92</v>
      </c>
      <c r="F620" s="13">
        <v>45200</v>
      </c>
      <c r="G620" t="s">
        <v>93</v>
      </c>
      <c r="H620" t="s">
        <v>94</v>
      </c>
      <c r="I620" s="12">
        <f>_xlfn.XLOOKUP(A:A, 'FY26 Prelim Allocation'!B:B, 'FY26 Prelim Allocation'!D:D, "", FALSE)</f>
        <v>61028.99</v>
      </c>
      <c r="J620" s="12">
        <f>_xlfn.XLOOKUP(A:A, 'FY26 Full Allocation'!B:B, 'FY26 Full Allocation'!D:D, "", FALSE)</f>
        <v>61072.02</v>
      </c>
      <c r="K620" s="12">
        <f>_xlfn.XLOOKUP(A:A, 'FY26 Full Allocation'!B:B, 'FY26 Full Allocation'!D:D, "", FALSE)</f>
        <v>61072.02</v>
      </c>
      <c r="O620" t="s">
        <v>95</v>
      </c>
      <c r="P620" t="str">
        <f>_xlfn.XLOOKUP(A620, 'FY26 Indirect Cost Rates'!E:E, 'FY26 Indirect Cost Rates'!D:D, "", FALSE)</f>
        <v/>
      </c>
      <c r="Q620">
        <f t="shared" si="9"/>
        <v>0</v>
      </c>
    </row>
    <row r="621" spans="1:17">
      <c r="A621" t="s">
        <v>2241</v>
      </c>
      <c r="B621" t="s">
        <v>2242</v>
      </c>
      <c r="C621" t="s">
        <v>2243</v>
      </c>
      <c r="D621" t="s">
        <v>2244</v>
      </c>
      <c r="E621" t="s">
        <v>92</v>
      </c>
      <c r="F621" s="13">
        <v>45200</v>
      </c>
      <c r="G621" t="s">
        <v>93</v>
      </c>
      <c r="H621" t="s">
        <v>94</v>
      </c>
      <c r="I621" s="12">
        <f>_xlfn.XLOOKUP(A:A, 'FY26 Prelim Allocation'!B:B, 'FY26 Prelim Allocation'!D:D, "", FALSE)</f>
        <v>25218.66</v>
      </c>
      <c r="J621" s="12">
        <f>_xlfn.XLOOKUP(A:A, 'FY26 Full Allocation'!B:B, 'FY26 Full Allocation'!D:D, "", FALSE)</f>
        <v>25230.37</v>
      </c>
      <c r="K621" s="12">
        <f>_xlfn.XLOOKUP(A:A, 'FY26 Full Allocation'!B:B, 'FY26 Full Allocation'!D:D, "", FALSE)</f>
        <v>25230.37</v>
      </c>
      <c r="O621" t="s">
        <v>95</v>
      </c>
      <c r="P621" t="str">
        <f>_xlfn.XLOOKUP(A621, 'FY26 Indirect Cost Rates'!E:E, 'FY26 Indirect Cost Rates'!D:D, "", FALSE)</f>
        <v/>
      </c>
      <c r="Q621">
        <f t="shared" si="9"/>
        <v>0</v>
      </c>
    </row>
    <row r="622" spans="1:17">
      <c r="A622" t="s">
        <v>2245</v>
      </c>
      <c r="B622" t="s">
        <v>2246</v>
      </c>
      <c r="C622" t="s">
        <v>2247</v>
      </c>
      <c r="D622" t="s">
        <v>2248</v>
      </c>
      <c r="E622" t="s">
        <v>92</v>
      </c>
      <c r="F622" s="13">
        <v>45200</v>
      </c>
      <c r="G622" t="s">
        <v>93</v>
      </c>
      <c r="H622" t="s">
        <v>94</v>
      </c>
      <c r="I622" s="12">
        <f>_xlfn.XLOOKUP(A:A, 'FY26 Prelim Allocation'!B:B, 'FY26 Prelim Allocation'!D:D, "", FALSE)</f>
        <v>73249.14</v>
      </c>
      <c r="J622" s="12">
        <f>_xlfn.XLOOKUP(A:A, 'FY26 Full Allocation'!B:B, 'FY26 Full Allocation'!D:D, "", FALSE)</f>
        <v>73327.88</v>
      </c>
      <c r="K622" s="12">
        <f>_xlfn.XLOOKUP(A:A, 'FY26 Full Allocation'!B:B, 'FY26 Full Allocation'!D:D, "", FALSE)</f>
        <v>73327.88</v>
      </c>
      <c r="O622" t="s">
        <v>95</v>
      </c>
      <c r="P622" t="str">
        <f>_xlfn.XLOOKUP(A622, 'FY26 Indirect Cost Rates'!E:E, 'FY26 Indirect Cost Rates'!D:D, "", FALSE)</f>
        <v/>
      </c>
      <c r="Q622">
        <f t="shared" si="9"/>
        <v>0</v>
      </c>
    </row>
    <row r="623" spans="1:17">
      <c r="A623" t="s">
        <v>2249</v>
      </c>
      <c r="B623" t="s">
        <v>2250</v>
      </c>
      <c r="C623" t="s">
        <v>2251</v>
      </c>
      <c r="D623" t="s">
        <v>2252</v>
      </c>
      <c r="E623" t="s">
        <v>92</v>
      </c>
      <c r="F623" s="13">
        <v>45200</v>
      </c>
      <c r="G623" t="s">
        <v>93</v>
      </c>
      <c r="H623" t="s">
        <v>94</v>
      </c>
      <c r="I623" s="12">
        <f>_xlfn.XLOOKUP(A:A, 'FY26 Prelim Allocation'!B:B, 'FY26 Prelim Allocation'!D:D, "", FALSE)</f>
        <v>12685.61</v>
      </c>
      <c r="J623" s="12">
        <f>_xlfn.XLOOKUP(A:A, 'FY26 Full Allocation'!B:B, 'FY26 Full Allocation'!D:D, "", FALSE)</f>
        <v>12696.44</v>
      </c>
      <c r="K623" s="12">
        <f>_xlfn.XLOOKUP(A:A, 'FY26 Full Allocation'!B:B, 'FY26 Full Allocation'!D:D, "", FALSE)</f>
        <v>12696.44</v>
      </c>
      <c r="O623" t="s">
        <v>95</v>
      </c>
      <c r="P623" t="str">
        <f>_xlfn.XLOOKUP(A623, 'FY26 Indirect Cost Rates'!E:E, 'FY26 Indirect Cost Rates'!D:D, "", FALSE)</f>
        <v/>
      </c>
      <c r="Q623">
        <f t="shared" si="9"/>
        <v>0</v>
      </c>
    </row>
    <row r="624" spans="1:17">
      <c r="A624" t="s">
        <v>2253</v>
      </c>
      <c r="B624" t="s">
        <v>2254</v>
      </c>
      <c r="C624" t="s">
        <v>2255</v>
      </c>
      <c r="D624" t="s">
        <v>2256</v>
      </c>
      <c r="E624" t="s">
        <v>92</v>
      </c>
      <c r="F624" s="13">
        <v>45200</v>
      </c>
      <c r="G624" t="s">
        <v>93</v>
      </c>
      <c r="H624" t="s">
        <v>94</v>
      </c>
      <c r="I624" s="12">
        <f>_xlfn.XLOOKUP(A:A, 'FY26 Prelim Allocation'!B:B, 'FY26 Prelim Allocation'!D:D, "", FALSE)</f>
        <v>37238.94</v>
      </c>
      <c r="J624" s="12">
        <f>_xlfn.XLOOKUP(A:A, 'FY26 Full Allocation'!B:B, 'FY26 Full Allocation'!D:D, "", FALSE)</f>
        <v>37278.28</v>
      </c>
      <c r="K624" s="12">
        <f>_xlfn.XLOOKUP(A:A, 'FY26 Full Allocation'!B:B, 'FY26 Full Allocation'!D:D, "", FALSE)</f>
        <v>37278.28</v>
      </c>
      <c r="O624" t="s">
        <v>95</v>
      </c>
      <c r="P624">
        <f>_xlfn.XLOOKUP(A624, 'FY26 Indirect Cost Rates'!E:E, 'FY26 Indirect Cost Rates'!D:D, "", FALSE)</f>
        <v>8</v>
      </c>
      <c r="Q624">
        <f t="shared" si="9"/>
        <v>0.08</v>
      </c>
    </row>
    <row r="625" spans="1:17">
      <c r="A625" t="s">
        <v>2257</v>
      </c>
      <c r="B625" t="s">
        <v>2258</v>
      </c>
      <c r="C625" t="s">
        <v>2258</v>
      </c>
      <c r="D625" t="s">
        <v>2259</v>
      </c>
      <c r="E625" t="s">
        <v>92</v>
      </c>
      <c r="F625" s="13">
        <v>45200</v>
      </c>
      <c r="G625" t="s">
        <v>93</v>
      </c>
      <c r="H625" t="s">
        <v>94</v>
      </c>
      <c r="I625" s="12">
        <f>_xlfn.XLOOKUP(A:A, 'FY26 Prelim Allocation'!B:B, 'FY26 Prelim Allocation'!D:D, "", FALSE)</f>
        <v>92602.06</v>
      </c>
      <c r="J625" s="12">
        <f>_xlfn.XLOOKUP(A:A, 'FY26 Full Allocation'!B:B, 'FY26 Full Allocation'!D:D, "", FALSE)</f>
        <v>92701.08</v>
      </c>
      <c r="K625" s="12">
        <f>_xlfn.XLOOKUP(A:A, 'FY26 Full Allocation'!B:B, 'FY26 Full Allocation'!D:D, "", FALSE)</f>
        <v>92701.08</v>
      </c>
      <c r="O625" t="s">
        <v>95</v>
      </c>
      <c r="P625" t="str">
        <f>_xlfn.XLOOKUP(A625, 'FY26 Indirect Cost Rates'!E:E, 'FY26 Indirect Cost Rates'!D:D, "", FALSE)</f>
        <v/>
      </c>
      <c r="Q625">
        <f t="shared" si="9"/>
        <v>0</v>
      </c>
    </row>
    <row r="626" spans="1:17">
      <c r="A626" t="s">
        <v>2260</v>
      </c>
      <c r="B626" t="s">
        <v>2261</v>
      </c>
      <c r="C626" t="s">
        <v>2262</v>
      </c>
      <c r="D626" t="s">
        <v>2263</v>
      </c>
      <c r="E626" t="s">
        <v>92</v>
      </c>
      <c r="F626" s="13">
        <v>45200</v>
      </c>
      <c r="G626" t="s">
        <v>93</v>
      </c>
      <c r="H626" t="s">
        <v>94</v>
      </c>
      <c r="I626" s="12">
        <f>_xlfn.XLOOKUP(A:A, 'FY26 Prelim Allocation'!B:B, 'FY26 Prelim Allocation'!D:D, "", FALSE)</f>
        <v>536502.79</v>
      </c>
      <c r="J626" s="12">
        <f>_xlfn.XLOOKUP(A:A, 'FY26 Full Allocation'!B:B, 'FY26 Full Allocation'!D:D, "", FALSE)</f>
        <v>536917.15</v>
      </c>
      <c r="K626" s="12">
        <f>_xlfn.XLOOKUP(A:A, 'FY26 Full Allocation'!B:B, 'FY26 Full Allocation'!D:D, "", FALSE)</f>
        <v>536917.15</v>
      </c>
      <c r="O626" t="s">
        <v>95</v>
      </c>
      <c r="P626">
        <f>_xlfn.XLOOKUP(A626, 'FY26 Indirect Cost Rates'!E:E, 'FY26 Indirect Cost Rates'!D:D, "", FALSE)</f>
        <v>3.34</v>
      </c>
      <c r="Q626">
        <f t="shared" si="9"/>
        <v>3.3399999999999999E-2</v>
      </c>
    </row>
    <row r="627" spans="1:17">
      <c r="A627" t="s">
        <v>2264</v>
      </c>
      <c r="B627" t="s">
        <v>2265</v>
      </c>
      <c r="C627" t="s">
        <v>2266</v>
      </c>
      <c r="D627" t="s">
        <v>2267</v>
      </c>
      <c r="E627" t="s">
        <v>92</v>
      </c>
      <c r="F627" s="13">
        <v>45200</v>
      </c>
      <c r="G627" t="s">
        <v>93</v>
      </c>
      <c r="H627" t="s">
        <v>94</v>
      </c>
      <c r="I627" s="12">
        <f>_xlfn.XLOOKUP(A:A, 'FY26 Prelim Allocation'!B:B, 'FY26 Prelim Allocation'!D:D, "", FALSE)</f>
        <v>242776.05</v>
      </c>
      <c r="J627" s="12">
        <f>_xlfn.XLOOKUP(A:A, 'FY26 Full Allocation'!B:B, 'FY26 Full Allocation'!D:D, "", FALSE)</f>
        <v>242986.01</v>
      </c>
      <c r="K627" s="12">
        <f>_xlfn.XLOOKUP(A:A, 'FY26 Full Allocation'!B:B, 'FY26 Full Allocation'!D:D, "", FALSE)</f>
        <v>242986.01</v>
      </c>
      <c r="O627" t="s">
        <v>95</v>
      </c>
      <c r="P627">
        <f>_xlfn.XLOOKUP(A627, 'FY26 Indirect Cost Rates'!E:E, 'FY26 Indirect Cost Rates'!D:D, "", FALSE)</f>
        <v>3.67</v>
      </c>
      <c r="Q627">
        <f t="shared" si="9"/>
        <v>3.6699999999999997E-2</v>
      </c>
    </row>
    <row r="628" spans="1:17">
      <c r="A628" t="s">
        <v>2268</v>
      </c>
      <c r="B628" t="s">
        <v>2269</v>
      </c>
      <c r="C628" t="s">
        <v>2270</v>
      </c>
      <c r="D628" t="s">
        <v>2271</v>
      </c>
      <c r="E628" t="s">
        <v>92</v>
      </c>
      <c r="F628" s="13">
        <v>45200</v>
      </c>
      <c r="G628" t="s">
        <v>93</v>
      </c>
      <c r="H628" t="s">
        <v>94</v>
      </c>
      <c r="I628" s="12">
        <f>_xlfn.XLOOKUP(A:A, 'FY26 Prelim Allocation'!B:B, 'FY26 Prelim Allocation'!D:D, "", FALSE)</f>
        <v>247798.77</v>
      </c>
      <c r="J628" s="12">
        <f>_xlfn.XLOOKUP(A:A, 'FY26 Full Allocation'!B:B, 'FY26 Full Allocation'!D:D, "", FALSE)</f>
        <v>247994.01</v>
      </c>
      <c r="K628" s="12">
        <f>_xlfn.XLOOKUP(A:A, 'FY26 Full Allocation'!B:B, 'FY26 Full Allocation'!D:D, "", FALSE)</f>
        <v>247994.01</v>
      </c>
      <c r="O628" t="s">
        <v>95</v>
      </c>
      <c r="P628">
        <f>_xlfn.XLOOKUP(A628, 'FY26 Indirect Cost Rates'!E:E, 'FY26 Indirect Cost Rates'!D:D, "", FALSE)</f>
        <v>7.87</v>
      </c>
      <c r="Q628">
        <f t="shared" si="9"/>
        <v>7.8700000000000006E-2</v>
      </c>
    </row>
    <row r="629" spans="1:17">
      <c r="A629" t="s">
        <v>2272</v>
      </c>
      <c r="B629" t="s">
        <v>2273</v>
      </c>
      <c r="C629" t="s">
        <v>2274</v>
      </c>
      <c r="D629" t="s">
        <v>2275</v>
      </c>
      <c r="E629" t="s">
        <v>92</v>
      </c>
      <c r="F629" s="13">
        <v>45200</v>
      </c>
      <c r="G629" t="s">
        <v>93</v>
      </c>
      <c r="H629" t="s">
        <v>94</v>
      </c>
      <c r="I629" s="12">
        <f>_xlfn.XLOOKUP(A:A, 'FY26 Prelim Allocation'!B:B, 'FY26 Prelim Allocation'!D:D, "", FALSE)</f>
        <v>149415.94</v>
      </c>
      <c r="J629" s="12">
        <f>_xlfn.XLOOKUP(A:A, 'FY26 Full Allocation'!B:B, 'FY26 Full Allocation'!D:D, "", FALSE)</f>
        <v>149532.79</v>
      </c>
      <c r="K629" s="12">
        <f>_xlfn.XLOOKUP(A:A, 'FY26 Full Allocation'!B:B, 'FY26 Full Allocation'!D:D, "", FALSE)</f>
        <v>149532.79</v>
      </c>
      <c r="O629" t="s">
        <v>95</v>
      </c>
      <c r="P629">
        <f>_xlfn.XLOOKUP(A629, 'FY26 Indirect Cost Rates'!E:E, 'FY26 Indirect Cost Rates'!D:D, "", FALSE)</f>
        <v>8</v>
      </c>
      <c r="Q629">
        <f t="shared" si="9"/>
        <v>0.08</v>
      </c>
    </row>
    <row r="630" spans="1:17">
      <c r="A630" t="s">
        <v>2276</v>
      </c>
      <c r="B630" t="s">
        <v>2277</v>
      </c>
      <c r="C630" t="s">
        <v>2278</v>
      </c>
      <c r="D630" t="s">
        <v>2279</v>
      </c>
      <c r="E630" t="s">
        <v>92</v>
      </c>
      <c r="F630" s="13">
        <v>45200</v>
      </c>
      <c r="G630" t="s">
        <v>93</v>
      </c>
      <c r="H630" t="s">
        <v>94</v>
      </c>
      <c r="I630" s="12">
        <f>_xlfn.XLOOKUP(A:A, 'FY26 Prelim Allocation'!B:B, 'FY26 Prelim Allocation'!D:D, "", FALSE)</f>
        <v>199172.85</v>
      </c>
      <c r="J630" s="12">
        <f>_xlfn.XLOOKUP(A:A, 'FY26 Full Allocation'!B:B, 'FY26 Full Allocation'!D:D, "", FALSE)</f>
        <v>199321.01</v>
      </c>
      <c r="K630" s="12">
        <f>_xlfn.XLOOKUP(A:A, 'FY26 Full Allocation'!B:B, 'FY26 Full Allocation'!D:D, "", FALSE)</f>
        <v>199321.01</v>
      </c>
      <c r="O630" t="s">
        <v>95</v>
      </c>
      <c r="P630">
        <f>_xlfn.XLOOKUP(A630, 'FY26 Indirect Cost Rates'!E:E, 'FY26 Indirect Cost Rates'!D:D, "", FALSE)</f>
        <v>8</v>
      </c>
      <c r="Q630">
        <f t="shared" si="9"/>
        <v>0.08</v>
      </c>
    </row>
    <row r="631" spans="1:17">
      <c r="A631" t="s">
        <v>2280</v>
      </c>
      <c r="B631" t="s">
        <v>2281</v>
      </c>
      <c r="C631" t="s">
        <v>2282</v>
      </c>
      <c r="D631" t="s">
        <v>2283</v>
      </c>
      <c r="E631" t="s">
        <v>92</v>
      </c>
      <c r="F631" s="13">
        <v>45200</v>
      </c>
      <c r="G631" t="s">
        <v>93</v>
      </c>
      <c r="H631" t="s">
        <v>94</v>
      </c>
      <c r="I631" s="12">
        <f>_xlfn.XLOOKUP(A:A, 'FY26 Prelim Allocation'!B:B, 'FY26 Prelim Allocation'!D:D, "", FALSE)</f>
        <v>467499.38</v>
      </c>
      <c r="J631" s="12">
        <f>_xlfn.XLOOKUP(A:A, 'FY26 Full Allocation'!B:B, 'FY26 Full Allocation'!D:D, "", FALSE)</f>
        <v>467861.29</v>
      </c>
      <c r="K631" s="12">
        <f>_xlfn.XLOOKUP(A:A, 'FY26 Full Allocation'!B:B, 'FY26 Full Allocation'!D:D, "", FALSE)</f>
        <v>467861.29</v>
      </c>
      <c r="O631" t="s">
        <v>95</v>
      </c>
      <c r="P631">
        <f>_xlfn.XLOOKUP(A631, 'FY26 Indirect Cost Rates'!E:E, 'FY26 Indirect Cost Rates'!D:D, "", FALSE)</f>
        <v>8</v>
      </c>
      <c r="Q631">
        <f t="shared" si="9"/>
        <v>0.08</v>
      </c>
    </row>
    <row r="632" spans="1:17">
      <c r="A632" t="s">
        <v>2284</v>
      </c>
      <c r="B632" t="s">
        <v>2285</v>
      </c>
      <c r="C632" t="s">
        <v>2286</v>
      </c>
      <c r="D632" t="s">
        <v>2287</v>
      </c>
      <c r="E632" t="s">
        <v>92</v>
      </c>
      <c r="F632" s="13">
        <v>45200</v>
      </c>
      <c r="G632" t="s">
        <v>93</v>
      </c>
      <c r="H632" t="s">
        <v>94</v>
      </c>
      <c r="I632" s="12">
        <f>_xlfn.XLOOKUP(A:A, 'FY26 Prelim Allocation'!B:B, 'FY26 Prelim Allocation'!D:D, "", FALSE)</f>
        <v>489462.28</v>
      </c>
      <c r="J632" s="12">
        <f>_xlfn.XLOOKUP(A:A, 'FY26 Full Allocation'!B:B, 'FY26 Full Allocation'!D:D, "", FALSE)</f>
        <v>489814.46</v>
      </c>
      <c r="K632" s="12">
        <f>_xlfn.XLOOKUP(A:A, 'FY26 Full Allocation'!B:B, 'FY26 Full Allocation'!D:D, "", FALSE)</f>
        <v>489814.46</v>
      </c>
      <c r="O632" t="s">
        <v>95</v>
      </c>
      <c r="P632">
        <f>_xlfn.XLOOKUP(A632, 'FY26 Indirect Cost Rates'!E:E, 'FY26 Indirect Cost Rates'!D:D, "", FALSE)</f>
        <v>6.27</v>
      </c>
      <c r="Q632">
        <f t="shared" si="9"/>
        <v>6.2699999999999992E-2</v>
      </c>
    </row>
    <row r="633" spans="1:17">
      <c r="A633" t="s">
        <v>2288</v>
      </c>
      <c r="B633" t="s">
        <v>2289</v>
      </c>
      <c r="C633" t="s">
        <v>2290</v>
      </c>
      <c r="D633" t="s">
        <v>2291</v>
      </c>
      <c r="E633" t="s">
        <v>92</v>
      </c>
      <c r="F633" s="13">
        <v>45200</v>
      </c>
      <c r="G633" t="s">
        <v>93</v>
      </c>
      <c r="H633" t="s">
        <v>94</v>
      </c>
      <c r="I633" s="12">
        <f>_xlfn.XLOOKUP(A:A, 'FY26 Prelim Allocation'!B:B, 'FY26 Prelim Allocation'!D:D, "", FALSE)</f>
        <v>7680.3</v>
      </c>
      <c r="J633" s="12">
        <f>_xlfn.XLOOKUP(A:A, 'FY26 Full Allocation'!B:B, 'FY26 Full Allocation'!D:D, "", FALSE)</f>
        <v>7687.4</v>
      </c>
      <c r="K633" s="12">
        <f>_xlfn.XLOOKUP(A:A, 'FY26 Full Allocation'!B:B, 'FY26 Full Allocation'!D:D, "", FALSE)</f>
        <v>7687.4</v>
      </c>
      <c r="O633" t="s">
        <v>95</v>
      </c>
      <c r="P633" t="str">
        <f>_xlfn.XLOOKUP(A633, 'FY26 Indirect Cost Rates'!E:E, 'FY26 Indirect Cost Rates'!D:D, "", FALSE)</f>
        <v/>
      </c>
      <c r="Q633">
        <f t="shared" si="9"/>
        <v>0</v>
      </c>
    </row>
    <row r="634" spans="1:17">
      <c r="A634" t="s">
        <v>2292</v>
      </c>
      <c r="B634" t="s">
        <v>2293</v>
      </c>
      <c r="C634" t="s">
        <v>2294</v>
      </c>
      <c r="D634" t="s">
        <v>2295</v>
      </c>
      <c r="E634" t="s">
        <v>92</v>
      </c>
      <c r="F634" s="13">
        <v>45200</v>
      </c>
      <c r="G634" t="s">
        <v>93</v>
      </c>
      <c r="H634" t="s">
        <v>94</v>
      </c>
      <c r="I634" s="12">
        <f>_xlfn.XLOOKUP(A:A, 'FY26 Prelim Allocation'!B:B, 'FY26 Prelim Allocation'!D:D, "", FALSE)</f>
        <v>12305.11</v>
      </c>
      <c r="J634" s="12">
        <f>_xlfn.XLOOKUP(A:A, 'FY26 Full Allocation'!B:B, 'FY26 Full Allocation'!D:D, "", FALSE)</f>
        <v>12316.16</v>
      </c>
      <c r="K634" s="12">
        <f>_xlfn.XLOOKUP(A:A, 'FY26 Full Allocation'!B:B, 'FY26 Full Allocation'!D:D, "", FALSE)</f>
        <v>12316.16</v>
      </c>
      <c r="O634" t="s">
        <v>95</v>
      </c>
      <c r="P634" t="str">
        <f>_xlfn.XLOOKUP(A634, 'FY26 Indirect Cost Rates'!E:E, 'FY26 Indirect Cost Rates'!D:D, "", FALSE)</f>
        <v/>
      </c>
      <c r="Q634">
        <f t="shared" si="9"/>
        <v>0</v>
      </c>
    </row>
    <row r="635" spans="1:17">
      <c r="A635" t="s">
        <v>2296</v>
      </c>
      <c r="B635" t="s">
        <v>2297</v>
      </c>
      <c r="C635" t="s">
        <v>2298</v>
      </c>
      <c r="D635" t="s">
        <v>2299</v>
      </c>
      <c r="E635" t="s">
        <v>92</v>
      </c>
      <c r="F635" s="13">
        <v>45200</v>
      </c>
      <c r="G635" t="s">
        <v>93</v>
      </c>
      <c r="H635" t="s">
        <v>94</v>
      </c>
      <c r="I635" s="12">
        <f>_xlfn.XLOOKUP(A:A, 'FY26 Prelim Allocation'!B:B, 'FY26 Prelim Allocation'!D:D, "", FALSE)</f>
        <v>9653.09</v>
      </c>
      <c r="J635" s="12">
        <f>_xlfn.XLOOKUP(A:A, 'FY26 Full Allocation'!B:B, 'FY26 Full Allocation'!D:D, "", FALSE)</f>
        <v>9658.08</v>
      </c>
      <c r="K635" s="12">
        <f>_xlfn.XLOOKUP(A:A, 'FY26 Full Allocation'!B:B, 'FY26 Full Allocation'!D:D, "", FALSE)</f>
        <v>9658.08</v>
      </c>
      <c r="O635" t="s">
        <v>95</v>
      </c>
      <c r="P635" t="str">
        <f>_xlfn.XLOOKUP(A635, 'FY26 Indirect Cost Rates'!E:E, 'FY26 Indirect Cost Rates'!D:D, "", FALSE)</f>
        <v/>
      </c>
      <c r="Q635">
        <f t="shared" si="9"/>
        <v>0</v>
      </c>
    </row>
    <row r="636" spans="1:17">
      <c r="A636" t="s">
        <v>2300</v>
      </c>
      <c r="B636" t="s">
        <v>2301</v>
      </c>
      <c r="C636">
        <v>0</v>
      </c>
      <c r="D636">
        <v>0</v>
      </c>
      <c r="E636" t="s">
        <v>92</v>
      </c>
      <c r="F636" s="13">
        <v>45200</v>
      </c>
      <c r="G636" t="s">
        <v>93</v>
      </c>
      <c r="H636" t="s">
        <v>94</v>
      </c>
      <c r="I636" s="12">
        <f>_xlfn.XLOOKUP(A:A, 'FY26 Prelim Allocation'!B:B, 'FY26 Prelim Allocation'!D:D, "", FALSE)</f>
        <v>1135.75</v>
      </c>
      <c r="J636" s="12">
        <f>_xlfn.XLOOKUP(A:A, 'FY26 Full Allocation'!B:B, 'FY26 Full Allocation'!D:D, "", FALSE)</f>
        <v>1135.75</v>
      </c>
      <c r="K636" s="12">
        <f>_xlfn.XLOOKUP(A:A, 'FY26 Full Allocation'!B:B, 'FY26 Full Allocation'!D:D, "", FALSE)</f>
        <v>1135.75</v>
      </c>
      <c r="O636" t="s">
        <v>95</v>
      </c>
      <c r="P636" t="str">
        <f>_xlfn.XLOOKUP(A636, 'FY26 Indirect Cost Rates'!E:E, 'FY26 Indirect Cost Rates'!D:D, "", FALSE)</f>
        <v/>
      </c>
      <c r="Q636">
        <f t="shared" si="9"/>
        <v>0</v>
      </c>
    </row>
    <row r="637" spans="1:17">
      <c r="A637" t="s">
        <v>2302</v>
      </c>
      <c r="B637" t="s">
        <v>2303</v>
      </c>
      <c r="C637" t="s">
        <v>2304</v>
      </c>
      <c r="D637" t="s">
        <v>2305</v>
      </c>
      <c r="E637" t="s">
        <v>92</v>
      </c>
      <c r="F637" s="13">
        <v>45200</v>
      </c>
      <c r="G637" t="s">
        <v>93</v>
      </c>
      <c r="H637" t="s">
        <v>94</v>
      </c>
      <c r="I637" s="12">
        <f>_xlfn.XLOOKUP(A:A, 'FY26 Prelim Allocation'!B:B, 'FY26 Prelim Allocation'!D:D, "", FALSE)</f>
        <v>14271.93</v>
      </c>
      <c r="J637" s="12">
        <f>_xlfn.XLOOKUP(A:A, 'FY26 Full Allocation'!B:B, 'FY26 Full Allocation'!D:D, "", FALSE)</f>
        <v>14281.2</v>
      </c>
      <c r="K637" s="12">
        <f>_xlfn.XLOOKUP(A:A, 'FY26 Full Allocation'!B:B, 'FY26 Full Allocation'!D:D, "", FALSE)</f>
        <v>14281.2</v>
      </c>
      <c r="O637" t="s">
        <v>95</v>
      </c>
      <c r="P637" t="str">
        <f>_xlfn.XLOOKUP(A637, 'FY26 Indirect Cost Rates'!E:E, 'FY26 Indirect Cost Rates'!D:D, "", FALSE)</f>
        <v/>
      </c>
      <c r="Q637">
        <f t="shared" si="9"/>
        <v>0</v>
      </c>
    </row>
    <row r="638" spans="1:17">
      <c r="A638" t="s">
        <v>2306</v>
      </c>
      <c r="B638" t="s">
        <v>2307</v>
      </c>
      <c r="C638" t="s">
        <v>2308</v>
      </c>
      <c r="D638" t="s">
        <v>2309</v>
      </c>
      <c r="E638" t="s">
        <v>92</v>
      </c>
      <c r="F638" s="13">
        <v>45200</v>
      </c>
      <c r="G638" t="s">
        <v>93</v>
      </c>
      <c r="H638" t="s">
        <v>94</v>
      </c>
      <c r="I638" s="12">
        <f>_xlfn.XLOOKUP(A:A, 'FY26 Prelim Allocation'!B:B, 'FY26 Prelim Allocation'!D:D, "", FALSE)</f>
        <v>79010.39</v>
      </c>
      <c r="J638" s="12">
        <f>_xlfn.XLOOKUP(A:A, 'FY26 Full Allocation'!B:B, 'FY26 Full Allocation'!D:D, "", FALSE)</f>
        <v>79080.63</v>
      </c>
      <c r="K638" s="12">
        <f>_xlfn.XLOOKUP(A:A, 'FY26 Full Allocation'!B:B, 'FY26 Full Allocation'!D:D, "", FALSE)</f>
        <v>79080.63</v>
      </c>
      <c r="O638" t="s">
        <v>95</v>
      </c>
      <c r="P638">
        <f>_xlfn.XLOOKUP(A638, 'FY26 Indirect Cost Rates'!E:E, 'FY26 Indirect Cost Rates'!D:D, "", FALSE)</f>
        <v>8</v>
      </c>
      <c r="Q638">
        <f t="shared" si="9"/>
        <v>0.08</v>
      </c>
    </row>
    <row r="639" spans="1:17">
      <c r="A639" t="s">
        <v>2310</v>
      </c>
      <c r="B639" t="s">
        <v>2311</v>
      </c>
      <c r="C639" t="s">
        <v>2312</v>
      </c>
      <c r="D639" t="s">
        <v>2313</v>
      </c>
      <c r="E639" t="s">
        <v>92</v>
      </c>
      <c r="F639" s="13">
        <v>45200</v>
      </c>
      <c r="G639" t="s">
        <v>93</v>
      </c>
      <c r="H639" t="s">
        <v>94</v>
      </c>
      <c r="I639" s="12">
        <f>_xlfn.XLOOKUP(A:A, 'FY26 Prelim Allocation'!B:B, 'FY26 Prelim Allocation'!D:D, "", FALSE)</f>
        <v>7505.44</v>
      </c>
      <c r="J639" s="12">
        <f>_xlfn.XLOOKUP(A:A, 'FY26 Full Allocation'!B:B, 'FY26 Full Allocation'!D:D, "", FALSE)</f>
        <v>7510.49</v>
      </c>
      <c r="K639" s="12">
        <f>_xlfn.XLOOKUP(A:A, 'FY26 Full Allocation'!B:B, 'FY26 Full Allocation'!D:D, "", FALSE)</f>
        <v>7510.49</v>
      </c>
      <c r="O639" t="s">
        <v>95</v>
      </c>
      <c r="P639" t="str">
        <f>_xlfn.XLOOKUP(A639, 'FY26 Indirect Cost Rates'!E:E, 'FY26 Indirect Cost Rates'!D:D, "", FALSE)</f>
        <v/>
      </c>
      <c r="Q639">
        <f t="shared" si="9"/>
        <v>0</v>
      </c>
    </row>
    <row r="640" spans="1:17">
      <c r="A640" t="s">
        <v>2314</v>
      </c>
      <c r="B640" t="s">
        <v>2315</v>
      </c>
      <c r="C640" t="s">
        <v>2316</v>
      </c>
      <c r="D640" t="s">
        <v>2317</v>
      </c>
      <c r="E640" t="s">
        <v>92</v>
      </c>
      <c r="F640" s="13">
        <v>45200</v>
      </c>
      <c r="G640" t="s">
        <v>93</v>
      </c>
      <c r="H640" t="s">
        <v>94</v>
      </c>
      <c r="I640" s="12">
        <f>_xlfn.XLOOKUP(A:A, 'FY26 Prelim Allocation'!B:B, 'FY26 Prelim Allocation'!D:D, "", FALSE)</f>
        <v>7147.78</v>
      </c>
      <c r="J640" s="12">
        <f>_xlfn.XLOOKUP(A:A, 'FY26 Full Allocation'!B:B, 'FY26 Full Allocation'!D:D, "", FALSE)</f>
        <v>7149.89</v>
      </c>
      <c r="K640" s="12">
        <f>_xlfn.XLOOKUP(A:A, 'FY26 Full Allocation'!B:B, 'FY26 Full Allocation'!D:D, "", FALSE)</f>
        <v>7149.89</v>
      </c>
      <c r="O640" t="s">
        <v>95</v>
      </c>
      <c r="P640" t="str">
        <f>_xlfn.XLOOKUP(A640, 'FY26 Indirect Cost Rates'!E:E, 'FY26 Indirect Cost Rates'!D:D, "", FALSE)</f>
        <v/>
      </c>
      <c r="Q640">
        <f t="shared" si="9"/>
        <v>0</v>
      </c>
    </row>
    <row r="641" spans="1:17">
      <c r="A641" t="s">
        <v>2318</v>
      </c>
      <c r="B641" t="s">
        <v>2319</v>
      </c>
      <c r="C641" t="s">
        <v>2320</v>
      </c>
      <c r="D641" t="s">
        <v>2317</v>
      </c>
      <c r="E641" t="s">
        <v>92</v>
      </c>
      <c r="F641" s="13">
        <v>45200</v>
      </c>
      <c r="G641" t="s">
        <v>93</v>
      </c>
      <c r="H641" t="s">
        <v>94</v>
      </c>
      <c r="I641" s="12">
        <f>_xlfn.XLOOKUP(A:A, 'FY26 Prelim Allocation'!B:B, 'FY26 Prelim Allocation'!D:D, "", FALSE)</f>
        <v>5589.46</v>
      </c>
      <c r="J641" s="12">
        <f>_xlfn.XLOOKUP(A:A, 'FY26 Full Allocation'!B:B, 'FY26 Full Allocation'!D:D, "", FALSE)</f>
        <v>0</v>
      </c>
      <c r="K641" s="12">
        <f>_xlfn.XLOOKUP(A:A, 'FY26 Full Allocation'!B:B, 'FY26 Full Allocation'!D:D, "", FALSE)</f>
        <v>0</v>
      </c>
      <c r="O641" t="s">
        <v>95</v>
      </c>
      <c r="P641" t="str">
        <f>_xlfn.XLOOKUP(A641, 'FY26 Indirect Cost Rates'!E:E, 'FY26 Indirect Cost Rates'!D:D, "", FALSE)</f>
        <v/>
      </c>
      <c r="Q641">
        <f t="shared" si="9"/>
        <v>0</v>
      </c>
    </row>
    <row r="642" spans="1:17">
      <c r="A642" t="s">
        <v>2321</v>
      </c>
      <c r="B642" t="s">
        <v>2322</v>
      </c>
      <c r="C642" t="s">
        <v>2323</v>
      </c>
      <c r="D642" t="s">
        <v>2324</v>
      </c>
      <c r="E642" t="s">
        <v>92</v>
      </c>
      <c r="F642" s="13">
        <v>45200</v>
      </c>
      <c r="G642" t="s">
        <v>93</v>
      </c>
      <c r="H642" t="s">
        <v>94</v>
      </c>
      <c r="I642" s="12">
        <f>_xlfn.XLOOKUP(A:A, 'FY26 Prelim Allocation'!B:B, 'FY26 Prelim Allocation'!D:D, "", FALSE)</f>
        <v>2093493</v>
      </c>
      <c r="J642" s="12">
        <f>_xlfn.XLOOKUP(A:A, 'FY26 Full Allocation'!B:B, 'FY26 Full Allocation'!D:D, "", FALSE)</f>
        <v>2095420.3</v>
      </c>
      <c r="K642" s="12">
        <f>_xlfn.XLOOKUP(A:A, 'FY26 Full Allocation'!B:B, 'FY26 Full Allocation'!D:D, "", FALSE)</f>
        <v>2095420.3</v>
      </c>
      <c r="O642" t="s">
        <v>95</v>
      </c>
      <c r="P642">
        <f>_xlfn.XLOOKUP(A642, 'FY26 Indirect Cost Rates'!E:E, 'FY26 Indirect Cost Rates'!D:D, "", FALSE)</f>
        <v>8</v>
      </c>
      <c r="Q642">
        <f t="shared" si="9"/>
        <v>0.08</v>
      </c>
    </row>
    <row r="643" spans="1:17">
      <c r="A643" t="s">
        <v>2325</v>
      </c>
      <c r="B643" t="s">
        <v>2326</v>
      </c>
      <c r="C643" t="s">
        <v>2326</v>
      </c>
      <c r="D643" t="s">
        <v>2327</v>
      </c>
      <c r="E643" t="s">
        <v>92</v>
      </c>
      <c r="F643" s="13">
        <v>45200</v>
      </c>
      <c r="G643" t="s">
        <v>93</v>
      </c>
      <c r="H643" t="s">
        <v>94</v>
      </c>
      <c r="I643" s="12">
        <f>_xlfn.XLOOKUP(A:A, 'FY26 Prelim Allocation'!B:B, 'FY26 Prelim Allocation'!D:D, "", FALSE)</f>
        <v>24913.93</v>
      </c>
      <c r="J643" s="12">
        <f>_xlfn.XLOOKUP(A:A, 'FY26 Full Allocation'!B:B, 'FY26 Full Allocation'!D:D, "", FALSE)</f>
        <v>24933.31</v>
      </c>
      <c r="K643" s="12">
        <f>_xlfn.XLOOKUP(A:A, 'FY26 Full Allocation'!B:B, 'FY26 Full Allocation'!D:D, "", FALSE)</f>
        <v>24933.31</v>
      </c>
      <c r="O643" t="s">
        <v>95</v>
      </c>
      <c r="P643" t="str">
        <f>_xlfn.XLOOKUP(A643, 'FY26 Indirect Cost Rates'!E:E, 'FY26 Indirect Cost Rates'!D:D, "", FALSE)</f>
        <v/>
      </c>
      <c r="Q643">
        <f t="shared" si="9"/>
        <v>0</v>
      </c>
    </row>
    <row r="644" spans="1:17">
      <c r="A644" t="s">
        <v>2328</v>
      </c>
      <c r="B644" t="s">
        <v>2329</v>
      </c>
      <c r="C644" t="s">
        <v>2330</v>
      </c>
      <c r="D644" t="s">
        <v>2331</v>
      </c>
      <c r="E644" t="s">
        <v>92</v>
      </c>
      <c r="F644" s="13">
        <v>45200</v>
      </c>
      <c r="G644" t="s">
        <v>93</v>
      </c>
      <c r="H644" t="s">
        <v>94</v>
      </c>
      <c r="I644" s="12">
        <f>_xlfn.XLOOKUP(A:A, 'FY26 Prelim Allocation'!B:B, 'FY26 Prelim Allocation'!D:D, "", FALSE)</f>
        <v>2311700.7799999998</v>
      </c>
      <c r="J644" s="12">
        <f>_xlfn.XLOOKUP(A:A, 'FY26 Full Allocation'!B:B, 'FY26 Full Allocation'!D:D, "", FALSE)</f>
        <v>2313903.71</v>
      </c>
      <c r="K644" s="12">
        <f>_xlfn.XLOOKUP(A:A, 'FY26 Full Allocation'!B:B, 'FY26 Full Allocation'!D:D, "", FALSE)</f>
        <v>2313903.71</v>
      </c>
      <c r="O644" t="s">
        <v>95</v>
      </c>
      <c r="P644">
        <f>_xlfn.XLOOKUP(A644, 'FY26 Indirect Cost Rates'!E:E, 'FY26 Indirect Cost Rates'!D:D, "", FALSE)</f>
        <v>6.74</v>
      </c>
      <c r="Q644">
        <f t="shared" ref="Q644" si="10">IFERROR(P644/100,0)</f>
        <v>6.7400000000000002E-2</v>
      </c>
    </row>
    <row r="645" spans="1:17">
      <c r="I645" s="12"/>
      <c r="J645" s="12"/>
      <c r="K645" s="12"/>
    </row>
    <row r="646" spans="1:17">
      <c r="I646" s="12"/>
      <c r="J646" s="12"/>
      <c r="K646" s="12"/>
    </row>
    <row r="647" spans="1:17">
      <c r="I647" s="12"/>
      <c r="J647" s="12"/>
      <c r="K647" s="12"/>
    </row>
  </sheetData>
  <autoFilter ref="A2:Q2" xr:uid="{364A6E6B-EB4B-4AFC-9F1A-BB13D7852AD0}"/>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F52F2-A464-4FE8-B004-F8E7329203DF}">
  <sheetPr codeName="Sheet5"/>
  <dimension ref="A1:Q644"/>
  <sheetViews>
    <sheetView topLeftCell="F1" workbookViewId="0">
      <pane ySplit="2" topLeftCell="A3" activePane="bottomLeft" state="frozen"/>
      <selection pane="bottomLeft" activeCell="P3" sqref="P3:P644"/>
    </sheetView>
  </sheetViews>
  <sheetFormatPr defaultRowHeight="15"/>
  <cols>
    <col min="1" max="1" width="11.85546875" customWidth="1"/>
    <col min="2" max="2" width="74.42578125" bestFit="1" customWidth="1"/>
    <col min="3" max="3" width="82.5703125" bestFit="1" customWidth="1"/>
    <col min="4" max="4" width="20" bestFit="1" customWidth="1"/>
    <col min="5" max="5" width="33" bestFit="1" customWidth="1"/>
    <col min="6" max="6" width="17.42578125" bestFit="1" customWidth="1"/>
    <col min="7" max="7" width="44.7109375" bestFit="1" customWidth="1"/>
    <col min="8" max="8" width="38" bestFit="1" customWidth="1"/>
    <col min="9" max="9" width="22.140625" customWidth="1"/>
    <col min="10" max="10" width="19.42578125" customWidth="1"/>
    <col min="11" max="11" width="17.42578125" customWidth="1"/>
  </cols>
  <sheetData>
    <row r="1" spans="1:17">
      <c r="C1" t="s">
        <v>60</v>
      </c>
      <c r="D1" t="s">
        <v>61</v>
      </c>
      <c r="E1" t="s">
        <v>62</v>
      </c>
      <c r="F1" t="s">
        <v>63</v>
      </c>
      <c r="G1" t="s">
        <v>64</v>
      </c>
      <c r="H1" t="s">
        <v>65</v>
      </c>
      <c r="I1" s="12" t="s">
        <v>66</v>
      </c>
      <c r="J1" s="12" t="s">
        <v>67</v>
      </c>
      <c r="K1" s="12" t="s">
        <v>68</v>
      </c>
      <c r="L1" t="s">
        <v>69</v>
      </c>
      <c r="M1" t="s">
        <v>70</v>
      </c>
      <c r="N1" t="s">
        <v>71</v>
      </c>
      <c r="O1" t="s">
        <v>72</v>
      </c>
      <c r="P1" t="s">
        <v>73</v>
      </c>
    </row>
    <row r="2" spans="1:17">
      <c r="A2" t="s">
        <v>2</v>
      </c>
      <c r="B2" t="s">
        <v>74</v>
      </c>
      <c r="C2" t="s">
        <v>75</v>
      </c>
      <c r="D2" t="s">
        <v>76</v>
      </c>
      <c r="E2" t="s">
        <v>77</v>
      </c>
      <c r="F2" t="s">
        <v>78</v>
      </c>
      <c r="G2" t="s">
        <v>79</v>
      </c>
      <c r="H2" t="s">
        <v>80</v>
      </c>
      <c r="I2" s="12" t="s">
        <v>81</v>
      </c>
      <c r="J2" s="12" t="s">
        <v>82</v>
      </c>
      <c r="K2" s="12" t="s">
        <v>83</v>
      </c>
      <c r="L2" t="s">
        <v>84</v>
      </c>
      <c r="M2" t="s">
        <v>85</v>
      </c>
      <c r="N2" t="s">
        <v>86</v>
      </c>
      <c r="O2" t="s">
        <v>87</v>
      </c>
      <c r="P2" t="s">
        <v>88</v>
      </c>
    </row>
    <row r="3" spans="1:17">
      <c r="A3" t="s">
        <v>89</v>
      </c>
      <c r="B3" t="s">
        <v>90</v>
      </c>
      <c r="C3" t="s">
        <v>90</v>
      </c>
      <c r="D3" t="s">
        <v>91</v>
      </c>
      <c r="E3" t="s">
        <v>2332</v>
      </c>
      <c r="F3" s="13">
        <v>46296</v>
      </c>
      <c r="G3" t="s">
        <v>93</v>
      </c>
      <c r="H3" t="s">
        <v>94</v>
      </c>
      <c r="I3" s="12">
        <f>_xlfn.XLOOKUP(A:A,'FY26 Prelim Allocation'!B:B, 'FY26 Prelim Allocation'!F:F, "", FALSE)</f>
        <v>0</v>
      </c>
      <c r="J3" s="12">
        <f>_xlfn.XLOOKUP(A:A, 'FY26 Full Allocation'!B:B, 'FY26 Full Allocation'!F:F, "", FALSE)</f>
        <v>0</v>
      </c>
      <c r="K3" s="12">
        <f>_xlfn.XLOOKUP(A:A, 'FY26 Full Allocation'!B:B, 'FY26 Full Allocation'!F:F, "", FALSE)</f>
        <v>0</v>
      </c>
      <c r="O3" t="s">
        <v>95</v>
      </c>
      <c r="P3">
        <f>_xlfn.XLOOKUP(A3,'FY26 Indirect Cost Rates'!E:E, 'FY26 Indirect Cost Rates'!D:D, "", FALSE)</f>
        <v>8</v>
      </c>
      <c r="Q3">
        <f>IFERROR(P3/100,0)</f>
        <v>0.08</v>
      </c>
    </row>
    <row r="4" spans="1:17">
      <c r="A4" t="s">
        <v>96</v>
      </c>
      <c r="B4" t="s">
        <v>97</v>
      </c>
      <c r="C4" t="s">
        <v>98</v>
      </c>
      <c r="D4" t="s">
        <v>99</v>
      </c>
      <c r="E4" t="s">
        <v>2332</v>
      </c>
      <c r="F4" s="13">
        <v>46296</v>
      </c>
      <c r="G4" t="s">
        <v>93</v>
      </c>
      <c r="H4" t="s">
        <v>94</v>
      </c>
      <c r="I4" s="12">
        <f>_xlfn.XLOOKUP(A:A,'FY26 Prelim Allocation'!B:B, 'FY26 Prelim Allocation'!F:F, "", FALSE)</f>
        <v>929.59</v>
      </c>
      <c r="J4" s="12">
        <f>_xlfn.XLOOKUP(A:A, 'FY26 Full Allocation'!B:B, 'FY26 Full Allocation'!F:F, "", FALSE)</f>
        <v>928.77</v>
      </c>
      <c r="K4" s="12">
        <f>_xlfn.XLOOKUP(A:A, 'FY26 Full Allocation'!B:B, 'FY26 Full Allocation'!F:F, "", FALSE)</f>
        <v>928.77</v>
      </c>
      <c r="O4" t="s">
        <v>95</v>
      </c>
      <c r="P4" t="str">
        <f>_xlfn.XLOOKUP(A4,'FY26 Indirect Cost Rates'!E:E, 'FY26 Indirect Cost Rates'!D:D, "", FALSE)</f>
        <v/>
      </c>
      <c r="Q4">
        <f t="shared" ref="Q4:Q67" si="0">IFERROR(P4/100,0)</f>
        <v>0</v>
      </c>
    </row>
    <row r="5" spans="1:17">
      <c r="A5" t="s">
        <v>100</v>
      </c>
      <c r="B5" t="s">
        <v>101</v>
      </c>
      <c r="C5" t="s">
        <v>102</v>
      </c>
      <c r="D5" t="s">
        <v>103</v>
      </c>
      <c r="E5" t="s">
        <v>2332</v>
      </c>
      <c r="F5" s="13">
        <v>46296</v>
      </c>
      <c r="G5" t="s">
        <v>93</v>
      </c>
      <c r="H5" t="s">
        <v>94</v>
      </c>
      <c r="I5" s="12">
        <f>_xlfn.XLOOKUP(A:A,'FY26 Prelim Allocation'!B:B, 'FY26 Prelim Allocation'!F:F, "", FALSE)</f>
        <v>0</v>
      </c>
      <c r="J5" s="12">
        <f>_xlfn.XLOOKUP(A:A, 'FY26 Full Allocation'!B:B, 'FY26 Full Allocation'!F:F, "", FALSE)</f>
        <v>0</v>
      </c>
      <c r="K5" s="12">
        <f>_xlfn.XLOOKUP(A:A, 'FY26 Full Allocation'!B:B, 'FY26 Full Allocation'!F:F, "", FALSE)</f>
        <v>0</v>
      </c>
      <c r="O5" t="s">
        <v>95</v>
      </c>
      <c r="P5" t="str">
        <f>_xlfn.XLOOKUP(A5,'FY26 Indirect Cost Rates'!E:E, 'FY26 Indirect Cost Rates'!D:D, "", FALSE)</f>
        <v/>
      </c>
      <c r="Q5">
        <f t="shared" si="0"/>
        <v>0</v>
      </c>
    </row>
    <row r="6" spans="1:17">
      <c r="A6" t="s">
        <v>104</v>
      </c>
      <c r="B6" t="s">
        <v>105</v>
      </c>
      <c r="C6" t="s">
        <v>106</v>
      </c>
      <c r="D6" t="s">
        <v>107</v>
      </c>
      <c r="E6" t="s">
        <v>2332</v>
      </c>
      <c r="F6" s="13">
        <v>46296</v>
      </c>
      <c r="G6" t="s">
        <v>93</v>
      </c>
      <c r="H6" t="s">
        <v>94</v>
      </c>
      <c r="I6" s="12">
        <f>_xlfn.XLOOKUP(A:A,'FY26 Prelim Allocation'!B:B, 'FY26 Prelim Allocation'!F:F, "", FALSE)</f>
        <v>8341.5300000000007</v>
      </c>
      <c r="J6" s="12">
        <f>_xlfn.XLOOKUP(A:A, 'FY26 Full Allocation'!B:B, 'FY26 Full Allocation'!F:F, "", FALSE)</f>
        <v>8334.6</v>
      </c>
      <c r="K6" s="12">
        <f>_xlfn.XLOOKUP(A:A, 'FY26 Full Allocation'!B:B, 'FY26 Full Allocation'!F:F, "", FALSE)</f>
        <v>8334.6</v>
      </c>
      <c r="O6" t="s">
        <v>95</v>
      </c>
      <c r="P6">
        <f>_xlfn.XLOOKUP(A6,'FY26 Indirect Cost Rates'!E:E, 'FY26 Indirect Cost Rates'!D:D, "", FALSE)</f>
        <v>8</v>
      </c>
      <c r="Q6">
        <f t="shared" si="0"/>
        <v>0.08</v>
      </c>
    </row>
    <row r="7" spans="1:17">
      <c r="A7" t="s">
        <v>108</v>
      </c>
      <c r="B7" t="s">
        <v>109</v>
      </c>
      <c r="C7" t="s">
        <v>110</v>
      </c>
      <c r="D7" t="s">
        <v>111</v>
      </c>
      <c r="E7" t="s">
        <v>2332</v>
      </c>
      <c r="F7" s="13">
        <v>46296</v>
      </c>
      <c r="G7" t="s">
        <v>93</v>
      </c>
      <c r="H7" t="s">
        <v>94</v>
      </c>
      <c r="I7" s="12">
        <f>_xlfn.XLOOKUP(A:A,'FY26 Prelim Allocation'!B:B, 'FY26 Prelim Allocation'!F:F, "", FALSE)</f>
        <v>710.26</v>
      </c>
      <c r="J7" s="12">
        <f>_xlfn.XLOOKUP(A:A, 'FY26 Full Allocation'!B:B, 'FY26 Full Allocation'!F:F, "", FALSE)</f>
        <v>709.61</v>
      </c>
      <c r="K7" s="12">
        <f>_xlfn.XLOOKUP(A:A, 'FY26 Full Allocation'!B:B, 'FY26 Full Allocation'!F:F, "", FALSE)</f>
        <v>709.61</v>
      </c>
      <c r="O7" t="s">
        <v>95</v>
      </c>
      <c r="P7">
        <f>_xlfn.XLOOKUP(A7,'FY26 Indirect Cost Rates'!E:E, 'FY26 Indirect Cost Rates'!D:D, "", FALSE)</f>
        <v>8</v>
      </c>
      <c r="Q7">
        <f t="shared" si="0"/>
        <v>0.08</v>
      </c>
    </row>
    <row r="8" spans="1:17">
      <c r="A8" t="s">
        <v>112</v>
      </c>
      <c r="B8" t="s">
        <v>109</v>
      </c>
      <c r="C8" t="s">
        <v>110</v>
      </c>
      <c r="D8" t="s">
        <v>111</v>
      </c>
      <c r="E8" t="s">
        <v>2332</v>
      </c>
      <c r="F8" s="13">
        <v>46296</v>
      </c>
      <c r="G8" t="s">
        <v>93</v>
      </c>
      <c r="H8" t="s">
        <v>94</v>
      </c>
      <c r="I8" s="12">
        <f>_xlfn.XLOOKUP(A:A,'FY26 Prelim Allocation'!B:B, 'FY26 Prelim Allocation'!F:F, "", FALSE)</f>
        <v>2720.09</v>
      </c>
      <c r="J8" s="12">
        <f>_xlfn.XLOOKUP(A:A, 'FY26 Full Allocation'!B:B, 'FY26 Full Allocation'!F:F, "", FALSE)</f>
        <v>2718.89</v>
      </c>
      <c r="K8" s="12">
        <f>_xlfn.XLOOKUP(A:A, 'FY26 Full Allocation'!B:B, 'FY26 Full Allocation'!F:F, "", FALSE)</f>
        <v>2718.89</v>
      </c>
      <c r="O8" t="s">
        <v>95</v>
      </c>
      <c r="P8">
        <f>_xlfn.XLOOKUP(A8,'FY26 Indirect Cost Rates'!E:E, 'FY26 Indirect Cost Rates'!D:D, "", FALSE)</f>
        <v>8</v>
      </c>
      <c r="Q8">
        <f t="shared" si="0"/>
        <v>0.08</v>
      </c>
    </row>
    <row r="9" spans="1:17">
      <c r="A9" t="s">
        <v>113</v>
      </c>
      <c r="B9" t="s">
        <v>114</v>
      </c>
      <c r="C9" t="s">
        <v>114</v>
      </c>
      <c r="D9" t="s">
        <v>115</v>
      </c>
      <c r="E9" t="s">
        <v>2332</v>
      </c>
      <c r="F9" s="13">
        <v>46296</v>
      </c>
      <c r="G9" t="s">
        <v>93</v>
      </c>
      <c r="H9" t="s">
        <v>94</v>
      </c>
      <c r="I9" s="12">
        <f>_xlfn.XLOOKUP(A:A,'FY26 Prelim Allocation'!B:B, 'FY26 Prelim Allocation'!F:F, "", FALSE)</f>
        <v>1157.55</v>
      </c>
      <c r="J9" s="12">
        <f>_xlfn.XLOOKUP(A:A, 'FY26 Full Allocation'!B:B, 'FY26 Full Allocation'!F:F, "", FALSE)</f>
        <v>1157.0899999999999</v>
      </c>
      <c r="K9" s="12">
        <f>_xlfn.XLOOKUP(A:A, 'FY26 Full Allocation'!B:B, 'FY26 Full Allocation'!F:F, "", FALSE)</f>
        <v>1157.0899999999999</v>
      </c>
      <c r="O9" t="s">
        <v>95</v>
      </c>
      <c r="P9" t="str">
        <f>_xlfn.XLOOKUP(A9,'FY26 Indirect Cost Rates'!E:E, 'FY26 Indirect Cost Rates'!D:D, "", FALSE)</f>
        <v/>
      </c>
      <c r="Q9">
        <f t="shared" si="0"/>
        <v>0</v>
      </c>
    </row>
    <row r="10" spans="1:17">
      <c r="A10" t="s">
        <v>116</v>
      </c>
      <c r="B10" t="s">
        <v>117</v>
      </c>
      <c r="C10" t="s">
        <v>118</v>
      </c>
      <c r="D10" t="s">
        <v>119</v>
      </c>
      <c r="E10" t="s">
        <v>2332</v>
      </c>
      <c r="F10" s="13">
        <v>46296</v>
      </c>
      <c r="G10" t="s">
        <v>93</v>
      </c>
      <c r="H10" t="s">
        <v>94</v>
      </c>
      <c r="I10" s="12">
        <f>_xlfn.XLOOKUP(A:A,'FY26 Prelim Allocation'!B:B, 'FY26 Prelim Allocation'!F:F, "", FALSE)</f>
        <v>0</v>
      </c>
      <c r="J10" s="12">
        <f>_xlfn.XLOOKUP(A:A, 'FY26 Full Allocation'!B:B, 'FY26 Full Allocation'!F:F, "", FALSE)</f>
        <v>0</v>
      </c>
      <c r="K10" s="12">
        <f>_xlfn.XLOOKUP(A:A, 'FY26 Full Allocation'!B:B, 'FY26 Full Allocation'!F:F, "", FALSE)</f>
        <v>0</v>
      </c>
      <c r="O10" t="s">
        <v>95</v>
      </c>
      <c r="P10" t="str">
        <f>_xlfn.XLOOKUP(A10,'FY26 Indirect Cost Rates'!E:E, 'FY26 Indirect Cost Rates'!D:D, "", FALSE)</f>
        <v/>
      </c>
      <c r="Q10">
        <f t="shared" si="0"/>
        <v>0</v>
      </c>
    </row>
    <row r="11" spans="1:17">
      <c r="A11" t="s">
        <v>120</v>
      </c>
      <c r="B11" t="s">
        <v>121</v>
      </c>
      <c r="C11" t="s">
        <v>122</v>
      </c>
      <c r="D11" t="s">
        <v>123</v>
      </c>
      <c r="E11" t="s">
        <v>2332</v>
      </c>
      <c r="F11" s="13">
        <v>46296</v>
      </c>
      <c r="G11" t="s">
        <v>93</v>
      </c>
      <c r="H11" t="s">
        <v>94</v>
      </c>
      <c r="I11" s="12">
        <f>_xlfn.XLOOKUP(A:A,'FY26 Prelim Allocation'!B:B, 'FY26 Prelim Allocation'!F:F, "", FALSE)</f>
        <v>488.73</v>
      </c>
      <c r="J11" s="12">
        <f>_xlfn.XLOOKUP(A:A, 'FY26 Full Allocation'!B:B, 'FY26 Full Allocation'!F:F, "", FALSE)</f>
        <v>488.45</v>
      </c>
      <c r="K11" s="12">
        <f>_xlfn.XLOOKUP(A:A, 'FY26 Full Allocation'!B:B, 'FY26 Full Allocation'!F:F, "", FALSE)</f>
        <v>488.45</v>
      </c>
      <c r="O11" t="s">
        <v>95</v>
      </c>
      <c r="P11">
        <f>_xlfn.XLOOKUP(A11,'FY26 Indirect Cost Rates'!E:E, 'FY26 Indirect Cost Rates'!D:D, "", FALSE)</f>
        <v>8</v>
      </c>
      <c r="Q11">
        <f t="shared" si="0"/>
        <v>0.08</v>
      </c>
    </row>
    <row r="12" spans="1:17">
      <c r="A12" t="s">
        <v>124</v>
      </c>
      <c r="B12" t="s">
        <v>125</v>
      </c>
      <c r="C12" t="s">
        <v>125</v>
      </c>
      <c r="D12" t="s">
        <v>126</v>
      </c>
      <c r="E12" t="s">
        <v>2332</v>
      </c>
      <c r="F12" s="13">
        <v>46296</v>
      </c>
      <c r="G12" t="s">
        <v>93</v>
      </c>
      <c r="H12" t="s">
        <v>94</v>
      </c>
      <c r="I12" s="12">
        <f>_xlfn.XLOOKUP(A:A,'FY26 Prelim Allocation'!B:B, 'FY26 Prelim Allocation'!F:F, "", FALSE)</f>
        <v>1833.22</v>
      </c>
      <c r="J12" s="12">
        <f>_xlfn.XLOOKUP(A:A, 'FY26 Full Allocation'!B:B, 'FY26 Full Allocation'!F:F, "", FALSE)</f>
        <v>1832.6</v>
      </c>
      <c r="K12" s="12">
        <f>_xlfn.XLOOKUP(A:A, 'FY26 Full Allocation'!B:B, 'FY26 Full Allocation'!F:F, "", FALSE)</f>
        <v>1832.6</v>
      </c>
      <c r="O12" t="s">
        <v>95</v>
      </c>
      <c r="P12" t="str">
        <f>_xlfn.XLOOKUP(A12,'FY26 Indirect Cost Rates'!E:E, 'FY26 Indirect Cost Rates'!D:D, "", FALSE)</f>
        <v/>
      </c>
      <c r="Q12">
        <f t="shared" si="0"/>
        <v>0</v>
      </c>
    </row>
    <row r="13" spans="1:17">
      <c r="A13" t="s">
        <v>127</v>
      </c>
      <c r="B13" t="s">
        <v>128</v>
      </c>
      <c r="C13" t="s">
        <v>129</v>
      </c>
      <c r="D13" t="s">
        <v>130</v>
      </c>
      <c r="E13" t="s">
        <v>2332</v>
      </c>
      <c r="F13" s="13">
        <v>46296</v>
      </c>
      <c r="G13" t="s">
        <v>93</v>
      </c>
      <c r="H13" t="s">
        <v>94</v>
      </c>
      <c r="I13" s="12">
        <f>_xlfn.XLOOKUP(A:A,'FY26 Prelim Allocation'!B:B, 'FY26 Prelim Allocation'!F:F, "", FALSE)</f>
        <v>0</v>
      </c>
      <c r="J13" s="12">
        <f>_xlfn.XLOOKUP(A:A, 'FY26 Full Allocation'!B:B, 'FY26 Full Allocation'!F:F, "", FALSE)</f>
        <v>0</v>
      </c>
      <c r="K13" s="12">
        <f>_xlfn.XLOOKUP(A:A, 'FY26 Full Allocation'!B:B, 'FY26 Full Allocation'!F:F, "", FALSE)</f>
        <v>0</v>
      </c>
      <c r="O13" t="s">
        <v>95</v>
      </c>
      <c r="P13">
        <f>_xlfn.XLOOKUP(A13,'FY26 Indirect Cost Rates'!E:E, 'FY26 Indirect Cost Rates'!D:D, "", FALSE)</f>
        <v>3.96</v>
      </c>
      <c r="Q13">
        <f t="shared" si="0"/>
        <v>3.9599999999999996E-2</v>
      </c>
    </row>
    <row r="14" spans="1:17">
      <c r="A14" t="s">
        <v>131</v>
      </c>
      <c r="B14" t="s">
        <v>132</v>
      </c>
      <c r="C14" t="s">
        <v>133</v>
      </c>
      <c r="D14" t="s">
        <v>134</v>
      </c>
      <c r="E14" t="s">
        <v>2332</v>
      </c>
      <c r="F14" s="13">
        <v>46296</v>
      </c>
      <c r="G14" t="s">
        <v>93</v>
      </c>
      <c r="H14" t="s">
        <v>94</v>
      </c>
      <c r="I14" s="12">
        <f>_xlfn.XLOOKUP(A:A,'FY26 Prelim Allocation'!B:B, 'FY26 Prelim Allocation'!F:F, "", FALSE)</f>
        <v>385.62</v>
      </c>
      <c r="J14" s="12">
        <f>_xlfn.XLOOKUP(A:A, 'FY26 Full Allocation'!B:B, 'FY26 Full Allocation'!F:F, "", FALSE)</f>
        <v>385.47</v>
      </c>
      <c r="K14" s="12">
        <f>_xlfn.XLOOKUP(A:A, 'FY26 Full Allocation'!B:B, 'FY26 Full Allocation'!F:F, "", FALSE)</f>
        <v>385.47</v>
      </c>
      <c r="O14" t="s">
        <v>95</v>
      </c>
      <c r="P14" t="str">
        <f>_xlfn.XLOOKUP(A14,'FY26 Indirect Cost Rates'!E:E, 'FY26 Indirect Cost Rates'!D:D, "", FALSE)</f>
        <v/>
      </c>
      <c r="Q14">
        <f t="shared" si="0"/>
        <v>0</v>
      </c>
    </row>
    <row r="15" spans="1:17">
      <c r="A15" t="s">
        <v>135</v>
      </c>
      <c r="B15" t="s">
        <v>136</v>
      </c>
      <c r="C15" t="s">
        <v>137</v>
      </c>
      <c r="D15" t="s">
        <v>138</v>
      </c>
      <c r="E15" t="s">
        <v>2332</v>
      </c>
      <c r="F15" s="13">
        <v>46296</v>
      </c>
      <c r="G15" t="s">
        <v>93</v>
      </c>
      <c r="H15" t="s">
        <v>94</v>
      </c>
      <c r="I15" s="12">
        <f>_xlfn.XLOOKUP(A:A,'FY26 Prelim Allocation'!B:B, 'FY26 Prelim Allocation'!F:F, "", FALSE)</f>
        <v>0</v>
      </c>
      <c r="J15" s="12">
        <f>_xlfn.XLOOKUP(A:A, 'FY26 Full Allocation'!B:B, 'FY26 Full Allocation'!F:F, "", FALSE)</f>
        <v>0</v>
      </c>
      <c r="K15" s="12">
        <f>_xlfn.XLOOKUP(A:A, 'FY26 Full Allocation'!B:B, 'FY26 Full Allocation'!F:F, "", FALSE)</f>
        <v>0</v>
      </c>
      <c r="O15" t="s">
        <v>95</v>
      </c>
      <c r="P15">
        <f>_xlfn.XLOOKUP(A15,'FY26 Indirect Cost Rates'!E:E, 'FY26 Indirect Cost Rates'!D:D, "", FALSE)</f>
        <v>8</v>
      </c>
      <c r="Q15">
        <f t="shared" si="0"/>
        <v>0.08</v>
      </c>
    </row>
    <row r="16" spans="1:17">
      <c r="A16" t="s">
        <v>139</v>
      </c>
      <c r="B16" t="s">
        <v>137</v>
      </c>
      <c r="C16" t="s">
        <v>140</v>
      </c>
      <c r="D16" t="s">
        <v>141</v>
      </c>
      <c r="E16" t="s">
        <v>2332</v>
      </c>
      <c r="F16" s="13">
        <v>46296</v>
      </c>
      <c r="G16" t="s">
        <v>93</v>
      </c>
      <c r="H16" t="s">
        <v>94</v>
      </c>
      <c r="I16" s="12">
        <f>_xlfn.XLOOKUP(A:A,'FY26 Prelim Allocation'!B:B, 'FY26 Prelim Allocation'!F:F, "", FALSE)</f>
        <v>0</v>
      </c>
      <c r="J16" s="12">
        <f>_xlfn.XLOOKUP(A:A, 'FY26 Full Allocation'!B:B, 'FY26 Full Allocation'!F:F, "", FALSE)</f>
        <v>0</v>
      </c>
      <c r="K16" s="12">
        <f>_xlfn.XLOOKUP(A:A, 'FY26 Full Allocation'!B:B, 'FY26 Full Allocation'!F:F, "", FALSE)</f>
        <v>0</v>
      </c>
      <c r="O16" t="s">
        <v>95</v>
      </c>
      <c r="P16">
        <f>_xlfn.XLOOKUP(A16,'FY26 Indirect Cost Rates'!E:E, 'FY26 Indirect Cost Rates'!D:D, "", FALSE)</f>
        <v>8</v>
      </c>
      <c r="Q16">
        <f t="shared" si="0"/>
        <v>0.08</v>
      </c>
    </row>
    <row r="17" spans="1:17">
      <c r="A17" t="s">
        <v>142</v>
      </c>
      <c r="B17" t="s">
        <v>143</v>
      </c>
      <c r="C17" t="s">
        <v>144</v>
      </c>
      <c r="D17" t="s">
        <v>145</v>
      </c>
      <c r="E17" t="s">
        <v>2332</v>
      </c>
      <c r="F17" s="13">
        <v>46296</v>
      </c>
      <c r="G17" t="s">
        <v>93</v>
      </c>
      <c r="H17" t="s">
        <v>94</v>
      </c>
      <c r="I17" s="12">
        <f>_xlfn.XLOOKUP(A:A,'FY26 Prelim Allocation'!B:B, 'FY26 Prelim Allocation'!F:F, "", FALSE)</f>
        <v>1681.31</v>
      </c>
      <c r="J17" s="12">
        <f>_xlfn.XLOOKUP(A:A, 'FY26 Full Allocation'!B:B, 'FY26 Full Allocation'!F:F, "", FALSE)</f>
        <v>1680.9</v>
      </c>
      <c r="K17" s="12">
        <f>_xlfn.XLOOKUP(A:A, 'FY26 Full Allocation'!B:B, 'FY26 Full Allocation'!F:F, "", FALSE)</f>
        <v>1680.9</v>
      </c>
      <c r="O17" t="s">
        <v>95</v>
      </c>
      <c r="P17">
        <f>_xlfn.XLOOKUP(A17,'FY26 Indirect Cost Rates'!E:E, 'FY26 Indirect Cost Rates'!D:D, "", FALSE)</f>
        <v>8</v>
      </c>
      <c r="Q17">
        <f t="shared" si="0"/>
        <v>0.08</v>
      </c>
    </row>
    <row r="18" spans="1:17">
      <c r="A18" t="s">
        <v>146</v>
      </c>
      <c r="B18" t="s">
        <v>147</v>
      </c>
      <c r="C18" t="s">
        <v>148</v>
      </c>
      <c r="D18" t="s">
        <v>149</v>
      </c>
      <c r="E18" t="s">
        <v>2332</v>
      </c>
      <c r="F18" s="13">
        <v>46296</v>
      </c>
      <c r="G18" t="s">
        <v>93</v>
      </c>
      <c r="H18" t="s">
        <v>94</v>
      </c>
      <c r="I18" s="12">
        <f>_xlfn.XLOOKUP(A:A,'FY26 Prelim Allocation'!B:B, 'FY26 Prelim Allocation'!F:F, "", FALSE)</f>
        <v>1502.9</v>
      </c>
      <c r="J18" s="12">
        <f>_xlfn.XLOOKUP(A:A, 'FY26 Full Allocation'!B:B, 'FY26 Full Allocation'!F:F, "", FALSE)</f>
        <v>0</v>
      </c>
      <c r="K18" s="12">
        <f>_xlfn.XLOOKUP(A:A, 'FY26 Full Allocation'!B:B, 'FY26 Full Allocation'!F:F, "", FALSE)</f>
        <v>0</v>
      </c>
      <c r="O18" t="s">
        <v>95</v>
      </c>
      <c r="P18" t="str">
        <f>_xlfn.XLOOKUP(A18,'FY26 Indirect Cost Rates'!E:E, 'FY26 Indirect Cost Rates'!D:D, "", FALSE)</f>
        <v/>
      </c>
      <c r="Q18">
        <f t="shared" si="0"/>
        <v>0</v>
      </c>
    </row>
    <row r="19" spans="1:17">
      <c r="A19" t="s">
        <v>150</v>
      </c>
      <c r="B19" t="s">
        <v>151</v>
      </c>
      <c r="C19" t="s">
        <v>152</v>
      </c>
      <c r="D19" t="s">
        <v>153</v>
      </c>
      <c r="E19" t="s">
        <v>2332</v>
      </c>
      <c r="F19" s="13">
        <v>46296</v>
      </c>
      <c r="G19" t="s">
        <v>93</v>
      </c>
      <c r="H19" t="s">
        <v>94</v>
      </c>
      <c r="I19" s="12">
        <f>_xlfn.XLOOKUP(A:A,'FY26 Prelim Allocation'!B:B, 'FY26 Prelim Allocation'!F:F, "", FALSE)</f>
        <v>0</v>
      </c>
      <c r="J19" s="12">
        <f>_xlfn.XLOOKUP(A:A, 'FY26 Full Allocation'!B:B, 'FY26 Full Allocation'!F:F, "", FALSE)</f>
        <v>0</v>
      </c>
      <c r="K19" s="12">
        <f>_xlfn.XLOOKUP(A:A, 'FY26 Full Allocation'!B:B, 'FY26 Full Allocation'!F:F, "", FALSE)</f>
        <v>0</v>
      </c>
      <c r="O19" t="s">
        <v>95</v>
      </c>
      <c r="P19" t="str">
        <f>_xlfn.XLOOKUP(A19,'FY26 Indirect Cost Rates'!E:E, 'FY26 Indirect Cost Rates'!D:D, "", FALSE)</f>
        <v/>
      </c>
      <c r="Q19">
        <f t="shared" si="0"/>
        <v>0</v>
      </c>
    </row>
    <row r="20" spans="1:17">
      <c r="A20" t="s">
        <v>154</v>
      </c>
      <c r="B20" t="s">
        <v>155</v>
      </c>
      <c r="C20" t="s">
        <v>156</v>
      </c>
      <c r="D20" t="s">
        <v>157</v>
      </c>
      <c r="E20" t="s">
        <v>2332</v>
      </c>
      <c r="F20" s="13">
        <v>46296</v>
      </c>
      <c r="G20" t="s">
        <v>93</v>
      </c>
      <c r="H20" t="s">
        <v>94</v>
      </c>
      <c r="I20" s="12">
        <f>_xlfn.XLOOKUP(A:A,'FY26 Prelim Allocation'!B:B, 'FY26 Prelim Allocation'!F:F, "", FALSE)</f>
        <v>61141.85</v>
      </c>
      <c r="J20" s="12">
        <f>_xlfn.XLOOKUP(A:A, 'FY26 Full Allocation'!B:B, 'FY26 Full Allocation'!F:F, "", FALSE)</f>
        <v>61130.78</v>
      </c>
      <c r="K20" s="12">
        <f>_xlfn.XLOOKUP(A:A, 'FY26 Full Allocation'!B:B, 'FY26 Full Allocation'!F:F, "", FALSE)</f>
        <v>61130.78</v>
      </c>
      <c r="O20" t="s">
        <v>95</v>
      </c>
      <c r="P20">
        <f>_xlfn.XLOOKUP(A20,'FY26 Indirect Cost Rates'!E:E, 'FY26 Indirect Cost Rates'!D:D, "", FALSE)</f>
        <v>6.09</v>
      </c>
      <c r="Q20">
        <f t="shared" si="0"/>
        <v>6.0899999999999996E-2</v>
      </c>
    </row>
    <row r="21" spans="1:17">
      <c r="A21" t="s">
        <v>158</v>
      </c>
      <c r="B21" t="s">
        <v>159</v>
      </c>
      <c r="C21" t="s">
        <v>160</v>
      </c>
      <c r="D21" t="s">
        <v>161</v>
      </c>
      <c r="E21" t="s">
        <v>2332</v>
      </c>
      <c r="F21" s="13">
        <v>46296</v>
      </c>
      <c r="G21" t="s">
        <v>93</v>
      </c>
      <c r="H21" t="s">
        <v>94</v>
      </c>
      <c r="I21" s="12">
        <f>_xlfn.XLOOKUP(A:A,'FY26 Prelim Allocation'!B:B, 'FY26 Prelim Allocation'!F:F, "", FALSE)</f>
        <v>508.81</v>
      </c>
      <c r="J21" s="12">
        <f>_xlfn.XLOOKUP(A:A, 'FY26 Full Allocation'!B:B, 'FY26 Full Allocation'!F:F, "", FALSE)</f>
        <v>508.75</v>
      </c>
      <c r="K21" s="12">
        <f>_xlfn.XLOOKUP(A:A, 'FY26 Full Allocation'!B:B, 'FY26 Full Allocation'!F:F, "", FALSE)</f>
        <v>508.75</v>
      </c>
      <c r="O21" t="s">
        <v>95</v>
      </c>
      <c r="P21" t="str">
        <f>_xlfn.XLOOKUP(A21,'FY26 Indirect Cost Rates'!E:E, 'FY26 Indirect Cost Rates'!D:D, "", FALSE)</f>
        <v/>
      </c>
      <c r="Q21">
        <f t="shared" si="0"/>
        <v>0</v>
      </c>
    </row>
    <row r="22" spans="1:17">
      <c r="A22" t="s">
        <v>162</v>
      </c>
      <c r="B22" t="s">
        <v>163</v>
      </c>
      <c r="C22" t="s">
        <v>164</v>
      </c>
      <c r="D22" t="s">
        <v>165</v>
      </c>
      <c r="E22" t="s">
        <v>2332</v>
      </c>
      <c r="F22" s="13">
        <v>46296</v>
      </c>
      <c r="G22" t="s">
        <v>93</v>
      </c>
      <c r="H22" t="s">
        <v>94</v>
      </c>
      <c r="I22" s="12">
        <f>_xlfn.XLOOKUP(A:A,'FY26 Prelim Allocation'!B:B, 'FY26 Prelim Allocation'!F:F, "", FALSE)</f>
        <v>3265.23</v>
      </c>
      <c r="J22" s="12">
        <f>_xlfn.XLOOKUP(A:A, 'FY26 Full Allocation'!B:B, 'FY26 Full Allocation'!F:F, "", FALSE)</f>
        <v>3264.71</v>
      </c>
      <c r="K22" s="12">
        <f>_xlfn.XLOOKUP(A:A, 'FY26 Full Allocation'!B:B, 'FY26 Full Allocation'!F:F, "", FALSE)</f>
        <v>3264.71</v>
      </c>
      <c r="O22" t="s">
        <v>95</v>
      </c>
      <c r="P22">
        <f>_xlfn.XLOOKUP(A22,'FY26 Indirect Cost Rates'!E:E, 'FY26 Indirect Cost Rates'!D:D, "", FALSE)</f>
        <v>8</v>
      </c>
      <c r="Q22">
        <f t="shared" si="0"/>
        <v>0.08</v>
      </c>
    </row>
    <row r="23" spans="1:17">
      <c r="A23" t="s">
        <v>166</v>
      </c>
      <c r="B23" t="s">
        <v>167</v>
      </c>
      <c r="C23" t="s">
        <v>168</v>
      </c>
      <c r="D23" t="s">
        <v>169</v>
      </c>
      <c r="E23" t="s">
        <v>2332</v>
      </c>
      <c r="F23" s="13">
        <v>46296</v>
      </c>
      <c r="G23" t="s">
        <v>93</v>
      </c>
      <c r="H23" t="s">
        <v>94</v>
      </c>
      <c r="I23" s="12">
        <f>_xlfn.XLOOKUP(A:A,'FY26 Prelim Allocation'!B:B, 'FY26 Prelim Allocation'!F:F, "", FALSE)</f>
        <v>0</v>
      </c>
      <c r="J23" s="12">
        <f>_xlfn.XLOOKUP(A:A, 'FY26 Full Allocation'!B:B, 'FY26 Full Allocation'!F:F, "", FALSE)</f>
        <v>0</v>
      </c>
      <c r="K23" s="12">
        <f>_xlfn.XLOOKUP(A:A, 'FY26 Full Allocation'!B:B, 'FY26 Full Allocation'!F:F, "", FALSE)</f>
        <v>0</v>
      </c>
      <c r="O23" t="s">
        <v>95</v>
      </c>
      <c r="P23">
        <f>_xlfn.XLOOKUP(A23,'FY26 Indirect Cost Rates'!E:E, 'FY26 Indirect Cost Rates'!D:D, "", FALSE)</f>
        <v>8</v>
      </c>
      <c r="Q23">
        <f t="shared" si="0"/>
        <v>0.08</v>
      </c>
    </row>
    <row r="24" spans="1:17">
      <c r="A24" t="s">
        <v>170</v>
      </c>
      <c r="B24" t="s">
        <v>171</v>
      </c>
      <c r="C24" t="s">
        <v>168</v>
      </c>
      <c r="D24" t="s">
        <v>172</v>
      </c>
      <c r="E24" t="s">
        <v>2332</v>
      </c>
      <c r="F24" s="13">
        <v>46296</v>
      </c>
      <c r="G24" t="s">
        <v>93</v>
      </c>
      <c r="H24" t="s">
        <v>94</v>
      </c>
      <c r="I24" s="12">
        <f>_xlfn.XLOOKUP(A:A,'FY26 Prelim Allocation'!B:B, 'FY26 Prelim Allocation'!F:F, "", FALSE)</f>
        <v>0</v>
      </c>
      <c r="J24" s="12">
        <f>_xlfn.XLOOKUP(A:A, 'FY26 Full Allocation'!B:B, 'FY26 Full Allocation'!F:F, "", FALSE)</f>
        <v>0</v>
      </c>
      <c r="K24" s="12">
        <f>_xlfn.XLOOKUP(A:A, 'FY26 Full Allocation'!B:B, 'FY26 Full Allocation'!F:F, "", FALSE)</f>
        <v>0</v>
      </c>
      <c r="O24" t="s">
        <v>95</v>
      </c>
      <c r="P24">
        <f>_xlfn.XLOOKUP(A24,'FY26 Indirect Cost Rates'!E:E, 'FY26 Indirect Cost Rates'!D:D, "", FALSE)</f>
        <v>8</v>
      </c>
      <c r="Q24">
        <f t="shared" si="0"/>
        <v>0.08</v>
      </c>
    </row>
    <row r="25" spans="1:17">
      <c r="A25" t="s">
        <v>173</v>
      </c>
      <c r="B25" t="s">
        <v>174</v>
      </c>
      <c r="C25" t="s">
        <v>175</v>
      </c>
      <c r="D25" t="s">
        <v>176</v>
      </c>
      <c r="E25" t="s">
        <v>2332</v>
      </c>
      <c r="F25" s="13">
        <v>46296</v>
      </c>
      <c r="G25" t="s">
        <v>93</v>
      </c>
      <c r="H25" t="s">
        <v>94</v>
      </c>
      <c r="I25" s="12">
        <f>_xlfn.XLOOKUP(A:A,'FY26 Prelim Allocation'!B:B, 'FY26 Prelim Allocation'!F:F, "", FALSE)</f>
        <v>0</v>
      </c>
      <c r="J25" s="12">
        <f>_xlfn.XLOOKUP(A:A, 'FY26 Full Allocation'!B:B, 'FY26 Full Allocation'!F:F, "", FALSE)</f>
        <v>0</v>
      </c>
      <c r="K25" s="12">
        <f>_xlfn.XLOOKUP(A:A, 'FY26 Full Allocation'!B:B, 'FY26 Full Allocation'!F:F, "", FALSE)</f>
        <v>0</v>
      </c>
      <c r="O25" t="s">
        <v>95</v>
      </c>
      <c r="P25">
        <f>_xlfn.XLOOKUP(A25,'FY26 Indirect Cost Rates'!E:E, 'FY26 Indirect Cost Rates'!D:D, "", FALSE)</f>
        <v>8</v>
      </c>
      <c r="Q25">
        <f t="shared" si="0"/>
        <v>0.08</v>
      </c>
    </row>
    <row r="26" spans="1:17">
      <c r="A26" t="s">
        <v>177</v>
      </c>
      <c r="B26" t="s">
        <v>178</v>
      </c>
      <c r="C26" t="s">
        <v>178</v>
      </c>
      <c r="D26" t="s">
        <v>179</v>
      </c>
      <c r="E26" t="s">
        <v>2332</v>
      </c>
      <c r="F26" s="13">
        <v>46296</v>
      </c>
      <c r="G26" t="s">
        <v>93</v>
      </c>
      <c r="H26" t="s">
        <v>94</v>
      </c>
      <c r="I26" s="12">
        <f>_xlfn.XLOOKUP(A:A,'FY26 Prelim Allocation'!B:B, 'FY26 Prelim Allocation'!F:F, "", FALSE)</f>
        <v>0</v>
      </c>
      <c r="J26" s="12">
        <f>_xlfn.XLOOKUP(A:A, 'FY26 Full Allocation'!B:B, 'FY26 Full Allocation'!F:F, "", FALSE)</f>
        <v>0</v>
      </c>
      <c r="K26" s="12">
        <f>_xlfn.XLOOKUP(A:A, 'FY26 Full Allocation'!B:B, 'FY26 Full Allocation'!F:F, "", FALSE)</f>
        <v>0</v>
      </c>
      <c r="O26" t="s">
        <v>95</v>
      </c>
      <c r="P26">
        <f>_xlfn.XLOOKUP(A26,'FY26 Indirect Cost Rates'!E:E, 'FY26 Indirect Cost Rates'!D:D, "", FALSE)</f>
        <v>8</v>
      </c>
      <c r="Q26">
        <f t="shared" si="0"/>
        <v>0.08</v>
      </c>
    </row>
    <row r="27" spans="1:17">
      <c r="A27" t="s">
        <v>180</v>
      </c>
      <c r="B27" t="s">
        <v>181</v>
      </c>
      <c r="C27" t="s">
        <v>168</v>
      </c>
      <c r="D27" t="s">
        <v>182</v>
      </c>
      <c r="E27" t="s">
        <v>2332</v>
      </c>
      <c r="F27" s="13">
        <v>46296</v>
      </c>
      <c r="G27" t="s">
        <v>93</v>
      </c>
      <c r="H27" t="s">
        <v>94</v>
      </c>
      <c r="I27" s="12">
        <f>_xlfn.XLOOKUP(A:A,'FY26 Prelim Allocation'!B:B, 'FY26 Prelim Allocation'!F:F, "", FALSE)</f>
        <v>0</v>
      </c>
      <c r="J27" s="12">
        <f>_xlfn.XLOOKUP(A:A, 'FY26 Full Allocation'!B:B, 'FY26 Full Allocation'!F:F, "", FALSE)</f>
        <v>0</v>
      </c>
      <c r="K27" s="12">
        <f>_xlfn.XLOOKUP(A:A, 'FY26 Full Allocation'!B:B, 'FY26 Full Allocation'!F:F, "", FALSE)</f>
        <v>0</v>
      </c>
      <c r="O27" t="s">
        <v>95</v>
      </c>
      <c r="P27">
        <f>_xlfn.XLOOKUP(A27,'FY26 Indirect Cost Rates'!E:E, 'FY26 Indirect Cost Rates'!D:D, "", FALSE)</f>
        <v>8</v>
      </c>
      <c r="Q27">
        <f t="shared" si="0"/>
        <v>0.08</v>
      </c>
    </row>
    <row r="28" spans="1:17">
      <c r="A28" t="s">
        <v>183</v>
      </c>
      <c r="B28" t="s">
        <v>184</v>
      </c>
      <c r="C28" t="s">
        <v>168</v>
      </c>
      <c r="D28" t="s">
        <v>185</v>
      </c>
      <c r="E28" t="s">
        <v>2332</v>
      </c>
      <c r="F28" s="13">
        <v>46296</v>
      </c>
      <c r="G28" t="s">
        <v>93</v>
      </c>
      <c r="H28" t="s">
        <v>94</v>
      </c>
      <c r="I28" s="12">
        <f>_xlfn.XLOOKUP(A:A,'FY26 Prelim Allocation'!B:B, 'FY26 Prelim Allocation'!F:F, "", FALSE)</f>
        <v>0</v>
      </c>
      <c r="J28" s="12">
        <f>_xlfn.XLOOKUP(A:A, 'FY26 Full Allocation'!B:B, 'FY26 Full Allocation'!F:F, "", FALSE)</f>
        <v>0</v>
      </c>
      <c r="K28" s="12">
        <f>_xlfn.XLOOKUP(A:A, 'FY26 Full Allocation'!B:B, 'FY26 Full Allocation'!F:F, "", FALSE)</f>
        <v>0</v>
      </c>
      <c r="O28" t="s">
        <v>95</v>
      </c>
      <c r="P28">
        <f>_xlfn.XLOOKUP(A28,'FY26 Indirect Cost Rates'!E:E, 'FY26 Indirect Cost Rates'!D:D, "", FALSE)</f>
        <v>8</v>
      </c>
      <c r="Q28">
        <f t="shared" si="0"/>
        <v>0.08</v>
      </c>
    </row>
    <row r="29" spans="1:17">
      <c r="A29" t="s">
        <v>186</v>
      </c>
      <c r="B29" t="s">
        <v>187</v>
      </c>
      <c r="C29" t="s">
        <v>168</v>
      </c>
      <c r="D29" t="s">
        <v>188</v>
      </c>
      <c r="E29" t="s">
        <v>2332</v>
      </c>
      <c r="F29" s="13">
        <v>46296</v>
      </c>
      <c r="G29" t="s">
        <v>93</v>
      </c>
      <c r="H29" t="s">
        <v>94</v>
      </c>
      <c r="I29" s="12">
        <f>_xlfn.XLOOKUP(A:A,'FY26 Prelim Allocation'!B:B, 'FY26 Prelim Allocation'!F:F, "", FALSE)</f>
        <v>0</v>
      </c>
      <c r="J29" s="12">
        <f>_xlfn.XLOOKUP(A:A, 'FY26 Full Allocation'!B:B, 'FY26 Full Allocation'!F:F, "", FALSE)</f>
        <v>0</v>
      </c>
      <c r="K29" s="12">
        <f>_xlfn.XLOOKUP(A:A, 'FY26 Full Allocation'!B:B, 'FY26 Full Allocation'!F:F, "", FALSE)</f>
        <v>0</v>
      </c>
      <c r="O29" t="s">
        <v>95</v>
      </c>
      <c r="P29">
        <f>_xlfn.XLOOKUP(A29,'FY26 Indirect Cost Rates'!E:E, 'FY26 Indirect Cost Rates'!D:D, "", FALSE)</f>
        <v>8</v>
      </c>
      <c r="Q29">
        <f t="shared" si="0"/>
        <v>0.08</v>
      </c>
    </row>
    <row r="30" spans="1:17">
      <c r="A30" t="s">
        <v>189</v>
      </c>
      <c r="B30" t="s">
        <v>190</v>
      </c>
      <c r="C30" t="s">
        <v>168</v>
      </c>
      <c r="D30" t="s">
        <v>191</v>
      </c>
      <c r="E30" t="s">
        <v>2332</v>
      </c>
      <c r="F30" s="13">
        <v>46296</v>
      </c>
      <c r="G30" t="s">
        <v>93</v>
      </c>
      <c r="H30" t="s">
        <v>94</v>
      </c>
      <c r="I30" s="12">
        <f>_xlfn.XLOOKUP(A:A,'FY26 Prelim Allocation'!B:B, 'FY26 Prelim Allocation'!F:F, "", FALSE)</f>
        <v>0</v>
      </c>
      <c r="J30" s="12">
        <f>_xlfn.XLOOKUP(A:A, 'FY26 Full Allocation'!B:B, 'FY26 Full Allocation'!F:F, "", FALSE)</f>
        <v>0</v>
      </c>
      <c r="K30" s="12">
        <f>_xlfn.XLOOKUP(A:A, 'FY26 Full Allocation'!B:B, 'FY26 Full Allocation'!F:F, "", FALSE)</f>
        <v>0</v>
      </c>
      <c r="O30" t="s">
        <v>95</v>
      </c>
      <c r="P30">
        <f>_xlfn.XLOOKUP(A30,'FY26 Indirect Cost Rates'!E:E, 'FY26 Indirect Cost Rates'!D:D, "", FALSE)</f>
        <v>8</v>
      </c>
      <c r="Q30">
        <f t="shared" si="0"/>
        <v>0.08</v>
      </c>
    </row>
    <row r="31" spans="1:17">
      <c r="A31" t="s">
        <v>192</v>
      </c>
      <c r="B31" t="s">
        <v>193</v>
      </c>
      <c r="C31" t="s">
        <v>194</v>
      </c>
      <c r="D31" t="s">
        <v>195</v>
      </c>
      <c r="E31" t="s">
        <v>2332</v>
      </c>
      <c r="F31" s="13">
        <v>46296</v>
      </c>
      <c r="G31" t="s">
        <v>93</v>
      </c>
      <c r="H31" t="s">
        <v>94</v>
      </c>
      <c r="I31" s="12">
        <f>_xlfn.XLOOKUP(A:A,'FY26 Prelim Allocation'!B:B, 'FY26 Prelim Allocation'!F:F, "", FALSE)</f>
        <v>0</v>
      </c>
      <c r="J31" s="12">
        <f>_xlfn.XLOOKUP(A:A, 'FY26 Full Allocation'!B:B, 'FY26 Full Allocation'!F:F, "", FALSE)</f>
        <v>0</v>
      </c>
      <c r="K31" s="12">
        <f>_xlfn.XLOOKUP(A:A, 'FY26 Full Allocation'!B:B, 'FY26 Full Allocation'!F:F, "", FALSE)</f>
        <v>0</v>
      </c>
      <c r="O31" t="s">
        <v>95</v>
      </c>
      <c r="P31">
        <f>_xlfn.XLOOKUP(A31,'FY26 Indirect Cost Rates'!E:E, 'FY26 Indirect Cost Rates'!D:D, "", FALSE)</f>
        <v>8</v>
      </c>
      <c r="Q31">
        <f t="shared" si="0"/>
        <v>0.08</v>
      </c>
    </row>
    <row r="32" spans="1:17">
      <c r="A32" t="s">
        <v>196</v>
      </c>
      <c r="B32" t="s">
        <v>197</v>
      </c>
      <c r="C32" t="s">
        <v>168</v>
      </c>
      <c r="D32" t="s">
        <v>198</v>
      </c>
      <c r="E32" t="s">
        <v>2332</v>
      </c>
      <c r="F32" s="13">
        <v>46296</v>
      </c>
      <c r="G32" t="s">
        <v>93</v>
      </c>
      <c r="H32" t="s">
        <v>94</v>
      </c>
      <c r="I32" s="12">
        <f>_xlfn.XLOOKUP(A:A,'FY26 Prelim Allocation'!B:B, 'FY26 Prelim Allocation'!F:F, "", FALSE)</f>
        <v>0</v>
      </c>
      <c r="J32" s="12">
        <f>_xlfn.XLOOKUP(A:A, 'FY26 Full Allocation'!B:B, 'FY26 Full Allocation'!F:F, "", FALSE)</f>
        <v>0</v>
      </c>
      <c r="K32" s="12">
        <f>_xlfn.XLOOKUP(A:A, 'FY26 Full Allocation'!B:B, 'FY26 Full Allocation'!F:F, "", FALSE)</f>
        <v>0</v>
      </c>
      <c r="O32" t="s">
        <v>95</v>
      </c>
      <c r="P32">
        <f>_xlfn.XLOOKUP(A32,'FY26 Indirect Cost Rates'!E:E, 'FY26 Indirect Cost Rates'!D:D, "", FALSE)</f>
        <v>8</v>
      </c>
      <c r="Q32">
        <f t="shared" si="0"/>
        <v>0.08</v>
      </c>
    </row>
    <row r="33" spans="1:17">
      <c r="A33" t="s">
        <v>199</v>
      </c>
      <c r="B33" t="s">
        <v>200</v>
      </c>
      <c r="C33" t="s">
        <v>168</v>
      </c>
      <c r="D33" t="s">
        <v>201</v>
      </c>
      <c r="E33" t="s">
        <v>2332</v>
      </c>
      <c r="F33" s="13">
        <v>46296</v>
      </c>
      <c r="G33" t="s">
        <v>93</v>
      </c>
      <c r="H33" t="s">
        <v>94</v>
      </c>
      <c r="I33" s="12">
        <f>_xlfn.XLOOKUP(A:A,'FY26 Prelim Allocation'!B:B, 'FY26 Prelim Allocation'!F:F, "", FALSE)</f>
        <v>0</v>
      </c>
      <c r="J33" s="12">
        <f>_xlfn.XLOOKUP(A:A, 'FY26 Full Allocation'!B:B, 'FY26 Full Allocation'!F:F, "", FALSE)</f>
        <v>0</v>
      </c>
      <c r="K33" s="12">
        <f>_xlfn.XLOOKUP(A:A, 'FY26 Full Allocation'!B:B, 'FY26 Full Allocation'!F:F, "", FALSE)</f>
        <v>0</v>
      </c>
      <c r="O33" t="s">
        <v>95</v>
      </c>
      <c r="P33">
        <f>_xlfn.XLOOKUP(A33,'FY26 Indirect Cost Rates'!E:E, 'FY26 Indirect Cost Rates'!D:D, "", FALSE)</f>
        <v>8</v>
      </c>
      <c r="Q33">
        <f t="shared" si="0"/>
        <v>0.08</v>
      </c>
    </row>
    <row r="34" spans="1:17">
      <c r="A34" t="s">
        <v>202</v>
      </c>
      <c r="B34" t="s">
        <v>203</v>
      </c>
      <c r="C34" t="s">
        <v>204</v>
      </c>
      <c r="D34" t="s">
        <v>205</v>
      </c>
      <c r="E34" t="s">
        <v>2332</v>
      </c>
      <c r="F34" s="13">
        <v>46296</v>
      </c>
      <c r="G34" t="s">
        <v>93</v>
      </c>
      <c r="H34" t="s">
        <v>94</v>
      </c>
      <c r="I34" s="12">
        <f>_xlfn.XLOOKUP(A:A,'FY26 Prelim Allocation'!B:B, 'FY26 Prelim Allocation'!F:F, "", FALSE)</f>
        <v>15106.99</v>
      </c>
      <c r="J34" s="12">
        <f>_xlfn.XLOOKUP(A:A, 'FY26 Full Allocation'!B:B, 'FY26 Full Allocation'!F:F, "", FALSE)</f>
        <v>15091.92</v>
      </c>
      <c r="K34" s="12">
        <f>_xlfn.XLOOKUP(A:A, 'FY26 Full Allocation'!B:B, 'FY26 Full Allocation'!F:F, "", FALSE)</f>
        <v>15091.92</v>
      </c>
      <c r="O34" t="s">
        <v>95</v>
      </c>
      <c r="P34" t="str">
        <f>_xlfn.XLOOKUP(A34,'FY26 Indirect Cost Rates'!E:E, 'FY26 Indirect Cost Rates'!D:D, "", FALSE)</f>
        <v/>
      </c>
      <c r="Q34">
        <f t="shared" si="0"/>
        <v>0</v>
      </c>
    </row>
    <row r="35" spans="1:17">
      <c r="A35" t="s">
        <v>206</v>
      </c>
      <c r="B35" t="s">
        <v>207</v>
      </c>
      <c r="C35" t="s">
        <v>208</v>
      </c>
      <c r="D35" t="s">
        <v>209</v>
      </c>
      <c r="E35" t="s">
        <v>2332</v>
      </c>
      <c r="F35" s="13">
        <v>46296</v>
      </c>
      <c r="G35" t="s">
        <v>93</v>
      </c>
      <c r="H35" t="s">
        <v>94</v>
      </c>
      <c r="I35" s="12">
        <f>_xlfn.XLOOKUP(A:A,'FY26 Prelim Allocation'!B:B, 'FY26 Prelim Allocation'!F:F, "", FALSE)</f>
        <v>73716.39</v>
      </c>
      <c r="J35" s="12">
        <f>_xlfn.XLOOKUP(A:A, 'FY26 Full Allocation'!B:B, 'FY26 Full Allocation'!F:F, "", FALSE)</f>
        <v>73703.66</v>
      </c>
      <c r="K35" s="12">
        <f>_xlfn.XLOOKUP(A:A, 'FY26 Full Allocation'!B:B, 'FY26 Full Allocation'!F:F, "", FALSE)</f>
        <v>73703.66</v>
      </c>
      <c r="O35" t="s">
        <v>95</v>
      </c>
      <c r="P35">
        <f>_xlfn.XLOOKUP(A35,'FY26 Indirect Cost Rates'!E:E, 'FY26 Indirect Cost Rates'!D:D, "", FALSE)</f>
        <v>3.94</v>
      </c>
      <c r="Q35">
        <f t="shared" si="0"/>
        <v>3.9399999999999998E-2</v>
      </c>
    </row>
    <row r="36" spans="1:17">
      <c r="A36" t="s">
        <v>210</v>
      </c>
      <c r="B36" t="s">
        <v>211</v>
      </c>
      <c r="C36" t="s">
        <v>212</v>
      </c>
      <c r="D36" t="s">
        <v>213</v>
      </c>
      <c r="E36" t="s">
        <v>2332</v>
      </c>
      <c r="F36" s="13">
        <v>46296</v>
      </c>
      <c r="G36" t="s">
        <v>93</v>
      </c>
      <c r="H36" t="s">
        <v>94</v>
      </c>
      <c r="I36" s="12">
        <f>_xlfn.XLOOKUP(A:A,'FY26 Prelim Allocation'!B:B, 'FY26 Prelim Allocation'!F:F, "", FALSE)</f>
        <v>0</v>
      </c>
      <c r="J36" s="12">
        <f>_xlfn.XLOOKUP(A:A, 'FY26 Full Allocation'!B:B, 'FY26 Full Allocation'!F:F, "", FALSE)</f>
        <v>0</v>
      </c>
      <c r="K36" s="12">
        <f>_xlfn.XLOOKUP(A:A, 'FY26 Full Allocation'!B:B, 'FY26 Full Allocation'!F:F, "", FALSE)</f>
        <v>0</v>
      </c>
      <c r="O36" t="s">
        <v>95</v>
      </c>
      <c r="P36" t="str">
        <f>_xlfn.XLOOKUP(A36,'FY26 Indirect Cost Rates'!E:E, 'FY26 Indirect Cost Rates'!D:D, "", FALSE)</f>
        <v/>
      </c>
      <c r="Q36">
        <f t="shared" si="0"/>
        <v>0</v>
      </c>
    </row>
    <row r="37" spans="1:17">
      <c r="A37" t="s">
        <v>214</v>
      </c>
      <c r="B37" t="s">
        <v>215</v>
      </c>
      <c r="C37" t="s">
        <v>215</v>
      </c>
      <c r="D37" t="s">
        <v>216</v>
      </c>
      <c r="E37" t="s">
        <v>2332</v>
      </c>
      <c r="F37" s="13">
        <v>46296</v>
      </c>
      <c r="G37" t="s">
        <v>93</v>
      </c>
      <c r="H37" t="s">
        <v>94</v>
      </c>
      <c r="I37" s="12">
        <f>_xlfn.XLOOKUP(A:A,'FY26 Prelim Allocation'!B:B, 'FY26 Prelim Allocation'!F:F, "", FALSE)</f>
        <v>910.88</v>
      </c>
      <c r="J37" s="12">
        <f>_xlfn.XLOOKUP(A:A, 'FY26 Full Allocation'!B:B, 'FY26 Full Allocation'!F:F, "", FALSE)</f>
        <v>0</v>
      </c>
      <c r="K37" s="12">
        <f>_xlfn.XLOOKUP(A:A, 'FY26 Full Allocation'!B:B, 'FY26 Full Allocation'!F:F, "", FALSE)</f>
        <v>0</v>
      </c>
      <c r="O37" t="s">
        <v>95</v>
      </c>
      <c r="P37">
        <f>_xlfn.XLOOKUP(A37,'FY26 Indirect Cost Rates'!E:E, 'FY26 Indirect Cost Rates'!D:D, "", FALSE)</f>
        <v>8</v>
      </c>
      <c r="Q37">
        <f t="shared" si="0"/>
        <v>0.08</v>
      </c>
    </row>
    <row r="38" spans="1:17">
      <c r="A38" t="s">
        <v>217</v>
      </c>
      <c r="B38" t="s">
        <v>218</v>
      </c>
      <c r="C38" t="s">
        <v>219</v>
      </c>
      <c r="D38">
        <v>0</v>
      </c>
      <c r="E38" t="s">
        <v>2332</v>
      </c>
      <c r="F38" s="13">
        <v>46296</v>
      </c>
      <c r="G38" t="s">
        <v>93</v>
      </c>
      <c r="H38" t="s">
        <v>94</v>
      </c>
      <c r="I38" s="12">
        <f>_xlfn.XLOOKUP(A:A,'FY26 Prelim Allocation'!B:B, 'FY26 Prelim Allocation'!F:F, "", FALSE)</f>
        <v>0</v>
      </c>
      <c r="J38" s="12">
        <f>_xlfn.XLOOKUP(A:A, 'FY26 Full Allocation'!B:B, 'FY26 Full Allocation'!F:F, "", FALSE)</f>
        <v>0</v>
      </c>
      <c r="K38" s="12">
        <f>_xlfn.XLOOKUP(A:A, 'FY26 Full Allocation'!B:B, 'FY26 Full Allocation'!F:F, "", FALSE)</f>
        <v>0</v>
      </c>
      <c r="O38" t="s">
        <v>95</v>
      </c>
      <c r="P38" t="str">
        <f>_xlfn.XLOOKUP(A38,'FY26 Indirect Cost Rates'!E:E, 'FY26 Indirect Cost Rates'!D:D, "", FALSE)</f>
        <v/>
      </c>
      <c r="Q38">
        <f t="shared" si="0"/>
        <v>0</v>
      </c>
    </row>
    <row r="39" spans="1:17">
      <c r="A39" t="s">
        <v>220</v>
      </c>
      <c r="B39" t="s">
        <v>221</v>
      </c>
      <c r="C39" t="s">
        <v>221</v>
      </c>
      <c r="D39" t="s">
        <v>222</v>
      </c>
      <c r="E39" t="s">
        <v>2332</v>
      </c>
      <c r="F39" s="13">
        <v>46296</v>
      </c>
      <c r="G39" t="s">
        <v>93</v>
      </c>
      <c r="H39" t="s">
        <v>94</v>
      </c>
      <c r="I39" s="12">
        <f>_xlfn.XLOOKUP(A:A,'FY26 Prelim Allocation'!B:B, 'FY26 Prelim Allocation'!F:F, "", FALSE)</f>
        <v>690.44</v>
      </c>
      <c r="J39" s="12">
        <f>_xlfn.XLOOKUP(A:A, 'FY26 Full Allocation'!B:B, 'FY26 Full Allocation'!F:F, "", FALSE)</f>
        <v>0</v>
      </c>
      <c r="K39" s="12">
        <f>_xlfn.XLOOKUP(A:A, 'FY26 Full Allocation'!B:B, 'FY26 Full Allocation'!F:F, "", FALSE)</f>
        <v>0</v>
      </c>
      <c r="O39" t="s">
        <v>95</v>
      </c>
      <c r="P39" t="str">
        <f>_xlfn.XLOOKUP(A39,'FY26 Indirect Cost Rates'!E:E, 'FY26 Indirect Cost Rates'!D:D, "", FALSE)</f>
        <v/>
      </c>
      <c r="Q39">
        <f t="shared" si="0"/>
        <v>0</v>
      </c>
    </row>
    <row r="40" spans="1:17">
      <c r="A40" t="s">
        <v>223</v>
      </c>
      <c r="B40" t="s">
        <v>224</v>
      </c>
      <c r="C40" t="s">
        <v>225</v>
      </c>
      <c r="D40" t="s">
        <v>226</v>
      </c>
      <c r="E40" t="s">
        <v>2332</v>
      </c>
      <c r="F40" s="13">
        <v>46296</v>
      </c>
      <c r="G40" t="s">
        <v>93</v>
      </c>
      <c r="H40" t="s">
        <v>94</v>
      </c>
      <c r="I40" s="12">
        <f>_xlfn.XLOOKUP(A:A,'FY26 Prelim Allocation'!B:B, 'FY26 Prelim Allocation'!F:F, "", FALSE)</f>
        <v>26601.84</v>
      </c>
      <c r="J40" s="12">
        <f>_xlfn.XLOOKUP(A:A, 'FY26 Full Allocation'!B:B, 'FY26 Full Allocation'!F:F, "", FALSE)</f>
        <v>26599.07</v>
      </c>
      <c r="K40" s="12">
        <f>_xlfn.XLOOKUP(A:A, 'FY26 Full Allocation'!B:B, 'FY26 Full Allocation'!F:F, "", FALSE)</f>
        <v>26599.07</v>
      </c>
      <c r="O40" t="s">
        <v>95</v>
      </c>
      <c r="P40">
        <f>_xlfn.XLOOKUP(A40,'FY26 Indirect Cost Rates'!E:E, 'FY26 Indirect Cost Rates'!D:D, "", FALSE)</f>
        <v>5.24</v>
      </c>
      <c r="Q40">
        <f t="shared" si="0"/>
        <v>5.2400000000000002E-2</v>
      </c>
    </row>
    <row r="41" spans="1:17">
      <c r="A41" t="s">
        <v>227</v>
      </c>
      <c r="B41" t="s">
        <v>228</v>
      </c>
      <c r="C41" t="s">
        <v>228</v>
      </c>
      <c r="D41" t="s">
        <v>229</v>
      </c>
      <c r="E41" t="s">
        <v>2332</v>
      </c>
      <c r="F41" s="13">
        <v>46296</v>
      </c>
      <c r="G41" t="s">
        <v>93</v>
      </c>
      <c r="H41" t="s">
        <v>94</v>
      </c>
      <c r="I41" s="12">
        <f>_xlfn.XLOOKUP(A:A,'FY26 Prelim Allocation'!B:B, 'FY26 Prelim Allocation'!F:F, "", FALSE)</f>
        <v>492.3</v>
      </c>
      <c r="J41" s="12">
        <f>_xlfn.XLOOKUP(A:A, 'FY26 Full Allocation'!B:B, 'FY26 Full Allocation'!F:F, "", FALSE)</f>
        <v>0</v>
      </c>
      <c r="K41" s="12">
        <f>_xlfn.XLOOKUP(A:A, 'FY26 Full Allocation'!B:B, 'FY26 Full Allocation'!F:F, "", FALSE)</f>
        <v>0</v>
      </c>
      <c r="O41" t="s">
        <v>95</v>
      </c>
      <c r="P41">
        <f>_xlfn.XLOOKUP(A41,'FY26 Indirect Cost Rates'!E:E, 'FY26 Indirect Cost Rates'!D:D, "", FALSE)</f>
        <v>8</v>
      </c>
      <c r="Q41">
        <f t="shared" si="0"/>
        <v>0.08</v>
      </c>
    </row>
    <row r="42" spans="1:17">
      <c r="A42" t="s">
        <v>230</v>
      </c>
      <c r="B42" t="s">
        <v>231</v>
      </c>
      <c r="C42" t="s">
        <v>231</v>
      </c>
      <c r="D42" t="s">
        <v>232</v>
      </c>
      <c r="E42" t="s">
        <v>2332</v>
      </c>
      <c r="F42" s="13">
        <v>46296</v>
      </c>
      <c r="G42" t="s">
        <v>93</v>
      </c>
      <c r="H42" t="s">
        <v>94</v>
      </c>
      <c r="I42" s="12" t="str">
        <f>_xlfn.XLOOKUP(A:A,'FY26 Prelim Allocation'!B:B, 'FY26 Prelim Allocation'!F:F, "", FALSE)</f>
        <v/>
      </c>
      <c r="J42" s="12" t="str">
        <f>_xlfn.XLOOKUP(A:A, 'FY26 Full Allocation'!B:B, 'FY26 Full Allocation'!F:F, "", FALSE)</f>
        <v/>
      </c>
      <c r="K42" s="12" t="str">
        <f>_xlfn.XLOOKUP(A:A, 'FY26 Full Allocation'!B:B, 'FY26 Full Allocation'!F:F, "", FALSE)</f>
        <v/>
      </c>
      <c r="O42" t="s">
        <v>95</v>
      </c>
      <c r="P42" t="str">
        <f>_xlfn.XLOOKUP(A42,'FY26 Indirect Cost Rates'!E:E, 'FY26 Indirect Cost Rates'!D:D, "", FALSE)</f>
        <v/>
      </c>
      <c r="Q42">
        <f t="shared" si="0"/>
        <v>0</v>
      </c>
    </row>
    <row r="43" spans="1:17">
      <c r="A43" t="s">
        <v>233</v>
      </c>
      <c r="B43" t="s">
        <v>234</v>
      </c>
      <c r="C43" t="s">
        <v>234</v>
      </c>
      <c r="D43" t="s">
        <v>235</v>
      </c>
      <c r="E43" t="s">
        <v>2332</v>
      </c>
      <c r="F43" s="13">
        <v>46296</v>
      </c>
      <c r="G43" t="s">
        <v>93</v>
      </c>
      <c r="H43" t="s">
        <v>94</v>
      </c>
      <c r="I43" s="12">
        <f>_xlfn.XLOOKUP(A:A,'FY26 Prelim Allocation'!B:B, 'FY26 Prelim Allocation'!F:F, "", FALSE)</f>
        <v>581.9</v>
      </c>
      <c r="J43" s="12">
        <f>_xlfn.XLOOKUP(A:A, 'FY26 Full Allocation'!B:B, 'FY26 Full Allocation'!F:F, "", FALSE)</f>
        <v>0</v>
      </c>
      <c r="K43" s="12">
        <f>_xlfn.XLOOKUP(A:A, 'FY26 Full Allocation'!B:B, 'FY26 Full Allocation'!F:F, "", FALSE)</f>
        <v>0</v>
      </c>
      <c r="O43" t="s">
        <v>95</v>
      </c>
      <c r="P43">
        <f>_xlfn.XLOOKUP(A43,'FY26 Indirect Cost Rates'!E:E, 'FY26 Indirect Cost Rates'!D:D, "", FALSE)</f>
        <v>8</v>
      </c>
      <c r="Q43">
        <f t="shared" si="0"/>
        <v>0.08</v>
      </c>
    </row>
    <row r="44" spans="1:17">
      <c r="A44" t="s">
        <v>236</v>
      </c>
      <c r="B44" t="s">
        <v>237</v>
      </c>
      <c r="C44" t="s">
        <v>237</v>
      </c>
      <c r="D44" t="s">
        <v>238</v>
      </c>
      <c r="E44" t="s">
        <v>2332</v>
      </c>
      <c r="F44" s="13">
        <v>46296</v>
      </c>
      <c r="G44" t="s">
        <v>93</v>
      </c>
      <c r="H44" t="s">
        <v>94</v>
      </c>
      <c r="I44" s="12">
        <f>_xlfn.XLOOKUP(A:A,'FY26 Prelim Allocation'!B:B, 'FY26 Prelim Allocation'!F:F, "", FALSE)</f>
        <v>581.23</v>
      </c>
      <c r="J44" s="12">
        <f>_xlfn.XLOOKUP(A:A, 'FY26 Full Allocation'!B:B, 'FY26 Full Allocation'!F:F, "", FALSE)</f>
        <v>0</v>
      </c>
      <c r="K44" s="12">
        <f>_xlfn.XLOOKUP(A:A, 'FY26 Full Allocation'!B:B, 'FY26 Full Allocation'!F:F, "", FALSE)</f>
        <v>0</v>
      </c>
      <c r="O44" t="s">
        <v>95</v>
      </c>
      <c r="P44">
        <f>_xlfn.XLOOKUP(A44,'FY26 Indirect Cost Rates'!E:E, 'FY26 Indirect Cost Rates'!D:D, "", FALSE)</f>
        <v>8</v>
      </c>
      <c r="Q44">
        <f t="shared" si="0"/>
        <v>0.08</v>
      </c>
    </row>
    <row r="45" spans="1:17">
      <c r="A45" t="s">
        <v>239</v>
      </c>
      <c r="B45" t="s">
        <v>240</v>
      </c>
      <c r="C45" t="s">
        <v>240</v>
      </c>
      <c r="D45" t="s">
        <v>241</v>
      </c>
      <c r="E45" t="s">
        <v>2332</v>
      </c>
      <c r="F45" s="13">
        <v>46296</v>
      </c>
      <c r="G45" t="s">
        <v>93</v>
      </c>
      <c r="H45" t="s">
        <v>94</v>
      </c>
      <c r="I45" s="12">
        <f>_xlfn.XLOOKUP(A:A,'FY26 Prelim Allocation'!B:B, 'FY26 Prelim Allocation'!F:F, "", FALSE)</f>
        <v>637.02</v>
      </c>
      <c r="J45" s="12">
        <f>_xlfn.XLOOKUP(A:A, 'FY26 Full Allocation'!B:B, 'FY26 Full Allocation'!F:F, "", FALSE)</f>
        <v>0</v>
      </c>
      <c r="K45" s="12">
        <f>_xlfn.XLOOKUP(A:A, 'FY26 Full Allocation'!B:B, 'FY26 Full Allocation'!F:F, "", FALSE)</f>
        <v>0</v>
      </c>
      <c r="O45" t="s">
        <v>95</v>
      </c>
      <c r="P45">
        <f>_xlfn.XLOOKUP(A45,'FY26 Indirect Cost Rates'!E:E, 'FY26 Indirect Cost Rates'!D:D, "", FALSE)</f>
        <v>8</v>
      </c>
      <c r="Q45">
        <f t="shared" si="0"/>
        <v>0.08</v>
      </c>
    </row>
    <row r="46" spans="1:17">
      <c r="A46" t="s">
        <v>242</v>
      </c>
      <c r="B46" t="s">
        <v>243</v>
      </c>
      <c r="C46" t="s">
        <v>243</v>
      </c>
      <c r="D46" t="s">
        <v>244</v>
      </c>
      <c r="E46" t="s">
        <v>2332</v>
      </c>
      <c r="F46" s="13">
        <v>46296</v>
      </c>
      <c r="G46" t="s">
        <v>93</v>
      </c>
      <c r="H46" t="s">
        <v>94</v>
      </c>
      <c r="I46" s="12">
        <f>_xlfn.XLOOKUP(A:A,'FY26 Prelim Allocation'!B:B, 'FY26 Prelim Allocation'!F:F, "", FALSE)</f>
        <v>1428.61</v>
      </c>
      <c r="J46" s="12">
        <f>_xlfn.XLOOKUP(A:A, 'FY26 Full Allocation'!B:B, 'FY26 Full Allocation'!F:F, "", FALSE)</f>
        <v>0</v>
      </c>
      <c r="K46" s="12">
        <f>_xlfn.XLOOKUP(A:A, 'FY26 Full Allocation'!B:B, 'FY26 Full Allocation'!F:F, "", FALSE)</f>
        <v>0</v>
      </c>
      <c r="O46" t="s">
        <v>95</v>
      </c>
      <c r="P46">
        <f>_xlfn.XLOOKUP(A46,'FY26 Indirect Cost Rates'!E:E, 'FY26 Indirect Cost Rates'!D:D, "", FALSE)</f>
        <v>8</v>
      </c>
      <c r="Q46">
        <f t="shared" si="0"/>
        <v>0.08</v>
      </c>
    </row>
    <row r="47" spans="1:17">
      <c r="A47" t="s">
        <v>245</v>
      </c>
      <c r="B47" t="s">
        <v>246</v>
      </c>
      <c r="C47" t="s">
        <v>246</v>
      </c>
      <c r="D47" t="s">
        <v>247</v>
      </c>
      <c r="E47" t="s">
        <v>2332</v>
      </c>
      <c r="F47" s="13">
        <v>46296</v>
      </c>
      <c r="G47" t="s">
        <v>93</v>
      </c>
      <c r="H47" t="s">
        <v>94</v>
      </c>
      <c r="I47" s="12">
        <f>_xlfn.XLOOKUP(A:A,'FY26 Prelim Allocation'!B:B, 'FY26 Prelim Allocation'!F:F, "", FALSE)</f>
        <v>919.09</v>
      </c>
      <c r="J47" s="12">
        <f>_xlfn.XLOOKUP(A:A, 'FY26 Full Allocation'!B:B, 'FY26 Full Allocation'!F:F, "", FALSE)</f>
        <v>0</v>
      </c>
      <c r="K47" s="12">
        <f>_xlfn.XLOOKUP(A:A, 'FY26 Full Allocation'!B:B, 'FY26 Full Allocation'!F:F, "", FALSE)</f>
        <v>0</v>
      </c>
      <c r="O47" t="s">
        <v>95</v>
      </c>
      <c r="P47">
        <f>_xlfn.XLOOKUP(A47,'FY26 Indirect Cost Rates'!E:E, 'FY26 Indirect Cost Rates'!D:D, "", FALSE)</f>
        <v>8</v>
      </c>
      <c r="Q47">
        <f t="shared" si="0"/>
        <v>0.08</v>
      </c>
    </row>
    <row r="48" spans="1:17">
      <c r="A48" t="s">
        <v>248</v>
      </c>
      <c r="B48" t="s">
        <v>249</v>
      </c>
      <c r="C48" t="s">
        <v>249</v>
      </c>
      <c r="D48" t="s">
        <v>250</v>
      </c>
      <c r="E48" t="s">
        <v>2332</v>
      </c>
      <c r="F48" s="13">
        <v>46296</v>
      </c>
      <c r="G48" t="s">
        <v>93</v>
      </c>
      <c r="H48" t="s">
        <v>94</v>
      </c>
      <c r="I48" s="12">
        <f>_xlfn.XLOOKUP(A:A,'FY26 Prelim Allocation'!B:B, 'FY26 Prelim Allocation'!F:F, "", FALSE)</f>
        <v>1024.57</v>
      </c>
      <c r="J48" s="12">
        <f>_xlfn.XLOOKUP(A:A, 'FY26 Full Allocation'!B:B, 'FY26 Full Allocation'!F:F, "", FALSE)</f>
        <v>0</v>
      </c>
      <c r="K48" s="12">
        <f>_xlfn.XLOOKUP(A:A, 'FY26 Full Allocation'!B:B, 'FY26 Full Allocation'!F:F, "", FALSE)</f>
        <v>0</v>
      </c>
      <c r="O48" t="s">
        <v>95</v>
      </c>
      <c r="P48">
        <f>_xlfn.XLOOKUP(A48,'FY26 Indirect Cost Rates'!E:E, 'FY26 Indirect Cost Rates'!D:D, "", FALSE)</f>
        <v>8</v>
      </c>
      <c r="Q48">
        <f t="shared" si="0"/>
        <v>0.08</v>
      </c>
    </row>
    <row r="49" spans="1:17">
      <c r="A49" t="s">
        <v>251</v>
      </c>
      <c r="B49" t="s">
        <v>252</v>
      </c>
      <c r="C49" t="s">
        <v>252</v>
      </c>
      <c r="D49" t="s">
        <v>253</v>
      </c>
      <c r="E49" t="s">
        <v>2332</v>
      </c>
      <c r="F49" s="13">
        <v>46296</v>
      </c>
      <c r="G49" t="s">
        <v>93</v>
      </c>
      <c r="H49" t="s">
        <v>94</v>
      </c>
      <c r="I49" s="12">
        <f>_xlfn.XLOOKUP(A:A,'FY26 Prelim Allocation'!B:B, 'FY26 Prelim Allocation'!F:F, "", FALSE)</f>
        <v>1045.72</v>
      </c>
      <c r="J49" s="12">
        <f>_xlfn.XLOOKUP(A:A, 'FY26 Full Allocation'!B:B, 'FY26 Full Allocation'!F:F, "", FALSE)</f>
        <v>0</v>
      </c>
      <c r="K49" s="12">
        <f>_xlfn.XLOOKUP(A:A, 'FY26 Full Allocation'!B:B, 'FY26 Full Allocation'!F:F, "", FALSE)</f>
        <v>0</v>
      </c>
      <c r="O49" t="s">
        <v>95</v>
      </c>
      <c r="P49">
        <f>_xlfn.XLOOKUP(A49,'FY26 Indirect Cost Rates'!E:E, 'FY26 Indirect Cost Rates'!D:D, "", FALSE)</f>
        <v>8</v>
      </c>
      <c r="Q49">
        <f t="shared" si="0"/>
        <v>0.08</v>
      </c>
    </row>
    <row r="50" spans="1:17">
      <c r="A50" t="s">
        <v>254</v>
      </c>
      <c r="B50" t="s">
        <v>255</v>
      </c>
      <c r="C50" t="s">
        <v>255</v>
      </c>
      <c r="D50" t="s">
        <v>256</v>
      </c>
      <c r="E50" t="s">
        <v>2332</v>
      </c>
      <c r="F50" s="13">
        <v>46296</v>
      </c>
      <c r="G50" t="s">
        <v>93</v>
      </c>
      <c r="H50" t="s">
        <v>94</v>
      </c>
      <c r="I50" s="12">
        <f>_xlfn.XLOOKUP(A:A,'FY26 Prelim Allocation'!B:B, 'FY26 Prelim Allocation'!F:F, "", FALSE)</f>
        <v>0</v>
      </c>
      <c r="J50" s="12">
        <f>_xlfn.XLOOKUP(A:A, 'FY26 Full Allocation'!B:B, 'FY26 Full Allocation'!F:F, "", FALSE)</f>
        <v>0</v>
      </c>
      <c r="K50" s="12">
        <f>_xlfn.XLOOKUP(A:A, 'FY26 Full Allocation'!B:B, 'FY26 Full Allocation'!F:F, "", FALSE)</f>
        <v>0</v>
      </c>
      <c r="O50" t="s">
        <v>95</v>
      </c>
      <c r="P50">
        <f>_xlfn.XLOOKUP(A50,'FY26 Indirect Cost Rates'!E:E, 'FY26 Indirect Cost Rates'!D:D, "", FALSE)</f>
        <v>8</v>
      </c>
      <c r="Q50">
        <f t="shared" si="0"/>
        <v>0.08</v>
      </c>
    </row>
    <row r="51" spans="1:17">
      <c r="A51" t="s">
        <v>257</v>
      </c>
      <c r="B51" t="s">
        <v>255</v>
      </c>
      <c r="C51" t="s">
        <v>255</v>
      </c>
      <c r="D51" t="s">
        <v>256</v>
      </c>
      <c r="E51" t="s">
        <v>2332</v>
      </c>
      <c r="F51" s="13">
        <v>46296</v>
      </c>
      <c r="G51" t="s">
        <v>93</v>
      </c>
      <c r="H51" t="s">
        <v>94</v>
      </c>
      <c r="I51" s="12">
        <f>_xlfn.XLOOKUP(A:A,'FY26 Prelim Allocation'!B:B, 'FY26 Prelim Allocation'!F:F, "", FALSE)</f>
        <v>779.45</v>
      </c>
      <c r="J51" s="12">
        <f>_xlfn.XLOOKUP(A:A, 'FY26 Full Allocation'!B:B, 'FY26 Full Allocation'!F:F, "", FALSE)</f>
        <v>0</v>
      </c>
      <c r="K51" s="12">
        <f>_xlfn.XLOOKUP(A:A, 'FY26 Full Allocation'!B:B, 'FY26 Full Allocation'!F:F, "", FALSE)</f>
        <v>0</v>
      </c>
      <c r="O51" t="s">
        <v>95</v>
      </c>
      <c r="P51">
        <f>_xlfn.XLOOKUP(A51,'FY26 Indirect Cost Rates'!E:E, 'FY26 Indirect Cost Rates'!D:D, "", FALSE)</f>
        <v>8</v>
      </c>
      <c r="Q51">
        <f t="shared" si="0"/>
        <v>0.08</v>
      </c>
    </row>
    <row r="52" spans="1:17">
      <c r="A52" t="s">
        <v>258</v>
      </c>
      <c r="B52" t="s">
        <v>259</v>
      </c>
      <c r="C52" t="s">
        <v>259</v>
      </c>
      <c r="D52" t="s">
        <v>260</v>
      </c>
      <c r="E52" t="s">
        <v>2332</v>
      </c>
      <c r="F52" s="13">
        <v>46296</v>
      </c>
      <c r="G52" t="s">
        <v>93</v>
      </c>
      <c r="H52" t="s">
        <v>94</v>
      </c>
      <c r="I52" s="12">
        <f>_xlfn.XLOOKUP(A:A,'FY26 Prelim Allocation'!B:B, 'FY26 Prelim Allocation'!F:F, "", FALSE)</f>
        <v>991.19</v>
      </c>
      <c r="J52" s="12">
        <f>_xlfn.XLOOKUP(A:A, 'FY26 Full Allocation'!B:B, 'FY26 Full Allocation'!F:F, "", FALSE)</f>
        <v>0</v>
      </c>
      <c r="K52" s="12">
        <f>_xlfn.XLOOKUP(A:A, 'FY26 Full Allocation'!B:B, 'FY26 Full Allocation'!F:F, "", FALSE)</f>
        <v>0</v>
      </c>
      <c r="O52" t="s">
        <v>95</v>
      </c>
      <c r="P52">
        <f>_xlfn.XLOOKUP(A52,'FY26 Indirect Cost Rates'!E:E, 'FY26 Indirect Cost Rates'!D:D, "", FALSE)</f>
        <v>8</v>
      </c>
      <c r="Q52">
        <f t="shared" si="0"/>
        <v>0.08</v>
      </c>
    </row>
    <row r="53" spans="1:17">
      <c r="A53" t="s">
        <v>261</v>
      </c>
      <c r="B53" t="s">
        <v>262</v>
      </c>
      <c r="C53" t="s">
        <v>262</v>
      </c>
      <c r="D53" t="s">
        <v>263</v>
      </c>
      <c r="E53" t="s">
        <v>2332</v>
      </c>
      <c r="F53" s="13">
        <v>46296</v>
      </c>
      <c r="G53" t="s">
        <v>93</v>
      </c>
      <c r="H53" t="s">
        <v>94</v>
      </c>
      <c r="I53" s="12">
        <f>_xlfn.XLOOKUP(A:A,'FY26 Prelim Allocation'!B:B, 'FY26 Prelim Allocation'!F:F, "", FALSE)</f>
        <v>0</v>
      </c>
      <c r="J53" s="12">
        <f>_xlfn.XLOOKUP(A:A, 'FY26 Full Allocation'!B:B, 'FY26 Full Allocation'!F:F, "", FALSE)</f>
        <v>0</v>
      </c>
      <c r="K53" s="12">
        <f>_xlfn.XLOOKUP(A:A, 'FY26 Full Allocation'!B:B, 'FY26 Full Allocation'!F:F, "", FALSE)</f>
        <v>0</v>
      </c>
      <c r="O53" t="s">
        <v>95</v>
      </c>
      <c r="P53">
        <f>_xlfn.XLOOKUP(A53,'FY26 Indirect Cost Rates'!E:E, 'FY26 Indirect Cost Rates'!D:D, "", FALSE)</f>
        <v>8</v>
      </c>
      <c r="Q53">
        <f t="shared" si="0"/>
        <v>0.08</v>
      </c>
    </row>
    <row r="54" spans="1:17">
      <c r="A54" t="s">
        <v>264</v>
      </c>
      <c r="B54" t="s">
        <v>265</v>
      </c>
      <c r="C54" t="s">
        <v>266</v>
      </c>
      <c r="D54" t="s">
        <v>267</v>
      </c>
      <c r="E54" t="s">
        <v>2332</v>
      </c>
      <c r="F54" s="13">
        <v>46296</v>
      </c>
      <c r="G54" t="s">
        <v>93</v>
      </c>
      <c r="H54" t="s">
        <v>94</v>
      </c>
      <c r="I54" s="12">
        <f>_xlfn.XLOOKUP(A:A,'FY26 Prelim Allocation'!B:B, 'FY26 Prelim Allocation'!F:F, "", FALSE)</f>
        <v>0</v>
      </c>
      <c r="J54" s="12">
        <f>_xlfn.XLOOKUP(A:A, 'FY26 Full Allocation'!B:B, 'FY26 Full Allocation'!F:F, "", FALSE)</f>
        <v>0</v>
      </c>
      <c r="K54" s="12">
        <f>_xlfn.XLOOKUP(A:A, 'FY26 Full Allocation'!B:B, 'FY26 Full Allocation'!F:F, "", FALSE)</f>
        <v>0</v>
      </c>
      <c r="O54" t="s">
        <v>95</v>
      </c>
      <c r="P54" t="str">
        <f>_xlfn.XLOOKUP(A54,'FY26 Indirect Cost Rates'!E:E, 'FY26 Indirect Cost Rates'!D:D, "", FALSE)</f>
        <v/>
      </c>
      <c r="Q54">
        <f t="shared" si="0"/>
        <v>0</v>
      </c>
    </row>
    <row r="55" spans="1:17">
      <c r="A55" t="s">
        <v>268</v>
      </c>
      <c r="B55" t="s">
        <v>269</v>
      </c>
      <c r="C55" t="s">
        <v>266</v>
      </c>
      <c r="D55" t="s">
        <v>267</v>
      </c>
      <c r="E55" t="s">
        <v>2332</v>
      </c>
      <c r="F55" s="13">
        <v>46296</v>
      </c>
      <c r="G55" t="s">
        <v>93</v>
      </c>
      <c r="H55" t="s">
        <v>94</v>
      </c>
      <c r="I55" s="12">
        <f>_xlfn.XLOOKUP(A:A,'FY26 Prelim Allocation'!B:B, 'FY26 Prelim Allocation'!F:F, "", FALSE)</f>
        <v>0</v>
      </c>
      <c r="J55" s="12">
        <f>_xlfn.XLOOKUP(A:A, 'FY26 Full Allocation'!B:B, 'FY26 Full Allocation'!F:F, "", FALSE)</f>
        <v>0</v>
      </c>
      <c r="K55" s="12">
        <f>_xlfn.XLOOKUP(A:A, 'FY26 Full Allocation'!B:B, 'FY26 Full Allocation'!F:F, "", FALSE)</f>
        <v>0</v>
      </c>
      <c r="O55" t="s">
        <v>95</v>
      </c>
      <c r="P55" t="str">
        <f>_xlfn.XLOOKUP(A55,'FY26 Indirect Cost Rates'!E:E, 'FY26 Indirect Cost Rates'!D:D, "", FALSE)</f>
        <v/>
      </c>
      <c r="Q55">
        <f t="shared" si="0"/>
        <v>0</v>
      </c>
    </row>
    <row r="56" spans="1:17">
      <c r="A56" t="s">
        <v>270</v>
      </c>
      <c r="B56" t="s">
        <v>269</v>
      </c>
      <c r="C56" t="s">
        <v>266</v>
      </c>
      <c r="D56" t="s">
        <v>267</v>
      </c>
      <c r="E56" t="s">
        <v>2332</v>
      </c>
      <c r="F56" s="13">
        <v>46296</v>
      </c>
      <c r="G56" t="s">
        <v>93</v>
      </c>
      <c r="H56" t="s">
        <v>94</v>
      </c>
      <c r="I56" s="12">
        <f>_xlfn.XLOOKUP(A:A,'FY26 Prelim Allocation'!B:B, 'FY26 Prelim Allocation'!F:F, "", FALSE)</f>
        <v>0</v>
      </c>
      <c r="J56" s="12">
        <f>_xlfn.XLOOKUP(A:A, 'FY26 Full Allocation'!B:B, 'FY26 Full Allocation'!F:F, "", FALSE)</f>
        <v>0</v>
      </c>
      <c r="K56" s="12">
        <f>_xlfn.XLOOKUP(A:A, 'FY26 Full Allocation'!B:B, 'FY26 Full Allocation'!F:F, "", FALSE)</f>
        <v>0</v>
      </c>
      <c r="O56" t="s">
        <v>95</v>
      </c>
      <c r="P56" t="str">
        <f>_xlfn.XLOOKUP(A56,'FY26 Indirect Cost Rates'!E:E, 'FY26 Indirect Cost Rates'!D:D, "", FALSE)</f>
        <v/>
      </c>
      <c r="Q56">
        <f t="shared" si="0"/>
        <v>0</v>
      </c>
    </row>
    <row r="57" spans="1:17">
      <c r="A57" t="s">
        <v>271</v>
      </c>
      <c r="B57" t="s">
        <v>269</v>
      </c>
      <c r="C57" t="s">
        <v>266</v>
      </c>
      <c r="D57" t="s">
        <v>267</v>
      </c>
      <c r="E57" t="s">
        <v>2332</v>
      </c>
      <c r="F57" s="13">
        <v>46296</v>
      </c>
      <c r="G57" t="s">
        <v>93</v>
      </c>
      <c r="H57" t="s">
        <v>94</v>
      </c>
      <c r="I57" s="12">
        <f>_xlfn.XLOOKUP(A:A,'FY26 Prelim Allocation'!B:B, 'FY26 Prelim Allocation'!F:F, "", FALSE)</f>
        <v>0</v>
      </c>
      <c r="J57" s="12">
        <f>_xlfn.XLOOKUP(A:A, 'FY26 Full Allocation'!B:B, 'FY26 Full Allocation'!F:F, "", FALSE)</f>
        <v>0</v>
      </c>
      <c r="K57" s="12">
        <f>_xlfn.XLOOKUP(A:A, 'FY26 Full Allocation'!B:B, 'FY26 Full Allocation'!F:F, "", FALSE)</f>
        <v>0</v>
      </c>
      <c r="O57" t="s">
        <v>95</v>
      </c>
      <c r="P57" t="str">
        <f>_xlfn.XLOOKUP(A57,'FY26 Indirect Cost Rates'!E:E, 'FY26 Indirect Cost Rates'!D:D, "", FALSE)</f>
        <v/>
      </c>
      <c r="Q57">
        <f t="shared" si="0"/>
        <v>0</v>
      </c>
    </row>
    <row r="58" spans="1:17">
      <c r="A58" t="s">
        <v>272</v>
      </c>
      <c r="B58" t="s">
        <v>269</v>
      </c>
      <c r="C58" t="s">
        <v>266</v>
      </c>
      <c r="D58" t="s">
        <v>267</v>
      </c>
      <c r="E58" t="s">
        <v>2332</v>
      </c>
      <c r="F58" s="13">
        <v>46296</v>
      </c>
      <c r="G58" t="s">
        <v>93</v>
      </c>
      <c r="H58" t="s">
        <v>94</v>
      </c>
      <c r="I58" s="12">
        <f>_xlfn.XLOOKUP(A:A,'FY26 Prelim Allocation'!B:B, 'FY26 Prelim Allocation'!F:F, "", FALSE)</f>
        <v>0</v>
      </c>
      <c r="J58" s="12">
        <f>_xlfn.XLOOKUP(A:A, 'FY26 Full Allocation'!B:B, 'FY26 Full Allocation'!F:F, "", FALSE)</f>
        <v>0</v>
      </c>
      <c r="K58" s="12">
        <f>_xlfn.XLOOKUP(A:A, 'FY26 Full Allocation'!B:B, 'FY26 Full Allocation'!F:F, "", FALSE)</f>
        <v>0</v>
      </c>
      <c r="O58" t="s">
        <v>95</v>
      </c>
      <c r="P58" t="str">
        <f>_xlfn.XLOOKUP(A58,'FY26 Indirect Cost Rates'!E:E, 'FY26 Indirect Cost Rates'!D:D, "", FALSE)</f>
        <v/>
      </c>
      <c r="Q58">
        <f t="shared" si="0"/>
        <v>0</v>
      </c>
    </row>
    <row r="59" spans="1:17">
      <c r="A59" t="s">
        <v>273</v>
      </c>
      <c r="B59" t="s">
        <v>274</v>
      </c>
      <c r="C59" t="s">
        <v>274</v>
      </c>
      <c r="D59" t="s">
        <v>275</v>
      </c>
      <c r="E59" t="s">
        <v>2332</v>
      </c>
      <c r="F59" s="13">
        <v>46296</v>
      </c>
      <c r="G59" t="s">
        <v>93</v>
      </c>
      <c r="H59" t="s">
        <v>94</v>
      </c>
      <c r="I59" s="12">
        <f>_xlfn.XLOOKUP(A:A,'FY26 Prelim Allocation'!B:B, 'FY26 Prelim Allocation'!F:F, "", FALSE)</f>
        <v>4906.4799999999996</v>
      </c>
      <c r="J59" s="12">
        <f>_xlfn.XLOOKUP(A:A, 'FY26 Full Allocation'!B:B, 'FY26 Full Allocation'!F:F, "", FALSE)</f>
        <v>4905.4799999999996</v>
      </c>
      <c r="K59" s="12">
        <f>_xlfn.XLOOKUP(A:A, 'FY26 Full Allocation'!B:B, 'FY26 Full Allocation'!F:F, "", FALSE)</f>
        <v>4905.4799999999996</v>
      </c>
      <c r="O59" t="s">
        <v>95</v>
      </c>
      <c r="P59">
        <f>_xlfn.XLOOKUP(A59,'FY26 Indirect Cost Rates'!E:E, 'FY26 Indirect Cost Rates'!D:D, "", FALSE)</f>
        <v>8</v>
      </c>
      <c r="Q59">
        <f t="shared" si="0"/>
        <v>0.08</v>
      </c>
    </row>
    <row r="60" spans="1:17">
      <c r="A60" t="s">
        <v>276</v>
      </c>
      <c r="B60" t="s">
        <v>277</v>
      </c>
      <c r="C60" t="s">
        <v>278</v>
      </c>
      <c r="D60" t="s">
        <v>279</v>
      </c>
      <c r="E60" t="s">
        <v>2332</v>
      </c>
      <c r="F60" s="13">
        <v>46296</v>
      </c>
      <c r="G60" t="s">
        <v>93</v>
      </c>
      <c r="H60" t="s">
        <v>94</v>
      </c>
      <c r="I60" s="12">
        <f>_xlfn.XLOOKUP(A:A,'FY26 Prelim Allocation'!B:B, 'FY26 Prelim Allocation'!F:F, "", FALSE)</f>
        <v>0</v>
      </c>
      <c r="J60" s="12">
        <f>_xlfn.XLOOKUP(A:A, 'FY26 Full Allocation'!B:B, 'FY26 Full Allocation'!F:F, "", FALSE)</f>
        <v>0</v>
      </c>
      <c r="K60" s="12">
        <f>_xlfn.XLOOKUP(A:A, 'FY26 Full Allocation'!B:B, 'FY26 Full Allocation'!F:F, "", FALSE)</f>
        <v>0</v>
      </c>
      <c r="O60" t="s">
        <v>95</v>
      </c>
      <c r="P60">
        <f>_xlfn.XLOOKUP(A60,'FY26 Indirect Cost Rates'!E:E, 'FY26 Indirect Cost Rates'!D:D, "", FALSE)</f>
        <v>8</v>
      </c>
      <c r="Q60">
        <f t="shared" si="0"/>
        <v>0.08</v>
      </c>
    </row>
    <row r="61" spans="1:17">
      <c r="A61" t="s">
        <v>280</v>
      </c>
      <c r="B61" t="s">
        <v>281</v>
      </c>
      <c r="C61" t="s">
        <v>281</v>
      </c>
      <c r="D61">
        <v>0</v>
      </c>
      <c r="E61" t="s">
        <v>2332</v>
      </c>
      <c r="F61" s="13">
        <v>46296</v>
      </c>
      <c r="G61" t="s">
        <v>93</v>
      </c>
      <c r="H61" t="s">
        <v>94</v>
      </c>
      <c r="I61" s="12">
        <f>_xlfn.XLOOKUP(A:A,'FY26 Prelim Allocation'!B:B, 'FY26 Prelim Allocation'!F:F, "", FALSE)</f>
        <v>301.62</v>
      </c>
      <c r="J61" s="12">
        <f>_xlfn.XLOOKUP(A:A, 'FY26 Full Allocation'!B:B, 'FY26 Full Allocation'!F:F, "", FALSE)</f>
        <v>301.54000000000002</v>
      </c>
      <c r="K61" s="12">
        <f>_xlfn.XLOOKUP(A:A, 'FY26 Full Allocation'!B:B, 'FY26 Full Allocation'!F:F, "", FALSE)</f>
        <v>301.54000000000002</v>
      </c>
      <c r="O61" t="s">
        <v>95</v>
      </c>
      <c r="P61" t="str">
        <f>_xlfn.XLOOKUP(A61,'FY26 Indirect Cost Rates'!E:E, 'FY26 Indirect Cost Rates'!D:D, "", FALSE)</f>
        <v/>
      </c>
      <c r="Q61">
        <f t="shared" si="0"/>
        <v>0</v>
      </c>
    </row>
    <row r="62" spans="1:17">
      <c r="A62" t="s">
        <v>282</v>
      </c>
      <c r="B62" t="s">
        <v>283</v>
      </c>
      <c r="C62" t="s">
        <v>284</v>
      </c>
      <c r="D62" t="s">
        <v>285</v>
      </c>
      <c r="E62" t="s">
        <v>2332</v>
      </c>
      <c r="F62" s="13">
        <v>46296</v>
      </c>
      <c r="G62" t="s">
        <v>93</v>
      </c>
      <c r="H62" t="s">
        <v>94</v>
      </c>
      <c r="I62" s="12">
        <f>_xlfn.XLOOKUP(A:A,'FY26 Prelim Allocation'!B:B, 'FY26 Prelim Allocation'!F:F, "", FALSE)</f>
        <v>2520.84</v>
      </c>
      <c r="J62" s="12">
        <f>_xlfn.XLOOKUP(A:A, 'FY26 Full Allocation'!B:B, 'FY26 Full Allocation'!F:F, "", FALSE)</f>
        <v>2518.6</v>
      </c>
      <c r="K62" s="12">
        <f>_xlfn.XLOOKUP(A:A, 'FY26 Full Allocation'!B:B, 'FY26 Full Allocation'!F:F, "", FALSE)</f>
        <v>2518.6</v>
      </c>
      <c r="O62" t="s">
        <v>95</v>
      </c>
      <c r="P62" t="str">
        <f>_xlfn.XLOOKUP(A62,'FY26 Indirect Cost Rates'!E:E, 'FY26 Indirect Cost Rates'!D:D, "", FALSE)</f>
        <v/>
      </c>
      <c r="Q62">
        <f t="shared" si="0"/>
        <v>0</v>
      </c>
    </row>
    <row r="63" spans="1:17">
      <c r="A63" t="s">
        <v>286</v>
      </c>
      <c r="B63" t="s">
        <v>287</v>
      </c>
      <c r="C63" t="s">
        <v>288</v>
      </c>
      <c r="D63" t="s">
        <v>289</v>
      </c>
      <c r="E63" t="s">
        <v>2332</v>
      </c>
      <c r="F63" s="13">
        <v>46296</v>
      </c>
      <c r="G63" t="s">
        <v>93</v>
      </c>
      <c r="H63" t="s">
        <v>94</v>
      </c>
      <c r="I63" s="12">
        <f>_xlfn.XLOOKUP(A:A,'FY26 Prelim Allocation'!B:B, 'FY26 Prelim Allocation'!F:F, "", FALSE)</f>
        <v>1868.68</v>
      </c>
      <c r="J63" s="12">
        <f>_xlfn.XLOOKUP(A:A, 'FY26 Full Allocation'!B:B, 'FY26 Full Allocation'!F:F, "", FALSE)</f>
        <v>1866.81</v>
      </c>
      <c r="K63" s="12">
        <f>_xlfn.XLOOKUP(A:A, 'FY26 Full Allocation'!B:B, 'FY26 Full Allocation'!F:F, "", FALSE)</f>
        <v>1866.81</v>
      </c>
      <c r="O63" t="s">
        <v>95</v>
      </c>
      <c r="P63" t="str">
        <f>_xlfn.XLOOKUP(A63,'FY26 Indirect Cost Rates'!E:E, 'FY26 Indirect Cost Rates'!D:D, "", FALSE)</f>
        <v/>
      </c>
      <c r="Q63">
        <f t="shared" si="0"/>
        <v>0</v>
      </c>
    </row>
    <row r="64" spans="1:17">
      <c r="A64" t="s">
        <v>290</v>
      </c>
      <c r="B64" t="s">
        <v>291</v>
      </c>
      <c r="C64" t="s">
        <v>292</v>
      </c>
      <c r="D64" t="s">
        <v>293</v>
      </c>
      <c r="E64" t="s">
        <v>2332</v>
      </c>
      <c r="F64" s="13">
        <v>46296</v>
      </c>
      <c r="G64" t="s">
        <v>93</v>
      </c>
      <c r="H64" t="s">
        <v>94</v>
      </c>
      <c r="I64" s="12">
        <f>_xlfn.XLOOKUP(A:A,'FY26 Prelim Allocation'!B:B, 'FY26 Prelim Allocation'!F:F, "", FALSE)</f>
        <v>0</v>
      </c>
      <c r="J64" s="12">
        <f>_xlfn.XLOOKUP(A:A, 'FY26 Full Allocation'!B:B, 'FY26 Full Allocation'!F:F, "", FALSE)</f>
        <v>0</v>
      </c>
      <c r="K64" s="12">
        <f>_xlfn.XLOOKUP(A:A, 'FY26 Full Allocation'!B:B, 'FY26 Full Allocation'!F:F, "", FALSE)</f>
        <v>0</v>
      </c>
      <c r="O64" t="s">
        <v>95</v>
      </c>
      <c r="P64" t="str">
        <f>_xlfn.XLOOKUP(A64,'FY26 Indirect Cost Rates'!E:E, 'FY26 Indirect Cost Rates'!D:D, "", FALSE)</f>
        <v/>
      </c>
      <c r="Q64">
        <f t="shared" si="0"/>
        <v>0</v>
      </c>
    </row>
    <row r="65" spans="1:17">
      <c r="A65" t="s">
        <v>294</v>
      </c>
      <c r="B65" t="s">
        <v>295</v>
      </c>
      <c r="C65" t="s">
        <v>295</v>
      </c>
      <c r="D65">
        <v>0</v>
      </c>
      <c r="E65" t="s">
        <v>2332</v>
      </c>
      <c r="F65" s="13">
        <v>46296</v>
      </c>
      <c r="G65" t="s">
        <v>93</v>
      </c>
      <c r="H65" t="s">
        <v>94</v>
      </c>
      <c r="I65" s="12" t="str">
        <f>_xlfn.XLOOKUP(A:A,'FY26 Prelim Allocation'!B:B, 'FY26 Prelim Allocation'!F:F, "", FALSE)</f>
        <v/>
      </c>
      <c r="J65" s="12" t="str">
        <f>_xlfn.XLOOKUP(A:A, 'FY26 Full Allocation'!B:B, 'FY26 Full Allocation'!F:F, "", FALSE)</f>
        <v/>
      </c>
      <c r="K65" s="12" t="str">
        <f>_xlfn.XLOOKUP(A:A, 'FY26 Full Allocation'!B:B, 'FY26 Full Allocation'!F:F, "", FALSE)</f>
        <v/>
      </c>
      <c r="O65" t="s">
        <v>95</v>
      </c>
      <c r="P65" t="str">
        <f>_xlfn.XLOOKUP(A65,'FY26 Indirect Cost Rates'!E:E, 'FY26 Indirect Cost Rates'!D:D, "", FALSE)</f>
        <v/>
      </c>
      <c r="Q65">
        <f t="shared" si="0"/>
        <v>0</v>
      </c>
    </row>
    <row r="66" spans="1:17">
      <c r="A66" t="s">
        <v>296</v>
      </c>
      <c r="B66" t="s">
        <v>297</v>
      </c>
      <c r="C66" t="s">
        <v>297</v>
      </c>
      <c r="D66" t="s">
        <v>298</v>
      </c>
      <c r="E66" t="s">
        <v>2332</v>
      </c>
      <c r="F66" s="13">
        <v>46296</v>
      </c>
      <c r="G66" t="s">
        <v>93</v>
      </c>
      <c r="H66" t="s">
        <v>94</v>
      </c>
      <c r="I66" s="12">
        <f>_xlfn.XLOOKUP(A:A,'FY26 Prelim Allocation'!B:B, 'FY26 Prelim Allocation'!F:F, "", FALSE)</f>
        <v>1203.8599999999999</v>
      </c>
      <c r="J66" s="12">
        <f>_xlfn.XLOOKUP(A:A, 'FY26 Full Allocation'!B:B, 'FY26 Full Allocation'!F:F, "", FALSE)</f>
        <v>0</v>
      </c>
      <c r="K66" s="12">
        <f>_xlfn.XLOOKUP(A:A, 'FY26 Full Allocation'!B:B, 'FY26 Full Allocation'!F:F, "", FALSE)</f>
        <v>0</v>
      </c>
      <c r="O66" t="s">
        <v>95</v>
      </c>
      <c r="P66" t="str">
        <f>_xlfn.XLOOKUP(A66,'FY26 Indirect Cost Rates'!E:E, 'FY26 Indirect Cost Rates'!D:D, "", FALSE)</f>
        <v/>
      </c>
      <c r="Q66">
        <f t="shared" si="0"/>
        <v>0</v>
      </c>
    </row>
    <row r="67" spans="1:17">
      <c r="A67" t="s">
        <v>299</v>
      </c>
      <c r="B67" t="s">
        <v>300</v>
      </c>
      <c r="C67">
        <v>0</v>
      </c>
      <c r="D67">
        <v>0</v>
      </c>
      <c r="E67" t="s">
        <v>2332</v>
      </c>
      <c r="F67" s="13">
        <v>46296</v>
      </c>
      <c r="G67" t="s">
        <v>93</v>
      </c>
      <c r="H67" t="s">
        <v>94</v>
      </c>
      <c r="I67" s="12">
        <f>_xlfn.XLOOKUP(A:A,'FY26 Prelim Allocation'!B:B, 'FY26 Prelim Allocation'!F:F, "", FALSE)</f>
        <v>0</v>
      </c>
      <c r="J67" s="12">
        <f>_xlfn.XLOOKUP(A:A, 'FY26 Full Allocation'!B:B, 'FY26 Full Allocation'!F:F, "", FALSE)</f>
        <v>0</v>
      </c>
      <c r="K67" s="12">
        <f>_xlfn.XLOOKUP(A:A, 'FY26 Full Allocation'!B:B, 'FY26 Full Allocation'!F:F, "", FALSE)</f>
        <v>0</v>
      </c>
      <c r="O67" t="s">
        <v>95</v>
      </c>
      <c r="P67" t="str">
        <f>_xlfn.XLOOKUP(A67,'FY26 Indirect Cost Rates'!E:E, 'FY26 Indirect Cost Rates'!D:D, "", FALSE)</f>
        <v/>
      </c>
      <c r="Q67">
        <f t="shared" si="0"/>
        <v>0</v>
      </c>
    </row>
    <row r="68" spans="1:17">
      <c r="A68" t="s">
        <v>301</v>
      </c>
      <c r="B68" t="s">
        <v>302</v>
      </c>
      <c r="C68" t="s">
        <v>302</v>
      </c>
      <c r="D68" t="s">
        <v>303</v>
      </c>
      <c r="E68" t="s">
        <v>2332</v>
      </c>
      <c r="F68" s="13">
        <v>46296</v>
      </c>
      <c r="G68" t="s">
        <v>93</v>
      </c>
      <c r="H68" t="s">
        <v>94</v>
      </c>
      <c r="I68" s="12">
        <f>_xlfn.XLOOKUP(A:A,'FY26 Prelim Allocation'!B:B, 'FY26 Prelim Allocation'!F:F, "", FALSE)</f>
        <v>48.63</v>
      </c>
      <c r="J68" s="12">
        <f>_xlfn.XLOOKUP(A:A, 'FY26 Full Allocation'!B:B, 'FY26 Full Allocation'!F:F, "", FALSE)</f>
        <v>0</v>
      </c>
      <c r="K68" s="12">
        <f>_xlfn.XLOOKUP(A:A, 'FY26 Full Allocation'!B:B, 'FY26 Full Allocation'!F:F, "", FALSE)</f>
        <v>0</v>
      </c>
      <c r="O68" t="s">
        <v>95</v>
      </c>
      <c r="P68" t="str">
        <f>_xlfn.XLOOKUP(A68,'FY26 Indirect Cost Rates'!E:E, 'FY26 Indirect Cost Rates'!D:D, "", FALSE)</f>
        <v/>
      </c>
      <c r="Q68">
        <f t="shared" ref="Q68:Q131" si="1">IFERROR(P68/100,0)</f>
        <v>0</v>
      </c>
    </row>
    <row r="69" spans="1:17">
      <c r="A69" t="s">
        <v>304</v>
      </c>
      <c r="B69" t="s">
        <v>305</v>
      </c>
      <c r="C69" t="s">
        <v>305</v>
      </c>
      <c r="D69" t="s">
        <v>306</v>
      </c>
      <c r="E69" t="s">
        <v>2332</v>
      </c>
      <c r="F69" s="13">
        <v>46296</v>
      </c>
      <c r="G69" t="s">
        <v>93</v>
      </c>
      <c r="H69" t="s">
        <v>94</v>
      </c>
      <c r="I69" s="12">
        <f>_xlfn.XLOOKUP(A:A,'FY26 Prelim Allocation'!B:B, 'FY26 Prelim Allocation'!F:F, "", FALSE)</f>
        <v>0</v>
      </c>
      <c r="J69" s="12">
        <f>_xlfn.XLOOKUP(A:A, 'FY26 Full Allocation'!B:B, 'FY26 Full Allocation'!F:F, "", FALSE)</f>
        <v>0</v>
      </c>
      <c r="K69" s="12">
        <f>_xlfn.XLOOKUP(A:A, 'FY26 Full Allocation'!B:B, 'FY26 Full Allocation'!F:F, "", FALSE)</f>
        <v>0</v>
      </c>
      <c r="O69" t="s">
        <v>95</v>
      </c>
      <c r="P69" t="str">
        <f>_xlfn.XLOOKUP(A69,'FY26 Indirect Cost Rates'!E:E, 'FY26 Indirect Cost Rates'!D:D, "", FALSE)</f>
        <v/>
      </c>
      <c r="Q69">
        <f t="shared" si="1"/>
        <v>0</v>
      </c>
    </row>
    <row r="70" spans="1:17">
      <c r="A70" t="s">
        <v>307</v>
      </c>
      <c r="B70" t="s">
        <v>308</v>
      </c>
      <c r="C70" t="s">
        <v>309</v>
      </c>
      <c r="D70" t="s">
        <v>310</v>
      </c>
      <c r="E70" t="s">
        <v>2332</v>
      </c>
      <c r="F70" s="13">
        <v>46296</v>
      </c>
      <c r="G70" t="s">
        <v>93</v>
      </c>
      <c r="H70" t="s">
        <v>94</v>
      </c>
      <c r="I70" s="12">
        <f>_xlfn.XLOOKUP(A:A,'FY26 Prelim Allocation'!B:B, 'FY26 Prelim Allocation'!F:F, "", FALSE)</f>
        <v>0</v>
      </c>
      <c r="J70" s="12">
        <f>_xlfn.XLOOKUP(A:A, 'FY26 Full Allocation'!B:B, 'FY26 Full Allocation'!F:F, "", FALSE)</f>
        <v>0</v>
      </c>
      <c r="K70" s="12">
        <f>_xlfn.XLOOKUP(A:A, 'FY26 Full Allocation'!B:B, 'FY26 Full Allocation'!F:F, "", FALSE)</f>
        <v>0</v>
      </c>
      <c r="O70" t="s">
        <v>95</v>
      </c>
      <c r="P70" t="str">
        <f>_xlfn.XLOOKUP(A70,'FY26 Indirect Cost Rates'!E:E, 'FY26 Indirect Cost Rates'!D:D, "", FALSE)</f>
        <v/>
      </c>
      <c r="Q70">
        <f t="shared" si="1"/>
        <v>0</v>
      </c>
    </row>
    <row r="71" spans="1:17">
      <c r="A71" t="s">
        <v>311</v>
      </c>
      <c r="B71" t="s">
        <v>312</v>
      </c>
      <c r="C71" t="s">
        <v>313</v>
      </c>
      <c r="D71" t="s">
        <v>314</v>
      </c>
      <c r="E71" t="s">
        <v>2332</v>
      </c>
      <c r="F71" s="13">
        <v>46296</v>
      </c>
      <c r="G71" t="s">
        <v>93</v>
      </c>
      <c r="H71" t="s">
        <v>94</v>
      </c>
      <c r="I71" s="12">
        <f>_xlfn.XLOOKUP(A:A,'FY26 Prelim Allocation'!B:B, 'FY26 Prelim Allocation'!F:F, "", FALSE)</f>
        <v>17865.64</v>
      </c>
      <c r="J71" s="12">
        <f>_xlfn.XLOOKUP(A:A, 'FY26 Full Allocation'!B:B, 'FY26 Full Allocation'!F:F, "", FALSE)</f>
        <v>17865.28</v>
      </c>
      <c r="K71" s="12">
        <f>_xlfn.XLOOKUP(A:A, 'FY26 Full Allocation'!B:B, 'FY26 Full Allocation'!F:F, "", FALSE)</f>
        <v>17865.28</v>
      </c>
      <c r="O71" t="s">
        <v>95</v>
      </c>
      <c r="P71" t="str">
        <f>_xlfn.XLOOKUP(A71,'FY26 Indirect Cost Rates'!E:E, 'FY26 Indirect Cost Rates'!D:D, "", FALSE)</f>
        <v/>
      </c>
      <c r="Q71">
        <f t="shared" si="1"/>
        <v>0</v>
      </c>
    </row>
    <row r="72" spans="1:17">
      <c r="A72" t="s">
        <v>315</v>
      </c>
      <c r="B72" t="s">
        <v>316</v>
      </c>
      <c r="C72" t="s">
        <v>317</v>
      </c>
      <c r="D72" t="s">
        <v>318</v>
      </c>
      <c r="E72" t="s">
        <v>2332</v>
      </c>
      <c r="F72" s="13">
        <v>46296</v>
      </c>
      <c r="G72" t="s">
        <v>93</v>
      </c>
      <c r="H72" t="s">
        <v>94</v>
      </c>
      <c r="I72" s="12">
        <f>_xlfn.XLOOKUP(A:A,'FY26 Prelim Allocation'!B:B, 'FY26 Prelim Allocation'!F:F, "", FALSE)</f>
        <v>592.70000000000005</v>
      </c>
      <c r="J72" s="12">
        <f>_xlfn.XLOOKUP(A:A, 'FY26 Full Allocation'!B:B, 'FY26 Full Allocation'!F:F, "", FALSE)</f>
        <v>0</v>
      </c>
      <c r="K72" s="12">
        <f>_xlfn.XLOOKUP(A:A, 'FY26 Full Allocation'!B:B, 'FY26 Full Allocation'!F:F, "", FALSE)</f>
        <v>0</v>
      </c>
      <c r="O72" t="s">
        <v>95</v>
      </c>
      <c r="P72">
        <f>_xlfn.XLOOKUP(A72,'FY26 Indirect Cost Rates'!E:E, 'FY26 Indirect Cost Rates'!D:D, "", FALSE)</f>
        <v>8</v>
      </c>
      <c r="Q72">
        <f t="shared" si="1"/>
        <v>0.08</v>
      </c>
    </row>
    <row r="73" spans="1:17">
      <c r="A73" t="s">
        <v>319</v>
      </c>
      <c r="B73" t="s">
        <v>320</v>
      </c>
      <c r="C73" t="s">
        <v>321</v>
      </c>
      <c r="D73" t="s">
        <v>322</v>
      </c>
      <c r="E73" t="s">
        <v>2332</v>
      </c>
      <c r="F73" s="13">
        <v>46296</v>
      </c>
      <c r="G73" t="s">
        <v>93</v>
      </c>
      <c r="H73" t="s">
        <v>94</v>
      </c>
      <c r="I73" s="12">
        <f>_xlfn.XLOOKUP(A:A,'FY26 Prelim Allocation'!B:B, 'FY26 Prelim Allocation'!F:F, "", FALSE)</f>
        <v>326.27</v>
      </c>
      <c r="J73" s="12">
        <f>_xlfn.XLOOKUP(A:A, 'FY26 Full Allocation'!B:B, 'FY26 Full Allocation'!F:F, "", FALSE)</f>
        <v>326.24</v>
      </c>
      <c r="K73" s="12">
        <f>_xlfn.XLOOKUP(A:A, 'FY26 Full Allocation'!B:B, 'FY26 Full Allocation'!F:F, "", FALSE)</f>
        <v>326.24</v>
      </c>
      <c r="O73" t="s">
        <v>95</v>
      </c>
      <c r="P73" t="str">
        <f>_xlfn.XLOOKUP(A73,'FY26 Indirect Cost Rates'!E:E, 'FY26 Indirect Cost Rates'!D:D, "", FALSE)</f>
        <v/>
      </c>
      <c r="Q73">
        <f t="shared" si="1"/>
        <v>0</v>
      </c>
    </row>
    <row r="74" spans="1:17">
      <c r="A74" t="s">
        <v>323</v>
      </c>
      <c r="B74" t="s">
        <v>324</v>
      </c>
      <c r="C74" t="s">
        <v>325</v>
      </c>
      <c r="D74" t="s">
        <v>326</v>
      </c>
      <c r="E74" t="s">
        <v>2332</v>
      </c>
      <c r="F74" s="13">
        <v>46296</v>
      </c>
      <c r="G74" t="s">
        <v>93</v>
      </c>
      <c r="H74" t="s">
        <v>94</v>
      </c>
      <c r="I74" s="12">
        <f>_xlfn.XLOOKUP(A:A,'FY26 Prelim Allocation'!B:B, 'FY26 Prelim Allocation'!F:F, "", FALSE)</f>
        <v>783.49</v>
      </c>
      <c r="J74" s="12">
        <f>_xlfn.XLOOKUP(A:A, 'FY26 Full Allocation'!B:B, 'FY26 Full Allocation'!F:F, "", FALSE)</f>
        <v>783.16</v>
      </c>
      <c r="K74" s="12">
        <f>_xlfn.XLOOKUP(A:A, 'FY26 Full Allocation'!B:B, 'FY26 Full Allocation'!F:F, "", FALSE)</f>
        <v>783.16</v>
      </c>
      <c r="O74" t="s">
        <v>95</v>
      </c>
      <c r="P74">
        <f>_xlfn.XLOOKUP(A74,'FY26 Indirect Cost Rates'!E:E, 'FY26 Indirect Cost Rates'!D:D, "", FALSE)</f>
        <v>6.19</v>
      </c>
      <c r="Q74">
        <f t="shared" si="1"/>
        <v>6.1900000000000004E-2</v>
      </c>
    </row>
    <row r="75" spans="1:17">
      <c r="A75" t="s">
        <v>327</v>
      </c>
      <c r="B75" t="s">
        <v>328</v>
      </c>
      <c r="C75" t="s">
        <v>329</v>
      </c>
      <c r="D75" t="s">
        <v>330</v>
      </c>
      <c r="E75" t="s">
        <v>2332</v>
      </c>
      <c r="F75" s="13">
        <v>46296</v>
      </c>
      <c r="G75" t="s">
        <v>93</v>
      </c>
      <c r="H75" t="s">
        <v>94</v>
      </c>
      <c r="I75" s="12">
        <f>_xlfn.XLOOKUP(A:A,'FY26 Prelim Allocation'!B:B, 'FY26 Prelim Allocation'!F:F, "", FALSE)</f>
        <v>0</v>
      </c>
      <c r="J75" s="12" t="str">
        <f>_xlfn.XLOOKUP(A:A, 'FY26 Full Allocation'!B:B, 'FY26 Full Allocation'!F:F, "", FALSE)</f>
        <v/>
      </c>
      <c r="K75" s="12" t="str">
        <f>_xlfn.XLOOKUP(A:A, 'FY26 Full Allocation'!B:B, 'FY26 Full Allocation'!F:F, "", FALSE)</f>
        <v/>
      </c>
      <c r="O75" t="s">
        <v>95</v>
      </c>
      <c r="P75">
        <f>_xlfn.XLOOKUP(A75,'FY26 Indirect Cost Rates'!E:E, 'FY26 Indirect Cost Rates'!D:D, "", FALSE)</f>
        <v>8</v>
      </c>
      <c r="Q75">
        <f t="shared" si="1"/>
        <v>0.08</v>
      </c>
    </row>
    <row r="76" spans="1:17">
      <c r="A76" t="s">
        <v>331</v>
      </c>
      <c r="B76" t="s">
        <v>332</v>
      </c>
      <c r="C76" t="s">
        <v>329</v>
      </c>
      <c r="D76" t="s">
        <v>330</v>
      </c>
      <c r="E76" t="s">
        <v>2332</v>
      </c>
      <c r="F76" s="13">
        <v>46296</v>
      </c>
      <c r="G76" t="s">
        <v>93</v>
      </c>
      <c r="H76" t="s">
        <v>94</v>
      </c>
      <c r="I76" s="12">
        <f>_xlfn.XLOOKUP(A:A,'FY26 Prelim Allocation'!B:B, 'FY26 Prelim Allocation'!F:F, "", FALSE)</f>
        <v>3769.82</v>
      </c>
      <c r="J76" s="12">
        <f>_xlfn.XLOOKUP(A:A, 'FY26 Full Allocation'!B:B, 'FY26 Full Allocation'!F:F, "", FALSE)</f>
        <v>3766.31</v>
      </c>
      <c r="K76" s="12">
        <f>_xlfn.XLOOKUP(A:A, 'FY26 Full Allocation'!B:B, 'FY26 Full Allocation'!F:F, "", FALSE)</f>
        <v>3766.31</v>
      </c>
      <c r="O76" t="s">
        <v>95</v>
      </c>
      <c r="P76">
        <f>_xlfn.XLOOKUP(A76,'FY26 Indirect Cost Rates'!E:E, 'FY26 Indirect Cost Rates'!D:D, "", FALSE)</f>
        <v>8</v>
      </c>
      <c r="Q76">
        <f t="shared" si="1"/>
        <v>0.08</v>
      </c>
    </row>
    <row r="77" spans="1:17">
      <c r="A77" t="s">
        <v>333</v>
      </c>
      <c r="B77" t="s">
        <v>329</v>
      </c>
      <c r="C77" t="s">
        <v>329</v>
      </c>
      <c r="D77" t="s">
        <v>330</v>
      </c>
      <c r="E77" t="s">
        <v>2332</v>
      </c>
      <c r="F77" s="13">
        <v>46296</v>
      </c>
      <c r="G77" t="s">
        <v>93</v>
      </c>
      <c r="H77" t="s">
        <v>94</v>
      </c>
      <c r="I77" s="12">
        <f>_xlfn.XLOOKUP(A:A,'FY26 Prelim Allocation'!B:B, 'FY26 Prelim Allocation'!F:F, "", FALSE)</f>
        <v>0</v>
      </c>
      <c r="J77" s="12" t="str">
        <f>_xlfn.XLOOKUP(A:A, 'FY26 Full Allocation'!B:B, 'FY26 Full Allocation'!F:F, "", FALSE)</f>
        <v/>
      </c>
      <c r="K77" s="12" t="str">
        <f>_xlfn.XLOOKUP(A:A, 'FY26 Full Allocation'!B:B, 'FY26 Full Allocation'!F:F, "", FALSE)</f>
        <v/>
      </c>
      <c r="O77" t="s">
        <v>95</v>
      </c>
      <c r="P77">
        <f>_xlfn.XLOOKUP(A77,'FY26 Indirect Cost Rates'!E:E, 'FY26 Indirect Cost Rates'!D:D, "", FALSE)</f>
        <v>8</v>
      </c>
      <c r="Q77">
        <f t="shared" si="1"/>
        <v>0.08</v>
      </c>
    </row>
    <row r="78" spans="1:17">
      <c r="A78" t="s">
        <v>334</v>
      </c>
      <c r="B78" t="s">
        <v>329</v>
      </c>
      <c r="C78" t="s">
        <v>329</v>
      </c>
      <c r="D78" t="s">
        <v>330</v>
      </c>
      <c r="E78" t="s">
        <v>2332</v>
      </c>
      <c r="F78" s="13">
        <v>46296</v>
      </c>
      <c r="G78" t="s">
        <v>93</v>
      </c>
      <c r="H78" t="s">
        <v>94</v>
      </c>
      <c r="I78" s="12">
        <f>_xlfn.XLOOKUP(A:A,'FY26 Prelim Allocation'!B:B, 'FY26 Prelim Allocation'!F:F, "", FALSE)</f>
        <v>0</v>
      </c>
      <c r="J78" s="12" t="str">
        <f>_xlfn.XLOOKUP(A:A, 'FY26 Full Allocation'!B:B, 'FY26 Full Allocation'!F:F, "", FALSE)</f>
        <v/>
      </c>
      <c r="K78" s="12" t="str">
        <f>_xlfn.XLOOKUP(A:A, 'FY26 Full Allocation'!B:B, 'FY26 Full Allocation'!F:F, "", FALSE)</f>
        <v/>
      </c>
      <c r="O78" t="s">
        <v>95</v>
      </c>
      <c r="P78">
        <f>_xlfn.XLOOKUP(A78,'FY26 Indirect Cost Rates'!E:E, 'FY26 Indirect Cost Rates'!D:D, "", FALSE)</f>
        <v>8</v>
      </c>
      <c r="Q78">
        <f t="shared" si="1"/>
        <v>0.08</v>
      </c>
    </row>
    <row r="79" spans="1:17">
      <c r="A79" t="s">
        <v>335</v>
      </c>
      <c r="B79" t="s">
        <v>329</v>
      </c>
      <c r="C79" t="s">
        <v>329</v>
      </c>
      <c r="D79" t="s">
        <v>330</v>
      </c>
      <c r="E79" t="s">
        <v>2332</v>
      </c>
      <c r="F79" s="13">
        <v>46296</v>
      </c>
      <c r="G79" t="s">
        <v>93</v>
      </c>
      <c r="H79" t="s">
        <v>94</v>
      </c>
      <c r="I79" s="12">
        <f>_xlfn.XLOOKUP(A:A,'FY26 Prelim Allocation'!B:B, 'FY26 Prelim Allocation'!F:F, "", FALSE)</f>
        <v>0</v>
      </c>
      <c r="J79" s="12" t="str">
        <f>_xlfn.XLOOKUP(A:A, 'FY26 Full Allocation'!B:B, 'FY26 Full Allocation'!F:F, "", FALSE)</f>
        <v/>
      </c>
      <c r="K79" s="12" t="str">
        <f>_xlfn.XLOOKUP(A:A, 'FY26 Full Allocation'!B:B, 'FY26 Full Allocation'!F:F, "", FALSE)</f>
        <v/>
      </c>
      <c r="O79" t="s">
        <v>95</v>
      </c>
      <c r="P79">
        <f>_xlfn.XLOOKUP(A79,'FY26 Indirect Cost Rates'!E:E, 'FY26 Indirect Cost Rates'!D:D, "", FALSE)</f>
        <v>8</v>
      </c>
      <c r="Q79">
        <f t="shared" si="1"/>
        <v>0.08</v>
      </c>
    </row>
    <row r="80" spans="1:17">
      <c r="A80" t="s">
        <v>336</v>
      </c>
      <c r="B80" t="s">
        <v>329</v>
      </c>
      <c r="C80" t="s">
        <v>329</v>
      </c>
      <c r="D80" t="s">
        <v>330</v>
      </c>
      <c r="E80" t="s">
        <v>2332</v>
      </c>
      <c r="F80" s="13">
        <v>46296</v>
      </c>
      <c r="G80" t="s">
        <v>93</v>
      </c>
      <c r="H80" t="s">
        <v>94</v>
      </c>
      <c r="I80" s="12">
        <f>_xlfn.XLOOKUP(A:A,'FY26 Prelim Allocation'!B:B, 'FY26 Prelim Allocation'!F:F, "", FALSE)</f>
        <v>0</v>
      </c>
      <c r="J80" s="12" t="str">
        <f>_xlfn.XLOOKUP(A:A, 'FY26 Full Allocation'!B:B, 'FY26 Full Allocation'!F:F, "", FALSE)</f>
        <v/>
      </c>
      <c r="K80" s="12" t="str">
        <f>_xlfn.XLOOKUP(A:A, 'FY26 Full Allocation'!B:B, 'FY26 Full Allocation'!F:F, "", FALSE)</f>
        <v/>
      </c>
      <c r="O80" t="s">
        <v>95</v>
      </c>
      <c r="P80">
        <f>_xlfn.XLOOKUP(A80,'FY26 Indirect Cost Rates'!E:E, 'FY26 Indirect Cost Rates'!D:D, "", FALSE)</f>
        <v>8</v>
      </c>
      <c r="Q80">
        <f t="shared" si="1"/>
        <v>0.08</v>
      </c>
    </row>
    <row r="81" spans="1:17">
      <c r="A81" t="s">
        <v>337</v>
      </c>
      <c r="B81" t="s">
        <v>329</v>
      </c>
      <c r="C81" t="s">
        <v>329</v>
      </c>
      <c r="D81" t="s">
        <v>330</v>
      </c>
      <c r="E81" t="s">
        <v>2332</v>
      </c>
      <c r="F81" s="13">
        <v>46296</v>
      </c>
      <c r="G81" t="s">
        <v>93</v>
      </c>
      <c r="H81" t="s">
        <v>94</v>
      </c>
      <c r="I81" s="12">
        <f>_xlfn.XLOOKUP(A:A,'FY26 Prelim Allocation'!B:B, 'FY26 Prelim Allocation'!F:F, "", FALSE)</f>
        <v>1994.32</v>
      </c>
      <c r="J81" s="12">
        <f>_xlfn.XLOOKUP(A:A, 'FY26 Full Allocation'!B:B, 'FY26 Full Allocation'!F:F, "", FALSE)</f>
        <v>23005.85</v>
      </c>
      <c r="K81" s="12">
        <f>_xlfn.XLOOKUP(A:A, 'FY26 Full Allocation'!B:B, 'FY26 Full Allocation'!F:F, "", FALSE)</f>
        <v>23005.85</v>
      </c>
      <c r="O81" t="s">
        <v>95</v>
      </c>
      <c r="P81">
        <f>_xlfn.XLOOKUP(A81,'FY26 Indirect Cost Rates'!E:E, 'FY26 Indirect Cost Rates'!D:D, "", FALSE)</f>
        <v>8</v>
      </c>
      <c r="Q81">
        <f t="shared" si="1"/>
        <v>0.08</v>
      </c>
    </row>
    <row r="82" spans="1:17">
      <c r="A82" t="s">
        <v>338</v>
      </c>
      <c r="B82" t="s">
        <v>329</v>
      </c>
      <c r="C82" t="s">
        <v>329</v>
      </c>
      <c r="D82" t="s">
        <v>330</v>
      </c>
      <c r="E82" t="s">
        <v>2332</v>
      </c>
      <c r="F82" s="13">
        <v>46296</v>
      </c>
      <c r="G82" t="s">
        <v>93</v>
      </c>
      <c r="H82" t="s">
        <v>94</v>
      </c>
      <c r="I82" s="12">
        <f>_xlfn.XLOOKUP(A:A,'FY26 Prelim Allocation'!B:B, 'FY26 Prelim Allocation'!F:F, "", FALSE)</f>
        <v>0</v>
      </c>
      <c r="J82" s="12" t="str">
        <f>_xlfn.XLOOKUP(A:A, 'FY26 Full Allocation'!B:B, 'FY26 Full Allocation'!F:F, "", FALSE)</f>
        <v/>
      </c>
      <c r="K82" s="12" t="str">
        <f>_xlfn.XLOOKUP(A:A, 'FY26 Full Allocation'!B:B, 'FY26 Full Allocation'!F:F, "", FALSE)</f>
        <v/>
      </c>
      <c r="O82" t="s">
        <v>95</v>
      </c>
      <c r="P82">
        <f>_xlfn.XLOOKUP(A82,'FY26 Indirect Cost Rates'!E:E, 'FY26 Indirect Cost Rates'!D:D, "", FALSE)</f>
        <v>8</v>
      </c>
      <c r="Q82">
        <f t="shared" si="1"/>
        <v>0.08</v>
      </c>
    </row>
    <row r="83" spans="1:17">
      <c r="A83" t="s">
        <v>339</v>
      </c>
      <c r="B83" t="s">
        <v>329</v>
      </c>
      <c r="C83" t="s">
        <v>329</v>
      </c>
      <c r="D83" t="s">
        <v>330</v>
      </c>
      <c r="E83" t="s">
        <v>2332</v>
      </c>
      <c r="F83" s="13">
        <v>46296</v>
      </c>
      <c r="G83" t="s">
        <v>93</v>
      </c>
      <c r="H83" t="s">
        <v>94</v>
      </c>
      <c r="I83" s="12">
        <f>_xlfn.XLOOKUP(A:A,'FY26 Prelim Allocation'!B:B, 'FY26 Prelim Allocation'!F:F, "", FALSE)</f>
        <v>0</v>
      </c>
      <c r="J83" s="12" t="str">
        <f>_xlfn.XLOOKUP(A:A, 'FY26 Full Allocation'!B:B, 'FY26 Full Allocation'!F:F, "", FALSE)</f>
        <v/>
      </c>
      <c r="K83" s="12" t="str">
        <f>_xlfn.XLOOKUP(A:A, 'FY26 Full Allocation'!B:B, 'FY26 Full Allocation'!F:F, "", FALSE)</f>
        <v/>
      </c>
      <c r="O83" t="s">
        <v>95</v>
      </c>
      <c r="P83">
        <f>_xlfn.XLOOKUP(A83,'FY26 Indirect Cost Rates'!E:E, 'FY26 Indirect Cost Rates'!D:D, "", FALSE)</f>
        <v>8</v>
      </c>
      <c r="Q83">
        <f t="shared" si="1"/>
        <v>0.08</v>
      </c>
    </row>
    <row r="84" spans="1:17">
      <c r="A84" t="s">
        <v>340</v>
      </c>
      <c r="B84" t="s">
        <v>329</v>
      </c>
      <c r="C84" t="s">
        <v>329</v>
      </c>
      <c r="D84" t="s">
        <v>330</v>
      </c>
      <c r="E84" t="s">
        <v>2332</v>
      </c>
      <c r="F84" s="13">
        <v>46296</v>
      </c>
      <c r="G84" t="s">
        <v>93</v>
      </c>
      <c r="H84" t="s">
        <v>94</v>
      </c>
      <c r="I84" s="12">
        <f>_xlfn.XLOOKUP(A:A,'FY26 Prelim Allocation'!B:B, 'FY26 Prelim Allocation'!F:F, "", FALSE)</f>
        <v>0</v>
      </c>
      <c r="J84" s="12" t="str">
        <f>_xlfn.XLOOKUP(A:A, 'FY26 Full Allocation'!B:B, 'FY26 Full Allocation'!F:F, "", FALSE)</f>
        <v/>
      </c>
      <c r="K84" s="12" t="str">
        <f>_xlfn.XLOOKUP(A:A, 'FY26 Full Allocation'!B:B, 'FY26 Full Allocation'!F:F, "", FALSE)</f>
        <v/>
      </c>
      <c r="O84" t="s">
        <v>95</v>
      </c>
      <c r="P84">
        <f>_xlfn.XLOOKUP(A84,'FY26 Indirect Cost Rates'!E:E, 'FY26 Indirect Cost Rates'!D:D, "", FALSE)</f>
        <v>8</v>
      </c>
      <c r="Q84">
        <f t="shared" si="1"/>
        <v>0.08</v>
      </c>
    </row>
    <row r="85" spans="1:17">
      <c r="A85" t="s">
        <v>341</v>
      </c>
      <c r="B85" t="s">
        <v>329</v>
      </c>
      <c r="C85" t="s">
        <v>329</v>
      </c>
      <c r="D85" t="s">
        <v>330</v>
      </c>
      <c r="E85" t="s">
        <v>2332</v>
      </c>
      <c r="F85" s="13">
        <v>46296</v>
      </c>
      <c r="G85" t="s">
        <v>93</v>
      </c>
      <c r="H85" t="s">
        <v>94</v>
      </c>
      <c r="I85" s="12">
        <f>_xlfn.XLOOKUP(A:A,'FY26 Prelim Allocation'!B:B, 'FY26 Prelim Allocation'!F:F, "", FALSE)</f>
        <v>0</v>
      </c>
      <c r="J85" s="12" t="str">
        <f>_xlfn.XLOOKUP(A:A, 'FY26 Full Allocation'!B:B, 'FY26 Full Allocation'!F:F, "", FALSE)</f>
        <v/>
      </c>
      <c r="K85" s="12" t="str">
        <f>_xlfn.XLOOKUP(A:A, 'FY26 Full Allocation'!B:B, 'FY26 Full Allocation'!F:F, "", FALSE)</f>
        <v/>
      </c>
      <c r="O85" t="s">
        <v>95</v>
      </c>
      <c r="P85">
        <f>_xlfn.XLOOKUP(A85,'FY26 Indirect Cost Rates'!E:E, 'FY26 Indirect Cost Rates'!D:D, "", FALSE)</f>
        <v>8</v>
      </c>
      <c r="Q85">
        <f t="shared" si="1"/>
        <v>0.08</v>
      </c>
    </row>
    <row r="86" spans="1:17">
      <c r="A86" t="s">
        <v>342</v>
      </c>
      <c r="B86" t="s">
        <v>343</v>
      </c>
      <c r="C86" t="s">
        <v>344</v>
      </c>
      <c r="D86" t="s">
        <v>345</v>
      </c>
      <c r="E86" t="s">
        <v>2332</v>
      </c>
      <c r="F86" s="13">
        <v>46296</v>
      </c>
      <c r="G86" t="s">
        <v>93</v>
      </c>
      <c r="H86" t="s">
        <v>94</v>
      </c>
      <c r="I86" s="12">
        <f>_xlfn.XLOOKUP(A:A,'FY26 Prelim Allocation'!B:B, 'FY26 Prelim Allocation'!F:F, "", FALSE)</f>
        <v>13996.49</v>
      </c>
      <c r="J86" s="12">
        <f>_xlfn.XLOOKUP(A:A, 'FY26 Full Allocation'!B:B, 'FY26 Full Allocation'!F:F, "", FALSE)</f>
        <v>13989.98</v>
      </c>
      <c r="K86" s="12">
        <f>_xlfn.XLOOKUP(A:A, 'FY26 Full Allocation'!B:B, 'FY26 Full Allocation'!F:F, "", FALSE)</f>
        <v>13989.98</v>
      </c>
      <c r="O86" t="s">
        <v>95</v>
      </c>
      <c r="P86">
        <f>_xlfn.XLOOKUP(A86,'FY26 Indirect Cost Rates'!E:E, 'FY26 Indirect Cost Rates'!D:D, "", FALSE)</f>
        <v>6.79</v>
      </c>
      <c r="Q86">
        <f t="shared" si="1"/>
        <v>6.7900000000000002E-2</v>
      </c>
    </row>
    <row r="87" spans="1:17">
      <c r="A87" t="s">
        <v>346</v>
      </c>
      <c r="B87" t="s">
        <v>347</v>
      </c>
      <c r="C87" t="s">
        <v>347</v>
      </c>
      <c r="D87" t="s">
        <v>348</v>
      </c>
      <c r="E87" t="s">
        <v>2332</v>
      </c>
      <c r="F87" s="13">
        <v>46296</v>
      </c>
      <c r="G87" t="s">
        <v>93</v>
      </c>
      <c r="H87" t="s">
        <v>94</v>
      </c>
      <c r="I87" s="12">
        <f>_xlfn.XLOOKUP(A:A,'FY26 Prelim Allocation'!B:B, 'FY26 Prelim Allocation'!F:F, "", FALSE)</f>
        <v>0</v>
      </c>
      <c r="J87" s="12">
        <f>_xlfn.XLOOKUP(A:A, 'FY26 Full Allocation'!B:B, 'FY26 Full Allocation'!F:F, "", FALSE)</f>
        <v>0</v>
      </c>
      <c r="K87" s="12">
        <f>_xlfn.XLOOKUP(A:A, 'FY26 Full Allocation'!B:B, 'FY26 Full Allocation'!F:F, "", FALSE)</f>
        <v>0</v>
      </c>
      <c r="O87" t="s">
        <v>95</v>
      </c>
      <c r="P87" t="str">
        <f>_xlfn.XLOOKUP(A87,'FY26 Indirect Cost Rates'!E:E, 'FY26 Indirect Cost Rates'!D:D, "", FALSE)</f>
        <v/>
      </c>
      <c r="Q87">
        <f t="shared" si="1"/>
        <v>0</v>
      </c>
    </row>
    <row r="88" spans="1:17">
      <c r="A88" t="s">
        <v>349</v>
      </c>
      <c r="B88" t="s">
        <v>350</v>
      </c>
      <c r="C88" t="s">
        <v>350</v>
      </c>
      <c r="D88" t="s">
        <v>351</v>
      </c>
      <c r="E88" t="s">
        <v>2332</v>
      </c>
      <c r="F88" s="13">
        <v>46296</v>
      </c>
      <c r="G88" t="s">
        <v>93</v>
      </c>
      <c r="H88" t="s">
        <v>94</v>
      </c>
      <c r="I88" s="12">
        <f>_xlfn.XLOOKUP(A:A,'FY26 Prelim Allocation'!B:B, 'FY26 Prelim Allocation'!F:F, "", FALSE)</f>
        <v>0</v>
      </c>
      <c r="J88" s="12">
        <f>_xlfn.XLOOKUP(A:A, 'FY26 Full Allocation'!B:B, 'FY26 Full Allocation'!F:F, "", FALSE)</f>
        <v>0</v>
      </c>
      <c r="K88" s="12">
        <f>_xlfn.XLOOKUP(A:A, 'FY26 Full Allocation'!B:B, 'FY26 Full Allocation'!F:F, "", FALSE)</f>
        <v>0</v>
      </c>
      <c r="O88" t="s">
        <v>95</v>
      </c>
      <c r="P88" t="str">
        <f>_xlfn.XLOOKUP(A88,'FY26 Indirect Cost Rates'!E:E, 'FY26 Indirect Cost Rates'!D:D, "", FALSE)</f>
        <v/>
      </c>
      <c r="Q88">
        <f t="shared" si="1"/>
        <v>0</v>
      </c>
    </row>
    <row r="89" spans="1:17">
      <c r="A89" t="s">
        <v>352</v>
      </c>
      <c r="B89" t="s">
        <v>353</v>
      </c>
      <c r="C89" t="s">
        <v>354</v>
      </c>
      <c r="D89" t="s">
        <v>355</v>
      </c>
      <c r="E89" t="s">
        <v>2332</v>
      </c>
      <c r="F89" s="13">
        <v>46296</v>
      </c>
      <c r="G89" t="s">
        <v>93</v>
      </c>
      <c r="H89" t="s">
        <v>94</v>
      </c>
      <c r="I89" s="12">
        <f>_xlfn.XLOOKUP(A:A,'FY26 Prelim Allocation'!B:B, 'FY26 Prelim Allocation'!F:F, "", FALSE)</f>
        <v>0</v>
      </c>
      <c r="J89" s="12">
        <f>_xlfn.XLOOKUP(A:A, 'FY26 Full Allocation'!B:B, 'FY26 Full Allocation'!F:F, "", FALSE)</f>
        <v>0</v>
      </c>
      <c r="K89" s="12">
        <f>_xlfn.XLOOKUP(A:A, 'FY26 Full Allocation'!B:B, 'FY26 Full Allocation'!F:F, "", FALSE)</f>
        <v>0</v>
      </c>
      <c r="O89" t="s">
        <v>95</v>
      </c>
      <c r="P89" t="str">
        <f>_xlfn.XLOOKUP(A89,'FY26 Indirect Cost Rates'!E:E, 'FY26 Indirect Cost Rates'!D:D, "", FALSE)</f>
        <v/>
      </c>
      <c r="Q89">
        <f t="shared" si="1"/>
        <v>0</v>
      </c>
    </row>
    <row r="90" spans="1:17">
      <c r="A90" t="s">
        <v>356</v>
      </c>
      <c r="B90" t="s">
        <v>357</v>
      </c>
      <c r="C90" t="s">
        <v>358</v>
      </c>
      <c r="D90" t="s">
        <v>359</v>
      </c>
      <c r="E90" t="s">
        <v>2332</v>
      </c>
      <c r="F90" s="13">
        <v>46296</v>
      </c>
      <c r="G90" t="s">
        <v>93</v>
      </c>
      <c r="H90" t="s">
        <v>94</v>
      </c>
      <c r="I90" s="12">
        <f>_xlfn.XLOOKUP(A:A,'FY26 Prelim Allocation'!B:B, 'FY26 Prelim Allocation'!F:F, "", FALSE)</f>
        <v>13938.48</v>
      </c>
      <c r="J90" s="12">
        <f>_xlfn.XLOOKUP(A:A, 'FY26 Full Allocation'!B:B, 'FY26 Full Allocation'!F:F, "", FALSE)</f>
        <v>13937.37</v>
      </c>
      <c r="K90" s="12">
        <f>_xlfn.XLOOKUP(A:A, 'FY26 Full Allocation'!B:B, 'FY26 Full Allocation'!F:F, "", FALSE)</f>
        <v>13937.37</v>
      </c>
      <c r="O90" t="s">
        <v>95</v>
      </c>
      <c r="P90">
        <f>_xlfn.XLOOKUP(A90,'FY26 Indirect Cost Rates'!E:E, 'FY26 Indirect Cost Rates'!D:D, "", FALSE)</f>
        <v>8</v>
      </c>
      <c r="Q90">
        <f t="shared" si="1"/>
        <v>0.08</v>
      </c>
    </row>
    <row r="91" spans="1:17">
      <c r="A91" t="s">
        <v>360</v>
      </c>
      <c r="B91" t="s">
        <v>361</v>
      </c>
      <c r="C91" t="s">
        <v>362</v>
      </c>
      <c r="D91" t="s">
        <v>363</v>
      </c>
      <c r="E91" t="s">
        <v>2332</v>
      </c>
      <c r="F91" s="13">
        <v>46296</v>
      </c>
      <c r="G91" t="s">
        <v>93</v>
      </c>
      <c r="H91" t="s">
        <v>94</v>
      </c>
      <c r="I91" s="12">
        <f>_xlfn.XLOOKUP(A:A,'FY26 Prelim Allocation'!B:B, 'FY26 Prelim Allocation'!F:F, "", FALSE)</f>
        <v>3503.95</v>
      </c>
      <c r="J91" s="12">
        <f>_xlfn.XLOOKUP(A:A, 'FY26 Full Allocation'!B:B, 'FY26 Full Allocation'!F:F, "", FALSE)</f>
        <v>3503.41</v>
      </c>
      <c r="K91" s="12">
        <f>_xlfn.XLOOKUP(A:A, 'FY26 Full Allocation'!B:B, 'FY26 Full Allocation'!F:F, "", FALSE)</f>
        <v>3503.41</v>
      </c>
      <c r="O91" t="s">
        <v>95</v>
      </c>
      <c r="P91">
        <f>_xlfn.XLOOKUP(A91,'FY26 Indirect Cost Rates'!E:E, 'FY26 Indirect Cost Rates'!D:D, "", FALSE)</f>
        <v>8</v>
      </c>
      <c r="Q91">
        <f t="shared" si="1"/>
        <v>0.08</v>
      </c>
    </row>
    <row r="92" spans="1:17">
      <c r="A92" t="s">
        <v>364</v>
      </c>
      <c r="B92" t="s">
        <v>365</v>
      </c>
      <c r="C92" t="s">
        <v>366</v>
      </c>
      <c r="D92" t="s">
        <v>367</v>
      </c>
      <c r="E92" t="s">
        <v>2332</v>
      </c>
      <c r="F92" s="13">
        <v>46296</v>
      </c>
      <c r="G92" t="s">
        <v>93</v>
      </c>
      <c r="H92" t="s">
        <v>94</v>
      </c>
      <c r="I92" s="12">
        <f>_xlfn.XLOOKUP(A:A,'FY26 Prelim Allocation'!B:B, 'FY26 Prelim Allocation'!F:F, "", FALSE)</f>
        <v>646.96</v>
      </c>
      <c r="J92" s="12">
        <f>_xlfn.XLOOKUP(A:A, 'FY26 Full Allocation'!B:B, 'FY26 Full Allocation'!F:F, "", FALSE)</f>
        <v>0</v>
      </c>
      <c r="K92" s="12">
        <f>_xlfn.XLOOKUP(A:A, 'FY26 Full Allocation'!B:B, 'FY26 Full Allocation'!F:F, "", FALSE)</f>
        <v>0</v>
      </c>
      <c r="O92" t="s">
        <v>95</v>
      </c>
      <c r="P92" t="str">
        <f>_xlfn.XLOOKUP(A92,'FY26 Indirect Cost Rates'!E:E, 'FY26 Indirect Cost Rates'!D:D, "", FALSE)</f>
        <v/>
      </c>
      <c r="Q92">
        <f t="shared" si="1"/>
        <v>0</v>
      </c>
    </row>
    <row r="93" spans="1:17">
      <c r="A93" t="s">
        <v>368</v>
      </c>
      <c r="B93" t="s">
        <v>369</v>
      </c>
      <c r="C93" t="s">
        <v>369</v>
      </c>
      <c r="D93" t="s">
        <v>370</v>
      </c>
      <c r="E93" t="s">
        <v>2332</v>
      </c>
      <c r="F93" s="13">
        <v>46296</v>
      </c>
      <c r="G93" t="s">
        <v>93</v>
      </c>
      <c r="H93" t="s">
        <v>94</v>
      </c>
      <c r="I93" s="12">
        <f>_xlfn.XLOOKUP(A:A,'FY26 Prelim Allocation'!B:B, 'FY26 Prelim Allocation'!F:F, "", FALSE)</f>
        <v>1190.71</v>
      </c>
      <c r="J93" s="12">
        <f>_xlfn.XLOOKUP(A:A, 'FY26 Full Allocation'!B:B, 'FY26 Full Allocation'!F:F, "", FALSE)</f>
        <v>0</v>
      </c>
      <c r="K93" s="12">
        <f>_xlfn.XLOOKUP(A:A, 'FY26 Full Allocation'!B:B, 'FY26 Full Allocation'!F:F, "", FALSE)</f>
        <v>0</v>
      </c>
      <c r="O93" t="s">
        <v>95</v>
      </c>
      <c r="P93" t="str">
        <f>_xlfn.XLOOKUP(A93,'FY26 Indirect Cost Rates'!E:E, 'FY26 Indirect Cost Rates'!D:D, "", FALSE)</f>
        <v/>
      </c>
      <c r="Q93">
        <f t="shared" si="1"/>
        <v>0</v>
      </c>
    </row>
    <row r="94" spans="1:17">
      <c r="A94" t="s">
        <v>371</v>
      </c>
      <c r="B94" t="s">
        <v>372</v>
      </c>
      <c r="C94" t="s">
        <v>373</v>
      </c>
      <c r="D94" t="s">
        <v>374</v>
      </c>
      <c r="E94" t="s">
        <v>2332</v>
      </c>
      <c r="F94" s="13">
        <v>46296</v>
      </c>
      <c r="G94" t="s">
        <v>93</v>
      </c>
      <c r="H94" t="s">
        <v>94</v>
      </c>
      <c r="I94" s="12">
        <f>_xlfn.XLOOKUP(A:A,'FY26 Prelim Allocation'!B:B, 'FY26 Prelim Allocation'!F:F, "", FALSE)</f>
        <v>1016.34</v>
      </c>
      <c r="J94" s="12">
        <f>_xlfn.XLOOKUP(A:A, 'FY26 Full Allocation'!B:B, 'FY26 Full Allocation'!F:F, "", FALSE)</f>
        <v>0</v>
      </c>
      <c r="K94" s="12">
        <f>_xlfn.XLOOKUP(A:A, 'FY26 Full Allocation'!B:B, 'FY26 Full Allocation'!F:F, "", FALSE)</f>
        <v>0</v>
      </c>
      <c r="O94" t="s">
        <v>95</v>
      </c>
      <c r="P94" t="str">
        <f>_xlfn.XLOOKUP(A94,'FY26 Indirect Cost Rates'!E:E, 'FY26 Indirect Cost Rates'!D:D, "", FALSE)</f>
        <v/>
      </c>
      <c r="Q94">
        <f t="shared" si="1"/>
        <v>0</v>
      </c>
    </row>
    <row r="95" spans="1:17">
      <c r="A95" t="s">
        <v>375</v>
      </c>
      <c r="B95" t="s">
        <v>376</v>
      </c>
      <c r="C95" t="s">
        <v>377</v>
      </c>
      <c r="D95" t="s">
        <v>378</v>
      </c>
      <c r="E95" t="s">
        <v>2332</v>
      </c>
      <c r="F95" s="13">
        <v>46296</v>
      </c>
      <c r="G95" t="s">
        <v>93</v>
      </c>
      <c r="H95" t="s">
        <v>94</v>
      </c>
      <c r="I95" s="12">
        <f>_xlfn.XLOOKUP(A:A,'FY26 Prelim Allocation'!B:B, 'FY26 Prelim Allocation'!F:F, "", FALSE)</f>
        <v>16756.5</v>
      </c>
      <c r="J95" s="12">
        <f>_xlfn.XLOOKUP(A:A, 'FY26 Full Allocation'!B:B, 'FY26 Full Allocation'!F:F, "", FALSE)</f>
        <v>18152.61</v>
      </c>
      <c r="K95" s="12">
        <f>_xlfn.XLOOKUP(A:A, 'FY26 Full Allocation'!B:B, 'FY26 Full Allocation'!F:F, "", FALSE)</f>
        <v>18152.61</v>
      </c>
      <c r="O95" t="s">
        <v>95</v>
      </c>
      <c r="P95">
        <f>_xlfn.XLOOKUP(A95,'FY26 Indirect Cost Rates'!E:E, 'FY26 Indirect Cost Rates'!D:D, "", FALSE)</f>
        <v>8</v>
      </c>
      <c r="Q95">
        <f t="shared" si="1"/>
        <v>0.08</v>
      </c>
    </row>
    <row r="96" spans="1:17">
      <c r="A96" t="s">
        <v>379</v>
      </c>
      <c r="B96" t="s">
        <v>380</v>
      </c>
      <c r="C96" t="s">
        <v>381</v>
      </c>
      <c r="D96" t="s">
        <v>382</v>
      </c>
      <c r="E96" t="s">
        <v>2332</v>
      </c>
      <c r="F96" s="13">
        <v>46296</v>
      </c>
      <c r="G96" t="s">
        <v>93</v>
      </c>
      <c r="H96" t="s">
        <v>94</v>
      </c>
      <c r="I96" s="12">
        <f>_xlfn.XLOOKUP(A:A,'FY26 Prelim Allocation'!B:B, 'FY26 Prelim Allocation'!F:F, "", FALSE)</f>
        <v>0</v>
      </c>
      <c r="J96" s="12">
        <f>_xlfn.XLOOKUP(A:A, 'FY26 Full Allocation'!B:B, 'FY26 Full Allocation'!F:F, "", FALSE)</f>
        <v>0</v>
      </c>
      <c r="K96" s="12">
        <f>_xlfn.XLOOKUP(A:A, 'FY26 Full Allocation'!B:B, 'FY26 Full Allocation'!F:F, "", FALSE)</f>
        <v>0</v>
      </c>
      <c r="O96" t="s">
        <v>95</v>
      </c>
      <c r="P96" t="str">
        <f>_xlfn.XLOOKUP(A96,'FY26 Indirect Cost Rates'!E:E, 'FY26 Indirect Cost Rates'!D:D, "", FALSE)</f>
        <v/>
      </c>
      <c r="Q96">
        <f t="shared" si="1"/>
        <v>0</v>
      </c>
    </row>
    <row r="97" spans="1:17">
      <c r="A97" t="s">
        <v>383</v>
      </c>
      <c r="B97" t="s">
        <v>380</v>
      </c>
      <c r="C97" t="s">
        <v>381</v>
      </c>
      <c r="D97" t="s">
        <v>382</v>
      </c>
      <c r="E97" t="s">
        <v>2332</v>
      </c>
      <c r="F97" s="13">
        <v>46296</v>
      </c>
      <c r="G97" t="s">
        <v>93</v>
      </c>
      <c r="H97" t="s">
        <v>94</v>
      </c>
      <c r="I97" s="12">
        <f>_xlfn.XLOOKUP(A:A,'FY26 Prelim Allocation'!B:B, 'FY26 Prelim Allocation'!F:F, "", FALSE)</f>
        <v>0</v>
      </c>
      <c r="J97" s="12">
        <f>_xlfn.XLOOKUP(A:A, 'FY26 Full Allocation'!B:B, 'FY26 Full Allocation'!F:F, "", FALSE)</f>
        <v>0</v>
      </c>
      <c r="K97" s="12">
        <f>_xlfn.XLOOKUP(A:A, 'FY26 Full Allocation'!B:B, 'FY26 Full Allocation'!F:F, "", FALSE)</f>
        <v>0</v>
      </c>
      <c r="O97" t="s">
        <v>95</v>
      </c>
      <c r="P97" t="str">
        <f>_xlfn.XLOOKUP(A97,'FY26 Indirect Cost Rates'!E:E, 'FY26 Indirect Cost Rates'!D:D, "", FALSE)</f>
        <v/>
      </c>
      <c r="Q97">
        <f t="shared" si="1"/>
        <v>0</v>
      </c>
    </row>
    <row r="98" spans="1:17">
      <c r="A98" t="s">
        <v>384</v>
      </c>
      <c r="B98" t="s">
        <v>380</v>
      </c>
      <c r="C98" t="s">
        <v>381</v>
      </c>
      <c r="D98" t="s">
        <v>382</v>
      </c>
      <c r="E98" t="s">
        <v>2332</v>
      </c>
      <c r="F98" s="13">
        <v>46296</v>
      </c>
      <c r="G98" t="s">
        <v>93</v>
      </c>
      <c r="H98" t="s">
        <v>94</v>
      </c>
      <c r="I98" s="12">
        <f>_xlfn.XLOOKUP(A:A,'FY26 Prelim Allocation'!B:B, 'FY26 Prelim Allocation'!F:F, "", FALSE)</f>
        <v>632.84</v>
      </c>
      <c r="J98" s="12">
        <f>_xlfn.XLOOKUP(A:A, 'FY26 Full Allocation'!B:B, 'FY26 Full Allocation'!F:F, "", FALSE)</f>
        <v>0</v>
      </c>
      <c r="K98" s="12">
        <f>_xlfn.XLOOKUP(A:A, 'FY26 Full Allocation'!B:B, 'FY26 Full Allocation'!F:F, "", FALSE)</f>
        <v>0</v>
      </c>
      <c r="O98" t="s">
        <v>95</v>
      </c>
      <c r="P98" t="str">
        <f>_xlfn.XLOOKUP(A98,'FY26 Indirect Cost Rates'!E:E, 'FY26 Indirect Cost Rates'!D:D, "", FALSE)</f>
        <v/>
      </c>
      <c r="Q98">
        <f t="shared" si="1"/>
        <v>0</v>
      </c>
    </row>
    <row r="99" spans="1:17">
      <c r="A99" t="s">
        <v>385</v>
      </c>
      <c r="B99" t="s">
        <v>380</v>
      </c>
      <c r="C99" t="s">
        <v>381</v>
      </c>
      <c r="D99" t="s">
        <v>382</v>
      </c>
      <c r="E99" t="s">
        <v>2332</v>
      </c>
      <c r="F99" s="13">
        <v>46296</v>
      </c>
      <c r="G99" t="s">
        <v>93</v>
      </c>
      <c r="H99" t="s">
        <v>94</v>
      </c>
      <c r="I99" s="12">
        <f>_xlfn.XLOOKUP(A:A,'FY26 Prelim Allocation'!B:B, 'FY26 Prelim Allocation'!F:F, "", FALSE)</f>
        <v>2730.78</v>
      </c>
      <c r="J99" s="12">
        <f>_xlfn.XLOOKUP(A:A, 'FY26 Full Allocation'!B:B, 'FY26 Full Allocation'!F:F, "", FALSE)</f>
        <v>0</v>
      </c>
      <c r="K99" s="12">
        <f>_xlfn.XLOOKUP(A:A, 'FY26 Full Allocation'!B:B, 'FY26 Full Allocation'!F:F, "", FALSE)</f>
        <v>0</v>
      </c>
      <c r="O99" t="s">
        <v>95</v>
      </c>
      <c r="P99" t="str">
        <f>_xlfn.XLOOKUP(A99,'FY26 Indirect Cost Rates'!E:E, 'FY26 Indirect Cost Rates'!D:D, "", FALSE)</f>
        <v/>
      </c>
      <c r="Q99">
        <f t="shared" si="1"/>
        <v>0</v>
      </c>
    </row>
    <row r="100" spans="1:17">
      <c r="A100" t="s">
        <v>386</v>
      </c>
      <c r="B100" t="s">
        <v>380</v>
      </c>
      <c r="C100" t="s">
        <v>381</v>
      </c>
      <c r="D100" t="s">
        <v>382</v>
      </c>
      <c r="E100" t="s">
        <v>2332</v>
      </c>
      <c r="F100" s="13">
        <v>46296</v>
      </c>
      <c r="G100" t="s">
        <v>93</v>
      </c>
      <c r="H100" t="s">
        <v>94</v>
      </c>
      <c r="I100" s="12">
        <f>_xlfn.XLOOKUP(A:A,'FY26 Prelim Allocation'!B:B, 'FY26 Prelim Allocation'!F:F, "", FALSE)</f>
        <v>0</v>
      </c>
      <c r="J100" s="12">
        <f>_xlfn.XLOOKUP(A:A, 'FY26 Full Allocation'!B:B, 'FY26 Full Allocation'!F:F, "", FALSE)</f>
        <v>0</v>
      </c>
      <c r="K100" s="12">
        <f>_xlfn.XLOOKUP(A:A, 'FY26 Full Allocation'!B:B, 'FY26 Full Allocation'!F:F, "", FALSE)</f>
        <v>0</v>
      </c>
      <c r="O100" t="s">
        <v>95</v>
      </c>
      <c r="P100" t="str">
        <f>_xlfn.XLOOKUP(A100,'FY26 Indirect Cost Rates'!E:E, 'FY26 Indirect Cost Rates'!D:D, "", FALSE)</f>
        <v/>
      </c>
      <c r="Q100">
        <f t="shared" si="1"/>
        <v>0</v>
      </c>
    </row>
    <row r="101" spans="1:17">
      <c r="A101" t="s">
        <v>387</v>
      </c>
      <c r="B101" t="s">
        <v>380</v>
      </c>
      <c r="C101" t="s">
        <v>381</v>
      </c>
      <c r="D101" t="s">
        <v>382</v>
      </c>
      <c r="E101" t="s">
        <v>2332</v>
      </c>
      <c r="F101" s="13">
        <v>46296</v>
      </c>
      <c r="G101" t="s">
        <v>93</v>
      </c>
      <c r="H101" t="s">
        <v>94</v>
      </c>
      <c r="I101" s="12">
        <f>_xlfn.XLOOKUP(A:A,'FY26 Prelim Allocation'!B:B, 'FY26 Prelim Allocation'!F:F, "", FALSE)</f>
        <v>0</v>
      </c>
      <c r="J101" s="12">
        <f>_xlfn.XLOOKUP(A:A, 'FY26 Full Allocation'!B:B, 'FY26 Full Allocation'!F:F, "", FALSE)</f>
        <v>0</v>
      </c>
      <c r="K101" s="12">
        <f>_xlfn.XLOOKUP(A:A, 'FY26 Full Allocation'!B:B, 'FY26 Full Allocation'!F:F, "", FALSE)</f>
        <v>0</v>
      </c>
      <c r="O101" t="s">
        <v>95</v>
      </c>
      <c r="P101" t="str">
        <f>_xlfn.XLOOKUP(A101,'FY26 Indirect Cost Rates'!E:E, 'FY26 Indirect Cost Rates'!D:D, "", FALSE)</f>
        <v/>
      </c>
      <c r="Q101">
        <f t="shared" si="1"/>
        <v>0</v>
      </c>
    </row>
    <row r="102" spans="1:17">
      <c r="A102" t="s">
        <v>388</v>
      </c>
      <c r="B102" t="s">
        <v>380</v>
      </c>
      <c r="C102" t="s">
        <v>381</v>
      </c>
      <c r="D102" t="s">
        <v>382</v>
      </c>
      <c r="E102" t="s">
        <v>2332</v>
      </c>
      <c r="F102" s="13">
        <v>46296</v>
      </c>
      <c r="G102" t="s">
        <v>93</v>
      </c>
      <c r="H102" t="s">
        <v>94</v>
      </c>
      <c r="I102" s="12">
        <f>_xlfn.XLOOKUP(A:A,'FY26 Prelim Allocation'!B:B, 'FY26 Prelim Allocation'!F:F, "", FALSE)</f>
        <v>807.83</v>
      </c>
      <c r="J102" s="12">
        <f>_xlfn.XLOOKUP(A:A, 'FY26 Full Allocation'!B:B, 'FY26 Full Allocation'!F:F, "", FALSE)</f>
        <v>0</v>
      </c>
      <c r="K102" s="12">
        <f>_xlfn.XLOOKUP(A:A, 'FY26 Full Allocation'!B:B, 'FY26 Full Allocation'!F:F, "", FALSE)</f>
        <v>0</v>
      </c>
      <c r="O102" t="s">
        <v>95</v>
      </c>
      <c r="P102" t="str">
        <f>_xlfn.XLOOKUP(A102,'FY26 Indirect Cost Rates'!E:E, 'FY26 Indirect Cost Rates'!D:D, "", FALSE)</f>
        <v/>
      </c>
      <c r="Q102">
        <f t="shared" si="1"/>
        <v>0</v>
      </c>
    </row>
    <row r="103" spans="1:17">
      <c r="A103" t="s">
        <v>389</v>
      </c>
      <c r="B103" t="s">
        <v>380</v>
      </c>
      <c r="C103" t="s">
        <v>381</v>
      </c>
      <c r="D103" t="s">
        <v>382</v>
      </c>
      <c r="E103" t="s">
        <v>2332</v>
      </c>
      <c r="F103" s="13">
        <v>46296</v>
      </c>
      <c r="G103" t="s">
        <v>93</v>
      </c>
      <c r="H103" t="s">
        <v>94</v>
      </c>
      <c r="I103" s="12">
        <f>_xlfn.XLOOKUP(A:A,'FY26 Prelim Allocation'!B:B, 'FY26 Prelim Allocation'!F:F, "", FALSE)</f>
        <v>1063.04</v>
      </c>
      <c r="J103" s="12">
        <f>_xlfn.XLOOKUP(A:A, 'FY26 Full Allocation'!B:B, 'FY26 Full Allocation'!F:F, "", FALSE)</f>
        <v>0</v>
      </c>
      <c r="K103" s="12">
        <f>_xlfn.XLOOKUP(A:A, 'FY26 Full Allocation'!B:B, 'FY26 Full Allocation'!F:F, "", FALSE)</f>
        <v>0</v>
      </c>
      <c r="O103" t="s">
        <v>95</v>
      </c>
      <c r="P103" t="str">
        <f>_xlfn.XLOOKUP(A103,'FY26 Indirect Cost Rates'!E:E, 'FY26 Indirect Cost Rates'!D:D, "", FALSE)</f>
        <v/>
      </c>
      <c r="Q103">
        <f t="shared" si="1"/>
        <v>0</v>
      </c>
    </row>
    <row r="104" spans="1:17">
      <c r="A104" t="s">
        <v>390</v>
      </c>
      <c r="B104" t="s">
        <v>380</v>
      </c>
      <c r="C104" t="s">
        <v>381</v>
      </c>
      <c r="D104" t="s">
        <v>382</v>
      </c>
      <c r="E104" t="s">
        <v>2332</v>
      </c>
      <c r="F104" s="13">
        <v>46296</v>
      </c>
      <c r="G104" t="s">
        <v>93</v>
      </c>
      <c r="H104" t="s">
        <v>94</v>
      </c>
      <c r="I104" s="12">
        <f>_xlfn.XLOOKUP(A:A,'FY26 Prelim Allocation'!B:B, 'FY26 Prelim Allocation'!F:F, "", FALSE)</f>
        <v>1873.33</v>
      </c>
      <c r="J104" s="12">
        <f>_xlfn.XLOOKUP(A:A, 'FY26 Full Allocation'!B:B, 'FY26 Full Allocation'!F:F, "", FALSE)</f>
        <v>0</v>
      </c>
      <c r="K104" s="12">
        <f>_xlfn.XLOOKUP(A:A, 'FY26 Full Allocation'!B:B, 'FY26 Full Allocation'!F:F, "", FALSE)</f>
        <v>0</v>
      </c>
      <c r="O104" t="s">
        <v>95</v>
      </c>
      <c r="P104" t="str">
        <f>_xlfn.XLOOKUP(A104,'FY26 Indirect Cost Rates'!E:E, 'FY26 Indirect Cost Rates'!D:D, "", FALSE)</f>
        <v/>
      </c>
      <c r="Q104">
        <f t="shared" si="1"/>
        <v>0</v>
      </c>
    </row>
    <row r="105" spans="1:17">
      <c r="A105" t="s">
        <v>391</v>
      </c>
      <c r="B105" t="s">
        <v>380</v>
      </c>
      <c r="C105" t="s">
        <v>381</v>
      </c>
      <c r="D105" t="s">
        <v>382</v>
      </c>
      <c r="E105" t="s">
        <v>2332</v>
      </c>
      <c r="F105" s="13">
        <v>46296</v>
      </c>
      <c r="G105" t="s">
        <v>93</v>
      </c>
      <c r="H105" t="s">
        <v>94</v>
      </c>
      <c r="I105" s="12">
        <f>_xlfn.XLOOKUP(A:A,'FY26 Prelim Allocation'!B:B, 'FY26 Prelim Allocation'!F:F, "", FALSE)</f>
        <v>533.54999999999995</v>
      </c>
      <c r="J105" s="12">
        <f>_xlfn.XLOOKUP(A:A, 'FY26 Full Allocation'!B:B, 'FY26 Full Allocation'!F:F, "", FALSE)</f>
        <v>0</v>
      </c>
      <c r="K105" s="12">
        <f>_xlfn.XLOOKUP(A:A, 'FY26 Full Allocation'!B:B, 'FY26 Full Allocation'!F:F, "", FALSE)</f>
        <v>0</v>
      </c>
      <c r="O105" t="s">
        <v>95</v>
      </c>
      <c r="P105" t="str">
        <f>_xlfn.XLOOKUP(A105,'FY26 Indirect Cost Rates'!E:E, 'FY26 Indirect Cost Rates'!D:D, "", FALSE)</f>
        <v/>
      </c>
      <c r="Q105">
        <f t="shared" si="1"/>
        <v>0</v>
      </c>
    </row>
    <row r="106" spans="1:17">
      <c r="A106" t="s">
        <v>392</v>
      </c>
      <c r="B106" t="s">
        <v>380</v>
      </c>
      <c r="C106" t="s">
        <v>381</v>
      </c>
      <c r="D106" t="s">
        <v>382</v>
      </c>
      <c r="E106" t="s">
        <v>2332</v>
      </c>
      <c r="F106" s="13">
        <v>46296</v>
      </c>
      <c r="G106" t="s">
        <v>93</v>
      </c>
      <c r="H106" t="s">
        <v>94</v>
      </c>
      <c r="I106" s="12">
        <f>_xlfn.XLOOKUP(A:A,'FY26 Prelim Allocation'!B:B, 'FY26 Prelim Allocation'!F:F, "", FALSE)</f>
        <v>503.71</v>
      </c>
      <c r="J106" s="12">
        <f>_xlfn.XLOOKUP(A:A, 'FY26 Full Allocation'!B:B, 'FY26 Full Allocation'!F:F, "", FALSE)</f>
        <v>0</v>
      </c>
      <c r="K106" s="12">
        <f>_xlfn.XLOOKUP(A:A, 'FY26 Full Allocation'!B:B, 'FY26 Full Allocation'!F:F, "", FALSE)</f>
        <v>0</v>
      </c>
      <c r="O106" t="s">
        <v>95</v>
      </c>
      <c r="P106" t="str">
        <f>_xlfn.XLOOKUP(A106,'FY26 Indirect Cost Rates'!E:E, 'FY26 Indirect Cost Rates'!D:D, "", FALSE)</f>
        <v/>
      </c>
      <c r="Q106">
        <f t="shared" si="1"/>
        <v>0</v>
      </c>
    </row>
    <row r="107" spans="1:17">
      <c r="A107" t="s">
        <v>393</v>
      </c>
      <c r="B107" t="s">
        <v>380</v>
      </c>
      <c r="C107" t="s">
        <v>381</v>
      </c>
      <c r="D107" t="s">
        <v>382</v>
      </c>
      <c r="E107" t="s">
        <v>2332</v>
      </c>
      <c r="F107" s="13">
        <v>46296</v>
      </c>
      <c r="G107" t="s">
        <v>93</v>
      </c>
      <c r="H107" t="s">
        <v>94</v>
      </c>
      <c r="I107" s="12">
        <f>_xlfn.XLOOKUP(A:A,'FY26 Prelim Allocation'!B:B, 'FY26 Prelim Allocation'!F:F, "", FALSE)</f>
        <v>0</v>
      </c>
      <c r="J107" s="12">
        <f>_xlfn.XLOOKUP(A:A, 'FY26 Full Allocation'!B:B, 'FY26 Full Allocation'!F:F, "", FALSE)</f>
        <v>0</v>
      </c>
      <c r="K107" s="12">
        <f>_xlfn.XLOOKUP(A:A, 'FY26 Full Allocation'!B:B, 'FY26 Full Allocation'!F:F, "", FALSE)</f>
        <v>0</v>
      </c>
      <c r="O107" t="s">
        <v>95</v>
      </c>
      <c r="P107" t="str">
        <f>_xlfn.XLOOKUP(A107,'FY26 Indirect Cost Rates'!E:E, 'FY26 Indirect Cost Rates'!D:D, "", FALSE)</f>
        <v/>
      </c>
      <c r="Q107">
        <f t="shared" si="1"/>
        <v>0</v>
      </c>
    </row>
    <row r="108" spans="1:17">
      <c r="A108" t="s">
        <v>394</v>
      </c>
      <c r="B108" t="s">
        <v>380</v>
      </c>
      <c r="C108" t="s">
        <v>381</v>
      </c>
      <c r="D108" t="s">
        <v>382</v>
      </c>
      <c r="E108" t="s">
        <v>2332</v>
      </c>
      <c r="F108" s="13">
        <v>46296</v>
      </c>
      <c r="G108" t="s">
        <v>93</v>
      </c>
      <c r="H108" t="s">
        <v>94</v>
      </c>
      <c r="I108" s="12">
        <f>_xlfn.XLOOKUP(A:A,'FY26 Prelim Allocation'!B:B, 'FY26 Prelim Allocation'!F:F, "", FALSE)</f>
        <v>1488.34</v>
      </c>
      <c r="J108" s="12">
        <f>_xlfn.XLOOKUP(A:A, 'FY26 Full Allocation'!B:B, 'FY26 Full Allocation'!F:F, "", FALSE)</f>
        <v>0</v>
      </c>
      <c r="K108" s="12">
        <f>_xlfn.XLOOKUP(A:A, 'FY26 Full Allocation'!B:B, 'FY26 Full Allocation'!F:F, "", FALSE)</f>
        <v>0</v>
      </c>
      <c r="O108" t="s">
        <v>95</v>
      </c>
      <c r="P108" t="str">
        <f>_xlfn.XLOOKUP(A108,'FY26 Indirect Cost Rates'!E:E, 'FY26 Indirect Cost Rates'!D:D, "", FALSE)</f>
        <v/>
      </c>
      <c r="Q108">
        <f t="shared" si="1"/>
        <v>0</v>
      </c>
    </row>
    <row r="109" spans="1:17">
      <c r="A109" t="s">
        <v>395</v>
      </c>
      <c r="B109" t="s">
        <v>380</v>
      </c>
      <c r="C109" t="s">
        <v>381</v>
      </c>
      <c r="D109" t="s">
        <v>382</v>
      </c>
      <c r="E109" t="s">
        <v>2332</v>
      </c>
      <c r="F109" s="13">
        <v>46296</v>
      </c>
      <c r="G109" t="s">
        <v>93</v>
      </c>
      <c r="H109" t="s">
        <v>94</v>
      </c>
      <c r="I109" s="12">
        <f>_xlfn.XLOOKUP(A:A,'FY26 Prelim Allocation'!B:B, 'FY26 Prelim Allocation'!F:F, "", FALSE)</f>
        <v>597.52</v>
      </c>
      <c r="J109" s="12">
        <f>_xlfn.XLOOKUP(A:A, 'FY26 Full Allocation'!B:B, 'FY26 Full Allocation'!F:F, "", FALSE)</f>
        <v>0</v>
      </c>
      <c r="K109" s="12">
        <f>_xlfn.XLOOKUP(A:A, 'FY26 Full Allocation'!B:B, 'FY26 Full Allocation'!F:F, "", FALSE)</f>
        <v>0</v>
      </c>
      <c r="O109" t="s">
        <v>95</v>
      </c>
      <c r="P109" t="str">
        <f>_xlfn.XLOOKUP(A109,'FY26 Indirect Cost Rates'!E:E, 'FY26 Indirect Cost Rates'!D:D, "", FALSE)</f>
        <v/>
      </c>
      <c r="Q109">
        <f t="shared" si="1"/>
        <v>0</v>
      </c>
    </row>
    <row r="110" spans="1:17">
      <c r="A110" t="s">
        <v>396</v>
      </c>
      <c r="B110" t="s">
        <v>380</v>
      </c>
      <c r="C110" t="s">
        <v>381</v>
      </c>
      <c r="D110" t="s">
        <v>382</v>
      </c>
      <c r="E110" t="s">
        <v>2332</v>
      </c>
      <c r="F110" s="13">
        <v>46296</v>
      </c>
      <c r="G110" t="s">
        <v>93</v>
      </c>
      <c r="H110" t="s">
        <v>94</v>
      </c>
      <c r="I110" s="12">
        <f>_xlfn.XLOOKUP(A:A,'FY26 Prelim Allocation'!B:B, 'FY26 Prelim Allocation'!F:F, "", FALSE)</f>
        <v>659.78</v>
      </c>
      <c r="J110" s="12">
        <f>_xlfn.XLOOKUP(A:A, 'FY26 Full Allocation'!B:B, 'FY26 Full Allocation'!F:F, "", FALSE)</f>
        <v>0</v>
      </c>
      <c r="K110" s="12">
        <f>_xlfn.XLOOKUP(A:A, 'FY26 Full Allocation'!B:B, 'FY26 Full Allocation'!F:F, "", FALSE)</f>
        <v>0</v>
      </c>
      <c r="O110" t="s">
        <v>95</v>
      </c>
      <c r="P110" t="str">
        <f>_xlfn.XLOOKUP(A110,'FY26 Indirect Cost Rates'!E:E, 'FY26 Indirect Cost Rates'!D:D, "", FALSE)</f>
        <v/>
      </c>
      <c r="Q110">
        <f t="shared" si="1"/>
        <v>0</v>
      </c>
    </row>
    <row r="111" spans="1:17">
      <c r="A111" t="s">
        <v>397</v>
      </c>
      <c r="B111" t="s">
        <v>380</v>
      </c>
      <c r="C111" t="s">
        <v>381</v>
      </c>
      <c r="D111" t="s">
        <v>382</v>
      </c>
      <c r="E111" t="s">
        <v>2332</v>
      </c>
      <c r="F111" s="13">
        <v>46296</v>
      </c>
      <c r="G111" t="s">
        <v>93</v>
      </c>
      <c r="H111" t="s">
        <v>94</v>
      </c>
      <c r="I111" s="12">
        <f>_xlfn.XLOOKUP(A:A,'FY26 Prelim Allocation'!B:B, 'FY26 Prelim Allocation'!F:F, "", FALSE)</f>
        <v>1436.95</v>
      </c>
      <c r="J111" s="12">
        <f>_xlfn.XLOOKUP(A:A, 'FY26 Full Allocation'!B:B, 'FY26 Full Allocation'!F:F, "", FALSE)</f>
        <v>0</v>
      </c>
      <c r="K111" s="12">
        <f>_xlfn.XLOOKUP(A:A, 'FY26 Full Allocation'!B:B, 'FY26 Full Allocation'!F:F, "", FALSE)</f>
        <v>0</v>
      </c>
      <c r="O111" t="s">
        <v>95</v>
      </c>
      <c r="P111" t="str">
        <f>_xlfn.XLOOKUP(A111,'FY26 Indirect Cost Rates'!E:E, 'FY26 Indirect Cost Rates'!D:D, "", FALSE)</f>
        <v/>
      </c>
      <c r="Q111">
        <f t="shared" si="1"/>
        <v>0</v>
      </c>
    </row>
    <row r="112" spans="1:17">
      <c r="A112" t="s">
        <v>398</v>
      </c>
      <c r="B112" t="s">
        <v>380</v>
      </c>
      <c r="C112" t="s">
        <v>381</v>
      </c>
      <c r="D112" t="s">
        <v>382</v>
      </c>
      <c r="E112" t="s">
        <v>2332</v>
      </c>
      <c r="F112" s="13">
        <v>46296</v>
      </c>
      <c r="G112" t="s">
        <v>93</v>
      </c>
      <c r="H112" t="s">
        <v>94</v>
      </c>
      <c r="I112" s="12">
        <f>_xlfn.XLOOKUP(A:A,'FY26 Prelim Allocation'!B:B, 'FY26 Prelim Allocation'!F:F, "", FALSE)</f>
        <v>0</v>
      </c>
      <c r="J112" s="12">
        <f>_xlfn.XLOOKUP(A:A, 'FY26 Full Allocation'!B:B, 'FY26 Full Allocation'!F:F, "", FALSE)</f>
        <v>0</v>
      </c>
      <c r="K112" s="12">
        <f>_xlfn.XLOOKUP(A:A, 'FY26 Full Allocation'!B:B, 'FY26 Full Allocation'!F:F, "", FALSE)</f>
        <v>0</v>
      </c>
      <c r="O112" t="s">
        <v>95</v>
      </c>
      <c r="P112" t="str">
        <f>_xlfn.XLOOKUP(A112,'FY26 Indirect Cost Rates'!E:E, 'FY26 Indirect Cost Rates'!D:D, "", FALSE)</f>
        <v/>
      </c>
      <c r="Q112">
        <f t="shared" si="1"/>
        <v>0</v>
      </c>
    </row>
    <row r="113" spans="1:17">
      <c r="A113" t="s">
        <v>399</v>
      </c>
      <c r="B113" t="s">
        <v>380</v>
      </c>
      <c r="C113" t="s">
        <v>381</v>
      </c>
      <c r="D113" t="s">
        <v>382</v>
      </c>
      <c r="E113" t="s">
        <v>2332</v>
      </c>
      <c r="F113" s="13">
        <v>46296</v>
      </c>
      <c r="G113" t="s">
        <v>93</v>
      </c>
      <c r="H113" t="s">
        <v>94</v>
      </c>
      <c r="I113" s="12">
        <f>_xlfn.XLOOKUP(A:A,'FY26 Prelim Allocation'!B:B, 'FY26 Prelim Allocation'!F:F, "", FALSE)</f>
        <v>818.3</v>
      </c>
      <c r="J113" s="12">
        <f>_xlfn.XLOOKUP(A:A, 'FY26 Full Allocation'!B:B, 'FY26 Full Allocation'!F:F, "", FALSE)</f>
        <v>0</v>
      </c>
      <c r="K113" s="12">
        <f>_xlfn.XLOOKUP(A:A, 'FY26 Full Allocation'!B:B, 'FY26 Full Allocation'!F:F, "", FALSE)</f>
        <v>0</v>
      </c>
      <c r="O113" t="s">
        <v>95</v>
      </c>
      <c r="P113" t="str">
        <f>_xlfn.XLOOKUP(A113,'FY26 Indirect Cost Rates'!E:E, 'FY26 Indirect Cost Rates'!D:D, "", FALSE)</f>
        <v/>
      </c>
      <c r="Q113">
        <f t="shared" si="1"/>
        <v>0</v>
      </c>
    </row>
    <row r="114" spans="1:17">
      <c r="A114" t="s">
        <v>400</v>
      </c>
      <c r="B114" t="s">
        <v>380</v>
      </c>
      <c r="C114" t="s">
        <v>381</v>
      </c>
      <c r="D114" t="s">
        <v>382</v>
      </c>
      <c r="E114" t="s">
        <v>2332</v>
      </c>
      <c r="F114" s="13">
        <v>46296</v>
      </c>
      <c r="G114" t="s">
        <v>93</v>
      </c>
      <c r="H114" t="s">
        <v>94</v>
      </c>
      <c r="I114" s="12">
        <f>_xlfn.XLOOKUP(A:A,'FY26 Prelim Allocation'!B:B, 'FY26 Prelim Allocation'!F:F, "", FALSE)</f>
        <v>0</v>
      </c>
      <c r="J114" s="12">
        <f>_xlfn.XLOOKUP(A:A, 'FY26 Full Allocation'!B:B, 'FY26 Full Allocation'!F:F, "", FALSE)</f>
        <v>0</v>
      </c>
      <c r="K114" s="12">
        <f>_xlfn.XLOOKUP(A:A, 'FY26 Full Allocation'!B:B, 'FY26 Full Allocation'!F:F, "", FALSE)</f>
        <v>0</v>
      </c>
      <c r="O114" t="s">
        <v>95</v>
      </c>
      <c r="P114" t="str">
        <f>_xlfn.XLOOKUP(A114,'FY26 Indirect Cost Rates'!E:E, 'FY26 Indirect Cost Rates'!D:D, "", FALSE)</f>
        <v/>
      </c>
      <c r="Q114">
        <f t="shared" si="1"/>
        <v>0</v>
      </c>
    </row>
    <row r="115" spans="1:17">
      <c r="A115" t="s">
        <v>401</v>
      </c>
      <c r="B115" t="s">
        <v>380</v>
      </c>
      <c r="C115" t="s">
        <v>381</v>
      </c>
      <c r="D115" t="s">
        <v>382</v>
      </c>
      <c r="E115" t="s">
        <v>2332</v>
      </c>
      <c r="F115" s="13">
        <v>46296</v>
      </c>
      <c r="G115" t="s">
        <v>93</v>
      </c>
      <c r="H115" t="s">
        <v>94</v>
      </c>
      <c r="I115" s="12">
        <f>_xlfn.XLOOKUP(A:A,'FY26 Prelim Allocation'!B:B, 'FY26 Prelim Allocation'!F:F, "", FALSE)</f>
        <v>1960.73</v>
      </c>
      <c r="J115" s="12">
        <f>_xlfn.XLOOKUP(A:A, 'FY26 Full Allocation'!B:B, 'FY26 Full Allocation'!F:F, "", FALSE)</f>
        <v>0</v>
      </c>
      <c r="K115" s="12">
        <f>_xlfn.XLOOKUP(A:A, 'FY26 Full Allocation'!B:B, 'FY26 Full Allocation'!F:F, "", FALSE)</f>
        <v>0</v>
      </c>
      <c r="O115" t="s">
        <v>95</v>
      </c>
      <c r="P115" t="str">
        <f>_xlfn.XLOOKUP(A115,'FY26 Indirect Cost Rates'!E:E, 'FY26 Indirect Cost Rates'!D:D, "", FALSE)</f>
        <v/>
      </c>
      <c r="Q115">
        <f t="shared" si="1"/>
        <v>0</v>
      </c>
    </row>
    <row r="116" spans="1:17">
      <c r="A116" t="s">
        <v>402</v>
      </c>
      <c r="B116" t="s">
        <v>380</v>
      </c>
      <c r="C116" t="s">
        <v>381</v>
      </c>
      <c r="D116" t="s">
        <v>382</v>
      </c>
      <c r="E116" t="s">
        <v>2332</v>
      </c>
      <c r="F116" s="13">
        <v>46296</v>
      </c>
      <c r="G116" t="s">
        <v>93</v>
      </c>
      <c r="H116" t="s">
        <v>94</v>
      </c>
      <c r="I116" s="12">
        <f>_xlfn.XLOOKUP(A:A,'FY26 Prelim Allocation'!B:B, 'FY26 Prelim Allocation'!F:F, "", FALSE)</f>
        <v>749.12</v>
      </c>
      <c r="J116" s="12">
        <f>_xlfn.XLOOKUP(A:A, 'FY26 Full Allocation'!B:B, 'FY26 Full Allocation'!F:F, "", FALSE)</f>
        <v>0</v>
      </c>
      <c r="K116" s="12">
        <f>_xlfn.XLOOKUP(A:A, 'FY26 Full Allocation'!B:B, 'FY26 Full Allocation'!F:F, "", FALSE)</f>
        <v>0</v>
      </c>
      <c r="O116" t="s">
        <v>95</v>
      </c>
      <c r="P116" t="str">
        <f>_xlfn.XLOOKUP(A116,'FY26 Indirect Cost Rates'!E:E, 'FY26 Indirect Cost Rates'!D:D, "", FALSE)</f>
        <v/>
      </c>
      <c r="Q116">
        <f t="shared" si="1"/>
        <v>0</v>
      </c>
    </row>
    <row r="117" spans="1:17">
      <c r="A117" t="s">
        <v>403</v>
      </c>
      <c r="B117" t="s">
        <v>380</v>
      </c>
      <c r="C117" t="s">
        <v>381</v>
      </c>
      <c r="D117" t="s">
        <v>382</v>
      </c>
      <c r="E117" t="s">
        <v>2332</v>
      </c>
      <c r="F117" s="13">
        <v>46296</v>
      </c>
      <c r="G117" t="s">
        <v>93</v>
      </c>
      <c r="H117" t="s">
        <v>94</v>
      </c>
      <c r="I117" s="12">
        <f>_xlfn.XLOOKUP(A:A,'FY26 Prelim Allocation'!B:B, 'FY26 Prelim Allocation'!F:F, "", FALSE)</f>
        <v>0</v>
      </c>
      <c r="J117" s="12">
        <f>_xlfn.XLOOKUP(A:A, 'FY26 Full Allocation'!B:B, 'FY26 Full Allocation'!F:F, "", FALSE)</f>
        <v>0</v>
      </c>
      <c r="K117" s="12">
        <f>_xlfn.XLOOKUP(A:A, 'FY26 Full Allocation'!B:B, 'FY26 Full Allocation'!F:F, "", FALSE)</f>
        <v>0</v>
      </c>
      <c r="O117" t="s">
        <v>95</v>
      </c>
      <c r="P117" t="str">
        <f>_xlfn.XLOOKUP(A117,'FY26 Indirect Cost Rates'!E:E, 'FY26 Indirect Cost Rates'!D:D, "", FALSE)</f>
        <v/>
      </c>
      <c r="Q117">
        <f t="shared" si="1"/>
        <v>0</v>
      </c>
    </row>
    <row r="118" spans="1:17">
      <c r="A118" t="s">
        <v>404</v>
      </c>
      <c r="B118" t="s">
        <v>405</v>
      </c>
      <c r="C118" t="s">
        <v>406</v>
      </c>
      <c r="D118" t="s">
        <v>407</v>
      </c>
      <c r="E118" t="s">
        <v>2332</v>
      </c>
      <c r="F118" s="13">
        <v>46296</v>
      </c>
      <c r="G118" t="s">
        <v>93</v>
      </c>
      <c r="H118" t="s">
        <v>94</v>
      </c>
      <c r="I118" s="12">
        <f>_xlfn.XLOOKUP(A:A,'FY26 Prelim Allocation'!B:B, 'FY26 Prelim Allocation'!F:F, "", FALSE)</f>
        <v>637.80999999999995</v>
      </c>
      <c r="J118" s="12">
        <f>_xlfn.XLOOKUP(A:A, 'FY26 Full Allocation'!B:B, 'FY26 Full Allocation'!F:F, "", FALSE)</f>
        <v>637.41</v>
      </c>
      <c r="K118" s="12">
        <f>_xlfn.XLOOKUP(A:A, 'FY26 Full Allocation'!B:B, 'FY26 Full Allocation'!F:F, "", FALSE)</f>
        <v>637.41</v>
      </c>
      <c r="O118" t="s">
        <v>95</v>
      </c>
      <c r="P118">
        <f>_xlfn.XLOOKUP(A118,'FY26 Indirect Cost Rates'!E:E, 'FY26 Indirect Cost Rates'!D:D, "", FALSE)</f>
        <v>8</v>
      </c>
      <c r="Q118">
        <f t="shared" si="1"/>
        <v>0.08</v>
      </c>
    </row>
    <row r="119" spans="1:17">
      <c r="A119" t="s">
        <v>408</v>
      </c>
      <c r="B119" t="s">
        <v>409</v>
      </c>
      <c r="C119" t="s">
        <v>410</v>
      </c>
      <c r="D119" t="s">
        <v>411</v>
      </c>
      <c r="E119" t="s">
        <v>2332</v>
      </c>
      <c r="F119" s="13">
        <v>46296</v>
      </c>
      <c r="G119" t="s">
        <v>93</v>
      </c>
      <c r="H119" t="s">
        <v>94</v>
      </c>
      <c r="I119" s="12">
        <f>_xlfn.XLOOKUP(A:A,'FY26 Prelim Allocation'!B:B, 'FY26 Prelim Allocation'!F:F, "", FALSE)</f>
        <v>2283.16</v>
      </c>
      <c r="J119" s="12">
        <f>_xlfn.XLOOKUP(A:A, 'FY26 Full Allocation'!B:B, 'FY26 Full Allocation'!F:F, "", FALSE)</f>
        <v>2282.87</v>
      </c>
      <c r="K119" s="12">
        <f>_xlfn.XLOOKUP(A:A, 'FY26 Full Allocation'!B:B, 'FY26 Full Allocation'!F:F, "", FALSE)</f>
        <v>2282.87</v>
      </c>
      <c r="O119" t="s">
        <v>95</v>
      </c>
      <c r="P119" t="str">
        <f>_xlfn.XLOOKUP(A119,'FY26 Indirect Cost Rates'!E:E, 'FY26 Indirect Cost Rates'!D:D, "", FALSE)</f>
        <v/>
      </c>
      <c r="Q119">
        <f t="shared" si="1"/>
        <v>0</v>
      </c>
    </row>
    <row r="120" spans="1:17">
      <c r="A120" t="s">
        <v>412</v>
      </c>
      <c r="B120" t="s">
        <v>413</v>
      </c>
      <c r="C120" t="s">
        <v>414</v>
      </c>
      <c r="D120" t="s">
        <v>415</v>
      </c>
      <c r="E120" t="s">
        <v>2332</v>
      </c>
      <c r="F120" s="13">
        <v>46296</v>
      </c>
      <c r="G120" t="s">
        <v>93</v>
      </c>
      <c r="H120" t="s">
        <v>94</v>
      </c>
      <c r="I120" s="12">
        <f>_xlfn.XLOOKUP(A:A,'FY26 Prelim Allocation'!B:B, 'FY26 Prelim Allocation'!F:F, "", FALSE)</f>
        <v>903.49</v>
      </c>
      <c r="J120" s="12">
        <f>_xlfn.XLOOKUP(A:A, 'FY26 Full Allocation'!B:B, 'FY26 Full Allocation'!F:F, "", FALSE)</f>
        <v>903.19</v>
      </c>
      <c r="K120" s="12">
        <f>_xlfn.XLOOKUP(A:A, 'FY26 Full Allocation'!B:B, 'FY26 Full Allocation'!F:F, "", FALSE)</f>
        <v>903.19</v>
      </c>
      <c r="O120" t="s">
        <v>95</v>
      </c>
      <c r="P120" t="str">
        <f>_xlfn.XLOOKUP(A120,'FY26 Indirect Cost Rates'!E:E, 'FY26 Indirect Cost Rates'!D:D, "", FALSE)</f>
        <v/>
      </c>
      <c r="Q120">
        <f t="shared" si="1"/>
        <v>0</v>
      </c>
    </row>
    <row r="121" spans="1:17">
      <c r="A121" t="s">
        <v>416</v>
      </c>
      <c r="B121" t="s">
        <v>417</v>
      </c>
      <c r="C121" t="s">
        <v>418</v>
      </c>
      <c r="D121" t="s">
        <v>419</v>
      </c>
      <c r="E121" t="s">
        <v>2332</v>
      </c>
      <c r="F121" s="13">
        <v>46296</v>
      </c>
      <c r="G121" t="s">
        <v>93</v>
      </c>
      <c r="H121" t="s">
        <v>94</v>
      </c>
      <c r="I121" s="12">
        <f>_xlfn.XLOOKUP(A:A,'FY26 Prelim Allocation'!B:B, 'FY26 Prelim Allocation'!F:F, "", FALSE)</f>
        <v>3408.55</v>
      </c>
      <c r="J121" s="12">
        <f>_xlfn.XLOOKUP(A:A, 'FY26 Full Allocation'!B:B, 'FY26 Full Allocation'!F:F, "", FALSE)</f>
        <v>0</v>
      </c>
      <c r="K121" s="12">
        <f>_xlfn.XLOOKUP(A:A, 'FY26 Full Allocation'!B:B, 'FY26 Full Allocation'!F:F, "", FALSE)</f>
        <v>0</v>
      </c>
      <c r="O121" t="s">
        <v>95</v>
      </c>
      <c r="P121" t="str">
        <f>_xlfn.XLOOKUP(A121,'FY26 Indirect Cost Rates'!E:E, 'FY26 Indirect Cost Rates'!D:D, "", FALSE)</f>
        <v/>
      </c>
      <c r="Q121">
        <f t="shared" si="1"/>
        <v>0</v>
      </c>
    </row>
    <row r="122" spans="1:17">
      <c r="A122" t="s">
        <v>420</v>
      </c>
      <c r="B122" t="s">
        <v>421</v>
      </c>
      <c r="C122" t="s">
        <v>422</v>
      </c>
      <c r="D122" t="s">
        <v>423</v>
      </c>
      <c r="E122" t="s">
        <v>2332</v>
      </c>
      <c r="F122" s="13">
        <v>46296</v>
      </c>
      <c r="G122" t="s">
        <v>93</v>
      </c>
      <c r="H122" t="s">
        <v>94</v>
      </c>
      <c r="I122" s="12">
        <f>_xlfn.XLOOKUP(A:A,'FY26 Prelim Allocation'!B:B, 'FY26 Prelim Allocation'!F:F, "", FALSE)</f>
        <v>3546.35</v>
      </c>
      <c r="J122" s="12">
        <f>_xlfn.XLOOKUP(A:A, 'FY26 Full Allocation'!B:B, 'FY26 Full Allocation'!F:F, "", FALSE)</f>
        <v>3546.35</v>
      </c>
      <c r="K122" s="12">
        <f>_xlfn.XLOOKUP(A:A, 'FY26 Full Allocation'!B:B, 'FY26 Full Allocation'!F:F, "", FALSE)</f>
        <v>3546.35</v>
      </c>
      <c r="O122" t="s">
        <v>95</v>
      </c>
      <c r="P122">
        <f>_xlfn.XLOOKUP(A122,'FY26 Indirect Cost Rates'!E:E, 'FY26 Indirect Cost Rates'!D:D, "", FALSE)</f>
        <v>6.43</v>
      </c>
      <c r="Q122">
        <f t="shared" si="1"/>
        <v>6.4299999999999996E-2</v>
      </c>
    </row>
    <row r="123" spans="1:17">
      <c r="A123" t="s">
        <v>424</v>
      </c>
      <c r="B123" t="s">
        <v>425</v>
      </c>
      <c r="C123" t="s">
        <v>426</v>
      </c>
      <c r="D123" t="s">
        <v>427</v>
      </c>
      <c r="E123" t="s">
        <v>2332</v>
      </c>
      <c r="F123" s="13">
        <v>46296</v>
      </c>
      <c r="G123" t="s">
        <v>93</v>
      </c>
      <c r="H123" t="s">
        <v>94</v>
      </c>
      <c r="I123" s="12">
        <f>_xlfn.XLOOKUP(A:A,'FY26 Prelim Allocation'!B:B, 'FY26 Prelim Allocation'!F:F, "", FALSE)</f>
        <v>0</v>
      </c>
      <c r="J123" s="12">
        <f>_xlfn.XLOOKUP(A:A, 'FY26 Full Allocation'!B:B, 'FY26 Full Allocation'!F:F, "", FALSE)</f>
        <v>0</v>
      </c>
      <c r="K123" s="12">
        <f>_xlfn.XLOOKUP(A:A, 'FY26 Full Allocation'!B:B, 'FY26 Full Allocation'!F:F, "", FALSE)</f>
        <v>0</v>
      </c>
      <c r="O123" t="s">
        <v>95</v>
      </c>
      <c r="P123">
        <f>_xlfn.XLOOKUP(A123,'FY26 Indirect Cost Rates'!E:E, 'FY26 Indirect Cost Rates'!D:D, "", FALSE)</f>
        <v>8</v>
      </c>
      <c r="Q123">
        <f t="shared" si="1"/>
        <v>0.08</v>
      </c>
    </row>
    <row r="124" spans="1:17">
      <c r="A124" t="s">
        <v>428</v>
      </c>
      <c r="B124" t="s">
        <v>429</v>
      </c>
      <c r="C124" t="s">
        <v>430</v>
      </c>
      <c r="D124" t="s">
        <v>431</v>
      </c>
      <c r="E124" t="s">
        <v>2332</v>
      </c>
      <c r="F124" s="13">
        <v>46296</v>
      </c>
      <c r="G124" t="s">
        <v>93</v>
      </c>
      <c r="H124" t="s">
        <v>94</v>
      </c>
      <c r="I124" s="12">
        <f>_xlfn.XLOOKUP(A:A,'FY26 Prelim Allocation'!B:B, 'FY26 Prelim Allocation'!F:F, "", FALSE)</f>
        <v>1238.5</v>
      </c>
      <c r="J124" s="12">
        <f>_xlfn.XLOOKUP(A:A, 'FY26 Full Allocation'!B:B, 'FY26 Full Allocation'!F:F, "", FALSE)</f>
        <v>1237.78</v>
      </c>
      <c r="K124" s="12">
        <f>_xlfn.XLOOKUP(A:A, 'FY26 Full Allocation'!B:B, 'FY26 Full Allocation'!F:F, "", FALSE)</f>
        <v>1237.78</v>
      </c>
      <c r="O124" t="s">
        <v>95</v>
      </c>
      <c r="P124">
        <f>_xlfn.XLOOKUP(A124,'FY26 Indirect Cost Rates'!E:E, 'FY26 Indirect Cost Rates'!D:D, "", FALSE)</f>
        <v>7.35</v>
      </c>
      <c r="Q124">
        <f t="shared" si="1"/>
        <v>7.3499999999999996E-2</v>
      </c>
    </row>
    <row r="125" spans="1:17">
      <c r="A125" t="s">
        <v>432</v>
      </c>
      <c r="B125" t="s">
        <v>433</v>
      </c>
      <c r="C125" t="s">
        <v>433</v>
      </c>
      <c r="D125" t="s">
        <v>434</v>
      </c>
      <c r="E125" t="s">
        <v>2332</v>
      </c>
      <c r="F125" s="13">
        <v>46296</v>
      </c>
      <c r="G125" t="s">
        <v>93</v>
      </c>
      <c r="H125" t="s">
        <v>94</v>
      </c>
      <c r="I125" s="12">
        <f>_xlfn.XLOOKUP(A:A,'FY26 Prelim Allocation'!B:B, 'FY26 Prelim Allocation'!F:F, "", FALSE)</f>
        <v>0</v>
      </c>
      <c r="J125" s="12">
        <f>_xlfn.XLOOKUP(A:A, 'FY26 Full Allocation'!B:B, 'FY26 Full Allocation'!F:F, "", FALSE)</f>
        <v>0</v>
      </c>
      <c r="K125" s="12">
        <f>_xlfn.XLOOKUP(A:A, 'FY26 Full Allocation'!B:B, 'FY26 Full Allocation'!F:F, "", FALSE)</f>
        <v>0</v>
      </c>
      <c r="O125" t="s">
        <v>95</v>
      </c>
      <c r="P125">
        <f>_xlfn.XLOOKUP(A125,'FY26 Indirect Cost Rates'!E:E, 'FY26 Indirect Cost Rates'!D:D, "", FALSE)</f>
        <v>8</v>
      </c>
      <c r="Q125">
        <f t="shared" si="1"/>
        <v>0.08</v>
      </c>
    </row>
    <row r="126" spans="1:17">
      <c r="A126" t="s">
        <v>435</v>
      </c>
      <c r="B126" t="s">
        <v>436</v>
      </c>
      <c r="C126" t="s">
        <v>437</v>
      </c>
      <c r="D126" t="s">
        <v>438</v>
      </c>
      <c r="E126" t="s">
        <v>2332</v>
      </c>
      <c r="F126" s="13">
        <v>46296</v>
      </c>
      <c r="G126" t="s">
        <v>93</v>
      </c>
      <c r="H126" t="s">
        <v>94</v>
      </c>
      <c r="I126" s="12">
        <f>_xlfn.XLOOKUP(A:A,'FY26 Prelim Allocation'!B:B, 'FY26 Prelim Allocation'!F:F, "", FALSE)</f>
        <v>10655.04</v>
      </c>
      <c r="J126" s="12">
        <f>_xlfn.XLOOKUP(A:A, 'FY26 Full Allocation'!B:B, 'FY26 Full Allocation'!F:F, "", FALSE)</f>
        <v>10653.22</v>
      </c>
      <c r="K126" s="12">
        <f>_xlfn.XLOOKUP(A:A, 'FY26 Full Allocation'!B:B, 'FY26 Full Allocation'!F:F, "", FALSE)</f>
        <v>10653.22</v>
      </c>
      <c r="O126" t="s">
        <v>95</v>
      </c>
      <c r="P126">
        <f>_xlfn.XLOOKUP(A126,'FY26 Indirect Cost Rates'!E:E, 'FY26 Indirect Cost Rates'!D:D, "", FALSE)</f>
        <v>5.93</v>
      </c>
      <c r="Q126">
        <f t="shared" si="1"/>
        <v>5.9299999999999999E-2</v>
      </c>
    </row>
    <row r="127" spans="1:17">
      <c r="A127" t="s">
        <v>439</v>
      </c>
      <c r="B127" t="s">
        <v>440</v>
      </c>
      <c r="C127" t="s">
        <v>441</v>
      </c>
      <c r="D127" t="s">
        <v>442</v>
      </c>
      <c r="E127" t="s">
        <v>2332</v>
      </c>
      <c r="F127" s="13">
        <v>46296</v>
      </c>
      <c r="G127" t="s">
        <v>93</v>
      </c>
      <c r="H127" t="s">
        <v>94</v>
      </c>
      <c r="I127" s="12">
        <f>_xlfn.XLOOKUP(A:A,'FY26 Prelim Allocation'!B:B, 'FY26 Prelim Allocation'!F:F, "", FALSE)</f>
        <v>0</v>
      </c>
      <c r="J127" s="12">
        <f>_xlfn.XLOOKUP(A:A, 'FY26 Full Allocation'!B:B, 'FY26 Full Allocation'!F:F, "", FALSE)</f>
        <v>0</v>
      </c>
      <c r="K127" s="12">
        <f>_xlfn.XLOOKUP(A:A, 'FY26 Full Allocation'!B:B, 'FY26 Full Allocation'!F:F, "", FALSE)</f>
        <v>0</v>
      </c>
      <c r="O127" t="s">
        <v>95</v>
      </c>
      <c r="P127" t="str">
        <f>_xlfn.XLOOKUP(A127,'FY26 Indirect Cost Rates'!E:E, 'FY26 Indirect Cost Rates'!D:D, "", FALSE)</f>
        <v/>
      </c>
      <c r="Q127">
        <f t="shared" si="1"/>
        <v>0</v>
      </c>
    </row>
    <row r="128" spans="1:17">
      <c r="A128" t="s">
        <v>443</v>
      </c>
      <c r="B128" t="s">
        <v>444</v>
      </c>
      <c r="C128" t="s">
        <v>445</v>
      </c>
      <c r="D128" t="s">
        <v>446</v>
      </c>
      <c r="E128" t="s">
        <v>2332</v>
      </c>
      <c r="F128" s="13">
        <v>46296</v>
      </c>
      <c r="G128" t="s">
        <v>93</v>
      </c>
      <c r="H128" t="s">
        <v>94</v>
      </c>
      <c r="I128" s="12">
        <f>_xlfn.XLOOKUP(A:A,'FY26 Prelim Allocation'!B:B, 'FY26 Prelim Allocation'!F:F, "", FALSE)</f>
        <v>419.77</v>
      </c>
      <c r="J128" s="12">
        <f>_xlfn.XLOOKUP(A:A, 'FY26 Full Allocation'!B:B, 'FY26 Full Allocation'!F:F, "", FALSE)</f>
        <v>0</v>
      </c>
      <c r="K128" s="12">
        <f>_xlfn.XLOOKUP(A:A, 'FY26 Full Allocation'!B:B, 'FY26 Full Allocation'!F:F, "", FALSE)</f>
        <v>0</v>
      </c>
      <c r="O128" t="s">
        <v>95</v>
      </c>
      <c r="P128" t="str">
        <f>_xlfn.XLOOKUP(A128,'FY26 Indirect Cost Rates'!E:E, 'FY26 Indirect Cost Rates'!D:D, "", FALSE)</f>
        <v/>
      </c>
      <c r="Q128">
        <f t="shared" si="1"/>
        <v>0</v>
      </c>
    </row>
    <row r="129" spans="1:17">
      <c r="A129" t="s">
        <v>447</v>
      </c>
      <c r="B129" t="s">
        <v>448</v>
      </c>
      <c r="C129" t="s">
        <v>449</v>
      </c>
      <c r="D129" t="s">
        <v>450</v>
      </c>
      <c r="E129" t="s">
        <v>2332</v>
      </c>
      <c r="F129" s="13">
        <v>46296</v>
      </c>
      <c r="G129" t="s">
        <v>93</v>
      </c>
      <c r="H129" t="s">
        <v>94</v>
      </c>
      <c r="I129" s="12">
        <f>_xlfn.XLOOKUP(A:A,'FY26 Prelim Allocation'!B:B, 'FY26 Prelim Allocation'!F:F, "", FALSE)</f>
        <v>388.62</v>
      </c>
      <c r="J129" s="12">
        <f>_xlfn.XLOOKUP(A:A, 'FY26 Full Allocation'!B:B, 'FY26 Full Allocation'!F:F, "", FALSE)</f>
        <v>0</v>
      </c>
      <c r="K129" s="12">
        <f>_xlfn.XLOOKUP(A:A, 'FY26 Full Allocation'!B:B, 'FY26 Full Allocation'!F:F, "", FALSE)</f>
        <v>0</v>
      </c>
      <c r="O129" t="s">
        <v>95</v>
      </c>
      <c r="P129" t="str">
        <f>_xlfn.XLOOKUP(A129,'FY26 Indirect Cost Rates'!E:E, 'FY26 Indirect Cost Rates'!D:D, "", FALSE)</f>
        <v/>
      </c>
      <c r="Q129">
        <f t="shared" si="1"/>
        <v>0</v>
      </c>
    </row>
    <row r="130" spans="1:17">
      <c r="A130" t="s">
        <v>451</v>
      </c>
      <c r="B130" t="s">
        <v>452</v>
      </c>
      <c r="C130" t="s">
        <v>452</v>
      </c>
      <c r="D130" t="s">
        <v>453</v>
      </c>
      <c r="E130" t="s">
        <v>2332</v>
      </c>
      <c r="F130" s="13">
        <v>46296</v>
      </c>
      <c r="G130" t="s">
        <v>93</v>
      </c>
      <c r="H130" t="s">
        <v>94</v>
      </c>
      <c r="I130" s="12">
        <f>_xlfn.XLOOKUP(A:A,'FY26 Prelim Allocation'!B:B, 'FY26 Prelim Allocation'!F:F, "", FALSE)</f>
        <v>404.83</v>
      </c>
      <c r="J130" s="12">
        <f>_xlfn.XLOOKUP(A:A, 'FY26 Full Allocation'!B:B, 'FY26 Full Allocation'!F:F, "", FALSE)</f>
        <v>404.75</v>
      </c>
      <c r="K130" s="12">
        <f>_xlfn.XLOOKUP(A:A, 'FY26 Full Allocation'!B:B, 'FY26 Full Allocation'!F:F, "", FALSE)</f>
        <v>404.75</v>
      </c>
      <c r="O130" t="s">
        <v>95</v>
      </c>
      <c r="P130" t="str">
        <f>_xlfn.XLOOKUP(A130,'FY26 Indirect Cost Rates'!E:E, 'FY26 Indirect Cost Rates'!D:D, "", FALSE)</f>
        <v/>
      </c>
      <c r="Q130">
        <f t="shared" si="1"/>
        <v>0</v>
      </c>
    </row>
    <row r="131" spans="1:17">
      <c r="A131" t="s">
        <v>454</v>
      </c>
      <c r="B131" t="s">
        <v>455</v>
      </c>
      <c r="C131" t="s">
        <v>456</v>
      </c>
      <c r="D131" t="s">
        <v>457</v>
      </c>
      <c r="E131" t="s">
        <v>2332</v>
      </c>
      <c r="F131" s="13">
        <v>46296</v>
      </c>
      <c r="G131" t="s">
        <v>93</v>
      </c>
      <c r="H131" t="s">
        <v>94</v>
      </c>
      <c r="I131" s="12">
        <f>_xlfn.XLOOKUP(A:A,'FY26 Prelim Allocation'!B:B, 'FY26 Prelim Allocation'!F:F, "", FALSE)</f>
        <v>9471.84</v>
      </c>
      <c r="J131" s="12">
        <f>_xlfn.XLOOKUP(A:A, 'FY26 Full Allocation'!B:B, 'FY26 Full Allocation'!F:F, "", FALSE)</f>
        <v>9465.02</v>
      </c>
      <c r="K131" s="12">
        <f>_xlfn.XLOOKUP(A:A, 'FY26 Full Allocation'!B:B, 'FY26 Full Allocation'!F:F, "", FALSE)</f>
        <v>9465.02</v>
      </c>
      <c r="O131" t="s">
        <v>95</v>
      </c>
      <c r="P131">
        <f>_xlfn.XLOOKUP(A131,'FY26 Indirect Cost Rates'!E:E, 'FY26 Indirect Cost Rates'!D:D, "", FALSE)</f>
        <v>5.14</v>
      </c>
      <c r="Q131">
        <f t="shared" si="1"/>
        <v>5.1399999999999994E-2</v>
      </c>
    </row>
    <row r="132" spans="1:17">
      <c r="A132" t="s">
        <v>458</v>
      </c>
      <c r="B132" t="s">
        <v>459</v>
      </c>
      <c r="C132" t="s">
        <v>459</v>
      </c>
      <c r="D132" t="s">
        <v>460</v>
      </c>
      <c r="E132" t="s">
        <v>2332</v>
      </c>
      <c r="F132" s="13">
        <v>46296</v>
      </c>
      <c r="G132" t="s">
        <v>93</v>
      </c>
      <c r="H132" t="s">
        <v>94</v>
      </c>
      <c r="I132" s="12">
        <f>_xlfn.XLOOKUP(A:A,'FY26 Prelim Allocation'!B:B, 'FY26 Prelim Allocation'!F:F, "", FALSE)</f>
        <v>0</v>
      </c>
      <c r="J132" s="12">
        <f>_xlfn.XLOOKUP(A:A, 'FY26 Full Allocation'!B:B, 'FY26 Full Allocation'!F:F, "", FALSE)</f>
        <v>0</v>
      </c>
      <c r="K132" s="12">
        <f>_xlfn.XLOOKUP(A:A, 'FY26 Full Allocation'!B:B, 'FY26 Full Allocation'!F:F, "", FALSE)</f>
        <v>0</v>
      </c>
      <c r="O132" t="s">
        <v>95</v>
      </c>
      <c r="P132">
        <f>_xlfn.XLOOKUP(A132,'FY26 Indirect Cost Rates'!E:E, 'FY26 Indirect Cost Rates'!D:D, "", FALSE)</f>
        <v>6.12</v>
      </c>
      <c r="Q132">
        <f t="shared" ref="Q132:Q195" si="2">IFERROR(P132/100,0)</f>
        <v>6.1200000000000004E-2</v>
      </c>
    </row>
    <row r="133" spans="1:17">
      <c r="A133" t="s">
        <v>461</v>
      </c>
      <c r="B133" t="s">
        <v>462</v>
      </c>
      <c r="C133" t="s">
        <v>463</v>
      </c>
      <c r="D133" t="s">
        <v>464</v>
      </c>
      <c r="E133" t="s">
        <v>2332</v>
      </c>
      <c r="F133" s="13">
        <v>46296</v>
      </c>
      <c r="G133" t="s">
        <v>93</v>
      </c>
      <c r="H133" t="s">
        <v>94</v>
      </c>
      <c r="I133" s="12">
        <f>_xlfn.XLOOKUP(A:A,'FY26 Prelim Allocation'!B:B, 'FY26 Prelim Allocation'!F:F, "", FALSE)</f>
        <v>10661.89</v>
      </c>
      <c r="J133" s="12">
        <f>_xlfn.XLOOKUP(A:A, 'FY26 Full Allocation'!B:B, 'FY26 Full Allocation'!F:F, "", FALSE)</f>
        <v>10659.47</v>
      </c>
      <c r="K133" s="12">
        <f>_xlfn.XLOOKUP(A:A, 'FY26 Full Allocation'!B:B, 'FY26 Full Allocation'!F:F, "", FALSE)</f>
        <v>10659.47</v>
      </c>
      <c r="O133" t="s">
        <v>95</v>
      </c>
      <c r="P133">
        <f>_xlfn.XLOOKUP(A133,'FY26 Indirect Cost Rates'!E:E, 'FY26 Indirect Cost Rates'!D:D, "", FALSE)</f>
        <v>8</v>
      </c>
      <c r="Q133">
        <f t="shared" si="2"/>
        <v>0.08</v>
      </c>
    </row>
    <row r="134" spans="1:17">
      <c r="A134" t="s">
        <v>465</v>
      </c>
      <c r="B134" t="s">
        <v>466</v>
      </c>
      <c r="C134" t="s">
        <v>467</v>
      </c>
      <c r="D134" t="s">
        <v>468</v>
      </c>
      <c r="E134" t="s">
        <v>2332</v>
      </c>
      <c r="F134" s="13">
        <v>46296</v>
      </c>
      <c r="G134" t="s">
        <v>93</v>
      </c>
      <c r="H134" t="s">
        <v>94</v>
      </c>
      <c r="I134" s="12">
        <f>_xlfn.XLOOKUP(A:A,'FY26 Prelim Allocation'!B:B, 'FY26 Prelim Allocation'!F:F, "", FALSE)</f>
        <v>859.06</v>
      </c>
      <c r="J134" s="12">
        <f>_xlfn.XLOOKUP(A:A, 'FY26 Full Allocation'!B:B, 'FY26 Full Allocation'!F:F, "", FALSE)</f>
        <v>858.5</v>
      </c>
      <c r="K134" s="12">
        <f>_xlfn.XLOOKUP(A:A, 'FY26 Full Allocation'!B:B, 'FY26 Full Allocation'!F:F, "", FALSE)</f>
        <v>858.5</v>
      </c>
      <c r="O134" t="s">
        <v>95</v>
      </c>
      <c r="P134">
        <f>_xlfn.XLOOKUP(A134,'FY26 Indirect Cost Rates'!E:E, 'FY26 Indirect Cost Rates'!D:D, "", FALSE)</f>
        <v>6.24</v>
      </c>
      <c r="Q134">
        <f t="shared" si="2"/>
        <v>6.2400000000000004E-2</v>
      </c>
    </row>
    <row r="135" spans="1:17">
      <c r="A135" t="s">
        <v>469</v>
      </c>
      <c r="B135" t="s">
        <v>470</v>
      </c>
      <c r="C135" t="s">
        <v>467</v>
      </c>
      <c r="D135" t="s">
        <v>468</v>
      </c>
      <c r="E135" t="s">
        <v>2332</v>
      </c>
      <c r="F135" s="13">
        <v>46296</v>
      </c>
      <c r="G135" t="s">
        <v>93</v>
      </c>
      <c r="H135" t="s">
        <v>94</v>
      </c>
      <c r="I135" s="12">
        <f>_xlfn.XLOOKUP(A:A,'FY26 Prelim Allocation'!B:B, 'FY26 Prelim Allocation'!F:F, "", FALSE)</f>
        <v>749.02</v>
      </c>
      <c r="J135" s="12">
        <f>_xlfn.XLOOKUP(A:A, 'FY26 Full Allocation'!B:B, 'FY26 Full Allocation'!F:F, "", FALSE)</f>
        <v>748.86</v>
      </c>
      <c r="K135" s="12">
        <f>_xlfn.XLOOKUP(A:A, 'FY26 Full Allocation'!B:B, 'FY26 Full Allocation'!F:F, "", FALSE)</f>
        <v>748.86</v>
      </c>
      <c r="O135" t="s">
        <v>95</v>
      </c>
      <c r="P135">
        <f>_xlfn.XLOOKUP(A135,'FY26 Indirect Cost Rates'!E:E, 'FY26 Indirect Cost Rates'!D:D, "", FALSE)</f>
        <v>3.56</v>
      </c>
      <c r="Q135">
        <f t="shared" si="2"/>
        <v>3.56E-2</v>
      </c>
    </row>
    <row r="136" spans="1:17">
      <c r="A136" t="s">
        <v>471</v>
      </c>
      <c r="B136" t="s">
        <v>472</v>
      </c>
      <c r="C136" t="s">
        <v>473</v>
      </c>
      <c r="D136" t="s">
        <v>474</v>
      </c>
      <c r="E136" t="s">
        <v>2332</v>
      </c>
      <c r="F136" s="13">
        <v>46296</v>
      </c>
      <c r="G136" t="s">
        <v>93</v>
      </c>
      <c r="H136" t="s">
        <v>94</v>
      </c>
      <c r="I136" s="12">
        <f>_xlfn.XLOOKUP(A:A,'FY26 Prelim Allocation'!B:B, 'FY26 Prelim Allocation'!F:F, "", FALSE)</f>
        <v>1088.93</v>
      </c>
      <c r="J136" s="12">
        <f>_xlfn.XLOOKUP(A:A, 'FY26 Full Allocation'!B:B, 'FY26 Full Allocation'!F:F, "", FALSE)</f>
        <v>0</v>
      </c>
      <c r="K136" s="12">
        <f>_xlfn.XLOOKUP(A:A, 'FY26 Full Allocation'!B:B, 'FY26 Full Allocation'!F:F, "", FALSE)</f>
        <v>0</v>
      </c>
      <c r="O136" t="s">
        <v>95</v>
      </c>
      <c r="P136" t="str">
        <f>_xlfn.XLOOKUP(A136,'FY26 Indirect Cost Rates'!E:E, 'FY26 Indirect Cost Rates'!D:D, "", FALSE)</f>
        <v/>
      </c>
      <c r="Q136">
        <f t="shared" si="2"/>
        <v>0</v>
      </c>
    </row>
    <row r="137" spans="1:17">
      <c r="A137" t="s">
        <v>475</v>
      </c>
      <c r="B137" t="s">
        <v>476</v>
      </c>
      <c r="C137" t="s">
        <v>477</v>
      </c>
      <c r="D137" t="s">
        <v>478</v>
      </c>
      <c r="E137" t="s">
        <v>2332</v>
      </c>
      <c r="F137" s="13">
        <v>46296</v>
      </c>
      <c r="G137" t="s">
        <v>93</v>
      </c>
      <c r="H137" t="s">
        <v>94</v>
      </c>
      <c r="I137" s="12">
        <f>_xlfn.XLOOKUP(A:A,'FY26 Prelim Allocation'!B:B, 'FY26 Prelim Allocation'!F:F, "", FALSE)</f>
        <v>261.66000000000003</v>
      </c>
      <c r="J137" s="12">
        <f>_xlfn.XLOOKUP(A:A, 'FY26 Full Allocation'!B:B, 'FY26 Full Allocation'!F:F, "", FALSE)</f>
        <v>0</v>
      </c>
      <c r="K137" s="12">
        <f>_xlfn.XLOOKUP(A:A, 'FY26 Full Allocation'!B:B, 'FY26 Full Allocation'!F:F, "", FALSE)</f>
        <v>0</v>
      </c>
      <c r="O137" t="s">
        <v>95</v>
      </c>
      <c r="P137">
        <f>_xlfn.XLOOKUP(A137,'FY26 Indirect Cost Rates'!E:E, 'FY26 Indirect Cost Rates'!D:D, "", FALSE)</f>
        <v>8</v>
      </c>
      <c r="Q137">
        <f t="shared" si="2"/>
        <v>0.08</v>
      </c>
    </row>
    <row r="138" spans="1:17">
      <c r="A138" t="s">
        <v>479</v>
      </c>
      <c r="B138" t="s">
        <v>480</v>
      </c>
      <c r="C138" t="s">
        <v>481</v>
      </c>
      <c r="D138" t="s">
        <v>482</v>
      </c>
      <c r="E138" t="s">
        <v>2332</v>
      </c>
      <c r="F138" s="13">
        <v>46296</v>
      </c>
      <c r="G138" t="s">
        <v>93</v>
      </c>
      <c r="H138" t="s">
        <v>94</v>
      </c>
      <c r="I138" s="12">
        <f>_xlfn.XLOOKUP(A:A,'FY26 Prelim Allocation'!B:B, 'FY26 Prelim Allocation'!F:F, "", FALSE)</f>
        <v>844.3</v>
      </c>
      <c r="J138" s="12">
        <f>_xlfn.XLOOKUP(A:A, 'FY26 Full Allocation'!B:B, 'FY26 Full Allocation'!F:F, "", FALSE)</f>
        <v>0</v>
      </c>
      <c r="K138" s="12">
        <f>_xlfn.XLOOKUP(A:A, 'FY26 Full Allocation'!B:B, 'FY26 Full Allocation'!F:F, "", FALSE)</f>
        <v>0</v>
      </c>
      <c r="O138" t="s">
        <v>95</v>
      </c>
      <c r="P138" t="str">
        <f>_xlfn.XLOOKUP(A138,'FY26 Indirect Cost Rates'!E:E, 'FY26 Indirect Cost Rates'!D:D, "", FALSE)</f>
        <v/>
      </c>
      <c r="Q138">
        <f t="shared" si="2"/>
        <v>0</v>
      </c>
    </row>
    <row r="139" spans="1:17">
      <c r="A139" t="s">
        <v>483</v>
      </c>
      <c r="B139" t="s">
        <v>484</v>
      </c>
      <c r="C139" t="s">
        <v>485</v>
      </c>
      <c r="D139" t="s">
        <v>486</v>
      </c>
      <c r="E139" t="s">
        <v>2332</v>
      </c>
      <c r="F139" s="13">
        <v>46296</v>
      </c>
      <c r="G139" t="s">
        <v>93</v>
      </c>
      <c r="H139" t="s">
        <v>94</v>
      </c>
      <c r="I139" s="12">
        <f>_xlfn.XLOOKUP(A:A,'FY26 Prelim Allocation'!B:B, 'FY26 Prelim Allocation'!F:F, "", FALSE)</f>
        <v>16331.51</v>
      </c>
      <c r="J139" s="12">
        <f>_xlfn.XLOOKUP(A:A, 'FY26 Full Allocation'!B:B, 'FY26 Full Allocation'!F:F, "", FALSE)</f>
        <v>16329.49</v>
      </c>
      <c r="K139" s="12">
        <f>_xlfn.XLOOKUP(A:A, 'FY26 Full Allocation'!B:B, 'FY26 Full Allocation'!F:F, "", FALSE)</f>
        <v>16329.49</v>
      </c>
      <c r="O139" t="s">
        <v>95</v>
      </c>
      <c r="P139">
        <f>_xlfn.XLOOKUP(A139,'FY26 Indirect Cost Rates'!E:E, 'FY26 Indirect Cost Rates'!D:D, "", FALSE)</f>
        <v>8</v>
      </c>
      <c r="Q139">
        <f t="shared" si="2"/>
        <v>0.08</v>
      </c>
    </row>
    <row r="140" spans="1:17">
      <c r="A140" t="s">
        <v>487</v>
      </c>
      <c r="B140" t="s">
        <v>488</v>
      </c>
      <c r="C140" t="s">
        <v>489</v>
      </c>
      <c r="D140" t="s">
        <v>490</v>
      </c>
      <c r="E140" t="s">
        <v>2332</v>
      </c>
      <c r="F140" s="13">
        <v>46296</v>
      </c>
      <c r="G140" t="s">
        <v>93</v>
      </c>
      <c r="H140" t="s">
        <v>94</v>
      </c>
      <c r="I140" s="12">
        <f>_xlfn.XLOOKUP(A:A,'FY26 Prelim Allocation'!B:B, 'FY26 Prelim Allocation'!F:F, "", FALSE)</f>
        <v>0</v>
      </c>
      <c r="J140" s="12">
        <f>_xlfn.XLOOKUP(A:A, 'FY26 Full Allocation'!B:B, 'FY26 Full Allocation'!F:F, "", FALSE)</f>
        <v>0</v>
      </c>
      <c r="K140" s="12">
        <f>_xlfn.XLOOKUP(A:A, 'FY26 Full Allocation'!B:B, 'FY26 Full Allocation'!F:F, "", FALSE)</f>
        <v>0</v>
      </c>
      <c r="O140" t="s">
        <v>95</v>
      </c>
      <c r="P140" t="str">
        <f>_xlfn.XLOOKUP(A140,'FY26 Indirect Cost Rates'!E:E, 'FY26 Indirect Cost Rates'!D:D, "", FALSE)</f>
        <v/>
      </c>
      <c r="Q140">
        <f t="shared" si="2"/>
        <v>0</v>
      </c>
    </row>
    <row r="141" spans="1:17">
      <c r="A141" t="s">
        <v>491</v>
      </c>
      <c r="B141" t="s">
        <v>488</v>
      </c>
      <c r="C141" t="s">
        <v>489</v>
      </c>
      <c r="D141" t="s">
        <v>490</v>
      </c>
      <c r="E141" t="s">
        <v>2332</v>
      </c>
      <c r="F141" s="13">
        <v>46296</v>
      </c>
      <c r="G141" t="s">
        <v>93</v>
      </c>
      <c r="H141" t="s">
        <v>94</v>
      </c>
      <c r="I141" s="12">
        <f>_xlfn.XLOOKUP(A:A,'FY26 Prelim Allocation'!B:B, 'FY26 Prelim Allocation'!F:F, "", FALSE)</f>
        <v>657.34</v>
      </c>
      <c r="J141" s="12">
        <f>_xlfn.XLOOKUP(A:A, 'FY26 Full Allocation'!B:B, 'FY26 Full Allocation'!F:F, "", FALSE)</f>
        <v>656.81</v>
      </c>
      <c r="K141" s="12">
        <f>_xlfn.XLOOKUP(A:A, 'FY26 Full Allocation'!B:B, 'FY26 Full Allocation'!F:F, "", FALSE)</f>
        <v>656.81</v>
      </c>
      <c r="O141" t="s">
        <v>95</v>
      </c>
      <c r="P141" t="str">
        <f>_xlfn.XLOOKUP(A141,'FY26 Indirect Cost Rates'!E:E, 'FY26 Indirect Cost Rates'!D:D, "", FALSE)</f>
        <v/>
      </c>
      <c r="Q141">
        <f t="shared" si="2"/>
        <v>0</v>
      </c>
    </row>
    <row r="142" spans="1:17">
      <c r="A142" t="s">
        <v>492</v>
      </c>
      <c r="B142" t="s">
        <v>493</v>
      </c>
      <c r="C142" t="s">
        <v>494</v>
      </c>
      <c r="D142" t="s">
        <v>495</v>
      </c>
      <c r="E142" t="s">
        <v>2332</v>
      </c>
      <c r="F142" s="13">
        <v>46296</v>
      </c>
      <c r="G142" t="s">
        <v>93</v>
      </c>
      <c r="H142" t="s">
        <v>94</v>
      </c>
      <c r="I142" s="12">
        <f>_xlfn.XLOOKUP(A:A,'FY26 Prelim Allocation'!B:B, 'FY26 Prelim Allocation'!F:F, "", FALSE)</f>
        <v>1479.36</v>
      </c>
      <c r="J142" s="12">
        <f>_xlfn.XLOOKUP(A:A, 'FY26 Full Allocation'!B:B, 'FY26 Full Allocation'!F:F, "", FALSE)</f>
        <v>1479.23</v>
      </c>
      <c r="K142" s="12">
        <f>_xlfn.XLOOKUP(A:A, 'FY26 Full Allocation'!B:B, 'FY26 Full Allocation'!F:F, "", FALSE)</f>
        <v>1479.23</v>
      </c>
      <c r="O142" t="s">
        <v>95</v>
      </c>
      <c r="P142" t="str">
        <f>_xlfn.XLOOKUP(A142,'FY26 Indirect Cost Rates'!E:E, 'FY26 Indirect Cost Rates'!D:D, "", FALSE)</f>
        <v/>
      </c>
      <c r="Q142">
        <f t="shared" si="2"/>
        <v>0</v>
      </c>
    </row>
    <row r="143" spans="1:17">
      <c r="A143" t="s">
        <v>496</v>
      </c>
      <c r="B143" t="s">
        <v>497</v>
      </c>
      <c r="C143" t="s">
        <v>498</v>
      </c>
      <c r="D143" t="s">
        <v>499</v>
      </c>
      <c r="E143" t="s">
        <v>2332</v>
      </c>
      <c r="F143" s="13">
        <v>46296</v>
      </c>
      <c r="G143" t="s">
        <v>93</v>
      </c>
      <c r="H143" t="s">
        <v>94</v>
      </c>
      <c r="I143" s="12">
        <f>_xlfn.XLOOKUP(A:A,'FY26 Prelim Allocation'!B:B, 'FY26 Prelim Allocation'!F:F, "", FALSE)</f>
        <v>306.8</v>
      </c>
      <c r="J143" s="12">
        <f>_xlfn.XLOOKUP(A:A, 'FY26 Full Allocation'!B:B, 'FY26 Full Allocation'!F:F, "", FALSE)</f>
        <v>306.8</v>
      </c>
      <c r="K143" s="12">
        <f>_xlfn.XLOOKUP(A:A, 'FY26 Full Allocation'!B:B, 'FY26 Full Allocation'!F:F, "", FALSE)</f>
        <v>306.8</v>
      </c>
      <c r="O143" t="s">
        <v>95</v>
      </c>
      <c r="P143" t="str">
        <f>_xlfn.XLOOKUP(A143,'FY26 Indirect Cost Rates'!E:E, 'FY26 Indirect Cost Rates'!D:D, "", FALSE)</f>
        <v/>
      </c>
      <c r="Q143">
        <f t="shared" si="2"/>
        <v>0</v>
      </c>
    </row>
    <row r="144" spans="1:17">
      <c r="A144" t="s">
        <v>500</v>
      </c>
      <c r="B144" t="s">
        <v>501</v>
      </c>
      <c r="C144" t="s">
        <v>502</v>
      </c>
      <c r="D144" t="s">
        <v>503</v>
      </c>
      <c r="E144" t="s">
        <v>2332</v>
      </c>
      <c r="F144" s="13">
        <v>46296</v>
      </c>
      <c r="G144" t="s">
        <v>93</v>
      </c>
      <c r="H144" t="s">
        <v>94</v>
      </c>
      <c r="I144" s="12">
        <f>_xlfn.XLOOKUP(A:A,'FY26 Prelim Allocation'!B:B, 'FY26 Prelim Allocation'!F:F, "", FALSE)</f>
        <v>0</v>
      </c>
      <c r="J144" s="12">
        <f>_xlfn.XLOOKUP(A:A, 'FY26 Full Allocation'!B:B, 'FY26 Full Allocation'!F:F, "", FALSE)</f>
        <v>0</v>
      </c>
      <c r="K144" s="12">
        <f>_xlfn.XLOOKUP(A:A, 'FY26 Full Allocation'!B:B, 'FY26 Full Allocation'!F:F, "", FALSE)</f>
        <v>0</v>
      </c>
      <c r="O144" t="s">
        <v>95</v>
      </c>
      <c r="P144">
        <f>_xlfn.XLOOKUP(A144,'FY26 Indirect Cost Rates'!E:E, 'FY26 Indirect Cost Rates'!D:D, "", FALSE)</f>
        <v>8</v>
      </c>
      <c r="Q144">
        <f t="shared" si="2"/>
        <v>0.08</v>
      </c>
    </row>
    <row r="145" spans="1:17">
      <c r="A145" t="s">
        <v>504</v>
      </c>
      <c r="B145" t="s">
        <v>505</v>
      </c>
      <c r="C145" t="s">
        <v>506</v>
      </c>
      <c r="D145" t="s">
        <v>507</v>
      </c>
      <c r="E145" t="s">
        <v>2332</v>
      </c>
      <c r="F145" s="13">
        <v>46296</v>
      </c>
      <c r="G145" t="s">
        <v>93</v>
      </c>
      <c r="H145" t="s">
        <v>94</v>
      </c>
      <c r="I145" s="12">
        <f>_xlfn.XLOOKUP(A:A,'FY26 Prelim Allocation'!B:B, 'FY26 Prelim Allocation'!F:F, "", FALSE)</f>
        <v>1770.5</v>
      </c>
      <c r="J145" s="12">
        <f>_xlfn.XLOOKUP(A:A, 'FY26 Full Allocation'!B:B, 'FY26 Full Allocation'!F:F, "", FALSE)</f>
        <v>1769.24</v>
      </c>
      <c r="K145" s="12">
        <f>_xlfn.XLOOKUP(A:A, 'FY26 Full Allocation'!B:B, 'FY26 Full Allocation'!F:F, "", FALSE)</f>
        <v>1769.24</v>
      </c>
      <c r="O145" t="s">
        <v>95</v>
      </c>
      <c r="P145">
        <f>_xlfn.XLOOKUP(A145,'FY26 Indirect Cost Rates'!E:E, 'FY26 Indirect Cost Rates'!D:D, "", FALSE)</f>
        <v>8</v>
      </c>
      <c r="Q145">
        <f t="shared" si="2"/>
        <v>0.08</v>
      </c>
    </row>
    <row r="146" spans="1:17">
      <c r="A146" t="s">
        <v>508</v>
      </c>
      <c r="B146" t="s">
        <v>509</v>
      </c>
      <c r="C146" t="s">
        <v>509</v>
      </c>
      <c r="D146" t="s">
        <v>510</v>
      </c>
      <c r="E146" t="s">
        <v>2332</v>
      </c>
      <c r="F146" s="13">
        <v>46296</v>
      </c>
      <c r="G146" t="s">
        <v>93</v>
      </c>
      <c r="H146" t="s">
        <v>94</v>
      </c>
      <c r="I146" s="12">
        <f>_xlfn.XLOOKUP(A:A,'FY26 Prelim Allocation'!B:B, 'FY26 Prelim Allocation'!F:F, "", FALSE)</f>
        <v>0</v>
      </c>
      <c r="J146" s="12">
        <f>_xlfn.XLOOKUP(A:A, 'FY26 Full Allocation'!B:B, 'FY26 Full Allocation'!F:F, "", FALSE)</f>
        <v>0</v>
      </c>
      <c r="K146" s="12">
        <f>_xlfn.XLOOKUP(A:A, 'FY26 Full Allocation'!B:B, 'FY26 Full Allocation'!F:F, "", FALSE)</f>
        <v>0</v>
      </c>
      <c r="O146" t="s">
        <v>95</v>
      </c>
      <c r="P146" t="str">
        <f>_xlfn.XLOOKUP(A146,'FY26 Indirect Cost Rates'!E:E, 'FY26 Indirect Cost Rates'!D:D, "", FALSE)</f>
        <v/>
      </c>
      <c r="Q146">
        <f t="shared" si="2"/>
        <v>0</v>
      </c>
    </row>
    <row r="147" spans="1:17">
      <c r="A147" t="s">
        <v>511</v>
      </c>
      <c r="B147" t="s">
        <v>512</v>
      </c>
      <c r="C147" t="s">
        <v>513</v>
      </c>
      <c r="D147" t="s">
        <v>514</v>
      </c>
      <c r="E147" t="s">
        <v>2332</v>
      </c>
      <c r="F147" s="13">
        <v>46296</v>
      </c>
      <c r="G147" t="s">
        <v>93</v>
      </c>
      <c r="H147" t="s">
        <v>94</v>
      </c>
      <c r="I147" s="12">
        <f>_xlfn.XLOOKUP(A:A,'FY26 Prelim Allocation'!B:B, 'FY26 Prelim Allocation'!F:F, "", FALSE)</f>
        <v>100813.45</v>
      </c>
      <c r="J147" s="12">
        <f>_xlfn.XLOOKUP(A:A, 'FY26 Full Allocation'!B:B, 'FY26 Full Allocation'!F:F, "", FALSE)</f>
        <v>100798.21</v>
      </c>
      <c r="K147" s="12">
        <f>_xlfn.XLOOKUP(A:A, 'FY26 Full Allocation'!B:B, 'FY26 Full Allocation'!F:F, "", FALSE)</f>
        <v>100798.21</v>
      </c>
      <c r="O147" t="s">
        <v>95</v>
      </c>
      <c r="P147">
        <f>_xlfn.XLOOKUP(A147,'FY26 Indirect Cost Rates'!E:E, 'FY26 Indirect Cost Rates'!D:D, "", FALSE)</f>
        <v>5.4</v>
      </c>
      <c r="Q147">
        <f t="shared" si="2"/>
        <v>5.4000000000000006E-2</v>
      </c>
    </row>
    <row r="148" spans="1:17">
      <c r="A148" t="s">
        <v>515</v>
      </c>
      <c r="B148" t="s">
        <v>516</v>
      </c>
      <c r="C148" t="s">
        <v>516</v>
      </c>
      <c r="D148" t="s">
        <v>517</v>
      </c>
      <c r="E148" t="s">
        <v>2332</v>
      </c>
      <c r="F148" s="13">
        <v>46296</v>
      </c>
      <c r="G148" t="s">
        <v>93</v>
      </c>
      <c r="H148" t="s">
        <v>94</v>
      </c>
      <c r="I148" s="12">
        <f>_xlfn.XLOOKUP(A:A,'FY26 Prelim Allocation'!B:B, 'FY26 Prelim Allocation'!F:F, "", FALSE)</f>
        <v>626.17999999999995</v>
      </c>
      <c r="J148" s="12">
        <f>_xlfn.XLOOKUP(A:A, 'FY26 Full Allocation'!B:B, 'FY26 Full Allocation'!F:F, "", FALSE)</f>
        <v>625.74</v>
      </c>
      <c r="K148" s="12">
        <f>_xlfn.XLOOKUP(A:A, 'FY26 Full Allocation'!B:B, 'FY26 Full Allocation'!F:F, "", FALSE)</f>
        <v>625.74</v>
      </c>
      <c r="O148" t="s">
        <v>95</v>
      </c>
      <c r="P148" t="str">
        <f>_xlfn.XLOOKUP(A148,'FY26 Indirect Cost Rates'!E:E, 'FY26 Indirect Cost Rates'!D:D, "", FALSE)</f>
        <v/>
      </c>
      <c r="Q148">
        <f t="shared" si="2"/>
        <v>0</v>
      </c>
    </row>
    <row r="149" spans="1:17">
      <c r="A149" t="s">
        <v>518</v>
      </c>
      <c r="B149" t="s">
        <v>519</v>
      </c>
      <c r="C149" t="s">
        <v>520</v>
      </c>
      <c r="D149" t="s">
        <v>521</v>
      </c>
      <c r="E149" t="s">
        <v>2332</v>
      </c>
      <c r="F149" s="13">
        <v>46296</v>
      </c>
      <c r="G149" t="s">
        <v>93</v>
      </c>
      <c r="H149" t="s">
        <v>94</v>
      </c>
      <c r="I149" s="12">
        <f>_xlfn.XLOOKUP(A:A,'FY26 Prelim Allocation'!B:B, 'FY26 Prelim Allocation'!F:F, "", FALSE)</f>
        <v>30355.759999999998</v>
      </c>
      <c r="J149" s="12">
        <f>_xlfn.XLOOKUP(A:A, 'FY26 Full Allocation'!B:B, 'FY26 Full Allocation'!F:F, "", FALSE)</f>
        <v>30347.97</v>
      </c>
      <c r="K149" s="12">
        <f>_xlfn.XLOOKUP(A:A, 'FY26 Full Allocation'!B:B, 'FY26 Full Allocation'!F:F, "", FALSE)</f>
        <v>30347.97</v>
      </c>
      <c r="O149" t="s">
        <v>95</v>
      </c>
      <c r="P149">
        <f>_xlfn.XLOOKUP(A149,'FY26 Indirect Cost Rates'!E:E, 'FY26 Indirect Cost Rates'!D:D, "", FALSE)</f>
        <v>8</v>
      </c>
      <c r="Q149">
        <f t="shared" si="2"/>
        <v>0.08</v>
      </c>
    </row>
    <row r="150" spans="1:17">
      <c r="A150" t="s">
        <v>522</v>
      </c>
      <c r="B150" t="s">
        <v>523</v>
      </c>
      <c r="C150" t="s">
        <v>523</v>
      </c>
      <c r="D150" t="s">
        <v>524</v>
      </c>
      <c r="E150" t="s">
        <v>2332</v>
      </c>
      <c r="F150" s="13">
        <v>46296</v>
      </c>
      <c r="G150" t="s">
        <v>93</v>
      </c>
      <c r="H150" t="s">
        <v>94</v>
      </c>
      <c r="I150" s="12">
        <f>_xlfn.XLOOKUP(A:A,'FY26 Prelim Allocation'!B:B, 'FY26 Prelim Allocation'!F:F, "", FALSE)</f>
        <v>0</v>
      </c>
      <c r="J150" s="12">
        <f>_xlfn.XLOOKUP(A:A, 'FY26 Full Allocation'!B:B, 'FY26 Full Allocation'!F:F, "", FALSE)</f>
        <v>0</v>
      </c>
      <c r="K150" s="12">
        <f>_xlfn.XLOOKUP(A:A, 'FY26 Full Allocation'!B:B, 'FY26 Full Allocation'!F:F, "", FALSE)</f>
        <v>0</v>
      </c>
      <c r="O150" t="s">
        <v>95</v>
      </c>
      <c r="P150">
        <f>_xlfn.XLOOKUP(A150,'FY26 Indirect Cost Rates'!E:E, 'FY26 Indirect Cost Rates'!D:D, "", FALSE)</f>
        <v>8</v>
      </c>
      <c r="Q150">
        <f t="shared" si="2"/>
        <v>0.08</v>
      </c>
    </row>
    <row r="151" spans="1:17">
      <c r="A151" t="s">
        <v>525</v>
      </c>
      <c r="B151" t="s">
        <v>526</v>
      </c>
      <c r="C151" t="s">
        <v>527</v>
      </c>
      <c r="D151" t="s">
        <v>528</v>
      </c>
      <c r="E151" t="s">
        <v>2332</v>
      </c>
      <c r="F151" s="13">
        <v>46296</v>
      </c>
      <c r="G151" t="s">
        <v>93</v>
      </c>
      <c r="H151" t="s">
        <v>94</v>
      </c>
      <c r="I151" s="12">
        <f>_xlfn.XLOOKUP(A:A,'FY26 Prelim Allocation'!B:B, 'FY26 Prelim Allocation'!F:F, "", FALSE)</f>
        <v>13257.99</v>
      </c>
      <c r="J151" s="12">
        <f>_xlfn.XLOOKUP(A:A, 'FY26 Full Allocation'!B:B, 'FY26 Full Allocation'!F:F, "", FALSE)</f>
        <v>13253.1</v>
      </c>
      <c r="K151" s="12">
        <f>_xlfn.XLOOKUP(A:A, 'FY26 Full Allocation'!B:B, 'FY26 Full Allocation'!F:F, "", FALSE)</f>
        <v>13253.1</v>
      </c>
      <c r="O151" t="s">
        <v>95</v>
      </c>
      <c r="P151">
        <f>_xlfn.XLOOKUP(A151,'FY26 Indirect Cost Rates'!E:E, 'FY26 Indirect Cost Rates'!D:D, "", FALSE)</f>
        <v>4.78</v>
      </c>
      <c r="Q151">
        <f t="shared" si="2"/>
        <v>4.7800000000000002E-2</v>
      </c>
    </row>
    <row r="152" spans="1:17">
      <c r="A152" t="s">
        <v>529</v>
      </c>
      <c r="B152" t="s">
        <v>530</v>
      </c>
      <c r="C152" t="s">
        <v>531</v>
      </c>
      <c r="D152" t="s">
        <v>532</v>
      </c>
      <c r="E152" t="s">
        <v>2332</v>
      </c>
      <c r="F152" s="13">
        <v>46296</v>
      </c>
      <c r="G152" t="s">
        <v>93</v>
      </c>
      <c r="H152" t="s">
        <v>94</v>
      </c>
      <c r="I152" s="12">
        <f>_xlfn.XLOOKUP(A:A,'FY26 Prelim Allocation'!B:B, 'FY26 Prelim Allocation'!F:F, "", FALSE)</f>
        <v>279.18</v>
      </c>
      <c r="J152" s="12">
        <f>_xlfn.XLOOKUP(A:A, 'FY26 Full Allocation'!B:B, 'FY26 Full Allocation'!F:F, "", FALSE)</f>
        <v>0</v>
      </c>
      <c r="K152" s="12">
        <f>_xlfn.XLOOKUP(A:A, 'FY26 Full Allocation'!B:B, 'FY26 Full Allocation'!F:F, "", FALSE)</f>
        <v>0</v>
      </c>
      <c r="O152" t="s">
        <v>95</v>
      </c>
      <c r="P152" t="str">
        <f>_xlfn.XLOOKUP(A152,'FY26 Indirect Cost Rates'!E:E, 'FY26 Indirect Cost Rates'!D:D, "", FALSE)</f>
        <v/>
      </c>
      <c r="Q152">
        <f t="shared" si="2"/>
        <v>0</v>
      </c>
    </row>
    <row r="153" spans="1:17">
      <c r="A153" t="s">
        <v>533</v>
      </c>
      <c r="B153" t="s">
        <v>534</v>
      </c>
      <c r="C153" t="s">
        <v>535</v>
      </c>
      <c r="D153" t="s">
        <v>536</v>
      </c>
      <c r="E153" t="s">
        <v>2332</v>
      </c>
      <c r="F153" s="13">
        <v>46296</v>
      </c>
      <c r="G153" t="s">
        <v>93</v>
      </c>
      <c r="H153" t="s">
        <v>94</v>
      </c>
      <c r="I153" s="12">
        <f>_xlfn.XLOOKUP(A:A,'FY26 Prelim Allocation'!B:B, 'FY26 Prelim Allocation'!F:F, "", FALSE)</f>
        <v>21877.91</v>
      </c>
      <c r="J153" s="12">
        <f>_xlfn.XLOOKUP(A:A, 'FY26 Full Allocation'!B:B, 'FY26 Full Allocation'!F:F, "", FALSE)</f>
        <v>21873.48</v>
      </c>
      <c r="K153" s="12">
        <f>_xlfn.XLOOKUP(A:A, 'FY26 Full Allocation'!B:B, 'FY26 Full Allocation'!F:F, "", FALSE)</f>
        <v>21873.48</v>
      </c>
      <c r="O153" t="s">
        <v>95</v>
      </c>
      <c r="P153">
        <f>_xlfn.XLOOKUP(A153,'FY26 Indirect Cost Rates'!E:E, 'FY26 Indirect Cost Rates'!D:D, "", FALSE)</f>
        <v>5.84</v>
      </c>
      <c r="Q153">
        <f t="shared" si="2"/>
        <v>5.8400000000000001E-2</v>
      </c>
    </row>
    <row r="154" spans="1:17">
      <c r="A154" t="s">
        <v>537</v>
      </c>
      <c r="B154" t="s">
        <v>538</v>
      </c>
      <c r="C154" t="s">
        <v>539</v>
      </c>
      <c r="D154" t="s">
        <v>540</v>
      </c>
      <c r="E154" t="s">
        <v>2332</v>
      </c>
      <c r="F154" s="13">
        <v>46296</v>
      </c>
      <c r="G154" t="s">
        <v>93</v>
      </c>
      <c r="H154" t="s">
        <v>94</v>
      </c>
      <c r="I154" s="12">
        <f>_xlfn.XLOOKUP(A:A,'FY26 Prelim Allocation'!B:B, 'FY26 Prelim Allocation'!F:F, "", FALSE)</f>
        <v>3225.49</v>
      </c>
      <c r="J154" s="12">
        <f>_xlfn.XLOOKUP(A:A, 'FY26 Full Allocation'!B:B, 'FY26 Full Allocation'!F:F, "", FALSE)</f>
        <v>3225.33</v>
      </c>
      <c r="K154" s="12">
        <f>_xlfn.XLOOKUP(A:A, 'FY26 Full Allocation'!B:B, 'FY26 Full Allocation'!F:F, "", FALSE)</f>
        <v>3225.33</v>
      </c>
      <c r="O154" t="s">
        <v>95</v>
      </c>
      <c r="P154">
        <f>_xlfn.XLOOKUP(A154,'FY26 Indirect Cost Rates'!E:E, 'FY26 Indirect Cost Rates'!D:D, "", FALSE)</f>
        <v>7.41</v>
      </c>
      <c r="Q154">
        <f t="shared" si="2"/>
        <v>7.4099999999999999E-2</v>
      </c>
    </row>
    <row r="155" spans="1:17">
      <c r="A155" t="s">
        <v>541</v>
      </c>
      <c r="B155" t="s">
        <v>542</v>
      </c>
      <c r="C155" t="s">
        <v>543</v>
      </c>
      <c r="D155" t="s">
        <v>544</v>
      </c>
      <c r="E155" t="s">
        <v>2332</v>
      </c>
      <c r="F155" s="13">
        <v>46296</v>
      </c>
      <c r="G155" t="s">
        <v>93</v>
      </c>
      <c r="H155" t="s">
        <v>94</v>
      </c>
      <c r="I155" s="12">
        <f>_xlfn.XLOOKUP(A:A,'FY26 Prelim Allocation'!B:B, 'FY26 Prelim Allocation'!F:F, "", FALSE)</f>
        <v>1144.43</v>
      </c>
      <c r="J155" s="12">
        <f>_xlfn.XLOOKUP(A:A, 'FY26 Full Allocation'!B:B, 'FY26 Full Allocation'!F:F, "", FALSE)</f>
        <v>0</v>
      </c>
      <c r="K155" s="12">
        <f>_xlfn.XLOOKUP(A:A, 'FY26 Full Allocation'!B:B, 'FY26 Full Allocation'!F:F, "", FALSE)</f>
        <v>0</v>
      </c>
      <c r="O155" t="s">
        <v>95</v>
      </c>
      <c r="P155" t="str">
        <f>_xlfn.XLOOKUP(A155,'FY26 Indirect Cost Rates'!E:E, 'FY26 Indirect Cost Rates'!D:D, "", FALSE)</f>
        <v/>
      </c>
      <c r="Q155">
        <f t="shared" si="2"/>
        <v>0</v>
      </c>
    </row>
    <row r="156" spans="1:17">
      <c r="A156" t="s">
        <v>545</v>
      </c>
      <c r="B156" t="s">
        <v>546</v>
      </c>
      <c r="C156" t="s">
        <v>547</v>
      </c>
      <c r="D156" t="s">
        <v>548</v>
      </c>
      <c r="E156" t="s">
        <v>2332</v>
      </c>
      <c r="F156" s="13">
        <v>46296</v>
      </c>
      <c r="G156" t="s">
        <v>93</v>
      </c>
      <c r="H156" t="s">
        <v>94</v>
      </c>
      <c r="I156" s="12">
        <f>_xlfn.XLOOKUP(A:A,'FY26 Prelim Allocation'!B:B, 'FY26 Prelim Allocation'!F:F, "", FALSE)</f>
        <v>1641.34</v>
      </c>
      <c r="J156" s="12">
        <f>_xlfn.XLOOKUP(A:A, 'FY26 Full Allocation'!B:B, 'FY26 Full Allocation'!F:F, "", FALSE)</f>
        <v>1640.98</v>
      </c>
      <c r="K156" s="12">
        <f>_xlfn.XLOOKUP(A:A, 'FY26 Full Allocation'!B:B, 'FY26 Full Allocation'!F:F, "", FALSE)</f>
        <v>1640.98</v>
      </c>
      <c r="O156" t="s">
        <v>95</v>
      </c>
      <c r="P156" t="str">
        <f>_xlfn.XLOOKUP(A156,'FY26 Indirect Cost Rates'!E:E, 'FY26 Indirect Cost Rates'!D:D, "", FALSE)</f>
        <v/>
      </c>
      <c r="Q156">
        <f t="shared" si="2"/>
        <v>0</v>
      </c>
    </row>
    <row r="157" spans="1:17">
      <c r="A157" t="s">
        <v>549</v>
      </c>
      <c r="B157" t="s">
        <v>550</v>
      </c>
      <c r="C157" t="s">
        <v>550</v>
      </c>
      <c r="D157" t="s">
        <v>551</v>
      </c>
      <c r="E157" t="s">
        <v>2332</v>
      </c>
      <c r="F157" s="13">
        <v>46296</v>
      </c>
      <c r="G157" t="s">
        <v>93</v>
      </c>
      <c r="H157" t="s">
        <v>94</v>
      </c>
      <c r="I157" s="12">
        <f>_xlfn.XLOOKUP(A:A,'FY26 Prelim Allocation'!B:B, 'FY26 Prelim Allocation'!F:F, "", FALSE)</f>
        <v>466.6</v>
      </c>
      <c r="J157" s="12">
        <f>_xlfn.XLOOKUP(A:A, 'FY26 Full Allocation'!B:B, 'FY26 Full Allocation'!F:F, "", FALSE)</f>
        <v>466.36</v>
      </c>
      <c r="K157" s="12">
        <f>_xlfn.XLOOKUP(A:A, 'FY26 Full Allocation'!B:B, 'FY26 Full Allocation'!F:F, "", FALSE)</f>
        <v>466.36</v>
      </c>
      <c r="O157" t="s">
        <v>95</v>
      </c>
      <c r="P157" t="str">
        <f>_xlfn.XLOOKUP(A157,'FY26 Indirect Cost Rates'!E:E, 'FY26 Indirect Cost Rates'!D:D, "", FALSE)</f>
        <v/>
      </c>
      <c r="Q157">
        <f t="shared" si="2"/>
        <v>0</v>
      </c>
    </row>
    <row r="158" spans="1:17">
      <c r="A158" t="s">
        <v>552</v>
      </c>
      <c r="B158" t="s">
        <v>553</v>
      </c>
      <c r="C158" t="s">
        <v>553</v>
      </c>
      <c r="D158" t="s">
        <v>554</v>
      </c>
      <c r="E158" t="s">
        <v>2332</v>
      </c>
      <c r="F158" s="13">
        <v>46296</v>
      </c>
      <c r="G158" t="s">
        <v>93</v>
      </c>
      <c r="H158" t="s">
        <v>94</v>
      </c>
      <c r="I158" s="12">
        <f>_xlfn.XLOOKUP(A:A,'FY26 Prelim Allocation'!B:B, 'FY26 Prelim Allocation'!F:F, "", FALSE)</f>
        <v>0</v>
      </c>
      <c r="J158" s="12">
        <f>_xlfn.XLOOKUP(A:A, 'FY26 Full Allocation'!B:B, 'FY26 Full Allocation'!F:F, "", FALSE)</f>
        <v>0</v>
      </c>
      <c r="K158" s="12">
        <f>_xlfn.XLOOKUP(A:A, 'FY26 Full Allocation'!B:B, 'FY26 Full Allocation'!F:F, "", FALSE)</f>
        <v>0</v>
      </c>
      <c r="O158" t="s">
        <v>95</v>
      </c>
      <c r="P158">
        <f>_xlfn.XLOOKUP(A158,'FY26 Indirect Cost Rates'!E:E, 'FY26 Indirect Cost Rates'!D:D, "", FALSE)</f>
        <v>8</v>
      </c>
      <c r="Q158">
        <f t="shared" si="2"/>
        <v>0.08</v>
      </c>
    </row>
    <row r="159" spans="1:17">
      <c r="A159" t="s">
        <v>555</v>
      </c>
      <c r="B159" t="s">
        <v>556</v>
      </c>
      <c r="C159" t="s">
        <v>557</v>
      </c>
      <c r="D159" t="s">
        <v>558</v>
      </c>
      <c r="E159" t="s">
        <v>2332</v>
      </c>
      <c r="F159" s="13">
        <v>46296</v>
      </c>
      <c r="G159" t="s">
        <v>93</v>
      </c>
      <c r="H159" t="s">
        <v>94</v>
      </c>
      <c r="I159" s="12">
        <f>_xlfn.XLOOKUP(A:A,'FY26 Prelim Allocation'!B:B, 'FY26 Prelim Allocation'!F:F, "", FALSE)</f>
        <v>142684.16</v>
      </c>
      <c r="J159" s="12">
        <f>_xlfn.XLOOKUP(A:A, 'FY26 Full Allocation'!B:B, 'FY26 Full Allocation'!F:F, "", FALSE)</f>
        <v>142641.4</v>
      </c>
      <c r="K159" s="12">
        <f>_xlfn.XLOOKUP(A:A, 'FY26 Full Allocation'!B:B, 'FY26 Full Allocation'!F:F, "", FALSE)</f>
        <v>142641.4</v>
      </c>
      <c r="O159" t="s">
        <v>95</v>
      </c>
      <c r="P159">
        <f>_xlfn.XLOOKUP(A159,'FY26 Indirect Cost Rates'!E:E, 'FY26 Indirect Cost Rates'!D:D, "", FALSE)</f>
        <v>2.99</v>
      </c>
      <c r="Q159">
        <f t="shared" si="2"/>
        <v>2.9900000000000003E-2</v>
      </c>
    </row>
    <row r="160" spans="1:17">
      <c r="A160" t="s">
        <v>559</v>
      </c>
      <c r="B160" t="s">
        <v>560</v>
      </c>
      <c r="C160" t="s">
        <v>561</v>
      </c>
      <c r="D160" t="s">
        <v>562</v>
      </c>
      <c r="E160" t="s">
        <v>2332</v>
      </c>
      <c r="F160" s="13">
        <v>46296</v>
      </c>
      <c r="G160" t="s">
        <v>93</v>
      </c>
      <c r="H160" t="s">
        <v>94</v>
      </c>
      <c r="I160" s="12">
        <f>_xlfn.XLOOKUP(A:A,'FY26 Prelim Allocation'!B:B, 'FY26 Prelim Allocation'!F:F, "", FALSE)</f>
        <v>6579.57</v>
      </c>
      <c r="J160" s="12">
        <f>_xlfn.XLOOKUP(A:A, 'FY26 Full Allocation'!B:B, 'FY26 Full Allocation'!F:F, "", FALSE)</f>
        <v>6576.27</v>
      </c>
      <c r="K160" s="12">
        <f>_xlfn.XLOOKUP(A:A, 'FY26 Full Allocation'!B:B, 'FY26 Full Allocation'!F:F, "", FALSE)</f>
        <v>6576.27</v>
      </c>
      <c r="O160" t="s">
        <v>95</v>
      </c>
      <c r="P160">
        <f>_xlfn.XLOOKUP(A160,'FY26 Indirect Cost Rates'!E:E, 'FY26 Indirect Cost Rates'!D:D, "", FALSE)</f>
        <v>8</v>
      </c>
      <c r="Q160">
        <f t="shared" si="2"/>
        <v>0.08</v>
      </c>
    </row>
    <row r="161" spans="1:17">
      <c r="A161" t="s">
        <v>563</v>
      </c>
      <c r="B161" t="s">
        <v>564</v>
      </c>
      <c r="C161" t="s">
        <v>565</v>
      </c>
      <c r="D161" t="s">
        <v>566</v>
      </c>
      <c r="E161" t="s">
        <v>2332</v>
      </c>
      <c r="F161" s="13">
        <v>46296</v>
      </c>
      <c r="G161" t="s">
        <v>93</v>
      </c>
      <c r="H161" t="s">
        <v>94</v>
      </c>
      <c r="I161" s="12">
        <f>_xlfn.XLOOKUP(A:A,'FY26 Prelim Allocation'!B:B, 'FY26 Prelim Allocation'!F:F, "", FALSE)</f>
        <v>22642.720000000001</v>
      </c>
      <c r="J161" s="12">
        <f>_xlfn.XLOOKUP(A:A, 'FY26 Full Allocation'!B:B, 'FY26 Full Allocation'!F:F, "", FALSE)</f>
        <v>22640.12</v>
      </c>
      <c r="K161" s="12">
        <f>_xlfn.XLOOKUP(A:A, 'FY26 Full Allocation'!B:B, 'FY26 Full Allocation'!F:F, "", FALSE)</f>
        <v>22640.12</v>
      </c>
      <c r="O161" t="s">
        <v>95</v>
      </c>
      <c r="P161">
        <f>_xlfn.XLOOKUP(A161,'FY26 Indirect Cost Rates'!E:E, 'FY26 Indirect Cost Rates'!D:D, "", FALSE)</f>
        <v>8</v>
      </c>
      <c r="Q161">
        <f t="shared" si="2"/>
        <v>0.08</v>
      </c>
    </row>
    <row r="162" spans="1:17">
      <c r="A162" t="s">
        <v>567</v>
      </c>
      <c r="B162" t="s">
        <v>568</v>
      </c>
      <c r="C162" t="s">
        <v>569</v>
      </c>
      <c r="D162" t="s">
        <v>570</v>
      </c>
      <c r="E162" t="s">
        <v>2332</v>
      </c>
      <c r="F162" s="13">
        <v>46296</v>
      </c>
      <c r="G162" t="s">
        <v>93</v>
      </c>
      <c r="H162" t="s">
        <v>94</v>
      </c>
      <c r="I162" s="12">
        <f>_xlfn.XLOOKUP(A:A,'FY26 Prelim Allocation'!B:B, 'FY26 Prelim Allocation'!F:F, "", FALSE)</f>
        <v>1649.27</v>
      </c>
      <c r="J162" s="12">
        <f>_xlfn.XLOOKUP(A:A, 'FY26 Full Allocation'!B:B, 'FY26 Full Allocation'!F:F, "", FALSE)</f>
        <v>1648.74</v>
      </c>
      <c r="K162" s="12">
        <f>_xlfn.XLOOKUP(A:A, 'FY26 Full Allocation'!B:B, 'FY26 Full Allocation'!F:F, "", FALSE)</f>
        <v>1648.74</v>
      </c>
      <c r="O162" t="s">
        <v>95</v>
      </c>
      <c r="P162" t="str">
        <f>_xlfn.XLOOKUP(A162,'FY26 Indirect Cost Rates'!E:E, 'FY26 Indirect Cost Rates'!D:D, "", FALSE)</f>
        <v/>
      </c>
      <c r="Q162">
        <f t="shared" si="2"/>
        <v>0</v>
      </c>
    </row>
    <row r="163" spans="1:17">
      <c r="A163" t="s">
        <v>571</v>
      </c>
      <c r="B163" t="s">
        <v>572</v>
      </c>
      <c r="C163" t="s">
        <v>572</v>
      </c>
      <c r="D163" t="s">
        <v>573</v>
      </c>
      <c r="E163" t="s">
        <v>2332</v>
      </c>
      <c r="F163" s="13">
        <v>46296</v>
      </c>
      <c r="G163" t="s">
        <v>93</v>
      </c>
      <c r="H163" t="s">
        <v>94</v>
      </c>
      <c r="I163" s="12">
        <f>_xlfn.XLOOKUP(A:A,'FY26 Prelim Allocation'!B:B, 'FY26 Prelim Allocation'!F:F, "", FALSE)</f>
        <v>1063.79</v>
      </c>
      <c r="J163" s="12">
        <f>_xlfn.XLOOKUP(A:A, 'FY26 Full Allocation'!B:B, 'FY26 Full Allocation'!F:F, "", FALSE)</f>
        <v>0</v>
      </c>
      <c r="K163" s="12">
        <f>_xlfn.XLOOKUP(A:A, 'FY26 Full Allocation'!B:B, 'FY26 Full Allocation'!F:F, "", FALSE)</f>
        <v>0</v>
      </c>
      <c r="O163" t="s">
        <v>95</v>
      </c>
      <c r="P163" t="str">
        <f>_xlfn.XLOOKUP(A163,'FY26 Indirect Cost Rates'!E:E, 'FY26 Indirect Cost Rates'!D:D, "", FALSE)</f>
        <v/>
      </c>
      <c r="Q163">
        <f t="shared" si="2"/>
        <v>0</v>
      </c>
    </row>
    <row r="164" spans="1:17">
      <c r="A164" t="s">
        <v>574</v>
      </c>
      <c r="B164" t="s">
        <v>575</v>
      </c>
      <c r="C164" t="s">
        <v>575</v>
      </c>
      <c r="D164" t="s">
        <v>576</v>
      </c>
      <c r="E164" t="s">
        <v>2332</v>
      </c>
      <c r="F164" s="13">
        <v>46296</v>
      </c>
      <c r="G164" t="s">
        <v>93</v>
      </c>
      <c r="H164" t="s">
        <v>94</v>
      </c>
      <c r="I164" s="12">
        <f>_xlfn.XLOOKUP(A:A,'FY26 Prelim Allocation'!B:B, 'FY26 Prelim Allocation'!F:F, "", FALSE)</f>
        <v>0</v>
      </c>
      <c r="J164" s="12">
        <f>_xlfn.XLOOKUP(A:A, 'FY26 Full Allocation'!B:B, 'FY26 Full Allocation'!F:F, "", FALSE)</f>
        <v>0</v>
      </c>
      <c r="K164" s="12">
        <f>_xlfn.XLOOKUP(A:A, 'FY26 Full Allocation'!B:B, 'FY26 Full Allocation'!F:F, "", FALSE)</f>
        <v>0</v>
      </c>
      <c r="O164" t="s">
        <v>95</v>
      </c>
      <c r="P164">
        <f>_xlfn.XLOOKUP(A164,'FY26 Indirect Cost Rates'!E:E, 'FY26 Indirect Cost Rates'!D:D, "", FALSE)</f>
        <v>8</v>
      </c>
      <c r="Q164">
        <f t="shared" si="2"/>
        <v>0.08</v>
      </c>
    </row>
    <row r="165" spans="1:17">
      <c r="A165" t="s">
        <v>577</v>
      </c>
      <c r="B165" t="s">
        <v>578</v>
      </c>
      <c r="C165" t="s">
        <v>578</v>
      </c>
      <c r="D165" t="s">
        <v>579</v>
      </c>
      <c r="E165" t="s">
        <v>2332</v>
      </c>
      <c r="F165" s="13">
        <v>46296</v>
      </c>
      <c r="G165" t="s">
        <v>93</v>
      </c>
      <c r="H165" t="s">
        <v>94</v>
      </c>
      <c r="I165" s="12">
        <f>_xlfn.XLOOKUP(A:A,'FY26 Prelim Allocation'!B:B, 'FY26 Prelim Allocation'!F:F, "", FALSE)</f>
        <v>0</v>
      </c>
      <c r="J165" s="12">
        <f>_xlfn.XLOOKUP(A:A, 'FY26 Full Allocation'!B:B, 'FY26 Full Allocation'!F:F, "", FALSE)</f>
        <v>0</v>
      </c>
      <c r="K165" s="12">
        <f>_xlfn.XLOOKUP(A:A, 'FY26 Full Allocation'!B:B, 'FY26 Full Allocation'!F:F, "", FALSE)</f>
        <v>0</v>
      </c>
      <c r="O165" t="s">
        <v>95</v>
      </c>
      <c r="P165">
        <f>_xlfn.XLOOKUP(A165,'FY26 Indirect Cost Rates'!E:E, 'FY26 Indirect Cost Rates'!D:D, "", FALSE)</f>
        <v>8</v>
      </c>
      <c r="Q165">
        <f t="shared" si="2"/>
        <v>0.08</v>
      </c>
    </row>
    <row r="166" spans="1:17">
      <c r="A166" t="s">
        <v>580</v>
      </c>
      <c r="B166" t="s">
        <v>581</v>
      </c>
      <c r="C166" t="s">
        <v>582</v>
      </c>
      <c r="D166" t="s">
        <v>583</v>
      </c>
      <c r="E166" t="s">
        <v>2332</v>
      </c>
      <c r="F166" s="13">
        <v>46296</v>
      </c>
      <c r="G166" t="s">
        <v>93</v>
      </c>
      <c r="H166" t="s">
        <v>94</v>
      </c>
      <c r="I166" s="12">
        <f>_xlfn.XLOOKUP(A:A,'FY26 Prelim Allocation'!B:B, 'FY26 Prelim Allocation'!F:F, "", FALSE)</f>
        <v>1732.97</v>
      </c>
      <c r="J166" s="12">
        <f>_xlfn.XLOOKUP(A:A, 'FY26 Full Allocation'!B:B, 'FY26 Full Allocation'!F:F, "", FALSE)</f>
        <v>1732.49</v>
      </c>
      <c r="K166" s="12">
        <f>_xlfn.XLOOKUP(A:A, 'FY26 Full Allocation'!B:B, 'FY26 Full Allocation'!F:F, "", FALSE)</f>
        <v>1732.49</v>
      </c>
      <c r="O166" t="s">
        <v>95</v>
      </c>
      <c r="P166">
        <f>_xlfn.XLOOKUP(A166,'FY26 Indirect Cost Rates'!E:E, 'FY26 Indirect Cost Rates'!D:D, "", FALSE)</f>
        <v>4.63</v>
      </c>
      <c r="Q166">
        <f t="shared" si="2"/>
        <v>4.6300000000000001E-2</v>
      </c>
    </row>
    <row r="167" spans="1:17">
      <c r="A167" t="s">
        <v>584</v>
      </c>
      <c r="B167" t="s">
        <v>585</v>
      </c>
      <c r="C167" t="s">
        <v>586</v>
      </c>
      <c r="D167" t="s">
        <v>587</v>
      </c>
      <c r="E167" t="s">
        <v>2332</v>
      </c>
      <c r="F167" s="13">
        <v>46296</v>
      </c>
      <c r="G167" t="s">
        <v>93</v>
      </c>
      <c r="H167" t="s">
        <v>94</v>
      </c>
      <c r="I167" s="12">
        <f>_xlfn.XLOOKUP(A:A,'FY26 Prelim Allocation'!B:B, 'FY26 Prelim Allocation'!F:F, "", FALSE)</f>
        <v>568.38</v>
      </c>
      <c r="J167" s="12">
        <f>_xlfn.XLOOKUP(A:A, 'FY26 Full Allocation'!B:B, 'FY26 Full Allocation'!F:F, "", FALSE)</f>
        <v>0</v>
      </c>
      <c r="K167" s="12">
        <f>_xlfn.XLOOKUP(A:A, 'FY26 Full Allocation'!B:B, 'FY26 Full Allocation'!F:F, "", FALSE)</f>
        <v>0</v>
      </c>
      <c r="O167" t="s">
        <v>95</v>
      </c>
      <c r="P167" t="str">
        <f>_xlfn.XLOOKUP(A167,'FY26 Indirect Cost Rates'!E:E, 'FY26 Indirect Cost Rates'!D:D, "", FALSE)</f>
        <v/>
      </c>
      <c r="Q167">
        <f t="shared" si="2"/>
        <v>0</v>
      </c>
    </row>
    <row r="168" spans="1:17">
      <c r="A168" t="s">
        <v>588</v>
      </c>
      <c r="B168" t="s">
        <v>589</v>
      </c>
      <c r="C168" t="s">
        <v>590</v>
      </c>
      <c r="D168" t="s">
        <v>591</v>
      </c>
      <c r="E168" t="s">
        <v>2332</v>
      </c>
      <c r="F168" s="13">
        <v>46296</v>
      </c>
      <c r="G168" t="s">
        <v>93</v>
      </c>
      <c r="H168" t="s">
        <v>94</v>
      </c>
      <c r="I168" s="12">
        <f>_xlfn.XLOOKUP(A:A,'FY26 Prelim Allocation'!B:B, 'FY26 Prelim Allocation'!F:F, "", FALSE)</f>
        <v>0</v>
      </c>
      <c r="J168" s="12">
        <f>_xlfn.XLOOKUP(A:A, 'FY26 Full Allocation'!B:B, 'FY26 Full Allocation'!F:F, "", FALSE)</f>
        <v>0</v>
      </c>
      <c r="K168" s="12">
        <f>_xlfn.XLOOKUP(A:A, 'FY26 Full Allocation'!B:B, 'FY26 Full Allocation'!F:F, "", FALSE)</f>
        <v>0</v>
      </c>
      <c r="O168" t="s">
        <v>95</v>
      </c>
      <c r="P168" t="str">
        <f>_xlfn.XLOOKUP(A168,'FY26 Indirect Cost Rates'!E:E, 'FY26 Indirect Cost Rates'!D:D, "", FALSE)</f>
        <v/>
      </c>
      <c r="Q168">
        <f t="shared" si="2"/>
        <v>0</v>
      </c>
    </row>
    <row r="169" spans="1:17">
      <c r="A169" t="s">
        <v>592</v>
      </c>
      <c r="B169" t="s">
        <v>593</v>
      </c>
      <c r="C169" t="s">
        <v>594</v>
      </c>
      <c r="D169" t="s">
        <v>595</v>
      </c>
      <c r="E169" t="s">
        <v>2332</v>
      </c>
      <c r="F169" s="13">
        <v>46296</v>
      </c>
      <c r="G169" t="s">
        <v>93</v>
      </c>
      <c r="H169" t="s">
        <v>94</v>
      </c>
      <c r="I169" s="12">
        <f>_xlfn.XLOOKUP(A:A,'FY26 Prelim Allocation'!B:B, 'FY26 Prelim Allocation'!F:F, "", FALSE)</f>
        <v>0</v>
      </c>
      <c r="J169" s="12">
        <f>_xlfn.XLOOKUP(A:A, 'FY26 Full Allocation'!B:B, 'FY26 Full Allocation'!F:F, "", FALSE)</f>
        <v>0</v>
      </c>
      <c r="K169" s="12">
        <f>_xlfn.XLOOKUP(A:A, 'FY26 Full Allocation'!B:B, 'FY26 Full Allocation'!F:F, "", FALSE)</f>
        <v>0</v>
      </c>
      <c r="O169" t="s">
        <v>95</v>
      </c>
      <c r="P169" t="str">
        <f>_xlfn.XLOOKUP(A169,'FY26 Indirect Cost Rates'!E:E, 'FY26 Indirect Cost Rates'!D:D, "", FALSE)</f>
        <v/>
      </c>
      <c r="Q169">
        <f t="shared" si="2"/>
        <v>0</v>
      </c>
    </row>
    <row r="170" spans="1:17">
      <c r="A170" t="s">
        <v>596</v>
      </c>
      <c r="B170" t="s">
        <v>597</v>
      </c>
      <c r="C170" t="s">
        <v>598</v>
      </c>
      <c r="D170" t="s">
        <v>599</v>
      </c>
      <c r="E170" t="s">
        <v>2332</v>
      </c>
      <c r="F170" s="13">
        <v>46296</v>
      </c>
      <c r="G170" t="s">
        <v>93</v>
      </c>
      <c r="H170" t="s">
        <v>94</v>
      </c>
      <c r="I170" s="12">
        <f>_xlfn.XLOOKUP(A:A,'FY26 Prelim Allocation'!B:B, 'FY26 Prelim Allocation'!F:F, "", FALSE)</f>
        <v>379.65</v>
      </c>
      <c r="J170" s="12">
        <f>_xlfn.XLOOKUP(A:A, 'FY26 Full Allocation'!B:B, 'FY26 Full Allocation'!F:F, "", FALSE)</f>
        <v>0</v>
      </c>
      <c r="K170" s="12">
        <f>_xlfn.XLOOKUP(A:A, 'FY26 Full Allocation'!B:B, 'FY26 Full Allocation'!F:F, "", FALSE)</f>
        <v>0</v>
      </c>
      <c r="O170" t="s">
        <v>95</v>
      </c>
      <c r="P170" t="str">
        <f>_xlfn.XLOOKUP(A170,'FY26 Indirect Cost Rates'!E:E, 'FY26 Indirect Cost Rates'!D:D, "", FALSE)</f>
        <v/>
      </c>
      <c r="Q170">
        <f t="shared" si="2"/>
        <v>0</v>
      </c>
    </row>
    <row r="171" spans="1:17">
      <c r="A171" t="s">
        <v>600</v>
      </c>
      <c r="B171" t="s">
        <v>601</v>
      </c>
      <c r="C171" t="s">
        <v>601</v>
      </c>
      <c r="D171" t="s">
        <v>602</v>
      </c>
      <c r="E171" t="s">
        <v>2332</v>
      </c>
      <c r="F171" s="13">
        <v>46296</v>
      </c>
      <c r="G171" t="s">
        <v>93</v>
      </c>
      <c r="H171" t="s">
        <v>94</v>
      </c>
      <c r="I171" s="12">
        <f>_xlfn.XLOOKUP(A:A,'FY26 Prelim Allocation'!B:B, 'FY26 Prelim Allocation'!F:F, "", FALSE)</f>
        <v>0</v>
      </c>
      <c r="J171" s="12">
        <f>_xlfn.XLOOKUP(A:A, 'FY26 Full Allocation'!B:B, 'FY26 Full Allocation'!F:F, "", FALSE)</f>
        <v>0</v>
      </c>
      <c r="K171" s="12">
        <f>_xlfn.XLOOKUP(A:A, 'FY26 Full Allocation'!B:B, 'FY26 Full Allocation'!F:F, "", FALSE)</f>
        <v>0</v>
      </c>
      <c r="O171" t="s">
        <v>95</v>
      </c>
      <c r="P171">
        <f>_xlfn.XLOOKUP(A171,'FY26 Indirect Cost Rates'!E:E, 'FY26 Indirect Cost Rates'!D:D, "", FALSE)</f>
        <v>8</v>
      </c>
      <c r="Q171">
        <f t="shared" si="2"/>
        <v>0.08</v>
      </c>
    </row>
    <row r="172" spans="1:17">
      <c r="A172" t="s">
        <v>603</v>
      </c>
      <c r="B172" t="s">
        <v>604</v>
      </c>
      <c r="C172" t="s">
        <v>604</v>
      </c>
      <c r="D172" t="s">
        <v>605</v>
      </c>
      <c r="E172" t="s">
        <v>2332</v>
      </c>
      <c r="F172" s="13">
        <v>46296</v>
      </c>
      <c r="G172" t="s">
        <v>93</v>
      </c>
      <c r="H172" t="s">
        <v>94</v>
      </c>
      <c r="I172" s="12">
        <f>_xlfn.XLOOKUP(A:A,'FY26 Prelim Allocation'!B:B, 'FY26 Prelim Allocation'!F:F, "", FALSE)</f>
        <v>126.99</v>
      </c>
      <c r="J172" s="12">
        <f>_xlfn.XLOOKUP(A:A, 'FY26 Full Allocation'!B:B, 'FY26 Full Allocation'!F:F, "", FALSE)</f>
        <v>0</v>
      </c>
      <c r="K172" s="12">
        <f>_xlfn.XLOOKUP(A:A, 'FY26 Full Allocation'!B:B, 'FY26 Full Allocation'!F:F, "", FALSE)</f>
        <v>0</v>
      </c>
      <c r="O172" t="s">
        <v>95</v>
      </c>
      <c r="P172">
        <f>_xlfn.XLOOKUP(A172,'FY26 Indirect Cost Rates'!E:E, 'FY26 Indirect Cost Rates'!D:D, "", FALSE)</f>
        <v>8</v>
      </c>
      <c r="Q172">
        <f t="shared" si="2"/>
        <v>0.08</v>
      </c>
    </row>
    <row r="173" spans="1:17">
      <c r="A173" t="s">
        <v>606</v>
      </c>
      <c r="B173" t="s">
        <v>607</v>
      </c>
      <c r="C173" t="s">
        <v>608</v>
      </c>
      <c r="D173" t="s">
        <v>609</v>
      </c>
      <c r="E173" t="s">
        <v>2332</v>
      </c>
      <c r="F173" s="13">
        <v>46296</v>
      </c>
      <c r="G173" t="s">
        <v>93</v>
      </c>
      <c r="H173" t="s">
        <v>94</v>
      </c>
      <c r="I173" s="12">
        <f>_xlfn.XLOOKUP(A:A,'FY26 Prelim Allocation'!B:B, 'FY26 Prelim Allocation'!F:F, "", FALSE)</f>
        <v>17534.61</v>
      </c>
      <c r="J173" s="12">
        <f>_xlfn.XLOOKUP(A:A, 'FY26 Full Allocation'!B:B, 'FY26 Full Allocation'!F:F, "", FALSE)</f>
        <v>17533.759999999998</v>
      </c>
      <c r="K173" s="12">
        <f>_xlfn.XLOOKUP(A:A, 'FY26 Full Allocation'!B:B, 'FY26 Full Allocation'!F:F, "", FALSE)</f>
        <v>17533.759999999998</v>
      </c>
      <c r="O173" t="s">
        <v>95</v>
      </c>
      <c r="P173">
        <f>_xlfn.XLOOKUP(A173,'FY26 Indirect Cost Rates'!E:E, 'FY26 Indirect Cost Rates'!D:D, "", FALSE)</f>
        <v>8</v>
      </c>
      <c r="Q173">
        <f t="shared" si="2"/>
        <v>0.08</v>
      </c>
    </row>
    <row r="174" spans="1:17">
      <c r="A174" t="s">
        <v>610</v>
      </c>
      <c r="B174" t="s">
        <v>611</v>
      </c>
      <c r="C174" t="s">
        <v>612</v>
      </c>
      <c r="D174" t="s">
        <v>613</v>
      </c>
      <c r="E174" t="s">
        <v>2332</v>
      </c>
      <c r="F174" s="13">
        <v>46296</v>
      </c>
      <c r="G174" t="s">
        <v>93</v>
      </c>
      <c r="H174" t="s">
        <v>94</v>
      </c>
      <c r="I174" s="12">
        <f>_xlfn.XLOOKUP(A:A,'FY26 Prelim Allocation'!B:B, 'FY26 Prelim Allocation'!F:F, "", FALSE)</f>
        <v>0</v>
      </c>
      <c r="J174" s="12">
        <f>_xlfn.XLOOKUP(A:A, 'FY26 Full Allocation'!B:B, 'FY26 Full Allocation'!F:F, "", FALSE)</f>
        <v>0</v>
      </c>
      <c r="K174" s="12">
        <f>_xlfn.XLOOKUP(A:A, 'FY26 Full Allocation'!B:B, 'FY26 Full Allocation'!F:F, "", FALSE)</f>
        <v>0</v>
      </c>
      <c r="O174" t="s">
        <v>95</v>
      </c>
      <c r="P174">
        <f>_xlfn.XLOOKUP(A174,'FY26 Indirect Cost Rates'!E:E, 'FY26 Indirect Cost Rates'!D:D, "", FALSE)</f>
        <v>5.53</v>
      </c>
      <c r="Q174">
        <f t="shared" si="2"/>
        <v>5.5300000000000002E-2</v>
      </c>
    </row>
    <row r="175" spans="1:17">
      <c r="A175" t="s">
        <v>614</v>
      </c>
      <c r="B175" t="s">
        <v>615</v>
      </c>
      <c r="C175" t="s">
        <v>615</v>
      </c>
      <c r="D175" t="s">
        <v>616</v>
      </c>
      <c r="E175" t="s">
        <v>2332</v>
      </c>
      <c r="F175" s="13">
        <v>46296</v>
      </c>
      <c r="G175" t="s">
        <v>93</v>
      </c>
      <c r="H175" t="s">
        <v>94</v>
      </c>
      <c r="I175" s="12">
        <f>_xlfn.XLOOKUP(A:A,'FY26 Prelim Allocation'!B:B, 'FY26 Prelim Allocation'!F:F, "", FALSE)</f>
        <v>0</v>
      </c>
      <c r="J175" s="12">
        <f>_xlfn.XLOOKUP(A:A, 'FY26 Full Allocation'!B:B, 'FY26 Full Allocation'!F:F, "", FALSE)</f>
        <v>0</v>
      </c>
      <c r="K175" s="12">
        <f>_xlfn.XLOOKUP(A:A, 'FY26 Full Allocation'!B:B, 'FY26 Full Allocation'!F:F, "", FALSE)</f>
        <v>0</v>
      </c>
      <c r="O175" t="s">
        <v>95</v>
      </c>
      <c r="P175" t="str">
        <f>_xlfn.XLOOKUP(A175,'FY26 Indirect Cost Rates'!E:E, 'FY26 Indirect Cost Rates'!D:D, "", FALSE)</f>
        <v/>
      </c>
      <c r="Q175">
        <f t="shared" si="2"/>
        <v>0</v>
      </c>
    </row>
    <row r="176" spans="1:17">
      <c r="A176" t="s">
        <v>617</v>
      </c>
      <c r="B176" t="s">
        <v>618</v>
      </c>
      <c r="C176" t="s">
        <v>618</v>
      </c>
      <c r="D176" t="s">
        <v>619</v>
      </c>
      <c r="E176" t="s">
        <v>2332</v>
      </c>
      <c r="F176" s="13">
        <v>46296</v>
      </c>
      <c r="G176" t="s">
        <v>93</v>
      </c>
      <c r="H176" t="s">
        <v>94</v>
      </c>
      <c r="I176" s="12">
        <f>_xlfn.XLOOKUP(A:A,'FY26 Prelim Allocation'!B:B, 'FY26 Prelim Allocation'!F:F, "", FALSE)</f>
        <v>0</v>
      </c>
      <c r="J176" s="12">
        <f>_xlfn.XLOOKUP(A:A, 'FY26 Full Allocation'!B:B, 'FY26 Full Allocation'!F:F, "", FALSE)</f>
        <v>0</v>
      </c>
      <c r="K176" s="12">
        <f>_xlfn.XLOOKUP(A:A, 'FY26 Full Allocation'!B:B, 'FY26 Full Allocation'!F:F, "", FALSE)</f>
        <v>0</v>
      </c>
      <c r="O176" t="s">
        <v>95</v>
      </c>
      <c r="P176" t="str">
        <f>_xlfn.XLOOKUP(A176,'FY26 Indirect Cost Rates'!E:E, 'FY26 Indirect Cost Rates'!D:D, "", FALSE)</f>
        <v/>
      </c>
      <c r="Q176">
        <f t="shared" si="2"/>
        <v>0</v>
      </c>
    </row>
    <row r="177" spans="1:17">
      <c r="A177" t="s">
        <v>620</v>
      </c>
      <c r="B177" t="s">
        <v>621</v>
      </c>
      <c r="C177" t="s">
        <v>622</v>
      </c>
      <c r="D177" t="s">
        <v>623</v>
      </c>
      <c r="E177" t="s">
        <v>2332</v>
      </c>
      <c r="F177" s="13">
        <v>46296</v>
      </c>
      <c r="G177" t="s">
        <v>93</v>
      </c>
      <c r="H177" t="s">
        <v>94</v>
      </c>
      <c r="I177" s="12">
        <f>_xlfn.XLOOKUP(A:A,'FY26 Prelim Allocation'!B:B, 'FY26 Prelim Allocation'!F:F, "", FALSE)</f>
        <v>791.03</v>
      </c>
      <c r="J177" s="12">
        <f>_xlfn.XLOOKUP(A:A, 'FY26 Full Allocation'!B:B, 'FY26 Full Allocation'!F:F, "", FALSE)</f>
        <v>0</v>
      </c>
      <c r="K177" s="12">
        <f>_xlfn.XLOOKUP(A:A, 'FY26 Full Allocation'!B:B, 'FY26 Full Allocation'!F:F, "", FALSE)</f>
        <v>0</v>
      </c>
      <c r="O177" t="s">
        <v>95</v>
      </c>
      <c r="P177">
        <f>_xlfn.XLOOKUP(A177,'FY26 Indirect Cost Rates'!E:E, 'FY26 Indirect Cost Rates'!D:D, "", FALSE)</f>
        <v>2.39</v>
      </c>
      <c r="Q177">
        <f t="shared" si="2"/>
        <v>2.3900000000000001E-2</v>
      </c>
    </row>
    <row r="178" spans="1:17">
      <c r="A178" t="s">
        <v>624</v>
      </c>
      <c r="B178" t="s">
        <v>625</v>
      </c>
      <c r="C178" t="s">
        <v>626</v>
      </c>
      <c r="D178" t="s">
        <v>627</v>
      </c>
      <c r="E178" t="s">
        <v>2332</v>
      </c>
      <c r="F178" s="13">
        <v>46296</v>
      </c>
      <c r="G178" t="s">
        <v>93</v>
      </c>
      <c r="H178" t="s">
        <v>94</v>
      </c>
      <c r="I178" s="12">
        <f>_xlfn.XLOOKUP(A:A,'FY26 Prelim Allocation'!B:B, 'FY26 Prelim Allocation'!F:F, "", FALSE)</f>
        <v>369.7</v>
      </c>
      <c r="J178" s="12">
        <f>_xlfn.XLOOKUP(A:A, 'FY26 Full Allocation'!B:B, 'FY26 Full Allocation'!F:F, "", FALSE)</f>
        <v>369.59</v>
      </c>
      <c r="K178" s="12">
        <f>_xlfn.XLOOKUP(A:A, 'FY26 Full Allocation'!B:B, 'FY26 Full Allocation'!F:F, "", FALSE)</f>
        <v>369.59</v>
      </c>
      <c r="O178" t="s">
        <v>95</v>
      </c>
      <c r="P178">
        <f>_xlfn.XLOOKUP(A178,'FY26 Indirect Cost Rates'!E:E, 'FY26 Indirect Cost Rates'!D:D, "", FALSE)</f>
        <v>8</v>
      </c>
      <c r="Q178">
        <f t="shared" si="2"/>
        <v>0.08</v>
      </c>
    </row>
    <row r="179" spans="1:17">
      <c r="A179" t="s">
        <v>628</v>
      </c>
      <c r="B179" t="s">
        <v>629</v>
      </c>
      <c r="C179" t="s">
        <v>630</v>
      </c>
      <c r="D179" t="s">
        <v>631</v>
      </c>
      <c r="E179" t="s">
        <v>2332</v>
      </c>
      <c r="F179" s="13">
        <v>46296</v>
      </c>
      <c r="G179" t="s">
        <v>93</v>
      </c>
      <c r="H179" t="s">
        <v>94</v>
      </c>
      <c r="I179" s="12">
        <f>_xlfn.XLOOKUP(A:A,'FY26 Prelim Allocation'!B:B, 'FY26 Prelim Allocation'!F:F, "", FALSE)</f>
        <v>487.07</v>
      </c>
      <c r="J179" s="12">
        <f>_xlfn.XLOOKUP(A:A, 'FY26 Full Allocation'!B:B, 'FY26 Full Allocation'!F:F, "", FALSE)</f>
        <v>486.93</v>
      </c>
      <c r="K179" s="12">
        <f>_xlfn.XLOOKUP(A:A, 'FY26 Full Allocation'!B:B, 'FY26 Full Allocation'!F:F, "", FALSE)</f>
        <v>486.93</v>
      </c>
      <c r="O179" t="s">
        <v>95</v>
      </c>
      <c r="P179" t="str">
        <f>_xlfn.XLOOKUP(A179,'FY26 Indirect Cost Rates'!E:E, 'FY26 Indirect Cost Rates'!D:D, "", FALSE)</f>
        <v/>
      </c>
      <c r="Q179">
        <f t="shared" si="2"/>
        <v>0</v>
      </c>
    </row>
    <row r="180" spans="1:17">
      <c r="A180" t="s">
        <v>632</v>
      </c>
      <c r="B180" t="s">
        <v>633</v>
      </c>
      <c r="C180" t="s">
        <v>634</v>
      </c>
      <c r="D180" t="s">
        <v>635</v>
      </c>
      <c r="E180" t="s">
        <v>2332</v>
      </c>
      <c r="F180" s="13">
        <v>46296</v>
      </c>
      <c r="G180" t="s">
        <v>93</v>
      </c>
      <c r="H180" t="s">
        <v>94</v>
      </c>
      <c r="I180" s="12">
        <f>_xlfn.XLOOKUP(A:A,'FY26 Prelim Allocation'!B:B, 'FY26 Prelim Allocation'!F:F, "", FALSE)</f>
        <v>3167.33</v>
      </c>
      <c r="J180" s="12">
        <f>_xlfn.XLOOKUP(A:A, 'FY26 Full Allocation'!B:B, 'FY26 Full Allocation'!F:F, "", FALSE)</f>
        <v>3166.65</v>
      </c>
      <c r="K180" s="12">
        <f>_xlfn.XLOOKUP(A:A, 'FY26 Full Allocation'!B:B, 'FY26 Full Allocation'!F:F, "", FALSE)</f>
        <v>3166.65</v>
      </c>
      <c r="O180" t="s">
        <v>95</v>
      </c>
      <c r="P180">
        <f>_xlfn.XLOOKUP(A180,'FY26 Indirect Cost Rates'!E:E, 'FY26 Indirect Cost Rates'!D:D, "", FALSE)</f>
        <v>8</v>
      </c>
      <c r="Q180">
        <f t="shared" si="2"/>
        <v>0.08</v>
      </c>
    </row>
    <row r="181" spans="1:17">
      <c r="A181" t="s">
        <v>636</v>
      </c>
      <c r="B181" t="s">
        <v>637</v>
      </c>
      <c r="C181" t="s">
        <v>638</v>
      </c>
      <c r="D181" t="s">
        <v>639</v>
      </c>
      <c r="E181" t="s">
        <v>2332</v>
      </c>
      <c r="F181" s="13">
        <v>46296</v>
      </c>
      <c r="G181" t="s">
        <v>93</v>
      </c>
      <c r="H181" t="s">
        <v>94</v>
      </c>
      <c r="I181" s="12">
        <f>_xlfn.XLOOKUP(A:A,'FY26 Prelim Allocation'!B:B, 'FY26 Prelim Allocation'!F:F, "", FALSE)</f>
        <v>16959.21</v>
      </c>
      <c r="J181" s="12">
        <f>_xlfn.XLOOKUP(A:A, 'FY26 Full Allocation'!B:B, 'FY26 Full Allocation'!F:F, "", FALSE)</f>
        <v>16956.04</v>
      </c>
      <c r="K181" s="12">
        <f>_xlfn.XLOOKUP(A:A, 'FY26 Full Allocation'!B:B, 'FY26 Full Allocation'!F:F, "", FALSE)</f>
        <v>16956.04</v>
      </c>
      <c r="O181" t="s">
        <v>95</v>
      </c>
      <c r="P181">
        <f>_xlfn.XLOOKUP(A181,'FY26 Indirect Cost Rates'!E:E, 'FY26 Indirect Cost Rates'!D:D, "", FALSE)</f>
        <v>5.96</v>
      </c>
      <c r="Q181">
        <f t="shared" si="2"/>
        <v>5.96E-2</v>
      </c>
    </row>
    <row r="182" spans="1:17">
      <c r="A182" t="s">
        <v>640</v>
      </c>
      <c r="B182" t="s">
        <v>641</v>
      </c>
      <c r="C182" t="s">
        <v>641</v>
      </c>
      <c r="D182" t="s">
        <v>642</v>
      </c>
      <c r="E182" t="s">
        <v>2332</v>
      </c>
      <c r="F182" s="13">
        <v>46296</v>
      </c>
      <c r="G182" t="s">
        <v>93</v>
      </c>
      <c r="H182" t="s">
        <v>94</v>
      </c>
      <c r="I182" s="12" t="str">
        <f>_xlfn.XLOOKUP(A:A,'FY26 Prelim Allocation'!B:B, 'FY26 Prelim Allocation'!F:F, "", FALSE)</f>
        <v/>
      </c>
      <c r="J182" s="12" t="str">
        <f>_xlfn.XLOOKUP(A:A, 'FY26 Full Allocation'!B:B, 'FY26 Full Allocation'!F:F, "", FALSE)</f>
        <v/>
      </c>
      <c r="K182" s="12" t="str">
        <f>_xlfn.XLOOKUP(A:A, 'FY26 Full Allocation'!B:B, 'FY26 Full Allocation'!F:F, "", FALSE)</f>
        <v/>
      </c>
      <c r="O182" t="s">
        <v>95</v>
      </c>
      <c r="P182" t="str">
        <f>_xlfn.XLOOKUP(A182,'FY26 Indirect Cost Rates'!E:E, 'FY26 Indirect Cost Rates'!D:D, "", FALSE)</f>
        <v/>
      </c>
      <c r="Q182">
        <f t="shared" si="2"/>
        <v>0</v>
      </c>
    </row>
    <row r="183" spans="1:17">
      <c r="A183" t="s">
        <v>643</v>
      </c>
      <c r="B183" t="s">
        <v>644</v>
      </c>
      <c r="C183" t="s">
        <v>645</v>
      </c>
      <c r="D183" t="s">
        <v>646</v>
      </c>
      <c r="E183" t="s">
        <v>2332</v>
      </c>
      <c r="F183" s="13">
        <v>46296</v>
      </c>
      <c r="G183" t="s">
        <v>93</v>
      </c>
      <c r="H183" t="s">
        <v>94</v>
      </c>
      <c r="I183" s="12">
        <f>_xlfn.XLOOKUP(A:A,'FY26 Prelim Allocation'!B:B, 'FY26 Prelim Allocation'!F:F, "", FALSE)</f>
        <v>0</v>
      </c>
      <c r="J183" s="12">
        <f>_xlfn.XLOOKUP(A:A, 'FY26 Full Allocation'!B:B, 'FY26 Full Allocation'!F:F, "", FALSE)</f>
        <v>0</v>
      </c>
      <c r="K183" s="12">
        <f>_xlfn.XLOOKUP(A:A, 'FY26 Full Allocation'!B:B, 'FY26 Full Allocation'!F:F, "", FALSE)</f>
        <v>0</v>
      </c>
      <c r="O183" t="s">
        <v>95</v>
      </c>
      <c r="P183" t="str">
        <f>_xlfn.XLOOKUP(A183,'FY26 Indirect Cost Rates'!E:E, 'FY26 Indirect Cost Rates'!D:D, "", FALSE)</f>
        <v/>
      </c>
      <c r="Q183">
        <f t="shared" si="2"/>
        <v>0</v>
      </c>
    </row>
    <row r="184" spans="1:17">
      <c r="A184" t="s">
        <v>647</v>
      </c>
      <c r="B184" t="s">
        <v>648</v>
      </c>
      <c r="C184" t="s">
        <v>649</v>
      </c>
      <c r="D184" t="s">
        <v>650</v>
      </c>
      <c r="E184" t="s">
        <v>2332</v>
      </c>
      <c r="F184" s="13">
        <v>46296</v>
      </c>
      <c r="G184" t="s">
        <v>93</v>
      </c>
      <c r="H184" t="s">
        <v>94</v>
      </c>
      <c r="I184" s="12">
        <f>_xlfn.XLOOKUP(A:A,'FY26 Prelim Allocation'!B:B, 'FY26 Prelim Allocation'!F:F, "", FALSE)</f>
        <v>0</v>
      </c>
      <c r="J184" s="12">
        <f>_xlfn.XLOOKUP(A:A, 'FY26 Full Allocation'!B:B, 'FY26 Full Allocation'!F:F, "", FALSE)</f>
        <v>0</v>
      </c>
      <c r="K184" s="12">
        <f>_xlfn.XLOOKUP(A:A, 'FY26 Full Allocation'!B:B, 'FY26 Full Allocation'!F:F, "", FALSE)</f>
        <v>0</v>
      </c>
      <c r="O184" t="s">
        <v>95</v>
      </c>
      <c r="P184" t="str">
        <f>_xlfn.XLOOKUP(A184,'FY26 Indirect Cost Rates'!E:E, 'FY26 Indirect Cost Rates'!D:D, "", FALSE)</f>
        <v/>
      </c>
      <c r="Q184">
        <f t="shared" si="2"/>
        <v>0</v>
      </c>
    </row>
    <row r="185" spans="1:17">
      <c r="A185" t="s">
        <v>651</v>
      </c>
      <c r="B185" t="s">
        <v>652</v>
      </c>
      <c r="C185" t="s">
        <v>653</v>
      </c>
      <c r="D185" t="s">
        <v>654</v>
      </c>
      <c r="E185" t="s">
        <v>2332</v>
      </c>
      <c r="F185" s="13">
        <v>46296</v>
      </c>
      <c r="G185" t="s">
        <v>93</v>
      </c>
      <c r="H185" t="s">
        <v>94</v>
      </c>
      <c r="I185" s="12">
        <f>_xlfn.XLOOKUP(A:A,'FY26 Prelim Allocation'!B:B, 'FY26 Prelim Allocation'!F:F, "", FALSE)</f>
        <v>14652.93</v>
      </c>
      <c r="J185" s="12">
        <f>_xlfn.XLOOKUP(A:A, 'FY26 Full Allocation'!B:B, 'FY26 Full Allocation'!F:F, "", FALSE)</f>
        <v>14650.55</v>
      </c>
      <c r="K185" s="12">
        <f>_xlfn.XLOOKUP(A:A, 'FY26 Full Allocation'!B:B, 'FY26 Full Allocation'!F:F, "", FALSE)</f>
        <v>14650.55</v>
      </c>
      <c r="O185" t="s">
        <v>95</v>
      </c>
      <c r="P185">
        <f>_xlfn.XLOOKUP(A185,'FY26 Indirect Cost Rates'!E:E, 'FY26 Indirect Cost Rates'!D:D, "", FALSE)</f>
        <v>8</v>
      </c>
      <c r="Q185">
        <f t="shared" si="2"/>
        <v>0.08</v>
      </c>
    </row>
    <row r="186" spans="1:17">
      <c r="A186" t="s">
        <v>655</v>
      </c>
      <c r="B186" t="s">
        <v>656</v>
      </c>
      <c r="C186" t="s">
        <v>656</v>
      </c>
      <c r="D186" t="s">
        <v>657</v>
      </c>
      <c r="E186" t="s">
        <v>2332</v>
      </c>
      <c r="F186" s="13">
        <v>46296</v>
      </c>
      <c r="G186" t="s">
        <v>93</v>
      </c>
      <c r="H186" t="s">
        <v>94</v>
      </c>
      <c r="I186" s="12">
        <f>_xlfn.XLOOKUP(A:A,'FY26 Prelim Allocation'!B:B, 'FY26 Prelim Allocation'!F:F, "", FALSE)</f>
        <v>309.67</v>
      </c>
      <c r="J186" s="12">
        <f>_xlfn.XLOOKUP(A:A, 'FY26 Full Allocation'!B:B, 'FY26 Full Allocation'!F:F, "", FALSE)</f>
        <v>309.39</v>
      </c>
      <c r="K186" s="12">
        <f>_xlfn.XLOOKUP(A:A, 'FY26 Full Allocation'!B:B, 'FY26 Full Allocation'!F:F, "", FALSE)</f>
        <v>309.39</v>
      </c>
      <c r="O186" t="s">
        <v>95</v>
      </c>
      <c r="P186" t="str">
        <f>_xlfn.XLOOKUP(A186,'FY26 Indirect Cost Rates'!E:E, 'FY26 Indirect Cost Rates'!D:D, "", FALSE)</f>
        <v/>
      </c>
      <c r="Q186">
        <f t="shared" si="2"/>
        <v>0</v>
      </c>
    </row>
    <row r="187" spans="1:17">
      <c r="A187" t="s">
        <v>658</v>
      </c>
      <c r="B187" t="s">
        <v>659</v>
      </c>
      <c r="C187" t="s">
        <v>660</v>
      </c>
      <c r="D187" t="s">
        <v>661</v>
      </c>
      <c r="E187" t="s">
        <v>2332</v>
      </c>
      <c r="F187" s="13">
        <v>46296</v>
      </c>
      <c r="G187" t="s">
        <v>93</v>
      </c>
      <c r="H187" t="s">
        <v>94</v>
      </c>
      <c r="I187" s="12">
        <f>_xlfn.XLOOKUP(A:A,'FY26 Prelim Allocation'!B:B, 'FY26 Prelim Allocation'!F:F, "", FALSE)</f>
        <v>0</v>
      </c>
      <c r="J187" s="12">
        <f>_xlfn.XLOOKUP(A:A, 'FY26 Full Allocation'!B:B, 'FY26 Full Allocation'!F:F, "", FALSE)</f>
        <v>0</v>
      </c>
      <c r="K187" s="12">
        <f>_xlfn.XLOOKUP(A:A, 'FY26 Full Allocation'!B:B, 'FY26 Full Allocation'!F:F, "", FALSE)</f>
        <v>0</v>
      </c>
      <c r="O187" t="s">
        <v>95</v>
      </c>
      <c r="P187" t="str">
        <f>_xlfn.XLOOKUP(A187,'FY26 Indirect Cost Rates'!E:E, 'FY26 Indirect Cost Rates'!D:D, "", FALSE)</f>
        <v/>
      </c>
      <c r="Q187">
        <f t="shared" si="2"/>
        <v>0</v>
      </c>
    </row>
    <row r="188" spans="1:17">
      <c r="A188" t="s">
        <v>662</v>
      </c>
      <c r="B188" t="s">
        <v>663</v>
      </c>
      <c r="C188" t="s">
        <v>660</v>
      </c>
      <c r="D188" t="s">
        <v>661</v>
      </c>
      <c r="E188" t="s">
        <v>2332</v>
      </c>
      <c r="F188" s="13">
        <v>46296</v>
      </c>
      <c r="G188" t="s">
        <v>93</v>
      </c>
      <c r="H188" t="s">
        <v>94</v>
      </c>
      <c r="I188" s="12">
        <f>_xlfn.XLOOKUP(A:A,'FY26 Prelim Allocation'!B:B, 'FY26 Prelim Allocation'!F:F, "", FALSE)</f>
        <v>0</v>
      </c>
      <c r="J188" s="12">
        <f>_xlfn.XLOOKUP(A:A, 'FY26 Full Allocation'!B:B, 'FY26 Full Allocation'!F:F, "", FALSE)</f>
        <v>0</v>
      </c>
      <c r="K188" s="12">
        <f>_xlfn.XLOOKUP(A:A, 'FY26 Full Allocation'!B:B, 'FY26 Full Allocation'!F:F, "", FALSE)</f>
        <v>0</v>
      </c>
      <c r="O188" t="s">
        <v>95</v>
      </c>
      <c r="P188" t="str">
        <f>_xlfn.XLOOKUP(A188,'FY26 Indirect Cost Rates'!E:E, 'FY26 Indirect Cost Rates'!D:D, "", FALSE)</f>
        <v/>
      </c>
      <c r="Q188">
        <f t="shared" si="2"/>
        <v>0</v>
      </c>
    </row>
    <row r="189" spans="1:17">
      <c r="A189" t="s">
        <v>664</v>
      </c>
      <c r="B189" t="s">
        <v>660</v>
      </c>
      <c r="C189" t="s">
        <v>660</v>
      </c>
      <c r="D189" t="s">
        <v>661</v>
      </c>
      <c r="E189" t="s">
        <v>2332</v>
      </c>
      <c r="F189" s="13">
        <v>46296</v>
      </c>
      <c r="G189" t="s">
        <v>93</v>
      </c>
      <c r="H189" t="s">
        <v>94</v>
      </c>
      <c r="I189" s="12">
        <f>_xlfn.XLOOKUP(A:A,'FY26 Prelim Allocation'!B:B, 'FY26 Prelim Allocation'!F:F, "", FALSE)</f>
        <v>0</v>
      </c>
      <c r="J189" s="12">
        <f>_xlfn.XLOOKUP(A:A, 'FY26 Full Allocation'!B:B, 'FY26 Full Allocation'!F:F, "", FALSE)</f>
        <v>0</v>
      </c>
      <c r="K189" s="12">
        <f>_xlfn.XLOOKUP(A:A, 'FY26 Full Allocation'!B:B, 'FY26 Full Allocation'!F:F, "", FALSE)</f>
        <v>0</v>
      </c>
      <c r="O189" t="s">
        <v>95</v>
      </c>
      <c r="P189" t="str">
        <f>_xlfn.XLOOKUP(A189,'FY26 Indirect Cost Rates'!E:E, 'FY26 Indirect Cost Rates'!D:D, "", FALSE)</f>
        <v/>
      </c>
      <c r="Q189">
        <f t="shared" si="2"/>
        <v>0</v>
      </c>
    </row>
    <row r="190" spans="1:17">
      <c r="A190" t="s">
        <v>665</v>
      </c>
      <c r="B190" t="s">
        <v>666</v>
      </c>
      <c r="C190" t="s">
        <v>667</v>
      </c>
      <c r="D190" t="s">
        <v>668</v>
      </c>
      <c r="E190" t="s">
        <v>2332</v>
      </c>
      <c r="F190" s="13">
        <v>46296</v>
      </c>
      <c r="G190" t="s">
        <v>93</v>
      </c>
      <c r="H190" t="s">
        <v>94</v>
      </c>
      <c r="I190" s="12">
        <f>_xlfn.XLOOKUP(A:A,'FY26 Prelim Allocation'!B:B, 'FY26 Prelim Allocation'!F:F, "", FALSE)</f>
        <v>22379.79</v>
      </c>
      <c r="J190" s="12">
        <f>_xlfn.XLOOKUP(A:A, 'FY26 Full Allocation'!B:B, 'FY26 Full Allocation'!F:F, "", FALSE)</f>
        <v>22373.56</v>
      </c>
      <c r="K190" s="12">
        <f>_xlfn.XLOOKUP(A:A, 'FY26 Full Allocation'!B:B, 'FY26 Full Allocation'!F:F, "", FALSE)</f>
        <v>22373.56</v>
      </c>
      <c r="O190" t="s">
        <v>95</v>
      </c>
      <c r="P190">
        <f>_xlfn.XLOOKUP(A190,'FY26 Indirect Cost Rates'!E:E, 'FY26 Indirect Cost Rates'!D:D, "", FALSE)</f>
        <v>5.43</v>
      </c>
      <c r="Q190">
        <f t="shared" si="2"/>
        <v>5.4299999999999994E-2</v>
      </c>
    </row>
    <row r="191" spans="1:17">
      <c r="A191" t="s">
        <v>669</v>
      </c>
      <c r="B191" t="s">
        <v>670</v>
      </c>
      <c r="C191" t="s">
        <v>671</v>
      </c>
      <c r="D191" t="s">
        <v>672</v>
      </c>
      <c r="E191" t="s">
        <v>2332</v>
      </c>
      <c r="F191" s="13">
        <v>46296</v>
      </c>
      <c r="G191" t="s">
        <v>93</v>
      </c>
      <c r="H191" t="s">
        <v>94</v>
      </c>
      <c r="I191" s="12">
        <f>_xlfn.XLOOKUP(A:A,'FY26 Prelim Allocation'!B:B, 'FY26 Prelim Allocation'!F:F, "", FALSE)</f>
        <v>58893.62</v>
      </c>
      <c r="J191" s="12">
        <f>_xlfn.XLOOKUP(A:A, 'FY26 Full Allocation'!B:B, 'FY26 Full Allocation'!F:F, "", FALSE)</f>
        <v>58887.28</v>
      </c>
      <c r="K191" s="12">
        <f>_xlfn.XLOOKUP(A:A, 'FY26 Full Allocation'!B:B, 'FY26 Full Allocation'!F:F, "", FALSE)</f>
        <v>58887.28</v>
      </c>
      <c r="O191" t="s">
        <v>95</v>
      </c>
      <c r="P191">
        <f>_xlfn.XLOOKUP(A191,'FY26 Indirect Cost Rates'!E:E, 'FY26 Indirect Cost Rates'!D:D, "", FALSE)</f>
        <v>6.67</v>
      </c>
      <c r="Q191">
        <f t="shared" si="2"/>
        <v>6.6699999999999995E-2</v>
      </c>
    </row>
    <row r="192" spans="1:17">
      <c r="A192" t="s">
        <v>673</v>
      </c>
      <c r="B192" t="s">
        <v>674</v>
      </c>
      <c r="C192" t="s">
        <v>675</v>
      </c>
      <c r="D192" t="s">
        <v>676</v>
      </c>
      <c r="E192" t="s">
        <v>2332</v>
      </c>
      <c r="F192" s="13">
        <v>46296</v>
      </c>
      <c r="G192" t="s">
        <v>93</v>
      </c>
      <c r="H192" t="s">
        <v>94</v>
      </c>
      <c r="I192" s="12">
        <f>_xlfn.XLOOKUP(A:A,'FY26 Prelim Allocation'!B:B, 'FY26 Prelim Allocation'!F:F, "", FALSE)</f>
        <v>1044.04</v>
      </c>
      <c r="J192" s="12">
        <f>_xlfn.XLOOKUP(A:A, 'FY26 Full Allocation'!B:B, 'FY26 Full Allocation'!F:F, "", FALSE)</f>
        <v>1043.78</v>
      </c>
      <c r="K192" s="12">
        <f>_xlfn.XLOOKUP(A:A, 'FY26 Full Allocation'!B:B, 'FY26 Full Allocation'!F:F, "", FALSE)</f>
        <v>1043.78</v>
      </c>
      <c r="O192" t="s">
        <v>95</v>
      </c>
      <c r="P192" t="str">
        <f>_xlfn.XLOOKUP(A192,'FY26 Indirect Cost Rates'!E:E, 'FY26 Indirect Cost Rates'!D:D, "", FALSE)</f>
        <v/>
      </c>
      <c r="Q192">
        <f t="shared" si="2"/>
        <v>0</v>
      </c>
    </row>
    <row r="193" spans="1:17">
      <c r="A193" t="s">
        <v>677</v>
      </c>
      <c r="B193" t="s">
        <v>678</v>
      </c>
      <c r="C193" t="s">
        <v>679</v>
      </c>
      <c r="D193" t="s">
        <v>680</v>
      </c>
      <c r="E193" t="s">
        <v>2332</v>
      </c>
      <c r="F193" s="13">
        <v>46296</v>
      </c>
      <c r="G193" t="s">
        <v>93</v>
      </c>
      <c r="H193" t="s">
        <v>94</v>
      </c>
      <c r="I193" s="12">
        <f>_xlfn.XLOOKUP(A:A,'FY26 Prelim Allocation'!B:B, 'FY26 Prelim Allocation'!F:F, "", FALSE)</f>
        <v>7.51</v>
      </c>
      <c r="J193" s="12">
        <f>_xlfn.XLOOKUP(A:A, 'FY26 Full Allocation'!B:B, 'FY26 Full Allocation'!F:F, "", FALSE)</f>
        <v>0</v>
      </c>
      <c r="K193" s="12">
        <f>_xlfn.XLOOKUP(A:A, 'FY26 Full Allocation'!B:B, 'FY26 Full Allocation'!F:F, "", FALSE)</f>
        <v>0</v>
      </c>
      <c r="O193" t="s">
        <v>95</v>
      </c>
      <c r="P193" t="str">
        <f>_xlfn.XLOOKUP(A193,'FY26 Indirect Cost Rates'!E:E, 'FY26 Indirect Cost Rates'!D:D, "", FALSE)</f>
        <v/>
      </c>
      <c r="Q193">
        <f t="shared" si="2"/>
        <v>0</v>
      </c>
    </row>
    <row r="194" spans="1:17">
      <c r="A194" t="s">
        <v>681</v>
      </c>
      <c r="B194" t="s">
        <v>682</v>
      </c>
      <c r="C194" t="s">
        <v>682</v>
      </c>
      <c r="D194" t="s">
        <v>683</v>
      </c>
      <c r="E194" t="s">
        <v>2332</v>
      </c>
      <c r="F194" s="13">
        <v>46296</v>
      </c>
      <c r="G194" t="s">
        <v>93</v>
      </c>
      <c r="H194" t="s">
        <v>94</v>
      </c>
      <c r="I194" s="12">
        <f>_xlfn.XLOOKUP(A:A,'FY26 Prelim Allocation'!B:B, 'FY26 Prelim Allocation'!F:F, "", FALSE)</f>
        <v>1309.21</v>
      </c>
      <c r="J194" s="12">
        <f>_xlfn.XLOOKUP(A:A, 'FY26 Full Allocation'!B:B, 'FY26 Full Allocation'!F:F, "", FALSE)</f>
        <v>1308.5899999999999</v>
      </c>
      <c r="K194" s="12">
        <f>_xlfn.XLOOKUP(A:A, 'FY26 Full Allocation'!B:B, 'FY26 Full Allocation'!F:F, "", FALSE)</f>
        <v>1308.5899999999999</v>
      </c>
      <c r="O194" t="s">
        <v>95</v>
      </c>
      <c r="P194">
        <f>_xlfn.XLOOKUP(A194,'FY26 Indirect Cost Rates'!E:E, 'FY26 Indirect Cost Rates'!D:D, "", FALSE)</f>
        <v>8</v>
      </c>
      <c r="Q194">
        <f t="shared" si="2"/>
        <v>0.08</v>
      </c>
    </row>
    <row r="195" spans="1:17">
      <c r="A195" t="s">
        <v>684</v>
      </c>
      <c r="B195" t="s">
        <v>685</v>
      </c>
      <c r="C195" t="s">
        <v>685</v>
      </c>
      <c r="D195" t="s">
        <v>686</v>
      </c>
      <c r="E195" t="s">
        <v>2332</v>
      </c>
      <c r="F195" s="13">
        <v>46296</v>
      </c>
      <c r="G195" t="s">
        <v>93</v>
      </c>
      <c r="H195" t="s">
        <v>94</v>
      </c>
      <c r="I195" s="12">
        <f>_xlfn.XLOOKUP(A:A,'FY26 Prelim Allocation'!B:B, 'FY26 Prelim Allocation'!F:F, "", FALSE)</f>
        <v>671.19</v>
      </c>
      <c r="J195" s="12">
        <f>_xlfn.XLOOKUP(A:A, 'FY26 Full Allocation'!B:B, 'FY26 Full Allocation'!F:F, "", FALSE)</f>
        <v>670.69</v>
      </c>
      <c r="K195" s="12">
        <f>_xlfn.XLOOKUP(A:A, 'FY26 Full Allocation'!B:B, 'FY26 Full Allocation'!F:F, "", FALSE)</f>
        <v>670.69</v>
      </c>
      <c r="O195" t="s">
        <v>95</v>
      </c>
      <c r="P195">
        <f>_xlfn.XLOOKUP(A195,'FY26 Indirect Cost Rates'!E:E, 'FY26 Indirect Cost Rates'!D:D, "", FALSE)</f>
        <v>8</v>
      </c>
      <c r="Q195">
        <f t="shared" si="2"/>
        <v>0.08</v>
      </c>
    </row>
    <row r="196" spans="1:17">
      <c r="A196" t="s">
        <v>687</v>
      </c>
      <c r="B196" t="s">
        <v>688</v>
      </c>
      <c r="C196" t="s">
        <v>689</v>
      </c>
      <c r="D196" t="s">
        <v>690</v>
      </c>
      <c r="E196" t="s">
        <v>2332</v>
      </c>
      <c r="F196" s="13">
        <v>46296</v>
      </c>
      <c r="G196" t="s">
        <v>93</v>
      </c>
      <c r="H196" t="s">
        <v>94</v>
      </c>
      <c r="I196" s="12">
        <f>_xlfn.XLOOKUP(A:A,'FY26 Prelim Allocation'!B:B, 'FY26 Prelim Allocation'!F:F, "", FALSE)</f>
        <v>720.12</v>
      </c>
      <c r="J196" s="12">
        <f>_xlfn.XLOOKUP(A:A, 'FY26 Full Allocation'!B:B, 'FY26 Full Allocation'!F:F, "", FALSE)</f>
        <v>0</v>
      </c>
      <c r="K196" s="12">
        <f>_xlfn.XLOOKUP(A:A, 'FY26 Full Allocation'!B:B, 'FY26 Full Allocation'!F:F, "", FALSE)</f>
        <v>0</v>
      </c>
      <c r="O196" t="s">
        <v>95</v>
      </c>
      <c r="P196">
        <f>_xlfn.XLOOKUP(A196,'FY26 Indirect Cost Rates'!E:E, 'FY26 Indirect Cost Rates'!D:D, "", FALSE)</f>
        <v>8</v>
      </c>
      <c r="Q196">
        <f t="shared" ref="Q196:Q259" si="3">IFERROR(P196/100,0)</f>
        <v>0.08</v>
      </c>
    </row>
    <row r="197" spans="1:17">
      <c r="A197" t="s">
        <v>691</v>
      </c>
      <c r="B197" t="s">
        <v>692</v>
      </c>
      <c r="C197" t="s">
        <v>693</v>
      </c>
      <c r="D197" t="s">
        <v>694</v>
      </c>
      <c r="E197" t="s">
        <v>2332</v>
      </c>
      <c r="F197" s="13">
        <v>46296</v>
      </c>
      <c r="G197" t="s">
        <v>93</v>
      </c>
      <c r="H197" t="s">
        <v>94</v>
      </c>
      <c r="I197" s="12">
        <f>_xlfn.XLOOKUP(A:A,'FY26 Prelim Allocation'!B:B, 'FY26 Prelim Allocation'!F:F, "", FALSE)</f>
        <v>882.05</v>
      </c>
      <c r="J197" s="12">
        <f>_xlfn.XLOOKUP(A:A, 'FY26 Full Allocation'!B:B, 'FY26 Full Allocation'!F:F, "", FALSE)</f>
        <v>881.27</v>
      </c>
      <c r="K197" s="12">
        <f>_xlfn.XLOOKUP(A:A, 'FY26 Full Allocation'!B:B, 'FY26 Full Allocation'!F:F, "", FALSE)</f>
        <v>881.27</v>
      </c>
      <c r="O197" t="s">
        <v>95</v>
      </c>
      <c r="P197">
        <f>_xlfn.XLOOKUP(A197,'FY26 Indirect Cost Rates'!E:E, 'FY26 Indirect Cost Rates'!D:D, "", FALSE)</f>
        <v>8</v>
      </c>
      <c r="Q197">
        <f t="shared" si="3"/>
        <v>0.08</v>
      </c>
    </row>
    <row r="198" spans="1:17">
      <c r="A198" t="s">
        <v>695</v>
      </c>
      <c r="B198" t="s">
        <v>696</v>
      </c>
      <c r="C198" t="s">
        <v>697</v>
      </c>
      <c r="D198" t="s">
        <v>698</v>
      </c>
      <c r="E198" t="s">
        <v>2332</v>
      </c>
      <c r="F198" s="13">
        <v>46296</v>
      </c>
      <c r="G198" t="s">
        <v>93</v>
      </c>
      <c r="H198" t="s">
        <v>94</v>
      </c>
      <c r="I198" s="12" t="str">
        <f>_xlfn.XLOOKUP(A:A,'FY26 Prelim Allocation'!B:B, 'FY26 Prelim Allocation'!F:F, "", FALSE)</f>
        <v/>
      </c>
      <c r="J198" s="12" t="str">
        <f>_xlfn.XLOOKUP(A:A, 'FY26 Full Allocation'!B:B, 'FY26 Full Allocation'!F:F, "", FALSE)</f>
        <v/>
      </c>
      <c r="K198" s="12" t="str">
        <f>_xlfn.XLOOKUP(A:A, 'FY26 Full Allocation'!B:B, 'FY26 Full Allocation'!F:F, "", FALSE)</f>
        <v/>
      </c>
      <c r="O198" t="s">
        <v>95</v>
      </c>
      <c r="P198" t="str">
        <f>_xlfn.XLOOKUP(A198,'FY26 Indirect Cost Rates'!E:E, 'FY26 Indirect Cost Rates'!D:D, "", FALSE)</f>
        <v/>
      </c>
      <c r="Q198">
        <f t="shared" si="3"/>
        <v>0</v>
      </c>
    </row>
    <row r="199" spans="1:17">
      <c r="A199" t="s">
        <v>699</v>
      </c>
      <c r="B199" t="s">
        <v>700</v>
      </c>
      <c r="C199" t="s">
        <v>701</v>
      </c>
      <c r="D199" t="s">
        <v>702</v>
      </c>
      <c r="E199" t="s">
        <v>2332</v>
      </c>
      <c r="F199" s="13">
        <v>46296</v>
      </c>
      <c r="G199" t="s">
        <v>93</v>
      </c>
      <c r="H199" t="s">
        <v>94</v>
      </c>
      <c r="I199" s="12" t="str">
        <f>_xlfn.XLOOKUP(A:A,'FY26 Prelim Allocation'!B:B, 'FY26 Prelim Allocation'!F:F, "", FALSE)</f>
        <v/>
      </c>
      <c r="J199" s="12" t="str">
        <f>_xlfn.XLOOKUP(A:A, 'FY26 Full Allocation'!B:B, 'FY26 Full Allocation'!F:F, "", FALSE)</f>
        <v/>
      </c>
      <c r="K199" s="12" t="str">
        <f>_xlfn.XLOOKUP(A:A, 'FY26 Full Allocation'!B:B, 'FY26 Full Allocation'!F:F, "", FALSE)</f>
        <v/>
      </c>
      <c r="O199" t="s">
        <v>95</v>
      </c>
      <c r="P199" t="str">
        <f>_xlfn.XLOOKUP(A199,'FY26 Indirect Cost Rates'!E:E, 'FY26 Indirect Cost Rates'!D:D, "", FALSE)</f>
        <v/>
      </c>
      <c r="Q199">
        <f t="shared" si="3"/>
        <v>0</v>
      </c>
    </row>
    <row r="200" spans="1:17">
      <c r="A200" t="s">
        <v>703</v>
      </c>
      <c r="B200" t="s">
        <v>704</v>
      </c>
      <c r="C200" t="s">
        <v>705</v>
      </c>
      <c r="D200" t="s">
        <v>706</v>
      </c>
      <c r="E200" t="s">
        <v>2332</v>
      </c>
      <c r="F200" s="13">
        <v>46296</v>
      </c>
      <c r="G200" t="s">
        <v>93</v>
      </c>
      <c r="H200" t="s">
        <v>94</v>
      </c>
      <c r="I200" s="12">
        <f>_xlfn.XLOOKUP(A:A,'FY26 Prelim Allocation'!B:B, 'FY26 Prelim Allocation'!F:F, "", FALSE)</f>
        <v>0</v>
      </c>
      <c r="J200" s="12">
        <f>_xlfn.XLOOKUP(A:A, 'FY26 Full Allocation'!B:B, 'FY26 Full Allocation'!F:F, "", FALSE)</f>
        <v>0</v>
      </c>
      <c r="K200" s="12">
        <f>_xlfn.XLOOKUP(A:A, 'FY26 Full Allocation'!B:B, 'FY26 Full Allocation'!F:F, "", FALSE)</f>
        <v>0</v>
      </c>
      <c r="O200" t="s">
        <v>95</v>
      </c>
      <c r="P200" t="str">
        <f>_xlfn.XLOOKUP(A200,'FY26 Indirect Cost Rates'!E:E, 'FY26 Indirect Cost Rates'!D:D, "", FALSE)</f>
        <v/>
      </c>
      <c r="Q200">
        <f t="shared" si="3"/>
        <v>0</v>
      </c>
    </row>
    <row r="201" spans="1:17">
      <c r="A201" t="s">
        <v>707</v>
      </c>
      <c r="B201" t="s">
        <v>708</v>
      </c>
      <c r="C201" t="s">
        <v>709</v>
      </c>
      <c r="D201" t="s">
        <v>710</v>
      </c>
      <c r="E201" t="s">
        <v>2332</v>
      </c>
      <c r="F201" s="13">
        <v>46296</v>
      </c>
      <c r="G201" t="s">
        <v>93</v>
      </c>
      <c r="H201" t="s">
        <v>94</v>
      </c>
      <c r="I201" s="12">
        <f>_xlfn.XLOOKUP(A:A,'FY26 Prelim Allocation'!B:B, 'FY26 Prelim Allocation'!F:F, "", FALSE)</f>
        <v>169305.38</v>
      </c>
      <c r="J201" s="12">
        <f>_xlfn.XLOOKUP(A:A, 'FY26 Full Allocation'!B:B, 'FY26 Full Allocation'!F:F, "", FALSE)</f>
        <v>169552.31</v>
      </c>
      <c r="K201" s="12">
        <f>_xlfn.XLOOKUP(A:A, 'FY26 Full Allocation'!B:B, 'FY26 Full Allocation'!F:F, "", FALSE)</f>
        <v>169552.31</v>
      </c>
      <c r="O201" t="s">
        <v>95</v>
      </c>
      <c r="P201">
        <f>_xlfn.XLOOKUP(A201,'FY26 Indirect Cost Rates'!E:E, 'FY26 Indirect Cost Rates'!D:D, "", FALSE)</f>
        <v>4.34</v>
      </c>
      <c r="Q201">
        <f t="shared" si="3"/>
        <v>4.3400000000000001E-2</v>
      </c>
    </row>
    <row r="202" spans="1:17">
      <c r="A202" t="s">
        <v>711</v>
      </c>
      <c r="B202" t="s">
        <v>712</v>
      </c>
      <c r="C202" t="s">
        <v>712</v>
      </c>
      <c r="D202" t="s">
        <v>713</v>
      </c>
      <c r="E202" t="s">
        <v>2332</v>
      </c>
      <c r="F202" s="13">
        <v>46296</v>
      </c>
      <c r="G202" t="s">
        <v>93</v>
      </c>
      <c r="H202" t="s">
        <v>94</v>
      </c>
      <c r="I202" s="12">
        <f>_xlfn.XLOOKUP(A:A,'FY26 Prelim Allocation'!B:B, 'FY26 Prelim Allocation'!F:F, "", FALSE)</f>
        <v>864.01</v>
      </c>
      <c r="J202" s="12">
        <f>_xlfn.XLOOKUP(A:A, 'FY26 Full Allocation'!B:B, 'FY26 Full Allocation'!F:F, "", FALSE)</f>
        <v>863.15</v>
      </c>
      <c r="K202" s="12">
        <f>_xlfn.XLOOKUP(A:A, 'FY26 Full Allocation'!B:B, 'FY26 Full Allocation'!F:F, "", FALSE)</f>
        <v>863.15</v>
      </c>
      <c r="O202" t="s">
        <v>95</v>
      </c>
      <c r="P202" t="str">
        <f>_xlfn.XLOOKUP(A202,'FY26 Indirect Cost Rates'!E:E, 'FY26 Indirect Cost Rates'!D:D, "", FALSE)</f>
        <v/>
      </c>
      <c r="Q202">
        <f t="shared" si="3"/>
        <v>0</v>
      </c>
    </row>
    <row r="203" spans="1:17">
      <c r="A203" t="s">
        <v>714</v>
      </c>
      <c r="B203" t="s">
        <v>715</v>
      </c>
      <c r="C203" t="s">
        <v>715</v>
      </c>
      <c r="D203">
        <v>0</v>
      </c>
      <c r="E203" t="s">
        <v>2332</v>
      </c>
      <c r="F203" s="13">
        <v>46296</v>
      </c>
      <c r="G203" t="s">
        <v>93</v>
      </c>
      <c r="H203" t="s">
        <v>94</v>
      </c>
      <c r="I203" s="12">
        <f>_xlfn.XLOOKUP(A:A,'FY26 Prelim Allocation'!B:B, 'FY26 Prelim Allocation'!F:F, "", FALSE)</f>
        <v>0</v>
      </c>
      <c r="J203" s="12">
        <f>_xlfn.XLOOKUP(A:A, 'FY26 Full Allocation'!B:B, 'FY26 Full Allocation'!F:F, "", FALSE)</f>
        <v>0</v>
      </c>
      <c r="K203" s="12">
        <f>_xlfn.XLOOKUP(A:A, 'FY26 Full Allocation'!B:B, 'FY26 Full Allocation'!F:F, "", FALSE)</f>
        <v>0</v>
      </c>
      <c r="O203" t="s">
        <v>95</v>
      </c>
      <c r="P203">
        <f>_xlfn.XLOOKUP(A203,'FY26 Indirect Cost Rates'!E:E, 'FY26 Indirect Cost Rates'!D:D, "", FALSE)</f>
        <v>8</v>
      </c>
      <c r="Q203">
        <f t="shared" si="3"/>
        <v>0.08</v>
      </c>
    </row>
    <row r="204" spans="1:17">
      <c r="A204" t="s">
        <v>716</v>
      </c>
      <c r="B204" t="s">
        <v>717</v>
      </c>
      <c r="C204" t="s">
        <v>718</v>
      </c>
      <c r="D204" t="s">
        <v>719</v>
      </c>
      <c r="E204" t="s">
        <v>2332</v>
      </c>
      <c r="F204" s="13">
        <v>46296</v>
      </c>
      <c r="G204" t="s">
        <v>93</v>
      </c>
      <c r="H204" t="s">
        <v>94</v>
      </c>
      <c r="I204" s="12">
        <f>_xlfn.XLOOKUP(A:A,'FY26 Prelim Allocation'!B:B, 'FY26 Prelim Allocation'!F:F, "", FALSE)</f>
        <v>368.52</v>
      </c>
      <c r="J204" s="12">
        <f>_xlfn.XLOOKUP(A:A, 'FY26 Full Allocation'!B:B, 'FY26 Full Allocation'!F:F, "", FALSE)</f>
        <v>368.48</v>
      </c>
      <c r="K204" s="12">
        <f>_xlfn.XLOOKUP(A:A, 'FY26 Full Allocation'!B:B, 'FY26 Full Allocation'!F:F, "", FALSE)</f>
        <v>368.48</v>
      </c>
      <c r="O204" t="s">
        <v>95</v>
      </c>
      <c r="P204" t="str">
        <f>_xlfn.XLOOKUP(A204,'FY26 Indirect Cost Rates'!E:E, 'FY26 Indirect Cost Rates'!D:D, "", FALSE)</f>
        <v/>
      </c>
      <c r="Q204">
        <f t="shared" si="3"/>
        <v>0</v>
      </c>
    </row>
    <row r="205" spans="1:17">
      <c r="A205" t="s">
        <v>720</v>
      </c>
      <c r="B205" t="s">
        <v>721</v>
      </c>
      <c r="C205" t="s">
        <v>722</v>
      </c>
      <c r="D205" t="s">
        <v>723</v>
      </c>
      <c r="E205" t="s">
        <v>2332</v>
      </c>
      <c r="F205" s="13">
        <v>46296</v>
      </c>
      <c r="G205" t="s">
        <v>93</v>
      </c>
      <c r="H205" t="s">
        <v>94</v>
      </c>
      <c r="I205" s="12">
        <f>_xlfn.XLOOKUP(A:A,'FY26 Prelim Allocation'!B:B, 'FY26 Prelim Allocation'!F:F, "", FALSE)</f>
        <v>1087.48</v>
      </c>
      <c r="J205" s="12">
        <f>_xlfn.XLOOKUP(A:A, 'FY26 Full Allocation'!B:B, 'FY26 Full Allocation'!F:F, "", FALSE)</f>
        <v>1086.77</v>
      </c>
      <c r="K205" s="12">
        <f>_xlfn.XLOOKUP(A:A, 'FY26 Full Allocation'!B:B, 'FY26 Full Allocation'!F:F, "", FALSE)</f>
        <v>1086.77</v>
      </c>
      <c r="O205" t="s">
        <v>95</v>
      </c>
      <c r="P205" t="str">
        <f>_xlfn.XLOOKUP(A205,'FY26 Indirect Cost Rates'!E:E, 'FY26 Indirect Cost Rates'!D:D, "", FALSE)</f>
        <v/>
      </c>
      <c r="Q205">
        <f t="shared" si="3"/>
        <v>0</v>
      </c>
    </row>
    <row r="206" spans="1:17">
      <c r="A206" t="s">
        <v>724</v>
      </c>
      <c r="B206" t="s">
        <v>725</v>
      </c>
      <c r="C206" t="s">
        <v>726</v>
      </c>
      <c r="D206" t="s">
        <v>727</v>
      </c>
      <c r="E206" t="s">
        <v>2332</v>
      </c>
      <c r="F206" s="13">
        <v>46296</v>
      </c>
      <c r="G206" t="s">
        <v>93</v>
      </c>
      <c r="H206" t="s">
        <v>94</v>
      </c>
      <c r="I206" s="12">
        <f>_xlfn.XLOOKUP(A:A,'FY26 Prelim Allocation'!B:B, 'FY26 Prelim Allocation'!F:F, "", FALSE)</f>
        <v>544.78</v>
      </c>
      <c r="J206" s="12">
        <f>_xlfn.XLOOKUP(A:A, 'FY26 Full Allocation'!B:B, 'FY26 Full Allocation'!F:F, "", FALSE)</f>
        <v>544.63</v>
      </c>
      <c r="K206" s="12">
        <f>_xlfn.XLOOKUP(A:A, 'FY26 Full Allocation'!B:B, 'FY26 Full Allocation'!F:F, "", FALSE)</f>
        <v>544.63</v>
      </c>
      <c r="O206" t="s">
        <v>95</v>
      </c>
      <c r="P206" t="str">
        <f>_xlfn.XLOOKUP(A206,'FY26 Indirect Cost Rates'!E:E, 'FY26 Indirect Cost Rates'!D:D, "", FALSE)</f>
        <v/>
      </c>
      <c r="Q206">
        <f t="shared" si="3"/>
        <v>0</v>
      </c>
    </row>
    <row r="207" spans="1:17">
      <c r="A207" t="s">
        <v>728</v>
      </c>
      <c r="B207" t="s">
        <v>729</v>
      </c>
      <c r="C207" t="s">
        <v>730</v>
      </c>
      <c r="D207" t="s">
        <v>731</v>
      </c>
      <c r="E207" t="s">
        <v>2332</v>
      </c>
      <c r="F207" s="13">
        <v>46296</v>
      </c>
      <c r="G207" t="s">
        <v>93</v>
      </c>
      <c r="H207" t="s">
        <v>94</v>
      </c>
      <c r="I207" s="12">
        <f>_xlfn.XLOOKUP(A:A,'FY26 Prelim Allocation'!B:B, 'FY26 Prelim Allocation'!F:F, "", FALSE)</f>
        <v>1348.68</v>
      </c>
      <c r="J207" s="12">
        <f>_xlfn.XLOOKUP(A:A, 'FY26 Full Allocation'!B:B, 'FY26 Full Allocation'!F:F, "", FALSE)</f>
        <v>1348.26</v>
      </c>
      <c r="K207" s="12">
        <f>_xlfn.XLOOKUP(A:A, 'FY26 Full Allocation'!B:B, 'FY26 Full Allocation'!F:F, "", FALSE)</f>
        <v>1348.26</v>
      </c>
      <c r="O207" t="s">
        <v>95</v>
      </c>
      <c r="P207" t="str">
        <f>_xlfn.XLOOKUP(A207,'FY26 Indirect Cost Rates'!E:E, 'FY26 Indirect Cost Rates'!D:D, "", FALSE)</f>
        <v/>
      </c>
      <c r="Q207">
        <f t="shared" si="3"/>
        <v>0</v>
      </c>
    </row>
    <row r="208" spans="1:17">
      <c r="A208" t="s">
        <v>732</v>
      </c>
      <c r="B208" t="s">
        <v>733</v>
      </c>
      <c r="C208" t="s">
        <v>734</v>
      </c>
      <c r="D208" t="s">
        <v>735</v>
      </c>
      <c r="E208" t="s">
        <v>2332</v>
      </c>
      <c r="F208" s="13">
        <v>46296</v>
      </c>
      <c r="G208" t="s">
        <v>93</v>
      </c>
      <c r="H208" t="s">
        <v>94</v>
      </c>
      <c r="I208" s="12">
        <f>_xlfn.XLOOKUP(A:A,'FY26 Prelim Allocation'!B:B, 'FY26 Prelim Allocation'!F:F, "", FALSE)</f>
        <v>471.68</v>
      </c>
      <c r="J208" s="12">
        <f>_xlfn.XLOOKUP(A:A, 'FY26 Full Allocation'!B:B, 'FY26 Full Allocation'!F:F, "", FALSE)</f>
        <v>471.56</v>
      </c>
      <c r="K208" s="12">
        <f>_xlfn.XLOOKUP(A:A, 'FY26 Full Allocation'!B:B, 'FY26 Full Allocation'!F:F, "", FALSE)</f>
        <v>471.56</v>
      </c>
      <c r="O208" t="s">
        <v>95</v>
      </c>
      <c r="P208" t="str">
        <f>_xlfn.XLOOKUP(A208,'FY26 Indirect Cost Rates'!E:E, 'FY26 Indirect Cost Rates'!D:D, "", FALSE)</f>
        <v/>
      </c>
      <c r="Q208">
        <f t="shared" si="3"/>
        <v>0</v>
      </c>
    </row>
    <row r="209" spans="1:17">
      <c r="A209" t="s">
        <v>736</v>
      </c>
      <c r="B209" t="s">
        <v>737</v>
      </c>
      <c r="C209" t="s">
        <v>738</v>
      </c>
      <c r="D209" t="s">
        <v>739</v>
      </c>
      <c r="E209" t="s">
        <v>2332</v>
      </c>
      <c r="F209" s="13">
        <v>46296</v>
      </c>
      <c r="G209" t="s">
        <v>93</v>
      </c>
      <c r="H209" t="s">
        <v>94</v>
      </c>
      <c r="I209" s="12">
        <f>_xlfn.XLOOKUP(A:A,'FY26 Prelim Allocation'!B:B, 'FY26 Prelim Allocation'!F:F, "", FALSE)</f>
        <v>121.51</v>
      </c>
      <c r="J209" s="12">
        <f>_xlfn.XLOOKUP(A:A, 'FY26 Full Allocation'!B:B, 'FY26 Full Allocation'!F:F, "", FALSE)</f>
        <v>121.48</v>
      </c>
      <c r="K209" s="12">
        <f>_xlfn.XLOOKUP(A:A, 'FY26 Full Allocation'!B:B, 'FY26 Full Allocation'!F:F, "", FALSE)</f>
        <v>121.48</v>
      </c>
      <c r="O209" t="s">
        <v>95</v>
      </c>
      <c r="P209" t="str">
        <f>_xlfn.XLOOKUP(A209,'FY26 Indirect Cost Rates'!E:E, 'FY26 Indirect Cost Rates'!D:D, "", FALSE)</f>
        <v/>
      </c>
      <c r="Q209">
        <f t="shared" si="3"/>
        <v>0</v>
      </c>
    </row>
    <row r="210" spans="1:17">
      <c r="A210" t="s">
        <v>740</v>
      </c>
      <c r="B210" t="s">
        <v>741</v>
      </c>
      <c r="C210" t="s">
        <v>742</v>
      </c>
      <c r="D210" t="s">
        <v>743</v>
      </c>
      <c r="E210" t="s">
        <v>2332</v>
      </c>
      <c r="F210" s="13">
        <v>46296</v>
      </c>
      <c r="G210" t="s">
        <v>93</v>
      </c>
      <c r="H210" t="s">
        <v>94</v>
      </c>
      <c r="I210" s="12">
        <f>_xlfn.XLOOKUP(A:A,'FY26 Prelim Allocation'!B:B, 'FY26 Prelim Allocation'!F:F, "", FALSE)</f>
        <v>8503.35</v>
      </c>
      <c r="J210" s="12">
        <f>_xlfn.XLOOKUP(A:A, 'FY26 Full Allocation'!B:B, 'FY26 Full Allocation'!F:F, "", FALSE)</f>
        <v>8499.15</v>
      </c>
      <c r="K210" s="12">
        <f>_xlfn.XLOOKUP(A:A, 'FY26 Full Allocation'!B:B, 'FY26 Full Allocation'!F:F, "", FALSE)</f>
        <v>8499.15</v>
      </c>
      <c r="O210" t="s">
        <v>95</v>
      </c>
      <c r="P210">
        <f>_xlfn.XLOOKUP(A210,'FY26 Indirect Cost Rates'!E:E, 'FY26 Indirect Cost Rates'!D:D, "", FALSE)</f>
        <v>7.38</v>
      </c>
      <c r="Q210">
        <f t="shared" si="3"/>
        <v>7.3800000000000004E-2</v>
      </c>
    </row>
    <row r="211" spans="1:17">
      <c r="A211" t="s">
        <v>744</v>
      </c>
      <c r="B211" t="s">
        <v>745</v>
      </c>
      <c r="C211" t="s">
        <v>746</v>
      </c>
      <c r="D211" t="s">
        <v>747</v>
      </c>
      <c r="E211" t="s">
        <v>2332</v>
      </c>
      <c r="F211" s="13">
        <v>46296</v>
      </c>
      <c r="G211" t="s">
        <v>93</v>
      </c>
      <c r="H211" t="s">
        <v>94</v>
      </c>
      <c r="I211" s="12">
        <f>_xlfn.XLOOKUP(A:A,'FY26 Prelim Allocation'!B:B, 'FY26 Prelim Allocation'!F:F, "", FALSE)</f>
        <v>1274.46</v>
      </c>
      <c r="J211" s="12">
        <f>_xlfn.XLOOKUP(A:A, 'FY26 Full Allocation'!B:B, 'FY26 Full Allocation'!F:F, "", FALSE)</f>
        <v>1274.1300000000001</v>
      </c>
      <c r="K211" s="12">
        <f>_xlfn.XLOOKUP(A:A, 'FY26 Full Allocation'!B:B, 'FY26 Full Allocation'!F:F, "", FALSE)</f>
        <v>1274.1300000000001</v>
      </c>
      <c r="O211" t="s">
        <v>95</v>
      </c>
      <c r="P211" t="str">
        <f>_xlfn.XLOOKUP(A211,'FY26 Indirect Cost Rates'!E:E, 'FY26 Indirect Cost Rates'!D:D, "", FALSE)</f>
        <v/>
      </c>
      <c r="Q211">
        <f t="shared" si="3"/>
        <v>0</v>
      </c>
    </row>
    <row r="212" spans="1:17">
      <c r="A212" t="s">
        <v>748</v>
      </c>
      <c r="B212" t="s">
        <v>749</v>
      </c>
      <c r="C212" t="s">
        <v>750</v>
      </c>
      <c r="D212" t="s">
        <v>751</v>
      </c>
      <c r="E212" t="s">
        <v>2332</v>
      </c>
      <c r="F212" s="13">
        <v>46296</v>
      </c>
      <c r="G212" t="s">
        <v>93</v>
      </c>
      <c r="H212" t="s">
        <v>94</v>
      </c>
      <c r="I212" s="12">
        <f>_xlfn.XLOOKUP(A:A,'FY26 Prelim Allocation'!B:B, 'FY26 Prelim Allocation'!F:F, "", FALSE)</f>
        <v>55190.45</v>
      </c>
      <c r="J212" s="12">
        <f>_xlfn.XLOOKUP(A:A, 'FY26 Full Allocation'!B:B, 'FY26 Full Allocation'!F:F, "", FALSE)</f>
        <v>55165.43</v>
      </c>
      <c r="K212" s="12">
        <f>_xlfn.XLOOKUP(A:A, 'FY26 Full Allocation'!B:B, 'FY26 Full Allocation'!F:F, "", FALSE)</f>
        <v>55165.43</v>
      </c>
      <c r="O212" t="s">
        <v>95</v>
      </c>
      <c r="P212">
        <f>_xlfn.XLOOKUP(A212,'FY26 Indirect Cost Rates'!E:E, 'FY26 Indirect Cost Rates'!D:D, "", FALSE)</f>
        <v>3.02</v>
      </c>
      <c r="Q212">
        <f t="shared" si="3"/>
        <v>3.0200000000000001E-2</v>
      </c>
    </row>
    <row r="213" spans="1:17">
      <c r="A213" t="s">
        <v>752</v>
      </c>
      <c r="B213" t="s">
        <v>753</v>
      </c>
      <c r="C213" t="s">
        <v>753</v>
      </c>
      <c r="D213" t="s">
        <v>754</v>
      </c>
      <c r="E213" t="s">
        <v>2332</v>
      </c>
      <c r="F213" s="13">
        <v>46296</v>
      </c>
      <c r="G213" t="s">
        <v>93</v>
      </c>
      <c r="H213" t="s">
        <v>94</v>
      </c>
      <c r="I213" s="12" t="str">
        <f>_xlfn.XLOOKUP(A:A,'FY26 Prelim Allocation'!B:B, 'FY26 Prelim Allocation'!F:F, "", FALSE)</f>
        <v/>
      </c>
      <c r="J213" s="12" t="str">
        <f>_xlfn.XLOOKUP(A:A, 'FY26 Full Allocation'!B:B, 'FY26 Full Allocation'!F:F, "", FALSE)</f>
        <v/>
      </c>
      <c r="K213" s="12" t="str">
        <f>_xlfn.XLOOKUP(A:A, 'FY26 Full Allocation'!B:B, 'FY26 Full Allocation'!F:F, "", FALSE)</f>
        <v/>
      </c>
      <c r="O213" t="s">
        <v>95</v>
      </c>
      <c r="P213" t="str">
        <f>_xlfn.XLOOKUP(A213,'FY26 Indirect Cost Rates'!E:E, 'FY26 Indirect Cost Rates'!D:D, "", FALSE)</f>
        <v/>
      </c>
      <c r="Q213">
        <f t="shared" si="3"/>
        <v>0</v>
      </c>
    </row>
    <row r="214" spans="1:17">
      <c r="A214" t="s">
        <v>755</v>
      </c>
      <c r="B214" t="s">
        <v>756</v>
      </c>
      <c r="C214" t="s">
        <v>756</v>
      </c>
      <c r="D214" t="s">
        <v>757</v>
      </c>
      <c r="E214" t="s">
        <v>2332</v>
      </c>
      <c r="F214" s="13">
        <v>46296</v>
      </c>
      <c r="G214" t="s">
        <v>93</v>
      </c>
      <c r="H214" t="s">
        <v>94</v>
      </c>
      <c r="I214" s="12">
        <f>_xlfn.XLOOKUP(A:A,'FY26 Prelim Allocation'!B:B, 'FY26 Prelim Allocation'!F:F, "", FALSE)</f>
        <v>572.13</v>
      </c>
      <c r="J214" s="12">
        <f>_xlfn.XLOOKUP(A:A, 'FY26 Full Allocation'!B:B, 'FY26 Full Allocation'!F:F, "", FALSE)</f>
        <v>571.79</v>
      </c>
      <c r="K214" s="12">
        <f>_xlfn.XLOOKUP(A:A, 'FY26 Full Allocation'!B:B, 'FY26 Full Allocation'!F:F, "", FALSE)</f>
        <v>571.79</v>
      </c>
      <c r="O214" t="s">
        <v>95</v>
      </c>
      <c r="P214">
        <f>_xlfn.XLOOKUP(A214,'FY26 Indirect Cost Rates'!E:E, 'FY26 Indirect Cost Rates'!D:D, "", FALSE)</f>
        <v>8</v>
      </c>
      <c r="Q214">
        <f t="shared" si="3"/>
        <v>0.08</v>
      </c>
    </row>
    <row r="215" spans="1:17">
      <c r="A215" t="s">
        <v>758</v>
      </c>
      <c r="B215" t="s">
        <v>759</v>
      </c>
      <c r="C215" t="s">
        <v>760</v>
      </c>
      <c r="D215" t="s">
        <v>761</v>
      </c>
      <c r="E215" t="s">
        <v>2332</v>
      </c>
      <c r="F215" s="13">
        <v>46296</v>
      </c>
      <c r="G215" t="s">
        <v>93</v>
      </c>
      <c r="H215" t="s">
        <v>94</v>
      </c>
      <c r="I215" s="12">
        <f>_xlfn.XLOOKUP(A:A,'FY26 Prelim Allocation'!B:B, 'FY26 Prelim Allocation'!F:F, "", FALSE)</f>
        <v>0</v>
      </c>
      <c r="J215" s="12">
        <f>_xlfn.XLOOKUP(A:A, 'FY26 Full Allocation'!B:B, 'FY26 Full Allocation'!F:F, "", FALSE)</f>
        <v>0</v>
      </c>
      <c r="K215" s="12">
        <f>_xlfn.XLOOKUP(A:A, 'FY26 Full Allocation'!B:B, 'FY26 Full Allocation'!F:F, "", FALSE)</f>
        <v>0</v>
      </c>
      <c r="O215" t="s">
        <v>95</v>
      </c>
      <c r="P215" t="str">
        <f>_xlfn.XLOOKUP(A215,'FY26 Indirect Cost Rates'!E:E, 'FY26 Indirect Cost Rates'!D:D, "", FALSE)</f>
        <v/>
      </c>
      <c r="Q215">
        <f t="shared" si="3"/>
        <v>0</v>
      </c>
    </row>
    <row r="216" spans="1:17">
      <c r="A216" t="s">
        <v>762</v>
      </c>
      <c r="B216" t="s">
        <v>763</v>
      </c>
      <c r="C216" t="s">
        <v>763</v>
      </c>
      <c r="D216" t="s">
        <v>764</v>
      </c>
      <c r="E216" t="s">
        <v>2332</v>
      </c>
      <c r="F216" s="13">
        <v>46296</v>
      </c>
      <c r="G216" t="s">
        <v>93</v>
      </c>
      <c r="H216" t="s">
        <v>94</v>
      </c>
      <c r="I216" s="12">
        <f>_xlfn.XLOOKUP(A:A,'FY26 Prelim Allocation'!B:B, 'FY26 Prelim Allocation'!F:F, "", FALSE)</f>
        <v>1469.82</v>
      </c>
      <c r="J216" s="12">
        <f>_xlfn.XLOOKUP(A:A, 'FY26 Full Allocation'!B:B, 'FY26 Full Allocation'!F:F, "", FALSE)</f>
        <v>1469.34</v>
      </c>
      <c r="K216" s="12">
        <f>_xlfn.XLOOKUP(A:A, 'FY26 Full Allocation'!B:B, 'FY26 Full Allocation'!F:F, "", FALSE)</f>
        <v>1469.34</v>
      </c>
      <c r="O216" t="s">
        <v>95</v>
      </c>
      <c r="P216">
        <f>_xlfn.XLOOKUP(A216,'FY26 Indirect Cost Rates'!E:E, 'FY26 Indirect Cost Rates'!D:D, "", FALSE)</f>
        <v>8</v>
      </c>
      <c r="Q216">
        <f t="shared" si="3"/>
        <v>0.08</v>
      </c>
    </row>
    <row r="217" spans="1:17">
      <c r="A217" t="s">
        <v>765</v>
      </c>
      <c r="B217" t="s">
        <v>766</v>
      </c>
      <c r="C217" t="s">
        <v>767</v>
      </c>
      <c r="D217" t="s">
        <v>768</v>
      </c>
      <c r="E217" t="s">
        <v>2332</v>
      </c>
      <c r="F217" s="13">
        <v>46296</v>
      </c>
      <c r="G217" t="s">
        <v>93</v>
      </c>
      <c r="H217" t="s">
        <v>94</v>
      </c>
      <c r="I217" s="12">
        <f>_xlfn.XLOOKUP(A:A,'FY26 Prelim Allocation'!B:B, 'FY26 Prelim Allocation'!F:F, "", FALSE)</f>
        <v>2901.85</v>
      </c>
      <c r="J217" s="12">
        <f>_xlfn.XLOOKUP(A:A, 'FY26 Full Allocation'!B:B, 'FY26 Full Allocation'!F:F, "", FALSE)</f>
        <v>2901.18</v>
      </c>
      <c r="K217" s="12">
        <f>_xlfn.XLOOKUP(A:A, 'FY26 Full Allocation'!B:B, 'FY26 Full Allocation'!F:F, "", FALSE)</f>
        <v>2901.18</v>
      </c>
      <c r="O217" t="s">
        <v>95</v>
      </c>
      <c r="P217" t="str">
        <f>_xlfn.XLOOKUP(A217,'FY26 Indirect Cost Rates'!E:E, 'FY26 Indirect Cost Rates'!D:D, "", FALSE)</f>
        <v/>
      </c>
      <c r="Q217">
        <f t="shared" si="3"/>
        <v>0</v>
      </c>
    </row>
    <row r="218" spans="1:17">
      <c r="A218" t="s">
        <v>769</v>
      </c>
      <c r="B218" t="s">
        <v>770</v>
      </c>
      <c r="C218" t="s">
        <v>771</v>
      </c>
      <c r="D218" t="s">
        <v>772</v>
      </c>
      <c r="E218" t="s">
        <v>2332</v>
      </c>
      <c r="F218" s="13">
        <v>46296</v>
      </c>
      <c r="G218" t="s">
        <v>93</v>
      </c>
      <c r="H218" t="s">
        <v>94</v>
      </c>
      <c r="I218" s="12">
        <f>_xlfn.XLOOKUP(A:A,'FY26 Prelim Allocation'!B:B, 'FY26 Prelim Allocation'!F:F, "", FALSE)</f>
        <v>0</v>
      </c>
      <c r="J218" s="12">
        <f>_xlfn.XLOOKUP(A:A, 'FY26 Full Allocation'!B:B, 'FY26 Full Allocation'!F:F, "", FALSE)</f>
        <v>0</v>
      </c>
      <c r="K218" s="12">
        <f>_xlfn.XLOOKUP(A:A, 'FY26 Full Allocation'!B:B, 'FY26 Full Allocation'!F:F, "", FALSE)</f>
        <v>0</v>
      </c>
      <c r="O218" t="s">
        <v>95</v>
      </c>
      <c r="P218" t="str">
        <f>_xlfn.XLOOKUP(A218,'FY26 Indirect Cost Rates'!E:E, 'FY26 Indirect Cost Rates'!D:D, "", FALSE)</f>
        <v/>
      </c>
      <c r="Q218">
        <f t="shared" si="3"/>
        <v>0</v>
      </c>
    </row>
    <row r="219" spans="1:17">
      <c r="A219" t="s">
        <v>773</v>
      </c>
      <c r="B219" t="s">
        <v>774</v>
      </c>
      <c r="C219" t="s">
        <v>775</v>
      </c>
      <c r="D219" t="s">
        <v>776</v>
      </c>
      <c r="E219" t="s">
        <v>2332</v>
      </c>
      <c r="F219" s="13">
        <v>46296</v>
      </c>
      <c r="G219" t="s">
        <v>93</v>
      </c>
      <c r="H219" t="s">
        <v>94</v>
      </c>
      <c r="I219" s="12">
        <f>_xlfn.XLOOKUP(A:A,'FY26 Prelim Allocation'!B:B, 'FY26 Prelim Allocation'!F:F, "", FALSE)</f>
        <v>0</v>
      </c>
      <c r="J219" s="12">
        <f>_xlfn.XLOOKUP(A:A, 'FY26 Full Allocation'!B:B, 'FY26 Full Allocation'!F:F, "", FALSE)</f>
        <v>0</v>
      </c>
      <c r="K219" s="12">
        <f>_xlfn.XLOOKUP(A:A, 'FY26 Full Allocation'!B:B, 'FY26 Full Allocation'!F:F, "", FALSE)</f>
        <v>0</v>
      </c>
      <c r="O219" t="s">
        <v>95</v>
      </c>
      <c r="P219">
        <f>_xlfn.XLOOKUP(A219,'FY26 Indirect Cost Rates'!E:E, 'FY26 Indirect Cost Rates'!D:D, "", FALSE)</f>
        <v>8</v>
      </c>
      <c r="Q219">
        <f t="shared" si="3"/>
        <v>0.08</v>
      </c>
    </row>
    <row r="220" spans="1:17">
      <c r="A220" t="s">
        <v>777</v>
      </c>
      <c r="B220" t="s">
        <v>778</v>
      </c>
      <c r="C220" t="s">
        <v>778</v>
      </c>
      <c r="D220" t="s">
        <v>779</v>
      </c>
      <c r="E220" t="s">
        <v>2332</v>
      </c>
      <c r="F220" s="13">
        <v>46296</v>
      </c>
      <c r="G220" t="s">
        <v>93</v>
      </c>
      <c r="H220" t="s">
        <v>94</v>
      </c>
      <c r="I220" s="12">
        <f>_xlfn.XLOOKUP(A:A,'FY26 Prelim Allocation'!B:B, 'FY26 Prelim Allocation'!F:F, "", FALSE)</f>
        <v>701.27</v>
      </c>
      <c r="J220" s="12">
        <f>_xlfn.XLOOKUP(A:A, 'FY26 Full Allocation'!B:B, 'FY26 Full Allocation'!F:F, "", FALSE)</f>
        <v>0</v>
      </c>
      <c r="K220" s="12">
        <f>_xlfn.XLOOKUP(A:A, 'FY26 Full Allocation'!B:B, 'FY26 Full Allocation'!F:F, "", FALSE)</f>
        <v>0</v>
      </c>
      <c r="O220" t="s">
        <v>95</v>
      </c>
      <c r="P220" t="str">
        <f>_xlfn.XLOOKUP(A220,'FY26 Indirect Cost Rates'!E:E, 'FY26 Indirect Cost Rates'!D:D, "", FALSE)</f>
        <v/>
      </c>
      <c r="Q220">
        <f t="shared" si="3"/>
        <v>0</v>
      </c>
    </row>
    <row r="221" spans="1:17">
      <c r="A221" t="s">
        <v>780</v>
      </c>
      <c r="B221" t="s">
        <v>781</v>
      </c>
      <c r="C221" t="s">
        <v>782</v>
      </c>
      <c r="D221" t="s">
        <v>783</v>
      </c>
      <c r="E221" t="s">
        <v>2332</v>
      </c>
      <c r="F221" s="13">
        <v>46296</v>
      </c>
      <c r="G221" t="s">
        <v>93</v>
      </c>
      <c r="H221" t="s">
        <v>94</v>
      </c>
      <c r="I221" s="12">
        <f>_xlfn.XLOOKUP(A:A,'FY26 Prelim Allocation'!B:B, 'FY26 Prelim Allocation'!F:F, "", FALSE)</f>
        <v>925.95</v>
      </c>
      <c r="J221" s="12">
        <f>_xlfn.XLOOKUP(A:A, 'FY26 Full Allocation'!B:B, 'FY26 Full Allocation'!F:F, "", FALSE)</f>
        <v>925.56</v>
      </c>
      <c r="K221" s="12">
        <f>_xlfn.XLOOKUP(A:A, 'FY26 Full Allocation'!B:B, 'FY26 Full Allocation'!F:F, "", FALSE)</f>
        <v>925.56</v>
      </c>
      <c r="O221" t="s">
        <v>95</v>
      </c>
      <c r="P221" t="str">
        <f>_xlfn.XLOOKUP(A221,'FY26 Indirect Cost Rates'!E:E, 'FY26 Indirect Cost Rates'!D:D, "", FALSE)</f>
        <v/>
      </c>
      <c r="Q221">
        <f t="shared" si="3"/>
        <v>0</v>
      </c>
    </row>
    <row r="222" spans="1:17">
      <c r="A222" t="s">
        <v>784</v>
      </c>
      <c r="B222" t="s">
        <v>785</v>
      </c>
      <c r="C222" t="s">
        <v>786</v>
      </c>
      <c r="D222" t="s">
        <v>787</v>
      </c>
      <c r="E222" t="s">
        <v>2332</v>
      </c>
      <c r="F222" s="13">
        <v>46296</v>
      </c>
      <c r="G222" t="s">
        <v>93</v>
      </c>
      <c r="H222" t="s">
        <v>94</v>
      </c>
      <c r="I222" s="12">
        <f>_xlfn.XLOOKUP(A:A,'FY26 Prelim Allocation'!B:B, 'FY26 Prelim Allocation'!F:F, "", FALSE)</f>
        <v>0</v>
      </c>
      <c r="J222" s="12">
        <f>_xlfn.XLOOKUP(A:A, 'FY26 Full Allocation'!B:B, 'FY26 Full Allocation'!F:F, "", FALSE)</f>
        <v>0</v>
      </c>
      <c r="K222" s="12">
        <f>_xlfn.XLOOKUP(A:A, 'FY26 Full Allocation'!B:B, 'FY26 Full Allocation'!F:F, "", FALSE)</f>
        <v>0</v>
      </c>
      <c r="O222" t="s">
        <v>95</v>
      </c>
      <c r="P222" t="str">
        <f>_xlfn.XLOOKUP(A222,'FY26 Indirect Cost Rates'!E:E, 'FY26 Indirect Cost Rates'!D:D, "", FALSE)</f>
        <v/>
      </c>
      <c r="Q222">
        <f t="shared" si="3"/>
        <v>0</v>
      </c>
    </row>
    <row r="223" spans="1:17">
      <c r="A223" t="s">
        <v>788</v>
      </c>
      <c r="B223" t="s">
        <v>789</v>
      </c>
      <c r="C223" t="s">
        <v>790</v>
      </c>
      <c r="D223" t="s">
        <v>791</v>
      </c>
      <c r="E223" t="s">
        <v>2332</v>
      </c>
      <c r="F223" s="13">
        <v>46296</v>
      </c>
      <c r="G223" t="s">
        <v>93</v>
      </c>
      <c r="H223" t="s">
        <v>94</v>
      </c>
      <c r="I223" s="12">
        <f>_xlfn.XLOOKUP(A:A,'FY26 Prelim Allocation'!B:B, 'FY26 Prelim Allocation'!F:F, "", FALSE)</f>
        <v>997.46</v>
      </c>
      <c r="J223" s="12">
        <f>_xlfn.XLOOKUP(A:A, 'FY26 Full Allocation'!B:B, 'FY26 Full Allocation'!F:F, "", FALSE)</f>
        <v>996.51</v>
      </c>
      <c r="K223" s="12">
        <f>_xlfn.XLOOKUP(A:A, 'FY26 Full Allocation'!B:B, 'FY26 Full Allocation'!F:F, "", FALSE)</f>
        <v>996.51</v>
      </c>
      <c r="O223" t="s">
        <v>95</v>
      </c>
      <c r="P223" t="str">
        <f>_xlfn.XLOOKUP(A223,'FY26 Indirect Cost Rates'!E:E, 'FY26 Indirect Cost Rates'!D:D, "", FALSE)</f>
        <v/>
      </c>
      <c r="Q223">
        <f t="shared" si="3"/>
        <v>0</v>
      </c>
    </row>
    <row r="224" spans="1:17">
      <c r="A224" t="s">
        <v>792</v>
      </c>
      <c r="B224" t="s">
        <v>793</v>
      </c>
      <c r="C224" t="s">
        <v>790</v>
      </c>
      <c r="D224" t="s">
        <v>794</v>
      </c>
      <c r="E224" t="s">
        <v>2332</v>
      </c>
      <c r="F224" s="13">
        <v>46296</v>
      </c>
      <c r="G224" t="s">
        <v>93</v>
      </c>
      <c r="H224" t="s">
        <v>94</v>
      </c>
      <c r="I224" s="12">
        <f>_xlfn.XLOOKUP(A:A,'FY26 Prelim Allocation'!B:B, 'FY26 Prelim Allocation'!F:F, "", FALSE)</f>
        <v>401.24</v>
      </c>
      <c r="J224" s="12">
        <f>_xlfn.XLOOKUP(A:A, 'FY26 Full Allocation'!B:B, 'FY26 Full Allocation'!F:F, "", FALSE)</f>
        <v>401.12</v>
      </c>
      <c r="K224" s="12">
        <f>_xlfn.XLOOKUP(A:A, 'FY26 Full Allocation'!B:B, 'FY26 Full Allocation'!F:F, "", FALSE)</f>
        <v>401.12</v>
      </c>
      <c r="O224" t="s">
        <v>95</v>
      </c>
      <c r="P224" t="str">
        <f>_xlfn.XLOOKUP(A224,'FY26 Indirect Cost Rates'!E:E, 'FY26 Indirect Cost Rates'!D:D, "", FALSE)</f>
        <v/>
      </c>
      <c r="Q224">
        <f t="shared" si="3"/>
        <v>0</v>
      </c>
    </row>
    <row r="225" spans="1:17">
      <c r="A225" t="s">
        <v>795</v>
      </c>
      <c r="B225" t="s">
        <v>796</v>
      </c>
      <c r="C225" t="s">
        <v>790</v>
      </c>
      <c r="D225" t="s">
        <v>797</v>
      </c>
      <c r="E225" t="s">
        <v>2332</v>
      </c>
      <c r="F225" s="13">
        <v>46296</v>
      </c>
      <c r="G225" t="s">
        <v>93</v>
      </c>
      <c r="H225" t="s">
        <v>94</v>
      </c>
      <c r="I225" s="12">
        <f>_xlfn.XLOOKUP(A:A,'FY26 Prelim Allocation'!B:B, 'FY26 Prelim Allocation'!F:F, "", FALSE)</f>
        <v>1271.6600000000001</v>
      </c>
      <c r="J225" s="12">
        <f>_xlfn.XLOOKUP(A:A, 'FY26 Full Allocation'!B:B, 'FY26 Full Allocation'!F:F, "", FALSE)</f>
        <v>1270.8</v>
      </c>
      <c r="K225" s="12">
        <f>_xlfn.XLOOKUP(A:A, 'FY26 Full Allocation'!B:B, 'FY26 Full Allocation'!F:F, "", FALSE)</f>
        <v>1270.8</v>
      </c>
      <c r="O225" t="s">
        <v>95</v>
      </c>
      <c r="P225" t="str">
        <f>_xlfn.XLOOKUP(A225,'FY26 Indirect Cost Rates'!E:E, 'FY26 Indirect Cost Rates'!D:D, "", FALSE)</f>
        <v/>
      </c>
      <c r="Q225">
        <f t="shared" si="3"/>
        <v>0</v>
      </c>
    </row>
    <row r="226" spans="1:17">
      <c r="A226" t="s">
        <v>798</v>
      </c>
      <c r="B226" t="s">
        <v>799</v>
      </c>
      <c r="C226" t="s">
        <v>790</v>
      </c>
      <c r="D226" t="s">
        <v>800</v>
      </c>
      <c r="E226" t="s">
        <v>2332</v>
      </c>
      <c r="F226" s="13">
        <v>46296</v>
      </c>
      <c r="G226" t="s">
        <v>93</v>
      </c>
      <c r="H226" t="s">
        <v>94</v>
      </c>
      <c r="I226" s="12">
        <f>_xlfn.XLOOKUP(A:A,'FY26 Prelim Allocation'!B:B, 'FY26 Prelim Allocation'!F:F, "", FALSE)</f>
        <v>2180.23</v>
      </c>
      <c r="J226" s="12">
        <f>_xlfn.XLOOKUP(A:A, 'FY26 Full Allocation'!B:B, 'FY26 Full Allocation'!F:F, "", FALSE)</f>
        <v>2177.83</v>
      </c>
      <c r="K226" s="12">
        <f>_xlfn.XLOOKUP(A:A, 'FY26 Full Allocation'!B:B, 'FY26 Full Allocation'!F:F, "", FALSE)</f>
        <v>2177.83</v>
      </c>
      <c r="O226" t="s">
        <v>95</v>
      </c>
      <c r="P226" t="str">
        <f>_xlfn.XLOOKUP(A226,'FY26 Indirect Cost Rates'!E:E, 'FY26 Indirect Cost Rates'!D:D, "", FALSE)</f>
        <v/>
      </c>
      <c r="Q226">
        <f t="shared" si="3"/>
        <v>0</v>
      </c>
    </row>
    <row r="227" spans="1:17">
      <c r="A227" t="s">
        <v>801</v>
      </c>
      <c r="B227" t="s">
        <v>802</v>
      </c>
      <c r="C227" t="s">
        <v>803</v>
      </c>
      <c r="D227" t="s">
        <v>804</v>
      </c>
      <c r="E227" t="s">
        <v>2332</v>
      </c>
      <c r="F227" s="13">
        <v>46296</v>
      </c>
      <c r="G227" t="s">
        <v>93</v>
      </c>
      <c r="H227" t="s">
        <v>94</v>
      </c>
      <c r="I227" s="12">
        <f>_xlfn.XLOOKUP(A:A,'FY26 Prelim Allocation'!B:B, 'FY26 Prelim Allocation'!F:F, "", FALSE)</f>
        <v>782.4</v>
      </c>
      <c r="J227" s="12">
        <f>_xlfn.XLOOKUP(A:A, 'FY26 Full Allocation'!B:B, 'FY26 Full Allocation'!F:F, "", FALSE)</f>
        <v>781.69</v>
      </c>
      <c r="K227" s="12">
        <f>_xlfn.XLOOKUP(A:A, 'FY26 Full Allocation'!B:B, 'FY26 Full Allocation'!F:F, "", FALSE)</f>
        <v>781.69</v>
      </c>
      <c r="O227" t="s">
        <v>95</v>
      </c>
      <c r="P227" t="str">
        <f>_xlfn.XLOOKUP(A227,'FY26 Indirect Cost Rates'!E:E, 'FY26 Indirect Cost Rates'!D:D, "", FALSE)</f>
        <v/>
      </c>
      <c r="Q227">
        <f t="shared" si="3"/>
        <v>0</v>
      </c>
    </row>
    <row r="228" spans="1:17">
      <c r="A228" t="s">
        <v>805</v>
      </c>
      <c r="B228" t="s">
        <v>806</v>
      </c>
      <c r="C228" t="s">
        <v>807</v>
      </c>
      <c r="D228" t="s">
        <v>808</v>
      </c>
      <c r="E228" t="s">
        <v>2332</v>
      </c>
      <c r="F228" s="13">
        <v>46296</v>
      </c>
      <c r="G228" t="s">
        <v>93</v>
      </c>
      <c r="H228" t="s">
        <v>94</v>
      </c>
      <c r="I228" s="12">
        <f>_xlfn.XLOOKUP(A:A,'FY26 Prelim Allocation'!B:B, 'FY26 Prelim Allocation'!F:F, "", FALSE)</f>
        <v>391.04</v>
      </c>
      <c r="J228" s="12">
        <f>_xlfn.XLOOKUP(A:A, 'FY26 Full Allocation'!B:B, 'FY26 Full Allocation'!F:F, "", FALSE)</f>
        <v>390.91</v>
      </c>
      <c r="K228" s="12">
        <f>_xlfn.XLOOKUP(A:A, 'FY26 Full Allocation'!B:B, 'FY26 Full Allocation'!F:F, "", FALSE)</f>
        <v>390.91</v>
      </c>
      <c r="O228" t="s">
        <v>95</v>
      </c>
      <c r="P228" t="str">
        <f>_xlfn.XLOOKUP(A228,'FY26 Indirect Cost Rates'!E:E, 'FY26 Indirect Cost Rates'!D:D, "", FALSE)</f>
        <v/>
      </c>
      <c r="Q228">
        <f t="shared" si="3"/>
        <v>0</v>
      </c>
    </row>
    <row r="229" spans="1:17">
      <c r="A229" t="s">
        <v>809</v>
      </c>
      <c r="B229" t="s">
        <v>810</v>
      </c>
      <c r="C229" t="s">
        <v>790</v>
      </c>
      <c r="D229" t="s">
        <v>811</v>
      </c>
      <c r="E229" t="s">
        <v>2332</v>
      </c>
      <c r="F229" s="13">
        <v>46296</v>
      </c>
      <c r="G229" t="s">
        <v>93</v>
      </c>
      <c r="H229" t="s">
        <v>94</v>
      </c>
      <c r="I229" s="12">
        <f>_xlfn.XLOOKUP(A:A,'FY26 Prelim Allocation'!B:B, 'FY26 Prelim Allocation'!F:F, "", FALSE)</f>
        <v>1946.63</v>
      </c>
      <c r="J229" s="12">
        <f>_xlfn.XLOOKUP(A:A, 'FY26 Full Allocation'!B:B, 'FY26 Full Allocation'!F:F, "", FALSE)</f>
        <v>1946.6</v>
      </c>
      <c r="K229" s="12">
        <f>_xlfn.XLOOKUP(A:A, 'FY26 Full Allocation'!B:B, 'FY26 Full Allocation'!F:F, "", FALSE)</f>
        <v>1946.6</v>
      </c>
      <c r="O229" t="s">
        <v>95</v>
      </c>
      <c r="P229" t="str">
        <f>_xlfn.XLOOKUP(A229,'FY26 Indirect Cost Rates'!E:E, 'FY26 Indirect Cost Rates'!D:D, "", FALSE)</f>
        <v/>
      </c>
      <c r="Q229">
        <f t="shared" si="3"/>
        <v>0</v>
      </c>
    </row>
    <row r="230" spans="1:17">
      <c r="A230" t="s">
        <v>812</v>
      </c>
      <c r="B230" t="s">
        <v>813</v>
      </c>
      <c r="C230" t="s">
        <v>814</v>
      </c>
      <c r="D230" t="s">
        <v>815</v>
      </c>
      <c r="E230" t="s">
        <v>2332</v>
      </c>
      <c r="F230" s="13">
        <v>46296</v>
      </c>
      <c r="G230" t="s">
        <v>93</v>
      </c>
      <c r="H230" t="s">
        <v>94</v>
      </c>
      <c r="I230" s="12">
        <f>_xlfn.XLOOKUP(A:A,'FY26 Prelim Allocation'!B:B, 'FY26 Prelim Allocation'!F:F, "", FALSE)</f>
        <v>592.5</v>
      </c>
      <c r="J230" s="12">
        <f>_xlfn.XLOOKUP(A:A, 'FY26 Full Allocation'!B:B, 'FY26 Full Allocation'!F:F, "", FALSE)</f>
        <v>592.16999999999996</v>
      </c>
      <c r="K230" s="12">
        <f>_xlfn.XLOOKUP(A:A, 'FY26 Full Allocation'!B:B, 'FY26 Full Allocation'!F:F, "", FALSE)</f>
        <v>592.16999999999996</v>
      </c>
      <c r="O230" t="s">
        <v>95</v>
      </c>
      <c r="P230" t="str">
        <f>_xlfn.XLOOKUP(A230,'FY26 Indirect Cost Rates'!E:E, 'FY26 Indirect Cost Rates'!D:D, "", FALSE)</f>
        <v/>
      </c>
      <c r="Q230">
        <f t="shared" si="3"/>
        <v>0</v>
      </c>
    </row>
    <row r="231" spans="1:17">
      <c r="A231" t="s">
        <v>816</v>
      </c>
      <c r="B231" t="s">
        <v>817</v>
      </c>
      <c r="C231" t="s">
        <v>817</v>
      </c>
      <c r="D231" t="s">
        <v>818</v>
      </c>
      <c r="E231" t="s">
        <v>2332</v>
      </c>
      <c r="F231" s="13">
        <v>46296</v>
      </c>
      <c r="G231" t="s">
        <v>93</v>
      </c>
      <c r="H231" t="s">
        <v>94</v>
      </c>
      <c r="I231" s="12">
        <f>_xlfn.XLOOKUP(A:A,'FY26 Prelim Allocation'!B:B, 'FY26 Prelim Allocation'!F:F, "", FALSE)</f>
        <v>427.47</v>
      </c>
      <c r="J231" s="12">
        <f>_xlfn.XLOOKUP(A:A, 'FY26 Full Allocation'!B:B, 'FY26 Full Allocation'!F:F, "", FALSE)</f>
        <v>0</v>
      </c>
      <c r="K231" s="12">
        <f>_xlfn.XLOOKUP(A:A, 'FY26 Full Allocation'!B:B, 'FY26 Full Allocation'!F:F, "", FALSE)</f>
        <v>0</v>
      </c>
      <c r="O231" t="s">
        <v>95</v>
      </c>
      <c r="P231" t="str">
        <f>_xlfn.XLOOKUP(A231,'FY26 Indirect Cost Rates'!E:E, 'FY26 Indirect Cost Rates'!D:D, "", FALSE)</f>
        <v/>
      </c>
      <c r="Q231">
        <f t="shared" si="3"/>
        <v>0</v>
      </c>
    </row>
    <row r="232" spans="1:17">
      <c r="A232" t="s">
        <v>819</v>
      </c>
      <c r="B232" t="s">
        <v>820</v>
      </c>
      <c r="C232" t="s">
        <v>821</v>
      </c>
      <c r="D232" t="s">
        <v>822</v>
      </c>
      <c r="E232" t="s">
        <v>2332</v>
      </c>
      <c r="F232" s="13">
        <v>46296</v>
      </c>
      <c r="G232" t="s">
        <v>93</v>
      </c>
      <c r="H232" t="s">
        <v>94</v>
      </c>
      <c r="I232" s="12">
        <f>_xlfn.XLOOKUP(A:A,'FY26 Prelim Allocation'!B:B, 'FY26 Prelim Allocation'!F:F, "", FALSE)</f>
        <v>0</v>
      </c>
      <c r="J232" s="12">
        <f>_xlfn.XLOOKUP(A:A, 'FY26 Full Allocation'!B:B, 'FY26 Full Allocation'!F:F, "", FALSE)</f>
        <v>0</v>
      </c>
      <c r="K232" s="12">
        <f>_xlfn.XLOOKUP(A:A, 'FY26 Full Allocation'!B:B, 'FY26 Full Allocation'!F:F, "", FALSE)</f>
        <v>0</v>
      </c>
      <c r="O232" t="s">
        <v>95</v>
      </c>
      <c r="P232">
        <f>_xlfn.XLOOKUP(A232,'FY26 Indirect Cost Rates'!E:E, 'FY26 Indirect Cost Rates'!D:D, "", FALSE)</f>
        <v>8</v>
      </c>
      <c r="Q232">
        <f t="shared" si="3"/>
        <v>0.08</v>
      </c>
    </row>
    <row r="233" spans="1:17">
      <c r="A233" t="s">
        <v>823</v>
      </c>
      <c r="B233" t="s">
        <v>824</v>
      </c>
      <c r="C233" t="s">
        <v>825</v>
      </c>
      <c r="D233" t="s">
        <v>826</v>
      </c>
      <c r="E233" t="s">
        <v>2332</v>
      </c>
      <c r="F233" s="13">
        <v>46296</v>
      </c>
      <c r="G233" t="s">
        <v>93</v>
      </c>
      <c r="H233" t="s">
        <v>94</v>
      </c>
      <c r="I233" s="12">
        <f>_xlfn.XLOOKUP(A:A,'FY26 Prelim Allocation'!B:B, 'FY26 Prelim Allocation'!F:F, "", FALSE)</f>
        <v>558.03</v>
      </c>
      <c r="J233" s="12">
        <f>_xlfn.XLOOKUP(A:A, 'FY26 Full Allocation'!B:B, 'FY26 Full Allocation'!F:F, "", FALSE)</f>
        <v>557.9</v>
      </c>
      <c r="K233" s="12">
        <f>_xlfn.XLOOKUP(A:A, 'FY26 Full Allocation'!B:B, 'FY26 Full Allocation'!F:F, "", FALSE)</f>
        <v>557.9</v>
      </c>
      <c r="O233" t="s">
        <v>95</v>
      </c>
      <c r="P233" t="str">
        <f>_xlfn.XLOOKUP(A233,'FY26 Indirect Cost Rates'!E:E, 'FY26 Indirect Cost Rates'!D:D, "", FALSE)</f>
        <v/>
      </c>
      <c r="Q233">
        <f t="shared" si="3"/>
        <v>0</v>
      </c>
    </row>
    <row r="234" spans="1:17">
      <c r="A234" t="s">
        <v>827</v>
      </c>
      <c r="B234" t="s">
        <v>828</v>
      </c>
      <c r="C234" t="s">
        <v>829</v>
      </c>
      <c r="D234" t="s">
        <v>830</v>
      </c>
      <c r="E234" t="s">
        <v>2332</v>
      </c>
      <c r="F234" s="13">
        <v>46296</v>
      </c>
      <c r="G234" t="s">
        <v>93</v>
      </c>
      <c r="H234" t="s">
        <v>94</v>
      </c>
      <c r="I234" s="12">
        <f>_xlfn.XLOOKUP(A:A,'FY26 Prelim Allocation'!B:B, 'FY26 Prelim Allocation'!F:F, "", FALSE)</f>
        <v>3345.99</v>
      </c>
      <c r="J234" s="12">
        <f>_xlfn.XLOOKUP(A:A, 'FY26 Full Allocation'!B:B, 'FY26 Full Allocation'!F:F, "", FALSE)</f>
        <v>3345.2</v>
      </c>
      <c r="K234" s="12">
        <f>_xlfn.XLOOKUP(A:A, 'FY26 Full Allocation'!B:B, 'FY26 Full Allocation'!F:F, "", FALSE)</f>
        <v>3345.2</v>
      </c>
      <c r="O234" t="s">
        <v>95</v>
      </c>
      <c r="P234">
        <f>_xlfn.XLOOKUP(A234,'FY26 Indirect Cost Rates'!E:E, 'FY26 Indirect Cost Rates'!D:D, "", FALSE)</f>
        <v>8</v>
      </c>
      <c r="Q234">
        <f t="shared" si="3"/>
        <v>0.08</v>
      </c>
    </row>
    <row r="235" spans="1:17">
      <c r="A235" t="s">
        <v>831</v>
      </c>
      <c r="B235" t="s">
        <v>832</v>
      </c>
      <c r="C235" t="s">
        <v>832</v>
      </c>
      <c r="D235" t="s">
        <v>833</v>
      </c>
      <c r="E235" t="s">
        <v>2332</v>
      </c>
      <c r="F235" s="13">
        <v>46296</v>
      </c>
      <c r="G235" t="s">
        <v>93</v>
      </c>
      <c r="H235" t="s">
        <v>94</v>
      </c>
      <c r="I235" s="12">
        <f>_xlfn.XLOOKUP(A:A,'FY26 Prelim Allocation'!B:B, 'FY26 Prelim Allocation'!F:F, "", FALSE)</f>
        <v>1260.96</v>
      </c>
      <c r="J235" s="12">
        <f>_xlfn.XLOOKUP(A:A, 'FY26 Full Allocation'!B:B, 'FY26 Full Allocation'!F:F, "", FALSE)</f>
        <v>1259.75</v>
      </c>
      <c r="K235" s="12">
        <f>_xlfn.XLOOKUP(A:A, 'FY26 Full Allocation'!B:B, 'FY26 Full Allocation'!F:F, "", FALSE)</f>
        <v>1259.75</v>
      </c>
      <c r="O235" t="s">
        <v>95</v>
      </c>
      <c r="P235">
        <f>_xlfn.XLOOKUP(A235,'FY26 Indirect Cost Rates'!E:E, 'FY26 Indirect Cost Rates'!D:D, "", FALSE)</f>
        <v>8</v>
      </c>
      <c r="Q235">
        <f t="shared" si="3"/>
        <v>0.08</v>
      </c>
    </row>
    <row r="236" spans="1:17">
      <c r="A236" t="s">
        <v>834</v>
      </c>
      <c r="B236" t="s">
        <v>835</v>
      </c>
      <c r="C236" t="s">
        <v>836</v>
      </c>
      <c r="D236" t="s">
        <v>837</v>
      </c>
      <c r="E236" t="s">
        <v>2332</v>
      </c>
      <c r="F236" s="13">
        <v>46296</v>
      </c>
      <c r="G236" t="s">
        <v>93</v>
      </c>
      <c r="H236" t="s">
        <v>94</v>
      </c>
      <c r="I236" s="12">
        <f>_xlfn.XLOOKUP(A:A,'FY26 Prelim Allocation'!B:B, 'FY26 Prelim Allocation'!F:F, "", FALSE)</f>
        <v>0</v>
      </c>
      <c r="J236" s="12">
        <f>_xlfn.XLOOKUP(A:A, 'FY26 Full Allocation'!B:B, 'FY26 Full Allocation'!F:F, "", FALSE)</f>
        <v>0</v>
      </c>
      <c r="K236" s="12">
        <f>_xlfn.XLOOKUP(A:A, 'FY26 Full Allocation'!B:B, 'FY26 Full Allocation'!F:F, "", FALSE)</f>
        <v>0</v>
      </c>
      <c r="O236" t="s">
        <v>95</v>
      </c>
      <c r="P236" t="str">
        <f>_xlfn.XLOOKUP(A236,'FY26 Indirect Cost Rates'!E:E, 'FY26 Indirect Cost Rates'!D:D, "", FALSE)</f>
        <v/>
      </c>
      <c r="Q236">
        <f t="shared" si="3"/>
        <v>0</v>
      </c>
    </row>
    <row r="237" spans="1:17">
      <c r="A237" t="s">
        <v>838</v>
      </c>
      <c r="B237" t="s">
        <v>835</v>
      </c>
      <c r="C237" t="s">
        <v>836</v>
      </c>
      <c r="D237" t="s">
        <v>837</v>
      </c>
      <c r="E237" t="s">
        <v>2332</v>
      </c>
      <c r="F237" s="13">
        <v>46296</v>
      </c>
      <c r="G237" t="s">
        <v>93</v>
      </c>
      <c r="H237" t="s">
        <v>94</v>
      </c>
      <c r="I237" s="12">
        <f>_xlfn.XLOOKUP(A:A,'FY26 Prelim Allocation'!B:B, 'FY26 Prelim Allocation'!F:F, "", FALSE)</f>
        <v>455.59</v>
      </c>
      <c r="J237" s="12">
        <f>_xlfn.XLOOKUP(A:A, 'FY26 Full Allocation'!B:B, 'FY26 Full Allocation'!F:F, "", FALSE)</f>
        <v>455.22</v>
      </c>
      <c r="K237" s="12">
        <f>_xlfn.XLOOKUP(A:A, 'FY26 Full Allocation'!B:B, 'FY26 Full Allocation'!F:F, "", FALSE)</f>
        <v>455.22</v>
      </c>
      <c r="O237" t="s">
        <v>95</v>
      </c>
      <c r="P237" t="str">
        <f>_xlfn.XLOOKUP(A237,'FY26 Indirect Cost Rates'!E:E, 'FY26 Indirect Cost Rates'!D:D, "", FALSE)</f>
        <v/>
      </c>
      <c r="Q237">
        <f t="shared" si="3"/>
        <v>0</v>
      </c>
    </row>
    <row r="238" spans="1:17">
      <c r="A238" t="s">
        <v>839</v>
      </c>
      <c r="B238" t="s">
        <v>840</v>
      </c>
      <c r="C238" t="s">
        <v>840</v>
      </c>
      <c r="D238" t="s">
        <v>841</v>
      </c>
      <c r="E238" t="s">
        <v>2332</v>
      </c>
      <c r="F238" s="13">
        <v>46296</v>
      </c>
      <c r="G238" t="s">
        <v>93</v>
      </c>
      <c r="H238" t="s">
        <v>94</v>
      </c>
      <c r="I238" s="12" t="str">
        <f>_xlfn.XLOOKUP(A:A,'FY26 Prelim Allocation'!B:B, 'FY26 Prelim Allocation'!F:F, "", FALSE)</f>
        <v/>
      </c>
      <c r="J238" s="12" t="str">
        <f>_xlfn.XLOOKUP(A:A, 'FY26 Full Allocation'!B:B, 'FY26 Full Allocation'!F:F, "", FALSE)</f>
        <v/>
      </c>
      <c r="K238" s="12" t="str">
        <f>_xlfn.XLOOKUP(A:A, 'FY26 Full Allocation'!B:B, 'FY26 Full Allocation'!F:F, "", FALSE)</f>
        <v/>
      </c>
      <c r="O238" t="s">
        <v>95</v>
      </c>
      <c r="P238" t="str">
        <f>_xlfn.XLOOKUP(A238,'FY26 Indirect Cost Rates'!E:E, 'FY26 Indirect Cost Rates'!D:D, "", FALSE)</f>
        <v/>
      </c>
      <c r="Q238">
        <f t="shared" si="3"/>
        <v>0</v>
      </c>
    </row>
    <row r="239" spans="1:17">
      <c r="A239" t="s">
        <v>842</v>
      </c>
      <c r="B239" t="s">
        <v>843</v>
      </c>
      <c r="C239" t="s">
        <v>843</v>
      </c>
      <c r="D239" t="s">
        <v>844</v>
      </c>
      <c r="E239" t="s">
        <v>2332</v>
      </c>
      <c r="F239" s="13">
        <v>46296</v>
      </c>
      <c r="G239" t="s">
        <v>93</v>
      </c>
      <c r="H239" t="s">
        <v>94</v>
      </c>
      <c r="I239" s="12">
        <f>_xlfn.XLOOKUP(A:A,'FY26 Prelim Allocation'!B:B, 'FY26 Prelim Allocation'!F:F, "", FALSE)</f>
        <v>0</v>
      </c>
      <c r="J239" s="12">
        <f>_xlfn.XLOOKUP(A:A, 'FY26 Full Allocation'!B:B, 'FY26 Full Allocation'!F:F, "", FALSE)</f>
        <v>0</v>
      </c>
      <c r="K239" s="12">
        <f>_xlfn.XLOOKUP(A:A, 'FY26 Full Allocation'!B:B, 'FY26 Full Allocation'!F:F, "", FALSE)</f>
        <v>0</v>
      </c>
      <c r="O239" t="s">
        <v>95</v>
      </c>
      <c r="P239">
        <f>_xlfn.XLOOKUP(A239,'FY26 Indirect Cost Rates'!E:E, 'FY26 Indirect Cost Rates'!D:D, "", FALSE)</f>
        <v>8</v>
      </c>
      <c r="Q239">
        <f t="shared" si="3"/>
        <v>0.08</v>
      </c>
    </row>
    <row r="240" spans="1:17">
      <c r="A240" t="s">
        <v>845</v>
      </c>
      <c r="B240" t="s">
        <v>846</v>
      </c>
      <c r="C240" t="s">
        <v>847</v>
      </c>
      <c r="D240" t="s">
        <v>848</v>
      </c>
      <c r="E240" t="s">
        <v>2332</v>
      </c>
      <c r="F240" s="13">
        <v>46296</v>
      </c>
      <c r="G240" t="s">
        <v>93</v>
      </c>
      <c r="H240" t="s">
        <v>94</v>
      </c>
      <c r="I240" s="12">
        <f>_xlfn.XLOOKUP(A:A,'FY26 Prelim Allocation'!B:B, 'FY26 Prelim Allocation'!F:F, "", FALSE)</f>
        <v>561.44000000000005</v>
      </c>
      <c r="J240" s="12">
        <f>_xlfn.XLOOKUP(A:A, 'FY26 Full Allocation'!B:B, 'FY26 Full Allocation'!F:F, "", FALSE)</f>
        <v>561.07000000000005</v>
      </c>
      <c r="K240" s="12">
        <f>_xlfn.XLOOKUP(A:A, 'FY26 Full Allocation'!B:B, 'FY26 Full Allocation'!F:F, "", FALSE)</f>
        <v>561.07000000000005</v>
      </c>
      <c r="O240" t="s">
        <v>95</v>
      </c>
      <c r="P240" t="str">
        <f>_xlfn.XLOOKUP(A240,'FY26 Indirect Cost Rates'!E:E, 'FY26 Indirect Cost Rates'!D:D, "", FALSE)</f>
        <v/>
      </c>
      <c r="Q240">
        <f t="shared" si="3"/>
        <v>0</v>
      </c>
    </row>
    <row r="241" spans="1:17">
      <c r="A241" t="s">
        <v>849</v>
      </c>
      <c r="B241" t="s">
        <v>850</v>
      </c>
      <c r="C241" t="s">
        <v>850</v>
      </c>
      <c r="D241" t="s">
        <v>851</v>
      </c>
      <c r="E241" t="s">
        <v>2332</v>
      </c>
      <c r="F241" s="13">
        <v>46296</v>
      </c>
      <c r="G241" t="s">
        <v>93</v>
      </c>
      <c r="H241" t="s">
        <v>94</v>
      </c>
      <c r="I241" s="12">
        <f>_xlfn.XLOOKUP(A:A,'FY26 Prelim Allocation'!B:B, 'FY26 Prelim Allocation'!F:F, "", FALSE)</f>
        <v>1196.56</v>
      </c>
      <c r="J241" s="12">
        <f>_xlfn.XLOOKUP(A:A, 'FY26 Full Allocation'!B:B, 'FY26 Full Allocation'!F:F, "", FALSE)</f>
        <v>1196.22</v>
      </c>
      <c r="K241" s="12">
        <f>_xlfn.XLOOKUP(A:A, 'FY26 Full Allocation'!B:B, 'FY26 Full Allocation'!F:F, "", FALSE)</f>
        <v>1196.22</v>
      </c>
      <c r="O241" t="s">
        <v>95</v>
      </c>
      <c r="P241" t="str">
        <f>_xlfn.XLOOKUP(A241,'FY26 Indirect Cost Rates'!E:E, 'FY26 Indirect Cost Rates'!D:D, "", FALSE)</f>
        <v/>
      </c>
      <c r="Q241">
        <f t="shared" si="3"/>
        <v>0</v>
      </c>
    </row>
    <row r="242" spans="1:17">
      <c r="A242" t="s">
        <v>852</v>
      </c>
      <c r="B242" t="s">
        <v>853</v>
      </c>
      <c r="C242" t="s">
        <v>854</v>
      </c>
      <c r="D242" t="s">
        <v>855</v>
      </c>
      <c r="E242" t="s">
        <v>2332</v>
      </c>
      <c r="F242" s="13">
        <v>46296</v>
      </c>
      <c r="G242" t="s">
        <v>93</v>
      </c>
      <c r="H242" t="s">
        <v>94</v>
      </c>
      <c r="I242" s="12">
        <f>_xlfn.XLOOKUP(A:A,'FY26 Prelim Allocation'!B:B, 'FY26 Prelim Allocation'!F:F, "", FALSE)</f>
        <v>1958.73</v>
      </c>
      <c r="J242" s="12">
        <f>_xlfn.XLOOKUP(A:A, 'FY26 Full Allocation'!B:B, 'FY26 Full Allocation'!F:F, "", FALSE)</f>
        <v>1957.26</v>
      </c>
      <c r="K242" s="12">
        <f>_xlfn.XLOOKUP(A:A, 'FY26 Full Allocation'!B:B, 'FY26 Full Allocation'!F:F, "", FALSE)</f>
        <v>1957.26</v>
      </c>
      <c r="O242" t="s">
        <v>95</v>
      </c>
      <c r="P242">
        <f>_xlfn.XLOOKUP(A242,'FY26 Indirect Cost Rates'!E:E, 'FY26 Indirect Cost Rates'!D:D, "", FALSE)</f>
        <v>8</v>
      </c>
      <c r="Q242">
        <f t="shared" si="3"/>
        <v>0.08</v>
      </c>
    </row>
    <row r="243" spans="1:17">
      <c r="A243" t="s">
        <v>856</v>
      </c>
      <c r="B243" t="s">
        <v>857</v>
      </c>
      <c r="C243" t="s">
        <v>858</v>
      </c>
      <c r="D243" t="s">
        <v>859</v>
      </c>
      <c r="E243" t="s">
        <v>2332</v>
      </c>
      <c r="F243" s="13">
        <v>46296</v>
      </c>
      <c r="G243" t="s">
        <v>93</v>
      </c>
      <c r="H243" t="s">
        <v>94</v>
      </c>
      <c r="I243" s="12">
        <f>_xlfn.XLOOKUP(A:A,'FY26 Prelim Allocation'!B:B, 'FY26 Prelim Allocation'!F:F, "", FALSE)</f>
        <v>0</v>
      </c>
      <c r="J243" s="12">
        <f>_xlfn.XLOOKUP(A:A, 'FY26 Full Allocation'!B:B, 'FY26 Full Allocation'!F:F, "", FALSE)</f>
        <v>0</v>
      </c>
      <c r="K243" s="12">
        <f>_xlfn.XLOOKUP(A:A, 'FY26 Full Allocation'!B:B, 'FY26 Full Allocation'!F:F, "", FALSE)</f>
        <v>0</v>
      </c>
      <c r="O243" t="s">
        <v>95</v>
      </c>
      <c r="P243" t="str">
        <f>_xlfn.XLOOKUP(A243,'FY26 Indirect Cost Rates'!E:E, 'FY26 Indirect Cost Rates'!D:D, "", FALSE)</f>
        <v/>
      </c>
      <c r="Q243">
        <f t="shared" si="3"/>
        <v>0</v>
      </c>
    </row>
    <row r="244" spans="1:17">
      <c r="A244" t="s">
        <v>860</v>
      </c>
      <c r="B244" t="s">
        <v>861</v>
      </c>
      <c r="C244" t="s">
        <v>862</v>
      </c>
      <c r="D244" t="s">
        <v>863</v>
      </c>
      <c r="E244" t="s">
        <v>2332</v>
      </c>
      <c r="F244" s="13">
        <v>46296</v>
      </c>
      <c r="G244" t="s">
        <v>93</v>
      </c>
      <c r="H244" t="s">
        <v>94</v>
      </c>
      <c r="I244" s="12">
        <f>_xlfn.XLOOKUP(A:A,'FY26 Prelim Allocation'!B:B, 'FY26 Prelim Allocation'!F:F, "", FALSE)</f>
        <v>1240.81</v>
      </c>
      <c r="J244" s="12">
        <f>_xlfn.XLOOKUP(A:A, 'FY26 Full Allocation'!B:B, 'FY26 Full Allocation'!F:F, "", FALSE)</f>
        <v>1240.47</v>
      </c>
      <c r="K244" s="12">
        <f>_xlfn.XLOOKUP(A:A, 'FY26 Full Allocation'!B:B, 'FY26 Full Allocation'!F:F, "", FALSE)</f>
        <v>1240.47</v>
      </c>
      <c r="O244" t="s">
        <v>95</v>
      </c>
      <c r="P244" t="str">
        <f>_xlfn.XLOOKUP(A244,'FY26 Indirect Cost Rates'!E:E, 'FY26 Indirect Cost Rates'!D:D, "", FALSE)</f>
        <v/>
      </c>
      <c r="Q244">
        <f t="shared" si="3"/>
        <v>0</v>
      </c>
    </row>
    <row r="245" spans="1:17">
      <c r="A245" t="s">
        <v>864</v>
      </c>
      <c r="B245" t="s">
        <v>865</v>
      </c>
      <c r="C245" t="s">
        <v>866</v>
      </c>
      <c r="D245" t="s">
        <v>867</v>
      </c>
      <c r="E245" t="s">
        <v>2332</v>
      </c>
      <c r="F245" s="13">
        <v>46296</v>
      </c>
      <c r="G245" t="s">
        <v>93</v>
      </c>
      <c r="H245" t="s">
        <v>94</v>
      </c>
      <c r="I245" s="12">
        <f>_xlfn.XLOOKUP(A:A,'FY26 Prelim Allocation'!B:B, 'FY26 Prelim Allocation'!F:F, "", FALSE)</f>
        <v>481.83</v>
      </c>
      <c r="J245" s="12">
        <f>_xlfn.XLOOKUP(A:A, 'FY26 Full Allocation'!B:B, 'FY26 Full Allocation'!F:F, "", FALSE)</f>
        <v>481.66</v>
      </c>
      <c r="K245" s="12">
        <f>_xlfn.XLOOKUP(A:A, 'FY26 Full Allocation'!B:B, 'FY26 Full Allocation'!F:F, "", FALSE)</f>
        <v>481.66</v>
      </c>
      <c r="O245" t="s">
        <v>95</v>
      </c>
      <c r="P245">
        <f>_xlfn.XLOOKUP(A245,'FY26 Indirect Cost Rates'!E:E, 'FY26 Indirect Cost Rates'!D:D, "", FALSE)</f>
        <v>8</v>
      </c>
      <c r="Q245">
        <f t="shared" si="3"/>
        <v>0.08</v>
      </c>
    </row>
    <row r="246" spans="1:17">
      <c r="A246" t="s">
        <v>868</v>
      </c>
      <c r="B246" t="s">
        <v>869</v>
      </c>
      <c r="C246" t="s">
        <v>870</v>
      </c>
      <c r="D246" t="s">
        <v>871</v>
      </c>
      <c r="E246" t="s">
        <v>2332</v>
      </c>
      <c r="F246" s="13">
        <v>46296</v>
      </c>
      <c r="G246" t="s">
        <v>93</v>
      </c>
      <c r="H246" t="s">
        <v>94</v>
      </c>
      <c r="I246" s="12">
        <f>_xlfn.XLOOKUP(A:A,'FY26 Prelim Allocation'!B:B, 'FY26 Prelim Allocation'!F:F, "", FALSE)</f>
        <v>62674.03</v>
      </c>
      <c r="J246" s="12">
        <f>_xlfn.XLOOKUP(A:A, 'FY26 Full Allocation'!B:B, 'FY26 Full Allocation'!F:F, "", FALSE)</f>
        <v>62664.38</v>
      </c>
      <c r="K246" s="12">
        <f>_xlfn.XLOOKUP(A:A, 'FY26 Full Allocation'!B:B, 'FY26 Full Allocation'!F:F, "", FALSE)</f>
        <v>62664.38</v>
      </c>
      <c r="O246" t="s">
        <v>95</v>
      </c>
      <c r="P246">
        <f>_xlfn.XLOOKUP(A246,'FY26 Indirect Cost Rates'!E:E, 'FY26 Indirect Cost Rates'!D:D, "", FALSE)</f>
        <v>3.61</v>
      </c>
      <c r="Q246">
        <f t="shared" si="3"/>
        <v>3.61E-2</v>
      </c>
    </row>
    <row r="247" spans="1:17">
      <c r="A247" t="s">
        <v>872</v>
      </c>
      <c r="B247" t="s">
        <v>873</v>
      </c>
      <c r="C247" t="s">
        <v>874</v>
      </c>
      <c r="D247" t="s">
        <v>875</v>
      </c>
      <c r="E247" t="s">
        <v>2332</v>
      </c>
      <c r="F247" s="13">
        <v>46296</v>
      </c>
      <c r="G247" t="s">
        <v>93</v>
      </c>
      <c r="H247" t="s">
        <v>94</v>
      </c>
      <c r="I247" s="12">
        <f>_xlfn.XLOOKUP(A:A,'FY26 Prelim Allocation'!B:B, 'FY26 Prelim Allocation'!F:F, "", FALSE)</f>
        <v>19819.66</v>
      </c>
      <c r="J247" s="12">
        <f>_xlfn.XLOOKUP(A:A, 'FY26 Full Allocation'!B:B, 'FY26 Full Allocation'!F:F, "", FALSE)</f>
        <v>19809.82</v>
      </c>
      <c r="K247" s="12">
        <f>_xlfn.XLOOKUP(A:A, 'FY26 Full Allocation'!B:B, 'FY26 Full Allocation'!F:F, "", FALSE)</f>
        <v>19809.82</v>
      </c>
      <c r="O247" t="s">
        <v>95</v>
      </c>
      <c r="P247">
        <f>_xlfn.XLOOKUP(A247,'FY26 Indirect Cost Rates'!E:E, 'FY26 Indirect Cost Rates'!D:D, "", FALSE)</f>
        <v>4.1100000000000003</v>
      </c>
      <c r="Q247">
        <f t="shared" si="3"/>
        <v>4.1100000000000005E-2</v>
      </c>
    </row>
    <row r="248" spans="1:17">
      <c r="A248" t="s">
        <v>876</v>
      </c>
      <c r="B248" t="s">
        <v>877</v>
      </c>
      <c r="C248" t="s">
        <v>878</v>
      </c>
      <c r="D248" t="s">
        <v>879</v>
      </c>
      <c r="E248" t="s">
        <v>2332</v>
      </c>
      <c r="F248" s="13">
        <v>46296</v>
      </c>
      <c r="G248" t="s">
        <v>93</v>
      </c>
      <c r="H248" t="s">
        <v>94</v>
      </c>
      <c r="I248" s="12">
        <f>_xlfn.XLOOKUP(A:A,'FY26 Prelim Allocation'!B:B, 'FY26 Prelim Allocation'!F:F, "", FALSE)</f>
        <v>26477.99</v>
      </c>
      <c r="J248" s="12">
        <f>_xlfn.XLOOKUP(A:A, 'FY26 Full Allocation'!B:B, 'FY26 Full Allocation'!F:F, "", FALSE)</f>
        <v>26472.080000000002</v>
      </c>
      <c r="K248" s="12">
        <f>_xlfn.XLOOKUP(A:A, 'FY26 Full Allocation'!B:B, 'FY26 Full Allocation'!F:F, "", FALSE)</f>
        <v>26472.080000000002</v>
      </c>
      <c r="O248" t="s">
        <v>95</v>
      </c>
      <c r="P248">
        <f>_xlfn.XLOOKUP(A248,'FY26 Indirect Cost Rates'!E:E, 'FY26 Indirect Cost Rates'!D:D, "", FALSE)</f>
        <v>4.96</v>
      </c>
      <c r="Q248">
        <f t="shared" si="3"/>
        <v>4.9599999999999998E-2</v>
      </c>
    </row>
    <row r="249" spans="1:17">
      <c r="A249" t="s">
        <v>880</v>
      </c>
      <c r="B249" t="s">
        <v>881</v>
      </c>
      <c r="C249" t="s">
        <v>882</v>
      </c>
      <c r="D249" t="s">
        <v>883</v>
      </c>
      <c r="E249" t="s">
        <v>2332</v>
      </c>
      <c r="F249" s="13">
        <v>46296</v>
      </c>
      <c r="G249" t="s">
        <v>93</v>
      </c>
      <c r="H249" t="s">
        <v>94</v>
      </c>
      <c r="I249" s="12">
        <f>_xlfn.XLOOKUP(A:A,'FY26 Prelim Allocation'!B:B, 'FY26 Prelim Allocation'!F:F, "", FALSE)</f>
        <v>8880.48</v>
      </c>
      <c r="J249" s="12">
        <f>_xlfn.XLOOKUP(A:A, 'FY26 Full Allocation'!B:B, 'FY26 Full Allocation'!F:F, "", FALSE)</f>
        <v>8879.73</v>
      </c>
      <c r="K249" s="12">
        <f>_xlfn.XLOOKUP(A:A, 'FY26 Full Allocation'!B:B, 'FY26 Full Allocation'!F:F, "", FALSE)</f>
        <v>8879.73</v>
      </c>
      <c r="O249" t="s">
        <v>95</v>
      </c>
      <c r="P249" t="str">
        <f>_xlfn.XLOOKUP(A249,'FY26 Indirect Cost Rates'!E:E, 'FY26 Indirect Cost Rates'!D:D, "", FALSE)</f>
        <v/>
      </c>
      <c r="Q249">
        <f t="shared" si="3"/>
        <v>0</v>
      </c>
    </row>
    <row r="250" spans="1:17">
      <c r="A250" t="s">
        <v>884</v>
      </c>
      <c r="B250" t="s">
        <v>885</v>
      </c>
      <c r="C250" t="s">
        <v>886</v>
      </c>
      <c r="D250" t="s">
        <v>887</v>
      </c>
      <c r="E250" t="s">
        <v>2332</v>
      </c>
      <c r="F250" s="13">
        <v>46296</v>
      </c>
      <c r="G250" t="s">
        <v>93</v>
      </c>
      <c r="H250" t="s">
        <v>94</v>
      </c>
      <c r="I250" s="12">
        <f>_xlfn.XLOOKUP(A:A,'FY26 Prelim Allocation'!B:B, 'FY26 Prelim Allocation'!F:F, "", FALSE)</f>
        <v>3301.42</v>
      </c>
      <c r="J250" s="12">
        <f>_xlfn.XLOOKUP(A:A, 'FY26 Full Allocation'!B:B, 'FY26 Full Allocation'!F:F, "", FALSE)</f>
        <v>3300.68</v>
      </c>
      <c r="K250" s="12">
        <f>_xlfn.XLOOKUP(A:A, 'FY26 Full Allocation'!B:B, 'FY26 Full Allocation'!F:F, "", FALSE)</f>
        <v>3300.68</v>
      </c>
      <c r="O250" t="s">
        <v>95</v>
      </c>
      <c r="P250">
        <f>_xlfn.XLOOKUP(A250,'FY26 Indirect Cost Rates'!E:E, 'FY26 Indirect Cost Rates'!D:D, "", FALSE)</f>
        <v>8</v>
      </c>
      <c r="Q250">
        <f t="shared" si="3"/>
        <v>0.08</v>
      </c>
    </row>
    <row r="251" spans="1:17">
      <c r="A251" t="s">
        <v>888</v>
      </c>
      <c r="B251" t="s">
        <v>889</v>
      </c>
      <c r="C251" t="s">
        <v>890</v>
      </c>
      <c r="D251" t="s">
        <v>891</v>
      </c>
      <c r="E251" t="s">
        <v>2332</v>
      </c>
      <c r="F251" s="13">
        <v>46296</v>
      </c>
      <c r="G251" t="s">
        <v>93</v>
      </c>
      <c r="H251" t="s">
        <v>94</v>
      </c>
      <c r="I251" s="12">
        <f>_xlfn.XLOOKUP(A:A,'FY26 Prelim Allocation'!B:B, 'FY26 Prelim Allocation'!F:F, "", FALSE)</f>
        <v>7038.22</v>
      </c>
      <c r="J251" s="12">
        <f>_xlfn.XLOOKUP(A:A, 'FY26 Full Allocation'!B:B, 'FY26 Full Allocation'!F:F, "", FALSE)</f>
        <v>7037.08</v>
      </c>
      <c r="K251" s="12">
        <f>_xlfn.XLOOKUP(A:A, 'FY26 Full Allocation'!B:B, 'FY26 Full Allocation'!F:F, "", FALSE)</f>
        <v>7037.08</v>
      </c>
      <c r="O251" t="s">
        <v>95</v>
      </c>
      <c r="P251">
        <f>_xlfn.XLOOKUP(A251,'FY26 Indirect Cost Rates'!E:E, 'FY26 Indirect Cost Rates'!D:D, "", FALSE)</f>
        <v>8</v>
      </c>
      <c r="Q251">
        <f t="shared" si="3"/>
        <v>0.08</v>
      </c>
    </row>
    <row r="252" spans="1:17">
      <c r="A252" t="s">
        <v>892</v>
      </c>
      <c r="B252" t="s">
        <v>893</v>
      </c>
      <c r="C252" t="s">
        <v>894</v>
      </c>
      <c r="D252" t="s">
        <v>895</v>
      </c>
      <c r="E252" t="s">
        <v>2332</v>
      </c>
      <c r="F252" s="13">
        <v>46296</v>
      </c>
      <c r="G252" t="s">
        <v>93</v>
      </c>
      <c r="H252" t="s">
        <v>94</v>
      </c>
      <c r="I252" s="12">
        <f>_xlfn.XLOOKUP(A:A,'FY26 Prelim Allocation'!B:B, 'FY26 Prelim Allocation'!F:F, "", FALSE)</f>
        <v>23755.040000000001</v>
      </c>
      <c r="J252" s="12">
        <f>_xlfn.XLOOKUP(A:A, 'FY26 Full Allocation'!B:B, 'FY26 Full Allocation'!F:F, "", FALSE)</f>
        <v>23751</v>
      </c>
      <c r="K252" s="12">
        <f>_xlfn.XLOOKUP(A:A, 'FY26 Full Allocation'!B:B, 'FY26 Full Allocation'!F:F, "", FALSE)</f>
        <v>23751</v>
      </c>
      <c r="O252" t="s">
        <v>95</v>
      </c>
      <c r="P252">
        <f>_xlfn.XLOOKUP(A252,'FY26 Indirect Cost Rates'!E:E, 'FY26 Indirect Cost Rates'!D:D, "", FALSE)</f>
        <v>8</v>
      </c>
      <c r="Q252">
        <f t="shared" si="3"/>
        <v>0.08</v>
      </c>
    </row>
    <row r="253" spans="1:17">
      <c r="A253" t="s">
        <v>896</v>
      </c>
      <c r="B253" t="s">
        <v>897</v>
      </c>
      <c r="C253" t="s">
        <v>898</v>
      </c>
      <c r="D253" t="s">
        <v>899</v>
      </c>
      <c r="E253" t="s">
        <v>2332</v>
      </c>
      <c r="F253" s="13">
        <v>46296</v>
      </c>
      <c r="G253" t="s">
        <v>93</v>
      </c>
      <c r="H253" t="s">
        <v>94</v>
      </c>
      <c r="I253" s="12">
        <f>_xlfn.XLOOKUP(A:A,'FY26 Prelim Allocation'!B:B, 'FY26 Prelim Allocation'!F:F, "", FALSE)</f>
        <v>1142.3599999999999</v>
      </c>
      <c r="J253" s="12">
        <f>_xlfn.XLOOKUP(A:A, 'FY26 Full Allocation'!B:B, 'FY26 Full Allocation'!F:F, "", FALSE)</f>
        <v>1142.27</v>
      </c>
      <c r="K253" s="12">
        <f>_xlfn.XLOOKUP(A:A, 'FY26 Full Allocation'!B:B, 'FY26 Full Allocation'!F:F, "", FALSE)</f>
        <v>1142.27</v>
      </c>
      <c r="O253" t="s">
        <v>95</v>
      </c>
      <c r="P253" t="str">
        <f>_xlfn.XLOOKUP(A253,'FY26 Indirect Cost Rates'!E:E, 'FY26 Indirect Cost Rates'!D:D, "", FALSE)</f>
        <v/>
      </c>
      <c r="Q253">
        <f t="shared" si="3"/>
        <v>0</v>
      </c>
    </row>
    <row r="254" spans="1:17">
      <c r="A254" t="s">
        <v>900</v>
      </c>
      <c r="B254" t="s">
        <v>897</v>
      </c>
      <c r="C254" t="s">
        <v>898</v>
      </c>
      <c r="D254" t="s">
        <v>901</v>
      </c>
      <c r="E254" t="s">
        <v>2332</v>
      </c>
      <c r="F254" s="13">
        <v>46296</v>
      </c>
      <c r="G254" t="s">
        <v>93</v>
      </c>
      <c r="H254" t="s">
        <v>94</v>
      </c>
      <c r="I254" s="12">
        <f>_xlfn.XLOOKUP(A:A,'FY26 Prelim Allocation'!B:B, 'FY26 Prelim Allocation'!F:F, "", FALSE)</f>
        <v>1327.24</v>
      </c>
      <c r="J254" s="12">
        <f>_xlfn.XLOOKUP(A:A, 'FY26 Full Allocation'!B:B, 'FY26 Full Allocation'!F:F, "", FALSE)</f>
        <v>1326.84</v>
      </c>
      <c r="K254" s="12">
        <f>_xlfn.XLOOKUP(A:A, 'FY26 Full Allocation'!B:B, 'FY26 Full Allocation'!F:F, "", FALSE)</f>
        <v>1326.84</v>
      </c>
      <c r="O254" t="s">
        <v>95</v>
      </c>
      <c r="P254" t="str">
        <f>_xlfn.XLOOKUP(A254,'FY26 Indirect Cost Rates'!E:E, 'FY26 Indirect Cost Rates'!D:D, "", FALSE)</f>
        <v/>
      </c>
      <c r="Q254">
        <f t="shared" si="3"/>
        <v>0</v>
      </c>
    </row>
    <row r="255" spans="1:17">
      <c r="A255" t="s">
        <v>902</v>
      </c>
      <c r="B255" t="s">
        <v>903</v>
      </c>
      <c r="C255" t="s">
        <v>904</v>
      </c>
      <c r="D255" t="s">
        <v>905</v>
      </c>
      <c r="E255" t="s">
        <v>2332</v>
      </c>
      <c r="F255" s="13">
        <v>46296</v>
      </c>
      <c r="G255" t="s">
        <v>93</v>
      </c>
      <c r="H255" t="s">
        <v>94</v>
      </c>
      <c r="I255" s="12">
        <f>_xlfn.XLOOKUP(A:A,'FY26 Prelim Allocation'!B:B, 'FY26 Prelim Allocation'!F:F, "", FALSE)</f>
        <v>1165.92</v>
      </c>
      <c r="J255" s="12">
        <f>_xlfn.XLOOKUP(A:A, 'FY26 Full Allocation'!B:B, 'FY26 Full Allocation'!F:F, "", FALSE)</f>
        <v>1165.75</v>
      </c>
      <c r="K255" s="12">
        <f>_xlfn.XLOOKUP(A:A, 'FY26 Full Allocation'!B:B, 'FY26 Full Allocation'!F:F, "", FALSE)</f>
        <v>1165.75</v>
      </c>
      <c r="O255" t="s">
        <v>95</v>
      </c>
      <c r="P255" t="str">
        <f>_xlfn.XLOOKUP(A255,'FY26 Indirect Cost Rates'!E:E, 'FY26 Indirect Cost Rates'!D:D, "", FALSE)</f>
        <v/>
      </c>
      <c r="Q255">
        <f t="shared" si="3"/>
        <v>0</v>
      </c>
    </row>
    <row r="256" spans="1:17">
      <c r="A256" t="s">
        <v>906</v>
      </c>
      <c r="B256" t="s">
        <v>907</v>
      </c>
      <c r="C256" t="s">
        <v>908</v>
      </c>
      <c r="D256" t="s">
        <v>909</v>
      </c>
      <c r="E256" t="s">
        <v>2332</v>
      </c>
      <c r="F256" s="13">
        <v>46296</v>
      </c>
      <c r="G256" t="s">
        <v>93</v>
      </c>
      <c r="H256" t="s">
        <v>94</v>
      </c>
      <c r="I256" s="12">
        <f>_xlfn.XLOOKUP(A:A,'FY26 Prelim Allocation'!B:B, 'FY26 Prelim Allocation'!F:F, "", FALSE)</f>
        <v>590.33000000000004</v>
      </c>
      <c r="J256" s="12">
        <f>_xlfn.XLOOKUP(A:A, 'FY26 Full Allocation'!B:B, 'FY26 Full Allocation'!F:F, "", FALSE)</f>
        <v>590.05999999999995</v>
      </c>
      <c r="K256" s="12">
        <f>_xlfn.XLOOKUP(A:A, 'FY26 Full Allocation'!B:B, 'FY26 Full Allocation'!F:F, "", FALSE)</f>
        <v>590.05999999999995</v>
      </c>
      <c r="O256" t="s">
        <v>95</v>
      </c>
      <c r="P256" t="str">
        <f>_xlfn.XLOOKUP(A256,'FY26 Indirect Cost Rates'!E:E, 'FY26 Indirect Cost Rates'!D:D, "", FALSE)</f>
        <v/>
      </c>
      <c r="Q256">
        <f t="shared" si="3"/>
        <v>0</v>
      </c>
    </row>
    <row r="257" spans="1:17">
      <c r="A257" t="s">
        <v>910</v>
      </c>
      <c r="B257" t="s">
        <v>911</v>
      </c>
      <c r="C257" t="s">
        <v>912</v>
      </c>
      <c r="D257" t="s">
        <v>913</v>
      </c>
      <c r="E257" t="s">
        <v>2332</v>
      </c>
      <c r="F257" s="13">
        <v>46296</v>
      </c>
      <c r="G257" t="s">
        <v>93</v>
      </c>
      <c r="H257" t="s">
        <v>94</v>
      </c>
      <c r="I257" s="12">
        <f>_xlfn.XLOOKUP(A:A,'FY26 Prelim Allocation'!B:B, 'FY26 Prelim Allocation'!F:F, "", FALSE)</f>
        <v>297.83999999999997</v>
      </c>
      <c r="J257" s="12">
        <f>_xlfn.XLOOKUP(A:A, 'FY26 Full Allocation'!B:B, 'FY26 Full Allocation'!F:F, "", FALSE)</f>
        <v>297.42</v>
      </c>
      <c r="K257" s="12">
        <f>_xlfn.XLOOKUP(A:A, 'FY26 Full Allocation'!B:B, 'FY26 Full Allocation'!F:F, "", FALSE)</f>
        <v>297.42</v>
      </c>
      <c r="O257" t="s">
        <v>95</v>
      </c>
      <c r="P257">
        <f>_xlfn.XLOOKUP(A257,'FY26 Indirect Cost Rates'!E:E, 'FY26 Indirect Cost Rates'!D:D, "", FALSE)</f>
        <v>8</v>
      </c>
      <c r="Q257">
        <f t="shared" si="3"/>
        <v>0.08</v>
      </c>
    </row>
    <row r="258" spans="1:17">
      <c r="A258" t="s">
        <v>914</v>
      </c>
      <c r="B258" t="s">
        <v>915</v>
      </c>
      <c r="C258" t="s">
        <v>916</v>
      </c>
      <c r="D258" t="s">
        <v>917</v>
      </c>
      <c r="E258" t="s">
        <v>2332</v>
      </c>
      <c r="F258" s="13">
        <v>46296</v>
      </c>
      <c r="G258" t="s">
        <v>93</v>
      </c>
      <c r="H258" t="s">
        <v>94</v>
      </c>
      <c r="I258" s="12">
        <f>_xlfn.XLOOKUP(A:A,'FY26 Prelim Allocation'!B:B, 'FY26 Prelim Allocation'!F:F, "", FALSE)</f>
        <v>672.66</v>
      </c>
      <c r="J258" s="12">
        <f>_xlfn.XLOOKUP(A:A, 'FY26 Full Allocation'!B:B, 'FY26 Full Allocation'!F:F, "", FALSE)</f>
        <v>672.38</v>
      </c>
      <c r="K258" s="12">
        <f>_xlfn.XLOOKUP(A:A, 'FY26 Full Allocation'!B:B, 'FY26 Full Allocation'!F:F, "", FALSE)</f>
        <v>672.38</v>
      </c>
      <c r="O258" t="s">
        <v>95</v>
      </c>
      <c r="P258">
        <f>_xlfn.XLOOKUP(A258,'FY26 Indirect Cost Rates'!E:E, 'FY26 Indirect Cost Rates'!D:D, "", FALSE)</f>
        <v>8</v>
      </c>
      <c r="Q258">
        <f t="shared" si="3"/>
        <v>0.08</v>
      </c>
    </row>
    <row r="259" spans="1:17">
      <c r="A259" t="s">
        <v>918</v>
      </c>
      <c r="B259" t="s">
        <v>919</v>
      </c>
      <c r="C259" t="s">
        <v>920</v>
      </c>
      <c r="D259" t="s">
        <v>921</v>
      </c>
      <c r="E259" t="s">
        <v>2332</v>
      </c>
      <c r="F259" s="13">
        <v>46296</v>
      </c>
      <c r="G259" t="s">
        <v>93</v>
      </c>
      <c r="H259" t="s">
        <v>94</v>
      </c>
      <c r="I259" s="12">
        <f>_xlfn.XLOOKUP(A:A,'FY26 Prelim Allocation'!B:B, 'FY26 Prelim Allocation'!F:F, "", FALSE)</f>
        <v>17484.07</v>
      </c>
      <c r="J259" s="12">
        <f>_xlfn.XLOOKUP(A:A, 'FY26 Full Allocation'!B:B, 'FY26 Full Allocation'!F:F, "", FALSE)</f>
        <v>17478.41</v>
      </c>
      <c r="K259" s="12">
        <f>_xlfn.XLOOKUP(A:A, 'FY26 Full Allocation'!B:B, 'FY26 Full Allocation'!F:F, "", FALSE)</f>
        <v>17478.41</v>
      </c>
      <c r="O259" t="s">
        <v>95</v>
      </c>
      <c r="P259">
        <f>_xlfn.XLOOKUP(A259,'FY26 Indirect Cost Rates'!E:E, 'FY26 Indirect Cost Rates'!D:D, "", FALSE)</f>
        <v>4</v>
      </c>
      <c r="Q259">
        <f t="shared" si="3"/>
        <v>0.04</v>
      </c>
    </row>
    <row r="260" spans="1:17">
      <c r="A260" t="s">
        <v>922</v>
      </c>
      <c r="B260" t="s">
        <v>923</v>
      </c>
      <c r="C260" t="s">
        <v>924</v>
      </c>
      <c r="D260" t="s">
        <v>925</v>
      </c>
      <c r="E260" t="s">
        <v>2332</v>
      </c>
      <c r="F260" s="13">
        <v>46296</v>
      </c>
      <c r="G260" t="s">
        <v>93</v>
      </c>
      <c r="H260" t="s">
        <v>94</v>
      </c>
      <c r="I260" s="12">
        <f>_xlfn.XLOOKUP(A:A,'FY26 Prelim Allocation'!B:B, 'FY26 Prelim Allocation'!F:F, "", FALSE)</f>
        <v>7031.84</v>
      </c>
      <c r="J260" s="12">
        <f>_xlfn.XLOOKUP(A:A, 'FY26 Full Allocation'!B:B, 'FY26 Full Allocation'!F:F, "", FALSE)</f>
        <v>7030.74</v>
      </c>
      <c r="K260" s="12">
        <f>_xlfn.XLOOKUP(A:A, 'FY26 Full Allocation'!B:B, 'FY26 Full Allocation'!F:F, "", FALSE)</f>
        <v>7030.74</v>
      </c>
      <c r="O260" t="s">
        <v>95</v>
      </c>
      <c r="P260">
        <f>_xlfn.XLOOKUP(A260,'FY26 Indirect Cost Rates'!E:E, 'FY26 Indirect Cost Rates'!D:D, "", FALSE)</f>
        <v>7.8</v>
      </c>
      <c r="Q260">
        <f t="shared" ref="Q260:Q323" si="4">IFERROR(P260/100,0)</f>
        <v>7.8E-2</v>
      </c>
    </row>
    <row r="261" spans="1:17">
      <c r="A261" t="s">
        <v>926</v>
      </c>
      <c r="B261" t="s">
        <v>927</v>
      </c>
      <c r="C261" t="s">
        <v>928</v>
      </c>
      <c r="D261" t="s">
        <v>929</v>
      </c>
      <c r="E261" t="s">
        <v>2332</v>
      </c>
      <c r="F261" s="13">
        <v>46296</v>
      </c>
      <c r="G261" t="s">
        <v>93</v>
      </c>
      <c r="H261" t="s">
        <v>94</v>
      </c>
      <c r="I261" s="12" t="str">
        <f>_xlfn.XLOOKUP(A:A,'FY26 Prelim Allocation'!B:B, 'FY26 Prelim Allocation'!F:F, "", FALSE)</f>
        <v/>
      </c>
      <c r="J261" s="12" t="str">
        <f>_xlfn.XLOOKUP(A:A, 'FY26 Full Allocation'!B:B, 'FY26 Full Allocation'!F:F, "", FALSE)</f>
        <v/>
      </c>
      <c r="K261" s="12" t="str">
        <f>_xlfn.XLOOKUP(A:A, 'FY26 Full Allocation'!B:B, 'FY26 Full Allocation'!F:F, "", FALSE)</f>
        <v/>
      </c>
      <c r="O261" t="s">
        <v>95</v>
      </c>
      <c r="P261" t="str">
        <f>_xlfn.XLOOKUP(A261,'FY26 Indirect Cost Rates'!E:E, 'FY26 Indirect Cost Rates'!D:D, "", FALSE)</f>
        <v/>
      </c>
      <c r="Q261">
        <f t="shared" si="4"/>
        <v>0</v>
      </c>
    </row>
    <row r="262" spans="1:17">
      <c r="A262" t="s">
        <v>930</v>
      </c>
      <c r="B262" t="s">
        <v>931</v>
      </c>
      <c r="C262" t="s">
        <v>931</v>
      </c>
      <c r="D262" t="s">
        <v>932</v>
      </c>
      <c r="E262" t="s">
        <v>2332</v>
      </c>
      <c r="F262" s="13">
        <v>46296</v>
      </c>
      <c r="G262" t="s">
        <v>93</v>
      </c>
      <c r="H262" t="s">
        <v>94</v>
      </c>
      <c r="I262" s="12">
        <f>_xlfn.XLOOKUP(A:A,'FY26 Prelim Allocation'!B:B, 'FY26 Prelim Allocation'!F:F, "", FALSE)</f>
        <v>0</v>
      </c>
      <c r="J262" s="12">
        <f>_xlfn.XLOOKUP(A:A, 'FY26 Full Allocation'!B:B, 'FY26 Full Allocation'!F:F, "", FALSE)</f>
        <v>0</v>
      </c>
      <c r="K262" s="12">
        <f>_xlfn.XLOOKUP(A:A, 'FY26 Full Allocation'!B:B, 'FY26 Full Allocation'!F:F, "", FALSE)</f>
        <v>0</v>
      </c>
      <c r="O262" t="s">
        <v>95</v>
      </c>
      <c r="P262" t="str">
        <f>_xlfn.XLOOKUP(A262,'FY26 Indirect Cost Rates'!E:E, 'FY26 Indirect Cost Rates'!D:D, "", FALSE)</f>
        <v/>
      </c>
      <c r="Q262">
        <f t="shared" si="4"/>
        <v>0</v>
      </c>
    </row>
    <row r="263" spans="1:17">
      <c r="A263" t="s">
        <v>933</v>
      </c>
      <c r="B263" t="s">
        <v>934</v>
      </c>
      <c r="C263" t="s">
        <v>935</v>
      </c>
      <c r="D263" t="s">
        <v>936</v>
      </c>
      <c r="E263" t="s">
        <v>2332</v>
      </c>
      <c r="F263" s="13">
        <v>46296</v>
      </c>
      <c r="G263" t="s">
        <v>93</v>
      </c>
      <c r="H263" t="s">
        <v>94</v>
      </c>
      <c r="I263" s="12">
        <f>_xlfn.XLOOKUP(A:A,'FY26 Prelim Allocation'!B:B, 'FY26 Prelim Allocation'!F:F, "", FALSE)</f>
        <v>358.82</v>
      </c>
      <c r="J263" s="12">
        <f>_xlfn.XLOOKUP(A:A, 'FY26 Full Allocation'!B:B, 'FY26 Full Allocation'!F:F, "", FALSE)</f>
        <v>358.65</v>
      </c>
      <c r="K263" s="12">
        <f>_xlfn.XLOOKUP(A:A, 'FY26 Full Allocation'!B:B, 'FY26 Full Allocation'!F:F, "", FALSE)</f>
        <v>358.65</v>
      </c>
      <c r="O263" t="s">
        <v>95</v>
      </c>
      <c r="P263" t="str">
        <f>_xlfn.XLOOKUP(A263,'FY26 Indirect Cost Rates'!E:E, 'FY26 Indirect Cost Rates'!D:D, "", FALSE)</f>
        <v/>
      </c>
      <c r="Q263">
        <f t="shared" si="4"/>
        <v>0</v>
      </c>
    </row>
    <row r="264" spans="1:17">
      <c r="A264" t="s">
        <v>937</v>
      </c>
      <c r="B264" t="s">
        <v>938</v>
      </c>
      <c r="C264" t="s">
        <v>939</v>
      </c>
      <c r="D264" t="s">
        <v>940</v>
      </c>
      <c r="E264" t="s">
        <v>2332</v>
      </c>
      <c r="F264" s="13">
        <v>46296</v>
      </c>
      <c r="G264" t="s">
        <v>93</v>
      </c>
      <c r="H264" t="s">
        <v>94</v>
      </c>
      <c r="I264" s="12">
        <f>_xlfn.XLOOKUP(A:A,'FY26 Prelim Allocation'!B:B, 'FY26 Prelim Allocation'!F:F, "", FALSE)</f>
        <v>631.58000000000004</v>
      </c>
      <c r="J264" s="12">
        <f>_xlfn.XLOOKUP(A:A, 'FY26 Full Allocation'!B:B, 'FY26 Full Allocation'!F:F, "", FALSE)</f>
        <v>631.04</v>
      </c>
      <c r="K264" s="12">
        <f>_xlfn.XLOOKUP(A:A, 'FY26 Full Allocation'!B:B, 'FY26 Full Allocation'!F:F, "", FALSE)</f>
        <v>631.04</v>
      </c>
      <c r="O264" t="s">
        <v>95</v>
      </c>
      <c r="P264">
        <f>_xlfn.XLOOKUP(A264,'FY26 Indirect Cost Rates'!E:E, 'FY26 Indirect Cost Rates'!D:D, "", FALSE)</f>
        <v>8</v>
      </c>
      <c r="Q264">
        <f t="shared" si="4"/>
        <v>0.08</v>
      </c>
    </row>
    <row r="265" spans="1:17">
      <c r="A265" t="s">
        <v>941</v>
      </c>
      <c r="B265" t="s">
        <v>942</v>
      </c>
      <c r="C265" t="s">
        <v>943</v>
      </c>
      <c r="D265" t="s">
        <v>944</v>
      </c>
      <c r="E265" t="s">
        <v>2332</v>
      </c>
      <c r="F265" s="13">
        <v>46296</v>
      </c>
      <c r="G265" t="s">
        <v>93</v>
      </c>
      <c r="H265" t="s">
        <v>94</v>
      </c>
      <c r="I265" s="12">
        <f>_xlfn.XLOOKUP(A:A,'FY26 Prelim Allocation'!B:B, 'FY26 Prelim Allocation'!F:F, "", FALSE)</f>
        <v>0</v>
      </c>
      <c r="J265" s="12">
        <f>_xlfn.XLOOKUP(A:A, 'FY26 Full Allocation'!B:B, 'FY26 Full Allocation'!F:F, "", FALSE)</f>
        <v>0</v>
      </c>
      <c r="K265" s="12">
        <f>_xlfn.XLOOKUP(A:A, 'FY26 Full Allocation'!B:B, 'FY26 Full Allocation'!F:F, "", FALSE)</f>
        <v>0</v>
      </c>
      <c r="O265" t="s">
        <v>95</v>
      </c>
      <c r="P265">
        <f>_xlfn.XLOOKUP(A265,'FY26 Indirect Cost Rates'!E:E, 'FY26 Indirect Cost Rates'!D:D, "", FALSE)</f>
        <v>8</v>
      </c>
      <c r="Q265">
        <f t="shared" si="4"/>
        <v>0.08</v>
      </c>
    </row>
    <row r="266" spans="1:17">
      <c r="A266" t="s">
        <v>945</v>
      </c>
      <c r="B266" t="s">
        <v>946</v>
      </c>
      <c r="C266" t="s">
        <v>947</v>
      </c>
      <c r="D266">
        <v>0</v>
      </c>
      <c r="E266" t="s">
        <v>2332</v>
      </c>
      <c r="F266" s="13">
        <v>46296</v>
      </c>
      <c r="G266" t="s">
        <v>93</v>
      </c>
      <c r="H266" t="s">
        <v>94</v>
      </c>
      <c r="I266" s="12">
        <f>_xlfn.XLOOKUP(A:A,'FY26 Prelim Allocation'!B:B, 'FY26 Prelim Allocation'!F:F, "", FALSE)</f>
        <v>0</v>
      </c>
      <c r="J266" s="12">
        <f>_xlfn.XLOOKUP(A:A, 'FY26 Full Allocation'!B:B, 'FY26 Full Allocation'!F:F, "", FALSE)</f>
        <v>0</v>
      </c>
      <c r="K266" s="12">
        <f>_xlfn.XLOOKUP(A:A, 'FY26 Full Allocation'!B:B, 'FY26 Full Allocation'!F:F, "", FALSE)</f>
        <v>0</v>
      </c>
      <c r="O266" t="s">
        <v>95</v>
      </c>
      <c r="P266" t="str">
        <f>_xlfn.XLOOKUP(A266,'FY26 Indirect Cost Rates'!E:E, 'FY26 Indirect Cost Rates'!D:D, "", FALSE)</f>
        <v/>
      </c>
      <c r="Q266">
        <f t="shared" si="4"/>
        <v>0</v>
      </c>
    </row>
    <row r="267" spans="1:17">
      <c r="A267" t="s">
        <v>948</v>
      </c>
      <c r="B267" t="s">
        <v>949</v>
      </c>
      <c r="C267" t="s">
        <v>950</v>
      </c>
      <c r="D267" t="s">
        <v>951</v>
      </c>
      <c r="E267" t="s">
        <v>2332</v>
      </c>
      <c r="F267" s="13">
        <v>46296</v>
      </c>
      <c r="G267" t="s">
        <v>93</v>
      </c>
      <c r="H267" t="s">
        <v>94</v>
      </c>
      <c r="I267" s="12">
        <f>_xlfn.XLOOKUP(A:A,'FY26 Prelim Allocation'!B:B, 'FY26 Prelim Allocation'!F:F, "", FALSE)</f>
        <v>171432.23</v>
      </c>
      <c r="J267" s="12">
        <f>_xlfn.XLOOKUP(A:A, 'FY26 Full Allocation'!B:B, 'FY26 Full Allocation'!F:F, "", FALSE)</f>
        <v>164627.49</v>
      </c>
      <c r="K267" s="12">
        <f>_xlfn.XLOOKUP(A:A, 'FY26 Full Allocation'!B:B, 'FY26 Full Allocation'!F:F, "", FALSE)</f>
        <v>164627.49</v>
      </c>
      <c r="O267" t="s">
        <v>95</v>
      </c>
      <c r="P267">
        <f>_xlfn.XLOOKUP(A267,'FY26 Indirect Cost Rates'!E:E, 'FY26 Indirect Cost Rates'!D:D, "", FALSE)</f>
        <v>3.87</v>
      </c>
      <c r="Q267">
        <f t="shared" si="4"/>
        <v>3.8699999999999998E-2</v>
      </c>
    </row>
    <row r="268" spans="1:17">
      <c r="A268" t="s">
        <v>952</v>
      </c>
      <c r="B268" t="s">
        <v>953</v>
      </c>
      <c r="C268" t="s">
        <v>953</v>
      </c>
      <c r="D268" t="s">
        <v>954</v>
      </c>
      <c r="E268" t="s">
        <v>2332</v>
      </c>
      <c r="F268" s="13">
        <v>46296</v>
      </c>
      <c r="G268" t="s">
        <v>93</v>
      </c>
      <c r="H268" t="s">
        <v>94</v>
      </c>
      <c r="I268" s="12">
        <f>_xlfn.XLOOKUP(A:A,'FY26 Prelim Allocation'!B:B, 'FY26 Prelim Allocation'!F:F, "", FALSE)</f>
        <v>911.37</v>
      </c>
      <c r="J268" s="12">
        <f>_xlfn.XLOOKUP(A:A, 'FY26 Full Allocation'!B:B, 'FY26 Full Allocation'!F:F, "", FALSE)</f>
        <v>911.19</v>
      </c>
      <c r="K268" s="12">
        <f>_xlfn.XLOOKUP(A:A, 'FY26 Full Allocation'!B:B, 'FY26 Full Allocation'!F:F, "", FALSE)</f>
        <v>911.19</v>
      </c>
      <c r="O268" t="s">
        <v>95</v>
      </c>
      <c r="P268">
        <f>_xlfn.XLOOKUP(A268,'FY26 Indirect Cost Rates'!E:E, 'FY26 Indirect Cost Rates'!D:D, "", FALSE)</f>
        <v>8</v>
      </c>
      <c r="Q268">
        <f t="shared" si="4"/>
        <v>0.08</v>
      </c>
    </row>
    <row r="269" spans="1:17">
      <c r="A269" t="s">
        <v>955</v>
      </c>
      <c r="B269" t="s">
        <v>956</v>
      </c>
      <c r="C269" t="s">
        <v>957</v>
      </c>
      <c r="D269" t="s">
        <v>958</v>
      </c>
      <c r="E269" t="s">
        <v>2332</v>
      </c>
      <c r="F269" s="13">
        <v>46296</v>
      </c>
      <c r="G269" t="s">
        <v>93</v>
      </c>
      <c r="H269" t="s">
        <v>94</v>
      </c>
      <c r="I269" s="12">
        <f>_xlfn.XLOOKUP(A:A,'FY26 Prelim Allocation'!B:B, 'FY26 Prelim Allocation'!F:F, "", FALSE)</f>
        <v>73417.36</v>
      </c>
      <c r="J269" s="12">
        <f>_xlfn.XLOOKUP(A:A, 'FY26 Full Allocation'!B:B, 'FY26 Full Allocation'!F:F, "", FALSE)</f>
        <v>73407.179999999993</v>
      </c>
      <c r="K269" s="12">
        <f>_xlfn.XLOOKUP(A:A, 'FY26 Full Allocation'!B:B, 'FY26 Full Allocation'!F:F, "", FALSE)</f>
        <v>73407.179999999993</v>
      </c>
      <c r="O269" t="s">
        <v>95</v>
      </c>
      <c r="P269">
        <f>_xlfn.XLOOKUP(A269,'FY26 Indirect Cost Rates'!E:E, 'FY26 Indirect Cost Rates'!D:D, "", FALSE)</f>
        <v>6.11</v>
      </c>
      <c r="Q269">
        <f t="shared" si="4"/>
        <v>6.1100000000000002E-2</v>
      </c>
    </row>
    <row r="270" spans="1:17">
      <c r="A270" t="s">
        <v>959</v>
      </c>
      <c r="B270" t="s">
        <v>960</v>
      </c>
      <c r="C270" t="s">
        <v>960</v>
      </c>
      <c r="D270" t="s">
        <v>961</v>
      </c>
      <c r="E270" t="s">
        <v>2332</v>
      </c>
      <c r="F270" s="13">
        <v>46296</v>
      </c>
      <c r="G270" t="s">
        <v>93</v>
      </c>
      <c r="H270" t="s">
        <v>94</v>
      </c>
      <c r="I270" s="12">
        <f>_xlfn.XLOOKUP(A:A,'FY26 Prelim Allocation'!B:B, 'FY26 Prelim Allocation'!F:F, "", FALSE)</f>
        <v>0</v>
      </c>
      <c r="J270" s="12">
        <f>_xlfn.XLOOKUP(A:A, 'FY26 Full Allocation'!B:B, 'FY26 Full Allocation'!F:F, "", FALSE)</f>
        <v>0</v>
      </c>
      <c r="K270" s="12">
        <f>_xlfn.XLOOKUP(A:A, 'FY26 Full Allocation'!B:B, 'FY26 Full Allocation'!F:F, "", FALSE)</f>
        <v>0</v>
      </c>
      <c r="O270" t="s">
        <v>95</v>
      </c>
      <c r="P270">
        <f>_xlfn.XLOOKUP(A270,'FY26 Indirect Cost Rates'!E:E, 'FY26 Indirect Cost Rates'!D:D, "", FALSE)</f>
        <v>8</v>
      </c>
      <c r="Q270">
        <f t="shared" si="4"/>
        <v>0.08</v>
      </c>
    </row>
    <row r="271" spans="1:17">
      <c r="A271" t="s">
        <v>962</v>
      </c>
      <c r="B271" t="s">
        <v>963</v>
      </c>
      <c r="C271" t="s">
        <v>963</v>
      </c>
      <c r="D271" t="s">
        <v>964</v>
      </c>
      <c r="E271" t="s">
        <v>2332</v>
      </c>
      <c r="F271" s="13">
        <v>46296</v>
      </c>
      <c r="G271" t="s">
        <v>93</v>
      </c>
      <c r="H271" t="s">
        <v>94</v>
      </c>
      <c r="I271" s="12">
        <f>_xlfn.XLOOKUP(A:A,'FY26 Prelim Allocation'!B:B, 'FY26 Prelim Allocation'!F:F, "", FALSE)</f>
        <v>0</v>
      </c>
      <c r="J271" s="12">
        <f>_xlfn.XLOOKUP(A:A, 'FY26 Full Allocation'!B:B, 'FY26 Full Allocation'!F:F, "", FALSE)</f>
        <v>0</v>
      </c>
      <c r="K271" s="12">
        <f>_xlfn.XLOOKUP(A:A, 'FY26 Full Allocation'!B:B, 'FY26 Full Allocation'!F:F, "", FALSE)</f>
        <v>0</v>
      </c>
      <c r="O271" t="s">
        <v>95</v>
      </c>
      <c r="P271">
        <f>_xlfn.XLOOKUP(A271,'FY26 Indirect Cost Rates'!E:E, 'FY26 Indirect Cost Rates'!D:D, "", FALSE)</f>
        <v>2.9</v>
      </c>
      <c r="Q271">
        <f t="shared" si="4"/>
        <v>2.8999999999999998E-2</v>
      </c>
    </row>
    <row r="272" spans="1:17">
      <c r="A272" t="s">
        <v>965</v>
      </c>
      <c r="B272" t="s">
        <v>966</v>
      </c>
      <c r="C272" t="s">
        <v>967</v>
      </c>
      <c r="D272" t="s">
        <v>968</v>
      </c>
      <c r="E272" t="s">
        <v>2332</v>
      </c>
      <c r="F272" s="13">
        <v>46296</v>
      </c>
      <c r="G272" t="s">
        <v>93</v>
      </c>
      <c r="H272" t="s">
        <v>94</v>
      </c>
      <c r="I272" s="12">
        <f>_xlfn.XLOOKUP(A:A,'FY26 Prelim Allocation'!B:B, 'FY26 Prelim Allocation'!F:F, "", FALSE)</f>
        <v>9792.0499999999993</v>
      </c>
      <c r="J272" s="12">
        <f>_xlfn.XLOOKUP(A:A, 'FY26 Full Allocation'!B:B, 'FY26 Full Allocation'!F:F, "", FALSE)</f>
        <v>9790.25</v>
      </c>
      <c r="K272" s="12">
        <f>_xlfn.XLOOKUP(A:A, 'FY26 Full Allocation'!B:B, 'FY26 Full Allocation'!F:F, "", FALSE)</f>
        <v>9790.25</v>
      </c>
      <c r="O272" t="s">
        <v>95</v>
      </c>
      <c r="P272">
        <f>_xlfn.XLOOKUP(A272,'FY26 Indirect Cost Rates'!E:E, 'FY26 Indirect Cost Rates'!D:D, "", FALSE)</f>
        <v>7.05</v>
      </c>
      <c r="Q272">
        <f t="shared" si="4"/>
        <v>7.0499999999999993E-2</v>
      </c>
    </row>
    <row r="273" spans="1:17">
      <c r="A273" t="s">
        <v>969</v>
      </c>
      <c r="B273" t="s">
        <v>970</v>
      </c>
      <c r="C273" t="s">
        <v>971</v>
      </c>
      <c r="D273" t="s">
        <v>972</v>
      </c>
      <c r="E273" t="s">
        <v>2332</v>
      </c>
      <c r="F273" s="13">
        <v>46296</v>
      </c>
      <c r="G273" t="s">
        <v>93</v>
      </c>
      <c r="H273" t="s">
        <v>94</v>
      </c>
      <c r="I273" s="12">
        <f>_xlfn.XLOOKUP(A:A,'FY26 Prelim Allocation'!B:B, 'FY26 Prelim Allocation'!F:F, "", FALSE)</f>
        <v>0</v>
      </c>
      <c r="J273" s="12">
        <f>_xlfn.XLOOKUP(A:A, 'FY26 Full Allocation'!B:B, 'FY26 Full Allocation'!F:F, "", FALSE)</f>
        <v>0</v>
      </c>
      <c r="K273" s="12">
        <f>_xlfn.XLOOKUP(A:A, 'FY26 Full Allocation'!B:B, 'FY26 Full Allocation'!F:F, "", FALSE)</f>
        <v>0</v>
      </c>
      <c r="O273" t="s">
        <v>95</v>
      </c>
      <c r="P273" t="str">
        <f>_xlfn.XLOOKUP(A273,'FY26 Indirect Cost Rates'!E:E, 'FY26 Indirect Cost Rates'!D:D, "", FALSE)</f>
        <v/>
      </c>
      <c r="Q273">
        <f t="shared" si="4"/>
        <v>0</v>
      </c>
    </row>
    <row r="274" spans="1:17">
      <c r="A274" t="s">
        <v>973</v>
      </c>
      <c r="B274" t="s">
        <v>974</v>
      </c>
      <c r="C274" t="s">
        <v>975</v>
      </c>
      <c r="D274" t="s">
        <v>976</v>
      </c>
      <c r="E274" t="s">
        <v>2332</v>
      </c>
      <c r="F274" s="13">
        <v>46296</v>
      </c>
      <c r="G274" t="s">
        <v>93</v>
      </c>
      <c r="H274" t="s">
        <v>94</v>
      </c>
      <c r="I274" s="12">
        <f>_xlfn.XLOOKUP(A:A,'FY26 Prelim Allocation'!B:B, 'FY26 Prelim Allocation'!F:F, "", FALSE)</f>
        <v>1234.25</v>
      </c>
      <c r="J274" s="12">
        <f>_xlfn.XLOOKUP(A:A, 'FY26 Full Allocation'!B:B, 'FY26 Full Allocation'!F:F, "", FALSE)</f>
        <v>1233.98</v>
      </c>
      <c r="K274" s="12">
        <f>_xlfn.XLOOKUP(A:A, 'FY26 Full Allocation'!B:B, 'FY26 Full Allocation'!F:F, "", FALSE)</f>
        <v>1233.98</v>
      </c>
      <c r="O274" t="s">
        <v>95</v>
      </c>
      <c r="P274">
        <f>_xlfn.XLOOKUP(A274,'FY26 Indirect Cost Rates'!E:E, 'FY26 Indirect Cost Rates'!D:D, "", FALSE)</f>
        <v>8</v>
      </c>
      <c r="Q274">
        <f t="shared" si="4"/>
        <v>0.08</v>
      </c>
    </row>
    <row r="275" spans="1:17">
      <c r="A275" t="s">
        <v>977</v>
      </c>
      <c r="B275" t="s">
        <v>978</v>
      </c>
      <c r="C275" t="s">
        <v>979</v>
      </c>
      <c r="D275" t="s">
        <v>980</v>
      </c>
      <c r="E275" t="s">
        <v>2332</v>
      </c>
      <c r="F275" s="13">
        <v>46296</v>
      </c>
      <c r="G275" t="s">
        <v>93</v>
      </c>
      <c r="H275" t="s">
        <v>94</v>
      </c>
      <c r="I275" s="12">
        <f>_xlfn.XLOOKUP(A:A,'FY26 Prelim Allocation'!B:B, 'FY26 Prelim Allocation'!F:F, "", FALSE)</f>
        <v>471.62</v>
      </c>
      <c r="J275" s="12">
        <f>_xlfn.XLOOKUP(A:A, 'FY26 Full Allocation'!B:B, 'FY26 Full Allocation'!F:F, "", FALSE)</f>
        <v>471.44</v>
      </c>
      <c r="K275" s="12">
        <f>_xlfn.XLOOKUP(A:A, 'FY26 Full Allocation'!B:B, 'FY26 Full Allocation'!F:F, "", FALSE)</f>
        <v>471.44</v>
      </c>
      <c r="O275" t="s">
        <v>95</v>
      </c>
      <c r="P275" t="str">
        <f>_xlfn.XLOOKUP(A275,'FY26 Indirect Cost Rates'!E:E, 'FY26 Indirect Cost Rates'!D:D, "", FALSE)</f>
        <v/>
      </c>
      <c r="Q275">
        <f t="shared" si="4"/>
        <v>0</v>
      </c>
    </row>
    <row r="276" spans="1:17">
      <c r="A276" t="s">
        <v>981</v>
      </c>
      <c r="B276" t="s">
        <v>982</v>
      </c>
      <c r="C276" t="s">
        <v>983</v>
      </c>
      <c r="D276" t="s">
        <v>984</v>
      </c>
      <c r="E276" t="s">
        <v>2332</v>
      </c>
      <c r="F276" s="13">
        <v>46296</v>
      </c>
      <c r="G276" t="s">
        <v>93</v>
      </c>
      <c r="H276" t="s">
        <v>94</v>
      </c>
      <c r="I276" s="12">
        <f>_xlfn.XLOOKUP(A:A,'FY26 Prelim Allocation'!B:B, 'FY26 Prelim Allocation'!F:F, "", FALSE)</f>
        <v>0</v>
      </c>
      <c r="J276" s="12">
        <f>_xlfn.XLOOKUP(A:A, 'FY26 Full Allocation'!B:B, 'FY26 Full Allocation'!F:F, "", FALSE)</f>
        <v>0</v>
      </c>
      <c r="K276" s="12">
        <f>_xlfn.XLOOKUP(A:A, 'FY26 Full Allocation'!B:B, 'FY26 Full Allocation'!F:F, "", FALSE)</f>
        <v>0</v>
      </c>
      <c r="O276" t="s">
        <v>95</v>
      </c>
      <c r="P276">
        <f>_xlfn.XLOOKUP(A276,'FY26 Indirect Cost Rates'!E:E, 'FY26 Indirect Cost Rates'!D:D, "", FALSE)</f>
        <v>8</v>
      </c>
      <c r="Q276">
        <f t="shared" si="4"/>
        <v>0.08</v>
      </c>
    </row>
    <row r="277" spans="1:17">
      <c r="A277" t="s">
        <v>985</v>
      </c>
      <c r="B277" t="s">
        <v>986</v>
      </c>
      <c r="C277" t="s">
        <v>987</v>
      </c>
      <c r="D277" t="s">
        <v>988</v>
      </c>
      <c r="E277" t="s">
        <v>2332</v>
      </c>
      <c r="F277" s="13">
        <v>46296</v>
      </c>
      <c r="G277" t="s">
        <v>93</v>
      </c>
      <c r="H277" t="s">
        <v>94</v>
      </c>
      <c r="I277" s="12">
        <f>_xlfn.XLOOKUP(A:A,'FY26 Prelim Allocation'!B:B, 'FY26 Prelim Allocation'!F:F, "", FALSE)</f>
        <v>0</v>
      </c>
      <c r="J277" s="12">
        <f>_xlfn.XLOOKUP(A:A, 'FY26 Full Allocation'!B:B, 'FY26 Full Allocation'!F:F, "", FALSE)</f>
        <v>0</v>
      </c>
      <c r="K277" s="12">
        <f>_xlfn.XLOOKUP(A:A, 'FY26 Full Allocation'!B:B, 'FY26 Full Allocation'!F:F, "", FALSE)</f>
        <v>0</v>
      </c>
      <c r="O277" t="s">
        <v>95</v>
      </c>
      <c r="P277" t="str">
        <f>_xlfn.XLOOKUP(A277,'FY26 Indirect Cost Rates'!E:E, 'FY26 Indirect Cost Rates'!D:D, "", FALSE)</f>
        <v/>
      </c>
      <c r="Q277">
        <f t="shared" si="4"/>
        <v>0</v>
      </c>
    </row>
    <row r="278" spans="1:17">
      <c r="A278" t="s">
        <v>989</v>
      </c>
      <c r="B278" t="s">
        <v>990</v>
      </c>
      <c r="C278" t="s">
        <v>991</v>
      </c>
      <c r="D278" t="s">
        <v>992</v>
      </c>
      <c r="E278" t="s">
        <v>2332</v>
      </c>
      <c r="F278" s="13">
        <v>46296</v>
      </c>
      <c r="G278" t="s">
        <v>93</v>
      </c>
      <c r="H278" t="s">
        <v>94</v>
      </c>
      <c r="I278" s="12">
        <f>_xlfn.XLOOKUP(A:A,'FY26 Prelim Allocation'!B:B, 'FY26 Prelim Allocation'!F:F, "", FALSE)</f>
        <v>392.23</v>
      </c>
      <c r="J278" s="12">
        <f>_xlfn.XLOOKUP(A:A, 'FY26 Full Allocation'!B:B, 'FY26 Full Allocation'!F:F, "", FALSE)</f>
        <v>392.19</v>
      </c>
      <c r="K278" s="12">
        <f>_xlfn.XLOOKUP(A:A, 'FY26 Full Allocation'!B:B, 'FY26 Full Allocation'!F:F, "", FALSE)</f>
        <v>392.19</v>
      </c>
      <c r="O278" t="s">
        <v>95</v>
      </c>
      <c r="P278">
        <f>_xlfn.XLOOKUP(A278,'FY26 Indirect Cost Rates'!E:E, 'FY26 Indirect Cost Rates'!D:D, "", FALSE)</f>
        <v>8</v>
      </c>
      <c r="Q278">
        <f t="shared" si="4"/>
        <v>0.08</v>
      </c>
    </row>
    <row r="279" spans="1:17">
      <c r="A279" t="s">
        <v>993</v>
      </c>
      <c r="B279" t="s">
        <v>994</v>
      </c>
      <c r="C279" t="s">
        <v>994</v>
      </c>
      <c r="D279" t="s">
        <v>995</v>
      </c>
      <c r="E279" t="s">
        <v>2332</v>
      </c>
      <c r="F279" s="13">
        <v>46296</v>
      </c>
      <c r="G279" t="s">
        <v>93</v>
      </c>
      <c r="H279" t="s">
        <v>94</v>
      </c>
      <c r="I279" s="12">
        <f>_xlfn.XLOOKUP(A:A,'FY26 Prelim Allocation'!B:B, 'FY26 Prelim Allocation'!F:F, "", FALSE)</f>
        <v>368.17</v>
      </c>
      <c r="J279" s="12">
        <f>_xlfn.XLOOKUP(A:A, 'FY26 Full Allocation'!B:B, 'FY26 Full Allocation'!F:F, "", FALSE)</f>
        <v>367.76</v>
      </c>
      <c r="K279" s="12">
        <f>_xlfn.XLOOKUP(A:A, 'FY26 Full Allocation'!B:B, 'FY26 Full Allocation'!F:F, "", FALSE)</f>
        <v>367.76</v>
      </c>
      <c r="O279" t="s">
        <v>95</v>
      </c>
      <c r="P279" t="str">
        <f>_xlfn.XLOOKUP(A279,'FY26 Indirect Cost Rates'!E:E, 'FY26 Indirect Cost Rates'!D:D, "", FALSE)</f>
        <v/>
      </c>
      <c r="Q279">
        <f t="shared" si="4"/>
        <v>0</v>
      </c>
    </row>
    <row r="280" spans="1:17">
      <c r="A280" t="s">
        <v>996</v>
      </c>
      <c r="B280" t="s">
        <v>997</v>
      </c>
      <c r="C280" t="s">
        <v>997</v>
      </c>
      <c r="D280" t="s">
        <v>998</v>
      </c>
      <c r="E280" t="s">
        <v>2332</v>
      </c>
      <c r="F280" s="13">
        <v>46296</v>
      </c>
      <c r="G280" t="s">
        <v>93</v>
      </c>
      <c r="H280" t="s">
        <v>94</v>
      </c>
      <c r="I280" s="12">
        <f>_xlfn.XLOOKUP(A:A,'FY26 Prelim Allocation'!B:B, 'FY26 Prelim Allocation'!F:F, "", FALSE)</f>
        <v>1660.72</v>
      </c>
      <c r="J280" s="12">
        <f>_xlfn.XLOOKUP(A:A, 'FY26 Full Allocation'!B:B, 'FY26 Full Allocation'!F:F, "", FALSE)</f>
        <v>1660.16</v>
      </c>
      <c r="K280" s="12">
        <f>_xlfn.XLOOKUP(A:A, 'FY26 Full Allocation'!B:B, 'FY26 Full Allocation'!F:F, "", FALSE)</f>
        <v>1660.16</v>
      </c>
      <c r="O280" t="s">
        <v>95</v>
      </c>
      <c r="P280" t="str">
        <f>_xlfn.XLOOKUP(A280,'FY26 Indirect Cost Rates'!E:E, 'FY26 Indirect Cost Rates'!D:D, "", FALSE)</f>
        <v/>
      </c>
      <c r="Q280">
        <f t="shared" si="4"/>
        <v>0</v>
      </c>
    </row>
    <row r="281" spans="1:17">
      <c r="A281" t="s">
        <v>999</v>
      </c>
      <c r="B281" t="s">
        <v>1000</v>
      </c>
      <c r="C281" t="s">
        <v>1001</v>
      </c>
      <c r="D281" t="s">
        <v>1002</v>
      </c>
      <c r="E281" t="s">
        <v>2332</v>
      </c>
      <c r="F281" s="13">
        <v>46296</v>
      </c>
      <c r="G281" t="s">
        <v>93</v>
      </c>
      <c r="H281" t="s">
        <v>94</v>
      </c>
      <c r="I281" s="12">
        <f>_xlfn.XLOOKUP(A:A,'FY26 Prelim Allocation'!B:B, 'FY26 Prelim Allocation'!F:F, "", FALSE)</f>
        <v>1931.38</v>
      </c>
      <c r="J281" s="12">
        <f>_xlfn.XLOOKUP(A:A, 'FY26 Full Allocation'!B:B, 'FY26 Full Allocation'!F:F, "", FALSE)</f>
        <v>1929.52</v>
      </c>
      <c r="K281" s="12">
        <f>_xlfn.XLOOKUP(A:A, 'FY26 Full Allocation'!B:B, 'FY26 Full Allocation'!F:F, "", FALSE)</f>
        <v>1929.52</v>
      </c>
      <c r="O281" t="s">
        <v>95</v>
      </c>
      <c r="P281" t="str">
        <f>_xlfn.XLOOKUP(A281,'FY26 Indirect Cost Rates'!E:E, 'FY26 Indirect Cost Rates'!D:D, "", FALSE)</f>
        <v/>
      </c>
      <c r="Q281">
        <f t="shared" si="4"/>
        <v>0</v>
      </c>
    </row>
    <row r="282" spans="1:17">
      <c r="A282" t="s">
        <v>1003</v>
      </c>
      <c r="B282" t="s">
        <v>1004</v>
      </c>
      <c r="C282" t="s">
        <v>1004</v>
      </c>
      <c r="D282" t="s">
        <v>1005</v>
      </c>
      <c r="E282" t="s">
        <v>2332</v>
      </c>
      <c r="F282" s="13">
        <v>46296</v>
      </c>
      <c r="G282" t="s">
        <v>93</v>
      </c>
      <c r="H282" t="s">
        <v>94</v>
      </c>
      <c r="I282" s="12">
        <f>_xlfn.XLOOKUP(A:A,'FY26 Prelim Allocation'!B:B, 'FY26 Prelim Allocation'!F:F, "", FALSE)</f>
        <v>460.77</v>
      </c>
      <c r="J282" s="12">
        <f>_xlfn.XLOOKUP(A:A, 'FY26 Full Allocation'!B:B, 'FY26 Full Allocation'!F:F, "", FALSE)</f>
        <v>460.71</v>
      </c>
      <c r="K282" s="12">
        <f>_xlfn.XLOOKUP(A:A, 'FY26 Full Allocation'!B:B, 'FY26 Full Allocation'!F:F, "", FALSE)</f>
        <v>460.71</v>
      </c>
      <c r="O282" t="s">
        <v>95</v>
      </c>
      <c r="P282" t="str">
        <f>_xlfn.XLOOKUP(A282,'FY26 Indirect Cost Rates'!E:E, 'FY26 Indirect Cost Rates'!D:D, "", FALSE)</f>
        <v/>
      </c>
      <c r="Q282">
        <f t="shared" si="4"/>
        <v>0</v>
      </c>
    </row>
    <row r="283" spans="1:17">
      <c r="A283" t="s">
        <v>1006</v>
      </c>
      <c r="B283" t="s">
        <v>1007</v>
      </c>
      <c r="C283" t="s">
        <v>1008</v>
      </c>
      <c r="D283" t="s">
        <v>1009</v>
      </c>
      <c r="E283" t="s">
        <v>2332</v>
      </c>
      <c r="F283" s="13">
        <v>46296</v>
      </c>
      <c r="G283" t="s">
        <v>93</v>
      </c>
      <c r="H283" t="s">
        <v>94</v>
      </c>
      <c r="I283" s="12">
        <f>_xlfn.XLOOKUP(A:A,'FY26 Prelim Allocation'!B:B, 'FY26 Prelim Allocation'!F:F, "", FALSE)</f>
        <v>928.83</v>
      </c>
      <c r="J283" s="12">
        <f>_xlfn.XLOOKUP(A:A, 'FY26 Full Allocation'!B:B, 'FY26 Full Allocation'!F:F, "", FALSE)</f>
        <v>928.51</v>
      </c>
      <c r="K283" s="12">
        <f>_xlfn.XLOOKUP(A:A, 'FY26 Full Allocation'!B:B, 'FY26 Full Allocation'!F:F, "", FALSE)</f>
        <v>928.51</v>
      </c>
      <c r="O283" t="s">
        <v>95</v>
      </c>
      <c r="P283">
        <f>_xlfn.XLOOKUP(A283,'FY26 Indirect Cost Rates'!E:E, 'FY26 Indirect Cost Rates'!D:D, "", FALSE)</f>
        <v>8</v>
      </c>
      <c r="Q283">
        <f t="shared" si="4"/>
        <v>0.08</v>
      </c>
    </row>
    <row r="284" spans="1:17">
      <c r="A284" t="s">
        <v>1010</v>
      </c>
      <c r="B284" t="s">
        <v>1011</v>
      </c>
      <c r="C284" t="s">
        <v>1012</v>
      </c>
      <c r="D284" t="s">
        <v>1013</v>
      </c>
      <c r="E284" t="s">
        <v>2332</v>
      </c>
      <c r="F284" s="13">
        <v>46296</v>
      </c>
      <c r="G284" t="s">
        <v>93</v>
      </c>
      <c r="H284" t="s">
        <v>94</v>
      </c>
      <c r="I284" s="12">
        <f>_xlfn.XLOOKUP(A:A,'FY26 Prelim Allocation'!B:B, 'FY26 Prelim Allocation'!F:F, "", FALSE)</f>
        <v>146.63999999999999</v>
      </c>
      <c r="J284" s="12">
        <f>_xlfn.XLOOKUP(A:A, 'FY26 Full Allocation'!B:B, 'FY26 Full Allocation'!F:F, "", FALSE)</f>
        <v>146.44</v>
      </c>
      <c r="K284" s="12">
        <f>_xlfn.XLOOKUP(A:A, 'FY26 Full Allocation'!B:B, 'FY26 Full Allocation'!F:F, "", FALSE)</f>
        <v>146.44</v>
      </c>
      <c r="O284" t="s">
        <v>95</v>
      </c>
      <c r="P284">
        <f>_xlfn.XLOOKUP(A284,'FY26 Indirect Cost Rates'!E:E, 'FY26 Indirect Cost Rates'!D:D, "", FALSE)</f>
        <v>8</v>
      </c>
      <c r="Q284">
        <f t="shared" si="4"/>
        <v>0.08</v>
      </c>
    </row>
    <row r="285" spans="1:17">
      <c r="A285" t="s">
        <v>1014</v>
      </c>
      <c r="B285" t="s">
        <v>1015</v>
      </c>
      <c r="C285" t="s">
        <v>1016</v>
      </c>
      <c r="D285" t="s">
        <v>1017</v>
      </c>
      <c r="E285" t="s">
        <v>2332</v>
      </c>
      <c r="F285" s="13">
        <v>46296</v>
      </c>
      <c r="G285" t="s">
        <v>93</v>
      </c>
      <c r="H285" t="s">
        <v>94</v>
      </c>
      <c r="I285" s="12">
        <f>_xlfn.XLOOKUP(A:A,'FY26 Prelim Allocation'!B:B, 'FY26 Prelim Allocation'!F:F, "", FALSE)</f>
        <v>2929.43</v>
      </c>
      <c r="J285" s="12">
        <f>_xlfn.XLOOKUP(A:A, 'FY26 Full Allocation'!B:B, 'FY26 Full Allocation'!F:F, "", FALSE)</f>
        <v>2928.89</v>
      </c>
      <c r="K285" s="12">
        <f>_xlfn.XLOOKUP(A:A, 'FY26 Full Allocation'!B:B, 'FY26 Full Allocation'!F:F, "", FALSE)</f>
        <v>2928.89</v>
      </c>
      <c r="O285" t="s">
        <v>95</v>
      </c>
      <c r="P285">
        <f>_xlfn.XLOOKUP(A285,'FY26 Indirect Cost Rates'!E:E, 'FY26 Indirect Cost Rates'!D:D, "", FALSE)</f>
        <v>8</v>
      </c>
      <c r="Q285">
        <f t="shared" si="4"/>
        <v>0.08</v>
      </c>
    </row>
    <row r="286" spans="1:17">
      <c r="A286" t="s">
        <v>1018</v>
      </c>
      <c r="B286" t="s">
        <v>1019</v>
      </c>
      <c r="C286" t="s">
        <v>1020</v>
      </c>
      <c r="D286" t="s">
        <v>1021</v>
      </c>
      <c r="E286" t="s">
        <v>2332</v>
      </c>
      <c r="F286" s="13">
        <v>46296</v>
      </c>
      <c r="G286" t="s">
        <v>93</v>
      </c>
      <c r="H286" t="s">
        <v>94</v>
      </c>
      <c r="I286" s="12">
        <f>_xlfn.XLOOKUP(A:A,'FY26 Prelim Allocation'!B:B, 'FY26 Prelim Allocation'!F:F, "", FALSE)</f>
        <v>1116.5899999999999</v>
      </c>
      <c r="J286" s="12">
        <f>_xlfn.XLOOKUP(A:A, 'FY26 Full Allocation'!B:B, 'FY26 Full Allocation'!F:F, "", FALSE)</f>
        <v>0</v>
      </c>
      <c r="K286" s="12">
        <f>_xlfn.XLOOKUP(A:A, 'FY26 Full Allocation'!B:B, 'FY26 Full Allocation'!F:F, "", FALSE)</f>
        <v>0</v>
      </c>
      <c r="O286" t="s">
        <v>95</v>
      </c>
      <c r="P286" t="str">
        <f>_xlfn.XLOOKUP(A286,'FY26 Indirect Cost Rates'!E:E, 'FY26 Indirect Cost Rates'!D:D, "", FALSE)</f>
        <v/>
      </c>
      <c r="Q286">
        <f t="shared" si="4"/>
        <v>0</v>
      </c>
    </row>
    <row r="287" spans="1:17">
      <c r="A287" t="s">
        <v>1022</v>
      </c>
      <c r="B287" t="s">
        <v>1023</v>
      </c>
      <c r="C287" t="s">
        <v>1023</v>
      </c>
      <c r="D287" t="s">
        <v>1024</v>
      </c>
      <c r="E287" t="s">
        <v>2332</v>
      </c>
      <c r="F287" s="13">
        <v>46296</v>
      </c>
      <c r="G287" t="s">
        <v>93</v>
      </c>
      <c r="H287" t="s">
        <v>94</v>
      </c>
      <c r="I287" s="12">
        <f>_xlfn.XLOOKUP(A:A,'FY26 Prelim Allocation'!B:B, 'FY26 Prelim Allocation'!F:F, "", FALSE)</f>
        <v>0</v>
      </c>
      <c r="J287" s="12">
        <f>_xlfn.XLOOKUP(A:A, 'FY26 Full Allocation'!B:B, 'FY26 Full Allocation'!F:F, "", FALSE)</f>
        <v>0</v>
      </c>
      <c r="K287" s="12">
        <f>_xlfn.XLOOKUP(A:A, 'FY26 Full Allocation'!B:B, 'FY26 Full Allocation'!F:F, "", FALSE)</f>
        <v>0</v>
      </c>
      <c r="O287" t="s">
        <v>95</v>
      </c>
      <c r="P287" t="str">
        <f>_xlfn.XLOOKUP(A287,'FY26 Indirect Cost Rates'!E:E, 'FY26 Indirect Cost Rates'!D:D, "", FALSE)</f>
        <v/>
      </c>
      <c r="Q287">
        <f t="shared" si="4"/>
        <v>0</v>
      </c>
    </row>
    <row r="288" spans="1:17">
      <c r="A288" t="s">
        <v>1025</v>
      </c>
      <c r="B288" t="s">
        <v>1026</v>
      </c>
      <c r="C288" t="s">
        <v>1026</v>
      </c>
      <c r="D288" t="s">
        <v>1027</v>
      </c>
      <c r="E288" t="s">
        <v>2332</v>
      </c>
      <c r="F288" s="13">
        <v>46296</v>
      </c>
      <c r="G288" t="s">
        <v>93</v>
      </c>
      <c r="H288" t="s">
        <v>94</v>
      </c>
      <c r="I288" s="12">
        <f>_xlfn.XLOOKUP(A:A,'FY26 Prelim Allocation'!B:B, 'FY26 Prelim Allocation'!F:F, "", FALSE)</f>
        <v>577.4</v>
      </c>
      <c r="J288" s="12">
        <f>_xlfn.XLOOKUP(A:A, 'FY26 Full Allocation'!B:B, 'FY26 Full Allocation'!F:F, "", FALSE)</f>
        <v>0</v>
      </c>
      <c r="K288" s="12">
        <f>_xlfn.XLOOKUP(A:A, 'FY26 Full Allocation'!B:B, 'FY26 Full Allocation'!F:F, "", FALSE)</f>
        <v>0</v>
      </c>
      <c r="O288" t="s">
        <v>95</v>
      </c>
      <c r="P288" t="str">
        <f>_xlfn.XLOOKUP(A288,'FY26 Indirect Cost Rates'!E:E, 'FY26 Indirect Cost Rates'!D:D, "", FALSE)</f>
        <v/>
      </c>
      <c r="Q288">
        <f t="shared" si="4"/>
        <v>0</v>
      </c>
    </row>
    <row r="289" spans="1:17">
      <c r="A289" t="s">
        <v>1028</v>
      </c>
      <c r="B289" t="s">
        <v>1029</v>
      </c>
      <c r="C289" t="s">
        <v>1030</v>
      </c>
      <c r="D289" t="s">
        <v>1031</v>
      </c>
      <c r="E289" t="s">
        <v>2332</v>
      </c>
      <c r="F289" s="13">
        <v>46296</v>
      </c>
      <c r="G289" t="s">
        <v>93</v>
      </c>
      <c r="H289" t="s">
        <v>94</v>
      </c>
      <c r="I289" s="12">
        <f>_xlfn.XLOOKUP(A:A,'FY26 Prelim Allocation'!B:B, 'FY26 Prelim Allocation'!F:F, "", FALSE)</f>
        <v>1016.1</v>
      </c>
      <c r="J289" s="12">
        <f>_xlfn.XLOOKUP(A:A, 'FY26 Full Allocation'!B:B, 'FY26 Full Allocation'!F:F, "", FALSE)</f>
        <v>1015.14</v>
      </c>
      <c r="K289" s="12">
        <f>_xlfn.XLOOKUP(A:A, 'FY26 Full Allocation'!B:B, 'FY26 Full Allocation'!F:F, "", FALSE)</f>
        <v>1015.14</v>
      </c>
      <c r="O289" t="s">
        <v>95</v>
      </c>
      <c r="P289" t="str">
        <f>_xlfn.XLOOKUP(A289,'FY26 Indirect Cost Rates'!E:E, 'FY26 Indirect Cost Rates'!D:D, "", FALSE)</f>
        <v/>
      </c>
      <c r="Q289">
        <f t="shared" si="4"/>
        <v>0</v>
      </c>
    </row>
    <row r="290" spans="1:17">
      <c r="A290" t="s">
        <v>1032</v>
      </c>
      <c r="B290" t="s">
        <v>1033</v>
      </c>
      <c r="C290" t="s">
        <v>1034</v>
      </c>
      <c r="D290" t="s">
        <v>1035</v>
      </c>
      <c r="E290" t="s">
        <v>2332</v>
      </c>
      <c r="F290" s="13">
        <v>46296</v>
      </c>
      <c r="G290" t="s">
        <v>93</v>
      </c>
      <c r="H290" t="s">
        <v>94</v>
      </c>
      <c r="I290" s="12">
        <f>_xlfn.XLOOKUP(A:A,'FY26 Prelim Allocation'!B:B, 'FY26 Prelim Allocation'!F:F, "", FALSE)</f>
        <v>844.73</v>
      </c>
      <c r="J290" s="12">
        <f>_xlfn.XLOOKUP(A:A, 'FY26 Full Allocation'!B:B, 'FY26 Full Allocation'!F:F, "", FALSE)</f>
        <v>844.51</v>
      </c>
      <c r="K290" s="12">
        <f>_xlfn.XLOOKUP(A:A, 'FY26 Full Allocation'!B:B, 'FY26 Full Allocation'!F:F, "", FALSE)</f>
        <v>844.51</v>
      </c>
      <c r="O290" t="s">
        <v>95</v>
      </c>
      <c r="P290" t="str">
        <f>_xlfn.XLOOKUP(A290,'FY26 Indirect Cost Rates'!E:E, 'FY26 Indirect Cost Rates'!D:D, "", FALSE)</f>
        <v/>
      </c>
      <c r="Q290">
        <f t="shared" si="4"/>
        <v>0</v>
      </c>
    </row>
    <row r="291" spans="1:17">
      <c r="A291" t="s">
        <v>1036</v>
      </c>
      <c r="B291" t="s">
        <v>1037</v>
      </c>
      <c r="C291" t="s">
        <v>1038</v>
      </c>
      <c r="D291" t="s">
        <v>1039</v>
      </c>
      <c r="E291" t="s">
        <v>2332</v>
      </c>
      <c r="F291" s="13">
        <v>46296</v>
      </c>
      <c r="G291" t="s">
        <v>93</v>
      </c>
      <c r="H291" t="s">
        <v>94</v>
      </c>
      <c r="I291" s="12">
        <f>_xlfn.XLOOKUP(A:A,'FY26 Prelim Allocation'!B:B, 'FY26 Prelim Allocation'!F:F, "", FALSE)</f>
        <v>347.44</v>
      </c>
      <c r="J291" s="12">
        <f>_xlfn.XLOOKUP(A:A, 'FY26 Full Allocation'!B:B, 'FY26 Full Allocation'!F:F, "", FALSE)</f>
        <v>347.41</v>
      </c>
      <c r="K291" s="12">
        <f>_xlfn.XLOOKUP(A:A, 'FY26 Full Allocation'!B:B, 'FY26 Full Allocation'!F:F, "", FALSE)</f>
        <v>347.41</v>
      </c>
      <c r="O291" t="s">
        <v>95</v>
      </c>
      <c r="P291">
        <f>_xlfn.XLOOKUP(A291,'FY26 Indirect Cost Rates'!E:E, 'FY26 Indirect Cost Rates'!D:D, "", FALSE)</f>
        <v>8</v>
      </c>
      <c r="Q291">
        <f t="shared" si="4"/>
        <v>0.08</v>
      </c>
    </row>
    <row r="292" spans="1:17">
      <c r="A292" t="s">
        <v>1040</v>
      </c>
      <c r="B292" t="s">
        <v>1041</v>
      </c>
      <c r="C292" t="s">
        <v>1041</v>
      </c>
      <c r="D292" t="s">
        <v>1042</v>
      </c>
      <c r="E292" t="s">
        <v>2332</v>
      </c>
      <c r="F292" s="13">
        <v>46296</v>
      </c>
      <c r="G292" t="s">
        <v>93</v>
      </c>
      <c r="H292" t="s">
        <v>94</v>
      </c>
      <c r="I292" s="12">
        <f>_xlfn.XLOOKUP(A:A,'FY26 Prelim Allocation'!B:B, 'FY26 Prelim Allocation'!F:F, "", FALSE)</f>
        <v>0</v>
      </c>
      <c r="J292" s="12">
        <f>_xlfn.XLOOKUP(A:A, 'FY26 Full Allocation'!B:B, 'FY26 Full Allocation'!F:F, "", FALSE)</f>
        <v>0</v>
      </c>
      <c r="K292" s="12">
        <f>_xlfn.XLOOKUP(A:A, 'FY26 Full Allocation'!B:B, 'FY26 Full Allocation'!F:F, "", FALSE)</f>
        <v>0</v>
      </c>
      <c r="O292" t="s">
        <v>95</v>
      </c>
      <c r="P292" t="str">
        <f>_xlfn.XLOOKUP(A292,'FY26 Indirect Cost Rates'!E:E, 'FY26 Indirect Cost Rates'!D:D, "", FALSE)</f>
        <v/>
      </c>
      <c r="Q292">
        <f t="shared" si="4"/>
        <v>0</v>
      </c>
    </row>
    <row r="293" spans="1:17">
      <c r="A293" t="s">
        <v>1043</v>
      </c>
      <c r="B293" t="s">
        <v>1044</v>
      </c>
      <c r="C293" t="s">
        <v>1044</v>
      </c>
      <c r="D293" t="s">
        <v>1045</v>
      </c>
      <c r="E293" t="s">
        <v>2332</v>
      </c>
      <c r="F293" s="13">
        <v>46296</v>
      </c>
      <c r="G293" t="s">
        <v>93</v>
      </c>
      <c r="H293" t="s">
        <v>94</v>
      </c>
      <c r="I293" s="12">
        <f>_xlfn.XLOOKUP(A:A,'FY26 Prelim Allocation'!B:B, 'FY26 Prelim Allocation'!F:F, "", FALSE)</f>
        <v>29568.15</v>
      </c>
      <c r="J293" s="12">
        <f>_xlfn.XLOOKUP(A:A, 'FY26 Full Allocation'!B:B, 'FY26 Full Allocation'!F:F, "", FALSE)</f>
        <v>28881.96</v>
      </c>
      <c r="K293" s="12">
        <f>_xlfn.XLOOKUP(A:A, 'FY26 Full Allocation'!B:B, 'FY26 Full Allocation'!F:F, "", FALSE)</f>
        <v>28881.96</v>
      </c>
      <c r="O293" t="s">
        <v>95</v>
      </c>
      <c r="P293">
        <f>_xlfn.XLOOKUP(A293,'FY26 Indirect Cost Rates'!E:E, 'FY26 Indirect Cost Rates'!D:D, "", FALSE)</f>
        <v>5.25</v>
      </c>
      <c r="Q293">
        <f t="shared" si="4"/>
        <v>5.2499999999999998E-2</v>
      </c>
    </row>
    <row r="294" spans="1:17">
      <c r="A294" t="s">
        <v>1046</v>
      </c>
      <c r="B294" t="s">
        <v>1047</v>
      </c>
      <c r="C294" t="s">
        <v>1048</v>
      </c>
      <c r="D294" t="s">
        <v>1049</v>
      </c>
      <c r="E294" t="s">
        <v>2332</v>
      </c>
      <c r="F294" s="13">
        <v>46296</v>
      </c>
      <c r="G294" t="s">
        <v>93</v>
      </c>
      <c r="H294" t="s">
        <v>94</v>
      </c>
      <c r="I294" s="12">
        <f>_xlfn.XLOOKUP(A:A,'FY26 Prelim Allocation'!B:B, 'FY26 Prelim Allocation'!F:F, "", FALSE)</f>
        <v>207.67</v>
      </c>
      <c r="J294" s="12">
        <f>_xlfn.XLOOKUP(A:A, 'FY26 Full Allocation'!B:B, 'FY26 Full Allocation'!F:F, "", FALSE)</f>
        <v>0</v>
      </c>
      <c r="K294" s="12">
        <f>_xlfn.XLOOKUP(A:A, 'FY26 Full Allocation'!B:B, 'FY26 Full Allocation'!F:F, "", FALSE)</f>
        <v>0</v>
      </c>
      <c r="O294" t="s">
        <v>95</v>
      </c>
      <c r="P294" t="str">
        <f>_xlfn.XLOOKUP(A294,'FY26 Indirect Cost Rates'!E:E, 'FY26 Indirect Cost Rates'!D:D, "", FALSE)</f>
        <v/>
      </c>
      <c r="Q294">
        <f t="shared" si="4"/>
        <v>0</v>
      </c>
    </row>
    <row r="295" spans="1:17">
      <c r="A295" t="s">
        <v>1050</v>
      </c>
      <c r="B295" t="s">
        <v>1051</v>
      </c>
      <c r="C295" t="s">
        <v>1052</v>
      </c>
      <c r="D295" t="s">
        <v>1053</v>
      </c>
      <c r="E295" t="s">
        <v>2332</v>
      </c>
      <c r="F295" s="13">
        <v>46296</v>
      </c>
      <c r="G295" t="s">
        <v>93</v>
      </c>
      <c r="H295" t="s">
        <v>94</v>
      </c>
      <c r="I295" s="12">
        <f>_xlfn.XLOOKUP(A:A,'FY26 Prelim Allocation'!B:B, 'FY26 Prelim Allocation'!F:F, "", FALSE)</f>
        <v>812.19</v>
      </c>
      <c r="J295" s="12">
        <f>_xlfn.XLOOKUP(A:A, 'FY26 Full Allocation'!B:B, 'FY26 Full Allocation'!F:F, "", FALSE)</f>
        <v>812.01</v>
      </c>
      <c r="K295" s="12">
        <f>_xlfn.XLOOKUP(A:A, 'FY26 Full Allocation'!B:B, 'FY26 Full Allocation'!F:F, "", FALSE)</f>
        <v>812.01</v>
      </c>
      <c r="O295" t="s">
        <v>95</v>
      </c>
      <c r="P295">
        <f>_xlfn.XLOOKUP(A295,'FY26 Indirect Cost Rates'!E:E, 'FY26 Indirect Cost Rates'!D:D, "", FALSE)</f>
        <v>8</v>
      </c>
      <c r="Q295">
        <f t="shared" si="4"/>
        <v>0.08</v>
      </c>
    </row>
    <row r="296" spans="1:17">
      <c r="A296" t="s">
        <v>1054</v>
      </c>
      <c r="B296" t="s">
        <v>1055</v>
      </c>
      <c r="C296" t="s">
        <v>1056</v>
      </c>
      <c r="D296" t="s">
        <v>1057</v>
      </c>
      <c r="E296" t="s">
        <v>2332</v>
      </c>
      <c r="F296" s="13">
        <v>46296</v>
      </c>
      <c r="G296" t="s">
        <v>93</v>
      </c>
      <c r="H296" t="s">
        <v>94</v>
      </c>
      <c r="I296" s="12">
        <f>_xlfn.XLOOKUP(A:A,'FY26 Prelim Allocation'!B:B, 'FY26 Prelim Allocation'!F:F, "", FALSE)</f>
        <v>13644.39</v>
      </c>
      <c r="J296" s="12">
        <f>_xlfn.XLOOKUP(A:A, 'FY26 Full Allocation'!B:B, 'FY26 Full Allocation'!F:F, "", FALSE)</f>
        <v>13642.27</v>
      </c>
      <c r="K296" s="12">
        <f>_xlfn.XLOOKUP(A:A, 'FY26 Full Allocation'!B:B, 'FY26 Full Allocation'!F:F, "", FALSE)</f>
        <v>13642.27</v>
      </c>
      <c r="O296" t="s">
        <v>95</v>
      </c>
      <c r="P296">
        <f>_xlfn.XLOOKUP(A296,'FY26 Indirect Cost Rates'!E:E, 'FY26 Indirect Cost Rates'!D:D, "", FALSE)</f>
        <v>8</v>
      </c>
      <c r="Q296">
        <f t="shared" si="4"/>
        <v>0.08</v>
      </c>
    </row>
    <row r="297" spans="1:17">
      <c r="A297" t="s">
        <v>1058</v>
      </c>
      <c r="B297" t="s">
        <v>1059</v>
      </c>
      <c r="C297" t="s">
        <v>1060</v>
      </c>
      <c r="D297" t="s">
        <v>1061</v>
      </c>
      <c r="E297" t="s">
        <v>2332</v>
      </c>
      <c r="F297" s="13">
        <v>46296</v>
      </c>
      <c r="G297" t="s">
        <v>93</v>
      </c>
      <c r="H297" t="s">
        <v>94</v>
      </c>
      <c r="I297" s="12">
        <f>_xlfn.XLOOKUP(A:A,'FY26 Prelim Allocation'!B:B, 'FY26 Prelim Allocation'!F:F, "", FALSE)</f>
        <v>0</v>
      </c>
      <c r="J297" s="12">
        <f>_xlfn.XLOOKUP(A:A, 'FY26 Full Allocation'!B:B, 'FY26 Full Allocation'!F:F, "", FALSE)</f>
        <v>0</v>
      </c>
      <c r="K297" s="12">
        <f>_xlfn.XLOOKUP(A:A, 'FY26 Full Allocation'!B:B, 'FY26 Full Allocation'!F:F, "", FALSE)</f>
        <v>0</v>
      </c>
      <c r="O297" t="s">
        <v>95</v>
      </c>
      <c r="P297" t="str">
        <f>_xlfn.XLOOKUP(A297,'FY26 Indirect Cost Rates'!E:E, 'FY26 Indirect Cost Rates'!D:D, "", FALSE)</f>
        <v/>
      </c>
      <c r="Q297">
        <f t="shared" si="4"/>
        <v>0</v>
      </c>
    </row>
    <row r="298" spans="1:17">
      <c r="A298" t="s">
        <v>1062</v>
      </c>
      <c r="B298" t="s">
        <v>1059</v>
      </c>
      <c r="C298" t="s">
        <v>1060</v>
      </c>
      <c r="D298" t="s">
        <v>1061</v>
      </c>
      <c r="E298" t="s">
        <v>2332</v>
      </c>
      <c r="F298" s="13">
        <v>46296</v>
      </c>
      <c r="G298" t="s">
        <v>93</v>
      </c>
      <c r="H298" t="s">
        <v>94</v>
      </c>
      <c r="I298" s="12">
        <f>_xlfn.XLOOKUP(A:A,'FY26 Prelim Allocation'!B:B, 'FY26 Prelim Allocation'!F:F, "", FALSE)</f>
        <v>993.11</v>
      </c>
      <c r="J298" s="12">
        <f>_xlfn.XLOOKUP(A:A, 'FY26 Full Allocation'!B:B, 'FY26 Full Allocation'!F:F, "", FALSE)</f>
        <v>0</v>
      </c>
      <c r="K298" s="12">
        <f>_xlfn.XLOOKUP(A:A, 'FY26 Full Allocation'!B:B, 'FY26 Full Allocation'!F:F, "", FALSE)</f>
        <v>0</v>
      </c>
      <c r="O298" t="s">
        <v>95</v>
      </c>
      <c r="P298" t="str">
        <f>_xlfn.XLOOKUP(A298,'FY26 Indirect Cost Rates'!E:E, 'FY26 Indirect Cost Rates'!D:D, "", FALSE)</f>
        <v/>
      </c>
      <c r="Q298">
        <f t="shared" si="4"/>
        <v>0</v>
      </c>
    </row>
    <row r="299" spans="1:17">
      <c r="A299" t="s">
        <v>1063</v>
      </c>
      <c r="B299" t="s">
        <v>1064</v>
      </c>
      <c r="C299" t="s">
        <v>1065</v>
      </c>
      <c r="D299" t="s">
        <v>1066</v>
      </c>
      <c r="E299" t="s">
        <v>2332</v>
      </c>
      <c r="F299" s="13">
        <v>46296</v>
      </c>
      <c r="G299" t="s">
        <v>93</v>
      </c>
      <c r="H299" t="s">
        <v>94</v>
      </c>
      <c r="I299" s="12">
        <f>_xlfn.XLOOKUP(A:A,'FY26 Prelim Allocation'!B:B, 'FY26 Prelim Allocation'!F:F, "", FALSE)</f>
        <v>32723.279999999999</v>
      </c>
      <c r="J299" s="12">
        <f>_xlfn.XLOOKUP(A:A, 'FY26 Full Allocation'!B:B, 'FY26 Full Allocation'!F:F, "", FALSE)</f>
        <v>32717.51</v>
      </c>
      <c r="K299" s="12">
        <f>_xlfn.XLOOKUP(A:A, 'FY26 Full Allocation'!B:B, 'FY26 Full Allocation'!F:F, "", FALSE)</f>
        <v>32717.51</v>
      </c>
      <c r="O299" t="s">
        <v>95</v>
      </c>
      <c r="P299">
        <f>_xlfn.XLOOKUP(A299,'FY26 Indirect Cost Rates'!E:E, 'FY26 Indirect Cost Rates'!D:D, "", FALSE)</f>
        <v>4.6100000000000003</v>
      </c>
      <c r="Q299">
        <f t="shared" si="4"/>
        <v>4.6100000000000002E-2</v>
      </c>
    </row>
    <row r="300" spans="1:17">
      <c r="A300" t="s">
        <v>1067</v>
      </c>
      <c r="B300" t="s">
        <v>1068</v>
      </c>
      <c r="C300" t="s">
        <v>1069</v>
      </c>
      <c r="D300" t="s">
        <v>1070</v>
      </c>
      <c r="E300" t="s">
        <v>2332</v>
      </c>
      <c r="F300" s="13">
        <v>46296</v>
      </c>
      <c r="G300" t="s">
        <v>93</v>
      </c>
      <c r="H300" t="s">
        <v>94</v>
      </c>
      <c r="I300" s="12">
        <f>_xlfn.XLOOKUP(A:A,'FY26 Prelim Allocation'!B:B, 'FY26 Prelim Allocation'!F:F, "", FALSE)</f>
        <v>992.08</v>
      </c>
      <c r="J300" s="12">
        <f>_xlfn.XLOOKUP(A:A, 'FY26 Full Allocation'!B:B, 'FY26 Full Allocation'!F:F, "", FALSE)</f>
        <v>991.98</v>
      </c>
      <c r="K300" s="12">
        <f>_xlfn.XLOOKUP(A:A, 'FY26 Full Allocation'!B:B, 'FY26 Full Allocation'!F:F, "", FALSE)</f>
        <v>991.98</v>
      </c>
      <c r="O300" t="s">
        <v>95</v>
      </c>
      <c r="P300" t="str">
        <f>_xlfn.XLOOKUP(A300,'FY26 Indirect Cost Rates'!E:E, 'FY26 Indirect Cost Rates'!D:D, "", FALSE)</f>
        <v/>
      </c>
      <c r="Q300">
        <f t="shared" si="4"/>
        <v>0</v>
      </c>
    </row>
    <row r="301" spans="1:17">
      <c r="A301" t="s">
        <v>1071</v>
      </c>
      <c r="B301" t="s">
        <v>1072</v>
      </c>
      <c r="C301" t="s">
        <v>1073</v>
      </c>
      <c r="D301" t="s">
        <v>1074</v>
      </c>
      <c r="E301" t="s">
        <v>2332</v>
      </c>
      <c r="F301" s="13">
        <v>46296</v>
      </c>
      <c r="G301" t="s">
        <v>93</v>
      </c>
      <c r="H301" t="s">
        <v>94</v>
      </c>
      <c r="I301" s="12">
        <f>_xlfn.XLOOKUP(A:A,'FY26 Prelim Allocation'!B:B, 'FY26 Prelim Allocation'!F:F, "", FALSE)</f>
        <v>1078.19</v>
      </c>
      <c r="J301" s="12">
        <f>_xlfn.XLOOKUP(A:A, 'FY26 Full Allocation'!B:B, 'FY26 Full Allocation'!F:F, "", FALSE)</f>
        <v>1077.82</v>
      </c>
      <c r="K301" s="12">
        <f>_xlfn.XLOOKUP(A:A, 'FY26 Full Allocation'!B:B, 'FY26 Full Allocation'!F:F, "", FALSE)</f>
        <v>1077.82</v>
      </c>
      <c r="O301" t="s">
        <v>95</v>
      </c>
      <c r="P301" t="str">
        <f>_xlfn.XLOOKUP(A301,'FY26 Indirect Cost Rates'!E:E, 'FY26 Indirect Cost Rates'!D:D, "", FALSE)</f>
        <v/>
      </c>
      <c r="Q301">
        <f t="shared" si="4"/>
        <v>0</v>
      </c>
    </row>
    <row r="302" spans="1:17">
      <c r="A302" t="s">
        <v>1075</v>
      </c>
      <c r="B302" t="s">
        <v>1076</v>
      </c>
      <c r="C302" t="s">
        <v>1077</v>
      </c>
      <c r="D302" t="s">
        <v>1078</v>
      </c>
      <c r="E302" t="s">
        <v>2332</v>
      </c>
      <c r="F302" s="13">
        <v>46296</v>
      </c>
      <c r="G302" t="s">
        <v>93</v>
      </c>
      <c r="H302" t="s">
        <v>94</v>
      </c>
      <c r="I302" s="12">
        <f>_xlfn.XLOOKUP(A:A,'FY26 Prelim Allocation'!B:B, 'FY26 Prelim Allocation'!F:F, "", FALSE)</f>
        <v>0</v>
      </c>
      <c r="J302" s="12">
        <f>_xlfn.XLOOKUP(A:A, 'FY26 Full Allocation'!B:B, 'FY26 Full Allocation'!F:F, "", FALSE)</f>
        <v>0</v>
      </c>
      <c r="K302" s="12">
        <f>_xlfn.XLOOKUP(A:A, 'FY26 Full Allocation'!B:B, 'FY26 Full Allocation'!F:F, "", FALSE)</f>
        <v>0</v>
      </c>
      <c r="O302" t="s">
        <v>95</v>
      </c>
      <c r="P302" t="str">
        <f>_xlfn.XLOOKUP(A302,'FY26 Indirect Cost Rates'!E:E, 'FY26 Indirect Cost Rates'!D:D, "", FALSE)</f>
        <v/>
      </c>
      <c r="Q302">
        <f t="shared" si="4"/>
        <v>0</v>
      </c>
    </row>
    <row r="303" spans="1:17">
      <c r="A303" t="s">
        <v>1079</v>
      </c>
      <c r="B303" t="s">
        <v>1080</v>
      </c>
      <c r="C303" t="s">
        <v>1081</v>
      </c>
      <c r="D303" t="s">
        <v>1082</v>
      </c>
      <c r="E303" t="s">
        <v>2332</v>
      </c>
      <c r="F303" s="13">
        <v>46296</v>
      </c>
      <c r="G303" t="s">
        <v>93</v>
      </c>
      <c r="H303" t="s">
        <v>94</v>
      </c>
      <c r="I303" s="12">
        <f>_xlfn.XLOOKUP(A:A,'FY26 Prelim Allocation'!B:B, 'FY26 Prelim Allocation'!F:F, "", FALSE)</f>
        <v>0</v>
      </c>
      <c r="J303" s="12">
        <f>_xlfn.XLOOKUP(A:A, 'FY26 Full Allocation'!B:B, 'FY26 Full Allocation'!F:F, "", FALSE)</f>
        <v>0</v>
      </c>
      <c r="K303" s="12">
        <f>_xlfn.XLOOKUP(A:A, 'FY26 Full Allocation'!B:B, 'FY26 Full Allocation'!F:F, "", FALSE)</f>
        <v>0</v>
      </c>
      <c r="O303" t="s">
        <v>95</v>
      </c>
      <c r="P303" t="str">
        <f>_xlfn.XLOOKUP(A303,'FY26 Indirect Cost Rates'!E:E, 'FY26 Indirect Cost Rates'!D:D, "", FALSE)</f>
        <v/>
      </c>
      <c r="Q303">
        <f t="shared" si="4"/>
        <v>0</v>
      </c>
    </row>
    <row r="304" spans="1:17">
      <c r="A304" t="s">
        <v>1083</v>
      </c>
      <c r="B304" t="s">
        <v>1084</v>
      </c>
      <c r="C304" t="s">
        <v>1085</v>
      </c>
      <c r="D304" t="s">
        <v>1086</v>
      </c>
      <c r="E304" t="s">
        <v>2332</v>
      </c>
      <c r="F304" s="13">
        <v>46296</v>
      </c>
      <c r="G304" t="s">
        <v>93</v>
      </c>
      <c r="H304" t="s">
        <v>94</v>
      </c>
      <c r="I304" s="12">
        <f>_xlfn.XLOOKUP(A:A,'FY26 Prelim Allocation'!B:B, 'FY26 Prelim Allocation'!F:F, "", FALSE)</f>
        <v>565.51</v>
      </c>
      <c r="J304" s="12">
        <f>_xlfn.XLOOKUP(A:A, 'FY26 Full Allocation'!B:B, 'FY26 Full Allocation'!F:F, "", FALSE)</f>
        <v>565.15</v>
      </c>
      <c r="K304" s="12">
        <f>_xlfn.XLOOKUP(A:A, 'FY26 Full Allocation'!B:B, 'FY26 Full Allocation'!F:F, "", FALSE)</f>
        <v>565.15</v>
      </c>
      <c r="O304" t="s">
        <v>95</v>
      </c>
      <c r="P304" t="str">
        <f>_xlfn.XLOOKUP(A304,'FY26 Indirect Cost Rates'!E:E, 'FY26 Indirect Cost Rates'!D:D, "", FALSE)</f>
        <v/>
      </c>
      <c r="Q304">
        <f t="shared" si="4"/>
        <v>0</v>
      </c>
    </row>
    <row r="305" spans="1:17">
      <c r="A305" t="s">
        <v>1087</v>
      </c>
      <c r="B305" t="s">
        <v>1088</v>
      </c>
      <c r="C305" t="s">
        <v>1089</v>
      </c>
      <c r="D305" t="s">
        <v>1090</v>
      </c>
      <c r="E305" t="s">
        <v>2332</v>
      </c>
      <c r="F305" s="13">
        <v>46296</v>
      </c>
      <c r="G305" t="s">
        <v>93</v>
      </c>
      <c r="H305" t="s">
        <v>94</v>
      </c>
      <c r="I305" s="12">
        <f>_xlfn.XLOOKUP(A:A,'FY26 Prelim Allocation'!B:B, 'FY26 Prelim Allocation'!F:F, "", FALSE)</f>
        <v>2154.9899999999998</v>
      </c>
      <c r="J305" s="12">
        <f>_xlfn.XLOOKUP(A:A, 'FY26 Full Allocation'!B:B, 'FY26 Full Allocation'!F:F, "", FALSE)</f>
        <v>2154.19</v>
      </c>
      <c r="K305" s="12">
        <f>_xlfn.XLOOKUP(A:A, 'FY26 Full Allocation'!B:B, 'FY26 Full Allocation'!F:F, "", FALSE)</f>
        <v>2154.19</v>
      </c>
      <c r="O305" t="s">
        <v>95</v>
      </c>
      <c r="P305" t="str">
        <f>_xlfn.XLOOKUP(A305,'FY26 Indirect Cost Rates'!E:E, 'FY26 Indirect Cost Rates'!D:D, "", FALSE)</f>
        <v/>
      </c>
      <c r="Q305">
        <f t="shared" si="4"/>
        <v>0</v>
      </c>
    </row>
    <row r="306" spans="1:17">
      <c r="A306" t="s">
        <v>1091</v>
      </c>
      <c r="B306" t="s">
        <v>1092</v>
      </c>
      <c r="C306" t="s">
        <v>1093</v>
      </c>
      <c r="D306" t="s">
        <v>1094</v>
      </c>
      <c r="E306" t="s">
        <v>2332</v>
      </c>
      <c r="F306" s="13">
        <v>46296</v>
      </c>
      <c r="G306" t="s">
        <v>93</v>
      </c>
      <c r="H306" t="s">
        <v>94</v>
      </c>
      <c r="I306" s="12">
        <f>_xlfn.XLOOKUP(A:A,'FY26 Prelim Allocation'!B:B, 'FY26 Prelim Allocation'!F:F, "", FALSE)</f>
        <v>804.87</v>
      </c>
      <c r="J306" s="12">
        <f>_xlfn.XLOOKUP(A:A, 'FY26 Full Allocation'!B:B, 'FY26 Full Allocation'!F:F, "", FALSE)</f>
        <v>804.16</v>
      </c>
      <c r="K306" s="12">
        <f>_xlfn.XLOOKUP(A:A, 'FY26 Full Allocation'!B:B, 'FY26 Full Allocation'!F:F, "", FALSE)</f>
        <v>804.16</v>
      </c>
      <c r="O306" t="s">
        <v>95</v>
      </c>
      <c r="P306" t="str">
        <f>_xlfn.XLOOKUP(A306,'FY26 Indirect Cost Rates'!E:E, 'FY26 Indirect Cost Rates'!D:D, "", FALSE)</f>
        <v/>
      </c>
      <c r="Q306">
        <f t="shared" si="4"/>
        <v>0</v>
      </c>
    </row>
    <row r="307" spans="1:17">
      <c r="A307" t="s">
        <v>1095</v>
      </c>
      <c r="B307" t="s">
        <v>1096</v>
      </c>
      <c r="C307" t="s">
        <v>1097</v>
      </c>
      <c r="D307" t="s">
        <v>1098</v>
      </c>
      <c r="E307" t="s">
        <v>2332</v>
      </c>
      <c r="F307" s="13">
        <v>46296</v>
      </c>
      <c r="G307" t="s">
        <v>93</v>
      </c>
      <c r="H307" t="s">
        <v>94</v>
      </c>
      <c r="I307" s="12">
        <f>_xlfn.XLOOKUP(A:A,'FY26 Prelim Allocation'!B:B, 'FY26 Prelim Allocation'!F:F, "", FALSE)</f>
        <v>0</v>
      </c>
      <c r="J307" s="12">
        <f>_xlfn.XLOOKUP(A:A, 'FY26 Full Allocation'!B:B, 'FY26 Full Allocation'!F:F, "", FALSE)</f>
        <v>0</v>
      </c>
      <c r="K307" s="12">
        <f>_xlfn.XLOOKUP(A:A, 'FY26 Full Allocation'!B:B, 'FY26 Full Allocation'!F:F, "", FALSE)</f>
        <v>0</v>
      </c>
      <c r="O307" t="s">
        <v>95</v>
      </c>
      <c r="P307" t="str">
        <f>_xlfn.XLOOKUP(A307,'FY26 Indirect Cost Rates'!E:E, 'FY26 Indirect Cost Rates'!D:D, "", FALSE)</f>
        <v/>
      </c>
      <c r="Q307">
        <f t="shared" si="4"/>
        <v>0</v>
      </c>
    </row>
    <row r="308" spans="1:17">
      <c r="A308" t="s">
        <v>1099</v>
      </c>
      <c r="B308" t="s">
        <v>1100</v>
      </c>
      <c r="C308" t="s">
        <v>1101</v>
      </c>
      <c r="D308" t="s">
        <v>1102</v>
      </c>
      <c r="E308" t="s">
        <v>2332</v>
      </c>
      <c r="F308" s="13">
        <v>46296</v>
      </c>
      <c r="G308" t="s">
        <v>93</v>
      </c>
      <c r="H308" t="s">
        <v>94</v>
      </c>
      <c r="I308" s="12">
        <f>_xlfn.XLOOKUP(A:A,'FY26 Prelim Allocation'!B:B, 'FY26 Prelim Allocation'!F:F, "", FALSE)</f>
        <v>0</v>
      </c>
      <c r="J308" s="12">
        <f>_xlfn.XLOOKUP(A:A, 'FY26 Full Allocation'!B:B, 'FY26 Full Allocation'!F:F, "", FALSE)</f>
        <v>0</v>
      </c>
      <c r="K308" s="12">
        <f>_xlfn.XLOOKUP(A:A, 'FY26 Full Allocation'!B:B, 'FY26 Full Allocation'!F:F, "", FALSE)</f>
        <v>0</v>
      </c>
      <c r="O308" t="s">
        <v>95</v>
      </c>
      <c r="P308" t="str">
        <f>_xlfn.XLOOKUP(A308,'FY26 Indirect Cost Rates'!E:E, 'FY26 Indirect Cost Rates'!D:D, "", FALSE)</f>
        <v/>
      </c>
      <c r="Q308">
        <f t="shared" si="4"/>
        <v>0</v>
      </c>
    </row>
    <row r="309" spans="1:17">
      <c r="A309" t="s">
        <v>1103</v>
      </c>
      <c r="B309" t="s">
        <v>1104</v>
      </c>
      <c r="C309" t="s">
        <v>1105</v>
      </c>
      <c r="D309" t="s">
        <v>1106</v>
      </c>
      <c r="E309" t="s">
        <v>2332</v>
      </c>
      <c r="F309" s="13">
        <v>46296</v>
      </c>
      <c r="G309" t="s">
        <v>93</v>
      </c>
      <c r="H309" t="s">
        <v>94</v>
      </c>
      <c r="I309" s="12">
        <f>_xlfn.XLOOKUP(A:A,'FY26 Prelim Allocation'!B:B, 'FY26 Prelim Allocation'!F:F, "", FALSE)</f>
        <v>0</v>
      </c>
      <c r="J309" s="12">
        <f>_xlfn.XLOOKUP(A:A, 'FY26 Full Allocation'!B:B, 'FY26 Full Allocation'!F:F, "", FALSE)</f>
        <v>0</v>
      </c>
      <c r="K309" s="12">
        <f>_xlfn.XLOOKUP(A:A, 'FY26 Full Allocation'!B:B, 'FY26 Full Allocation'!F:F, "", FALSE)</f>
        <v>0</v>
      </c>
      <c r="O309" t="s">
        <v>95</v>
      </c>
      <c r="P309" t="str">
        <f>_xlfn.XLOOKUP(A309,'FY26 Indirect Cost Rates'!E:E, 'FY26 Indirect Cost Rates'!D:D, "", FALSE)</f>
        <v/>
      </c>
      <c r="Q309">
        <f t="shared" si="4"/>
        <v>0</v>
      </c>
    </row>
    <row r="310" spans="1:17">
      <c r="A310" t="s">
        <v>1107</v>
      </c>
      <c r="B310" t="s">
        <v>1108</v>
      </c>
      <c r="C310" t="s">
        <v>1109</v>
      </c>
      <c r="D310" t="s">
        <v>1110</v>
      </c>
      <c r="E310" t="s">
        <v>2332</v>
      </c>
      <c r="F310" s="13">
        <v>46296</v>
      </c>
      <c r="G310" t="s">
        <v>93</v>
      </c>
      <c r="H310" t="s">
        <v>94</v>
      </c>
      <c r="I310" s="12">
        <f>_xlfn.XLOOKUP(A:A,'FY26 Prelim Allocation'!B:B, 'FY26 Prelim Allocation'!F:F, "", FALSE)</f>
        <v>0</v>
      </c>
      <c r="J310" s="12">
        <f>_xlfn.XLOOKUP(A:A, 'FY26 Full Allocation'!B:B, 'FY26 Full Allocation'!F:F, "", FALSE)</f>
        <v>0</v>
      </c>
      <c r="K310" s="12">
        <f>_xlfn.XLOOKUP(A:A, 'FY26 Full Allocation'!B:B, 'FY26 Full Allocation'!F:F, "", FALSE)</f>
        <v>0</v>
      </c>
      <c r="O310" t="s">
        <v>95</v>
      </c>
      <c r="P310" t="str">
        <f>_xlfn.XLOOKUP(A310,'FY26 Indirect Cost Rates'!E:E, 'FY26 Indirect Cost Rates'!D:D, "", FALSE)</f>
        <v/>
      </c>
      <c r="Q310">
        <f t="shared" si="4"/>
        <v>0</v>
      </c>
    </row>
    <row r="311" spans="1:17">
      <c r="A311" t="s">
        <v>1111</v>
      </c>
      <c r="B311" t="s">
        <v>1112</v>
      </c>
      <c r="C311" t="s">
        <v>1113</v>
      </c>
      <c r="D311" t="s">
        <v>1114</v>
      </c>
      <c r="E311" t="s">
        <v>2332</v>
      </c>
      <c r="F311" s="13">
        <v>46296</v>
      </c>
      <c r="G311" t="s">
        <v>93</v>
      </c>
      <c r="H311" t="s">
        <v>94</v>
      </c>
      <c r="I311" s="12">
        <f>_xlfn.XLOOKUP(A:A,'FY26 Prelim Allocation'!B:B, 'FY26 Prelim Allocation'!F:F, "", FALSE)</f>
        <v>0</v>
      </c>
      <c r="J311" s="12">
        <f>_xlfn.XLOOKUP(A:A, 'FY26 Full Allocation'!B:B, 'FY26 Full Allocation'!F:F, "", FALSE)</f>
        <v>0</v>
      </c>
      <c r="K311" s="12">
        <f>_xlfn.XLOOKUP(A:A, 'FY26 Full Allocation'!B:B, 'FY26 Full Allocation'!F:F, "", FALSE)</f>
        <v>0</v>
      </c>
      <c r="O311" t="s">
        <v>95</v>
      </c>
      <c r="P311" t="str">
        <f>_xlfn.XLOOKUP(A311,'FY26 Indirect Cost Rates'!E:E, 'FY26 Indirect Cost Rates'!D:D, "", FALSE)</f>
        <v/>
      </c>
      <c r="Q311">
        <f t="shared" si="4"/>
        <v>0</v>
      </c>
    </row>
    <row r="312" spans="1:17">
      <c r="A312" t="s">
        <v>1115</v>
      </c>
      <c r="B312" t="s">
        <v>1116</v>
      </c>
      <c r="C312" t="s">
        <v>1117</v>
      </c>
      <c r="D312" t="s">
        <v>1118</v>
      </c>
      <c r="E312" t="s">
        <v>2332</v>
      </c>
      <c r="F312" s="13">
        <v>46296</v>
      </c>
      <c r="G312" t="s">
        <v>93</v>
      </c>
      <c r="H312" t="s">
        <v>94</v>
      </c>
      <c r="I312" s="12">
        <f>_xlfn.XLOOKUP(A:A,'FY26 Prelim Allocation'!B:B, 'FY26 Prelim Allocation'!F:F, "", FALSE)</f>
        <v>0</v>
      </c>
      <c r="J312" s="12">
        <f>_xlfn.XLOOKUP(A:A, 'FY26 Full Allocation'!B:B, 'FY26 Full Allocation'!F:F, "", FALSE)</f>
        <v>0</v>
      </c>
      <c r="K312" s="12">
        <f>_xlfn.XLOOKUP(A:A, 'FY26 Full Allocation'!B:B, 'FY26 Full Allocation'!F:F, "", FALSE)</f>
        <v>0</v>
      </c>
      <c r="O312" t="s">
        <v>95</v>
      </c>
      <c r="P312" t="str">
        <f>_xlfn.XLOOKUP(A312,'FY26 Indirect Cost Rates'!E:E, 'FY26 Indirect Cost Rates'!D:D, "", FALSE)</f>
        <v/>
      </c>
      <c r="Q312">
        <f t="shared" si="4"/>
        <v>0</v>
      </c>
    </row>
    <row r="313" spans="1:17">
      <c r="A313" t="s">
        <v>1119</v>
      </c>
      <c r="B313" t="s">
        <v>1120</v>
      </c>
      <c r="C313" t="s">
        <v>1121</v>
      </c>
      <c r="D313" t="s">
        <v>1122</v>
      </c>
      <c r="E313" t="s">
        <v>2332</v>
      </c>
      <c r="F313" s="13">
        <v>46296</v>
      </c>
      <c r="G313" t="s">
        <v>93</v>
      </c>
      <c r="H313" t="s">
        <v>94</v>
      </c>
      <c r="I313" s="12">
        <f>_xlfn.XLOOKUP(A:A,'FY26 Prelim Allocation'!B:B, 'FY26 Prelim Allocation'!F:F, "", FALSE)</f>
        <v>0</v>
      </c>
      <c r="J313" s="12">
        <f>_xlfn.XLOOKUP(A:A, 'FY26 Full Allocation'!B:B, 'FY26 Full Allocation'!F:F, "", FALSE)</f>
        <v>0</v>
      </c>
      <c r="K313" s="12">
        <f>_xlfn.XLOOKUP(A:A, 'FY26 Full Allocation'!B:B, 'FY26 Full Allocation'!F:F, "", FALSE)</f>
        <v>0</v>
      </c>
      <c r="O313" t="s">
        <v>95</v>
      </c>
      <c r="P313" t="str">
        <f>_xlfn.XLOOKUP(A313,'FY26 Indirect Cost Rates'!E:E, 'FY26 Indirect Cost Rates'!D:D, "", FALSE)</f>
        <v/>
      </c>
      <c r="Q313">
        <f t="shared" si="4"/>
        <v>0</v>
      </c>
    </row>
    <row r="314" spans="1:17">
      <c r="A314" t="s">
        <v>1123</v>
      </c>
      <c r="B314" t="s">
        <v>1124</v>
      </c>
      <c r="C314" t="s">
        <v>1124</v>
      </c>
      <c r="D314" t="s">
        <v>1125</v>
      </c>
      <c r="E314" t="s">
        <v>2332</v>
      </c>
      <c r="F314" s="13">
        <v>46296</v>
      </c>
      <c r="G314" t="s">
        <v>93</v>
      </c>
      <c r="H314" t="s">
        <v>94</v>
      </c>
      <c r="I314" s="12">
        <f>_xlfn.XLOOKUP(A:A,'FY26 Prelim Allocation'!B:B, 'FY26 Prelim Allocation'!F:F, "", FALSE)</f>
        <v>1103.0899999999999</v>
      </c>
      <c r="J314" s="12">
        <f>_xlfn.XLOOKUP(A:A, 'FY26 Full Allocation'!B:B, 'FY26 Full Allocation'!F:F, "", FALSE)</f>
        <v>1102.9100000000001</v>
      </c>
      <c r="K314" s="12">
        <f>_xlfn.XLOOKUP(A:A, 'FY26 Full Allocation'!B:B, 'FY26 Full Allocation'!F:F, "", FALSE)</f>
        <v>1102.9100000000001</v>
      </c>
      <c r="O314" t="s">
        <v>95</v>
      </c>
      <c r="P314" t="str">
        <f>_xlfn.XLOOKUP(A314,'FY26 Indirect Cost Rates'!E:E, 'FY26 Indirect Cost Rates'!D:D, "", FALSE)</f>
        <v/>
      </c>
      <c r="Q314">
        <f t="shared" si="4"/>
        <v>0</v>
      </c>
    </row>
    <row r="315" spans="1:17">
      <c r="A315" t="s">
        <v>1126</v>
      </c>
      <c r="B315" t="s">
        <v>1127</v>
      </c>
      <c r="C315" t="s">
        <v>1128</v>
      </c>
      <c r="D315" t="s">
        <v>1129</v>
      </c>
      <c r="E315" t="s">
        <v>2332</v>
      </c>
      <c r="F315" s="13">
        <v>46296</v>
      </c>
      <c r="G315" t="s">
        <v>93</v>
      </c>
      <c r="H315" t="s">
        <v>94</v>
      </c>
      <c r="I315" s="12" t="str">
        <f>_xlfn.XLOOKUP(A:A,'FY26 Prelim Allocation'!B:B, 'FY26 Prelim Allocation'!F:F, "", FALSE)</f>
        <v/>
      </c>
      <c r="J315" s="12" t="str">
        <f>_xlfn.XLOOKUP(A:A, 'FY26 Full Allocation'!B:B, 'FY26 Full Allocation'!F:F, "", FALSE)</f>
        <v/>
      </c>
      <c r="K315" s="12" t="str">
        <f>_xlfn.XLOOKUP(A:A, 'FY26 Full Allocation'!B:B, 'FY26 Full Allocation'!F:F, "", FALSE)</f>
        <v/>
      </c>
      <c r="O315" t="s">
        <v>95</v>
      </c>
      <c r="P315" t="str">
        <f>_xlfn.XLOOKUP(A315,'FY26 Indirect Cost Rates'!E:E, 'FY26 Indirect Cost Rates'!D:D, "", FALSE)</f>
        <v/>
      </c>
      <c r="Q315">
        <f t="shared" si="4"/>
        <v>0</v>
      </c>
    </row>
    <row r="316" spans="1:17">
      <c r="A316" t="s">
        <v>1130</v>
      </c>
      <c r="B316" t="s">
        <v>1131</v>
      </c>
      <c r="C316" t="s">
        <v>1132</v>
      </c>
      <c r="D316" t="s">
        <v>1133</v>
      </c>
      <c r="E316" t="s">
        <v>2332</v>
      </c>
      <c r="F316" s="13">
        <v>46296</v>
      </c>
      <c r="G316" t="s">
        <v>93</v>
      </c>
      <c r="H316" t="s">
        <v>94</v>
      </c>
      <c r="I316" s="12">
        <f>_xlfn.XLOOKUP(A:A,'FY26 Prelim Allocation'!B:B, 'FY26 Prelim Allocation'!F:F, "", FALSE)</f>
        <v>0</v>
      </c>
      <c r="J316" s="12">
        <f>_xlfn.XLOOKUP(A:A, 'FY26 Full Allocation'!B:B, 'FY26 Full Allocation'!F:F, "", FALSE)</f>
        <v>0</v>
      </c>
      <c r="K316" s="12">
        <f>_xlfn.XLOOKUP(A:A, 'FY26 Full Allocation'!B:B, 'FY26 Full Allocation'!F:F, "", FALSE)</f>
        <v>0</v>
      </c>
      <c r="O316" t="s">
        <v>95</v>
      </c>
      <c r="P316" t="str">
        <f>_xlfn.XLOOKUP(A316,'FY26 Indirect Cost Rates'!E:E, 'FY26 Indirect Cost Rates'!D:D, "", FALSE)</f>
        <v/>
      </c>
      <c r="Q316">
        <f t="shared" si="4"/>
        <v>0</v>
      </c>
    </row>
    <row r="317" spans="1:17">
      <c r="A317" t="s">
        <v>1134</v>
      </c>
      <c r="B317" t="s">
        <v>1135</v>
      </c>
      <c r="C317" t="s">
        <v>1136</v>
      </c>
      <c r="D317" t="s">
        <v>1137</v>
      </c>
      <c r="E317" t="s">
        <v>2332</v>
      </c>
      <c r="F317" s="13">
        <v>46296</v>
      </c>
      <c r="G317" t="s">
        <v>93</v>
      </c>
      <c r="H317" t="s">
        <v>94</v>
      </c>
      <c r="I317" s="12">
        <f>_xlfn.XLOOKUP(A:A,'FY26 Prelim Allocation'!B:B, 'FY26 Prelim Allocation'!F:F, "", FALSE)</f>
        <v>57845.19</v>
      </c>
      <c r="J317" s="12">
        <f>_xlfn.XLOOKUP(A:A, 'FY26 Full Allocation'!B:B, 'FY26 Full Allocation'!F:F, "", FALSE)</f>
        <v>57839.78</v>
      </c>
      <c r="K317" s="12">
        <f>_xlfn.XLOOKUP(A:A, 'FY26 Full Allocation'!B:B, 'FY26 Full Allocation'!F:F, "", FALSE)</f>
        <v>57839.78</v>
      </c>
      <c r="O317" t="s">
        <v>95</v>
      </c>
      <c r="P317">
        <f>_xlfn.XLOOKUP(A317,'FY26 Indirect Cost Rates'!E:E, 'FY26 Indirect Cost Rates'!D:D, "", FALSE)</f>
        <v>8</v>
      </c>
      <c r="Q317">
        <f t="shared" si="4"/>
        <v>0.08</v>
      </c>
    </row>
    <row r="318" spans="1:17">
      <c r="A318" t="s">
        <v>1138</v>
      </c>
      <c r="B318" t="s">
        <v>1139</v>
      </c>
      <c r="C318" t="s">
        <v>1140</v>
      </c>
      <c r="D318" t="s">
        <v>1141</v>
      </c>
      <c r="E318" t="s">
        <v>2332</v>
      </c>
      <c r="F318" s="13">
        <v>46296</v>
      </c>
      <c r="G318" t="s">
        <v>93</v>
      </c>
      <c r="H318" t="s">
        <v>94</v>
      </c>
      <c r="I318" s="12">
        <f>_xlfn.XLOOKUP(A:A,'FY26 Prelim Allocation'!B:B, 'FY26 Prelim Allocation'!F:F, "", FALSE)</f>
        <v>5187.32</v>
      </c>
      <c r="J318" s="12">
        <f>_xlfn.XLOOKUP(A:A, 'FY26 Full Allocation'!B:B, 'FY26 Full Allocation'!F:F, "", FALSE)</f>
        <v>4996.29</v>
      </c>
      <c r="K318" s="12">
        <f>_xlfn.XLOOKUP(A:A, 'FY26 Full Allocation'!B:B, 'FY26 Full Allocation'!F:F, "", FALSE)</f>
        <v>4996.29</v>
      </c>
      <c r="O318" t="s">
        <v>95</v>
      </c>
      <c r="P318">
        <f>_xlfn.XLOOKUP(A318,'FY26 Indirect Cost Rates'!E:E, 'FY26 Indirect Cost Rates'!D:D, "", FALSE)</f>
        <v>3.52</v>
      </c>
      <c r="Q318">
        <f t="shared" si="4"/>
        <v>3.5200000000000002E-2</v>
      </c>
    </row>
    <row r="319" spans="1:17">
      <c r="A319" t="s">
        <v>1142</v>
      </c>
      <c r="B319" t="s">
        <v>1143</v>
      </c>
      <c r="C319" t="s">
        <v>1144</v>
      </c>
      <c r="D319" t="s">
        <v>1145</v>
      </c>
      <c r="E319" t="s">
        <v>2332</v>
      </c>
      <c r="F319" s="13">
        <v>46296</v>
      </c>
      <c r="G319" t="s">
        <v>93</v>
      </c>
      <c r="H319" t="s">
        <v>94</v>
      </c>
      <c r="I319" s="12">
        <f>_xlfn.XLOOKUP(A:A,'FY26 Prelim Allocation'!B:B, 'FY26 Prelim Allocation'!F:F, "", FALSE)</f>
        <v>0</v>
      </c>
      <c r="J319" s="12">
        <f>_xlfn.XLOOKUP(A:A, 'FY26 Full Allocation'!B:B, 'FY26 Full Allocation'!F:F, "", FALSE)</f>
        <v>0</v>
      </c>
      <c r="K319" s="12">
        <f>_xlfn.XLOOKUP(A:A, 'FY26 Full Allocation'!B:B, 'FY26 Full Allocation'!F:F, "", FALSE)</f>
        <v>0</v>
      </c>
      <c r="O319" t="s">
        <v>95</v>
      </c>
      <c r="P319" t="str">
        <f>_xlfn.XLOOKUP(A319,'FY26 Indirect Cost Rates'!E:E, 'FY26 Indirect Cost Rates'!D:D, "", FALSE)</f>
        <v/>
      </c>
      <c r="Q319">
        <f t="shared" si="4"/>
        <v>0</v>
      </c>
    </row>
    <row r="320" spans="1:17">
      <c r="A320" t="s">
        <v>1146</v>
      </c>
      <c r="B320" t="s">
        <v>1147</v>
      </c>
      <c r="C320" t="s">
        <v>1147</v>
      </c>
      <c r="D320" t="s">
        <v>1148</v>
      </c>
      <c r="E320" t="s">
        <v>2332</v>
      </c>
      <c r="F320" s="13">
        <v>46296</v>
      </c>
      <c r="G320" t="s">
        <v>93</v>
      </c>
      <c r="H320" t="s">
        <v>94</v>
      </c>
      <c r="I320" s="12">
        <f>_xlfn.XLOOKUP(A:A,'FY26 Prelim Allocation'!B:B, 'FY26 Prelim Allocation'!F:F, "", FALSE)</f>
        <v>0</v>
      </c>
      <c r="J320" s="12">
        <f>_xlfn.XLOOKUP(A:A, 'FY26 Full Allocation'!B:B, 'FY26 Full Allocation'!F:F, "", FALSE)</f>
        <v>0</v>
      </c>
      <c r="K320" s="12">
        <f>_xlfn.XLOOKUP(A:A, 'FY26 Full Allocation'!B:B, 'FY26 Full Allocation'!F:F, "", FALSE)</f>
        <v>0</v>
      </c>
      <c r="O320" t="s">
        <v>95</v>
      </c>
      <c r="P320">
        <f>_xlfn.XLOOKUP(A320,'FY26 Indirect Cost Rates'!E:E, 'FY26 Indirect Cost Rates'!D:D, "", FALSE)</f>
        <v>8</v>
      </c>
      <c r="Q320">
        <f t="shared" si="4"/>
        <v>0.08</v>
      </c>
    </row>
    <row r="321" spans="1:17">
      <c r="A321" t="s">
        <v>1149</v>
      </c>
      <c r="B321" t="s">
        <v>1150</v>
      </c>
      <c r="C321" t="s">
        <v>1151</v>
      </c>
      <c r="D321" t="s">
        <v>1152</v>
      </c>
      <c r="E321" t="s">
        <v>2332</v>
      </c>
      <c r="F321" s="13">
        <v>46296</v>
      </c>
      <c r="G321" t="s">
        <v>93</v>
      </c>
      <c r="H321" t="s">
        <v>94</v>
      </c>
      <c r="I321" s="12">
        <f>_xlfn.XLOOKUP(A:A,'FY26 Prelim Allocation'!B:B, 'FY26 Prelim Allocation'!F:F, "", FALSE)</f>
        <v>5842.05</v>
      </c>
      <c r="J321" s="12">
        <f>_xlfn.XLOOKUP(A:A, 'FY26 Full Allocation'!B:B, 'FY26 Full Allocation'!F:F, "", FALSE)</f>
        <v>5841.61</v>
      </c>
      <c r="K321" s="12">
        <f>_xlfn.XLOOKUP(A:A, 'FY26 Full Allocation'!B:B, 'FY26 Full Allocation'!F:F, "", FALSE)</f>
        <v>5841.61</v>
      </c>
      <c r="O321" t="s">
        <v>95</v>
      </c>
      <c r="P321">
        <f>_xlfn.XLOOKUP(A321,'FY26 Indirect Cost Rates'!E:E, 'FY26 Indirect Cost Rates'!D:D, "", FALSE)</f>
        <v>8</v>
      </c>
      <c r="Q321">
        <f t="shared" si="4"/>
        <v>0.08</v>
      </c>
    </row>
    <row r="322" spans="1:17">
      <c r="A322" t="s">
        <v>1153</v>
      </c>
      <c r="B322" t="s">
        <v>1154</v>
      </c>
      <c r="C322" t="s">
        <v>1154</v>
      </c>
      <c r="D322" t="s">
        <v>1155</v>
      </c>
      <c r="E322" t="s">
        <v>2332</v>
      </c>
      <c r="F322" s="13">
        <v>46296</v>
      </c>
      <c r="G322" t="s">
        <v>93</v>
      </c>
      <c r="H322" t="s">
        <v>94</v>
      </c>
      <c r="I322" s="12">
        <f>_xlfn.XLOOKUP(A:A,'FY26 Prelim Allocation'!B:B, 'FY26 Prelim Allocation'!F:F, "", FALSE)</f>
        <v>5521.9</v>
      </c>
      <c r="J322" s="12">
        <f>_xlfn.XLOOKUP(A:A, 'FY26 Full Allocation'!B:B, 'FY26 Full Allocation'!F:F, "", FALSE)</f>
        <v>5520.96</v>
      </c>
      <c r="K322" s="12">
        <f>_xlfn.XLOOKUP(A:A, 'FY26 Full Allocation'!B:B, 'FY26 Full Allocation'!F:F, "", FALSE)</f>
        <v>5520.96</v>
      </c>
      <c r="O322" t="s">
        <v>95</v>
      </c>
      <c r="P322" t="str">
        <f>_xlfn.XLOOKUP(A322,'FY26 Indirect Cost Rates'!E:E, 'FY26 Indirect Cost Rates'!D:D, "", FALSE)</f>
        <v/>
      </c>
      <c r="Q322">
        <f t="shared" si="4"/>
        <v>0</v>
      </c>
    </row>
    <row r="323" spans="1:17">
      <c r="A323" t="s">
        <v>1156</v>
      </c>
      <c r="B323" t="s">
        <v>1157</v>
      </c>
      <c r="C323" t="s">
        <v>1158</v>
      </c>
      <c r="D323" t="s">
        <v>1159</v>
      </c>
      <c r="E323" t="s">
        <v>2332</v>
      </c>
      <c r="F323" s="13">
        <v>46296</v>
      </c>
      <c r="G323" t="s">
        <v>93</v>
      </c>
      <c r="H323" t="s">
        <v>94</v>
      </c>
      <c r="I323" s="12">
        <f>_xlfn.XLOOKUP(A:A,'FY26 Prelim Allocation'!B:B, 'FY26 Prelim Allocation'!F:F, "", FALSE)</f>
        <v>417.7</v>
      </c>
      <c r="J323" s="12">
        <f>_xlfn.XLOOKUP(A:A, 'FY26 Full Allocation'!B:B, 'FY26 Full Allocation'!F:F, "", FALSE)</f>
        <v>417.62</v>
      </c>
      <c r="K323" s="12">
        <f>_xlfn.XLOOKUP(A:A, 'FY26 Full Allocation'!B:B, 'FY26 Full Allocation'!F:F, "", FALSE)</f>
        <v>417.62</v>
      </c>
      <c r="O323" t="s">
        <v>95</v>
      </c>
      <c r="P323">
        <f>_xlfn.XLOOKUP(A323,'FY26 Indirect Cost Rates'!E:E, 'FY26 Indirect Cost Rates'!D:D, "", FALSE)</f>
        <v>8</v>
      </c>
      <c r="Q323">
        <f t="shared" si="4"/>
        <v>0.08</v>
      </c>
    </row>
    <row r="324" spans="1:17">
      <c r="A324" t="s">
        <v>1160</v>
      </c>
      <c r="B324" t="s">
        <v>1161</v>
      </c>
      <c r="C324" t="s">
        <v>1158</v>
      </c>
      <c r="D324" t="s">
        <v>1162</v>
      </c>
      <c r="E324" t="s">
        <v>2332</v>
      </c>
      <c r="F324" s="13">
        <v>46296</v>
      </c>
      <c r="G324" t="s">
        <v>93</v>
      </c>
      <c r="H324" t="s">
        <v>94</v>
      </c>
      <c r="I324" s="12">
        <f>_xlfn.XLOOKUP(A:A,'FY26 Prelim Allocation'!B:B, 'FY26 Prelim Allocation'!F:F, "", FALSE)</f>
        <v>527.67999999999995</v>
      </c>
      <c r="J324" s="12">
        <f>_xlfn.XLOOKUP(A:A, 'FY26 Full Allocation'!B:B, 'FY26 Full Allocation'!F:F, "", FALSE)</f>
        <v>527.39</v>
      </c>
      <c r="K324" s="12">
        <f>_xlfn.XLOOKUP(A:A, 'FY26 Full Allocation'!B:B, 'FY26 Full Allocation'!F:F, "", FALSE)</f>
        <v>527.39</v>
      </c>
      <c r="O324" t="s">
        <v>95</v>
      </c>
      <c r="P324">
        <f>_xlfn.XLOOKUP(A324,'FY26 Indirect Cost Rates'!E:E, 'FY26 Indirect Cost Rates'!D:D, "", FALSE)</f>
        <v>8</v>
      </c>
      <c r="Q324">
        <f t="shared" ref="Q324:Q387" si="5">IFERROR(P324/100,0)</f>
        <v>0.08</v>
      </c>
    </row>
    <row r="325" spans="1:17">
      <c r="A325" t="s">
        <v>1163</v>
      </c>
      <c r="B325" t="s">
        <v>1164</v>
      </c>
      <c r="C325" t="s">
        <v>1158</v>
      </c>
      <c r="D325" t="s">
        <v>1165</v>
      </c>
      <c r="E325" t="s">
        <v>2332</v>
      </c>
      <c r="F325" s="13">
        <v>46296</v>
      </c>
      <c r="G325" t="s">
        <v>93</v>
      </c>
      <c r="H325" t="s">
        <v>94</v>
      </c>
      <c r="I325" s="12">
        <f>_xlfn.XLOOKUP(A:A,'FY26 Prelim Allocation'!B:B, 'FY26 Prelim Allocation'!F:F, "", FALSE)</f>
        <v>638.85</v>
      </c>
      <c r="J325" s="12">
        <f>_xlfn.XLOOKUP(A:A, 'FY26 Full Allocation'!B:B, 'FY26 Full Allocation'!F:F, "", FALSE)</f>
        <v>638.66</v>
      </c>
      <c r="K325" s="12">
        <f>_xlfn.XLOOKUP(A:A, 'FY26 Full Allocation'!B:B, 'FY26 Full Allocation'!F:F, "", FALSE)</f>
        <v>638.66</v>
      </c>
      <c r="O325" t="s">
        <v>95</v>
      </c>
      <c r="P325">
        <f>_xlfn.XLOOKUP(A325,'FY26 Indirect Cost Rates'!E:E, 'FY26 Indirect Cost Rates'!D:D, "", FALSE)</f>
        <v>8</v>
      </c>
      <c r="Q325">
        <f t="shared" si="5"/>
        <v>0.08</v>
      </c>
    </row>
    <row r="326" spans="1:17">
      <c r="A326" t="s">
        <v>1166</v>
      </c>
      <c r="B326" t="s">
        <v>1167</v>
      </c>
      <c r="C326" t="s">
        <v>1158</v>
      </c>
      <c r="D326" t="s">
        <v>1168</v>
      </c>
      <c r="E326" t="s">
        <v>2332</v>
      </c>
      <c r="F326" s="13">
        <v>46296</v>
      </c>
      <c r="G326" t="s">
        <v>93</v>
      </c>
      <c r="H326" t="s">
        <v>94</v>
      </c>
      <c r="I326" s="12">
        <f>_xlfn.XLOOKUP(A:A,'FY26 Prelim Allocation'!B:B, 'FY26 Prelim Allocation'!F:F, "", FALSE)</f>
        <v>0</v>
      </c>
      <c r="J326" s="12">
        <f>_xlfn.XLOOKUP(A:A, 'FY26 Full Allocation'!B:B, 'FY26 Full Allocation'!F:F, "", FALSE)</f>
        <v>0</v>
      </c>
      <c r="K326" s="12">
        <f>_xlfn.XLOOKUP(A:A, 'FY26 Full Allocation'!B:B, 'FY26 Full Allocation'!F:F, "", FALSE)</f>
        <v>0</v>
      </c>
      <c r="O326" t="s">
        <v>95</v>
      </c>
      <c r="P326">
        <f>_xlfn.XLOOKUP(A326,'FY26 Indirect Cost Rates'!E:E, 'FY26 Indirect Cost Rates'!D:D, "", FALSE)</f>
        <v>8</v>
      </c>
      <c r="Q326">
        <f t="shared" si="5"/>
        <v>0.08</v>
      </c>
    </row>
    <row r="327" spans="1:17">
      <c r="A327" t="s">
        <v>1169</v>
      </c>
      <c r="B327" t="s">
        <v>1170</v>
      </c>
      <c r="C327" t="s">
        <v>1170</v>
      </c>
      <c r="D327" t="s">
        <v>1171</v>
      </c>
      <c r="E327" t="s">
        <v>2332</v>
      </c>
      <c r="F327" s="13">
        <v>46296</v>
      </c>
      <c r="G327" t="s">
        <v>93</v>
      </c>
      <c r="H327" t="s">
        <v>94</v>
      </c>
      <c r="I327" s="12">
        <f>_xlfn.XLOOKUP(A:A,'FY26 Prelim Allocation'!B:B, 'FY26 Prelim Allocation'!F:F, "", FALSE)</f>
        <v>324.25</v>
      </c>
      <c r="J327" s="12">
        <f>_xlfn.XLOOKUP(A:A, 'FY26 Full Allocation'!B:B, 'FY26 Full Allocation'!F:F, "", FALSE)</f>
        <v>324.12</v>
      </c>
      <c r="K327" s="12">
        <f>_xlfn.XLOOKUP(A:A, 'FY26 Full Allocation'!B:B, 'FY26 Full Allocation'!F:F, "", FALSE)</f>
        <v>324.12</v>
      </c>
      <c r="O327" t="s">
        <v>95</v>
      </c>
      <c r="P327">
        <f>_xlfn.XLOOKUP(A327,'FY26 Indirect Cost Rates'!E:E, 'FY26 Indirect Cost Rates'!D:D, "", FALSE)</f>
        <v>8</v>
      </c>
      <c r="Q327">
        <f t="shared" si="5"/>
        <v>0.08</v>
      </c>
    </row>
    <row r="328" spans="1:17">
      <c r="A328" t="s">
        <v>1172</v>
      </c>
      <c r="B328" t="s">
        <v>1173</v>
      </c>
      <c r="C328" t="s">
        <v>1158</v>
      </c>
      <c r="D328" t="s">
        <v>1174</v>
      </c>
      <c r="E328" t="s">
        <v>2332</v>
      </c>
      <c r="F328" s="13">
        <v>46296</v>
      </c>
      <c r="G328" t="s">
        <v>93</v>
      </c>
      <c r="H328" t="s">
        <v>94</v>
      </c>
      <c r="I328" s="12">
        <f>_xlfn.XLOOKUP(A:A,'FY26 Prelim Allocation'!B:B, 'FY26 Prelim Allocation'!F:F, "", FALSE)</f>
        <v>1502.42</v>
      </c>
      <c r="J328" s="12">
        <f>_xlfn.XLOOKUP(A:A, 'FY26 Full Allocation'!B:B, 'FY26 Full Allocation'!F:F, "", FALSE)</f>
        <v>1502.27</v>
      </c>
      <c r="K328" s="12">
        <f>_xlfn.XLOOKUP(A:A, 'FY26 Full Allocation'!B:B, 'FY26 Full Allocation'!F:F, "", FALSE)</f>
        <v>1502.27</v>
      </c>
      <c r="O328" t="s">
        <v>95</v>
      </c>
      <c r="P328">
        <f>_xlfn.XLOOKUP(A328,'FY26 Indirect Cost Rates'!E:E, 'FY26 Indirect Cost Rates'!D:D, "", FALSE)</f>
        <v>8</v>
      </c>
      <c r="Q328">
        <f t="shared" si="5"/>
        <v>0.08</v>
      </c>
    </row>
    <row r="329" spans="1:17">
      <c r="A329" t="s">
        <v>1175</v>
      </c>
      <c r="B329" t="s">
        <v>1176</v>
      </c>
      <c r="C329" t="s">
        <v>1176</v>
      </c>
      <c r="D329" t="s">
        <v>1177</v>
      </c>
      <c r="E329" t="s">
        <v>2332</v>
      </c>
      <c r="F329" s="13">
        <v>46296</v>
      </c>
      <c r="G329" t="s">
        <v>93</v>
      </c>
      <c r="H329" t="s">
        <v>94</v>
      </c>
      <c r="I329" s="12">
        <f>_xlfn.XLOOKUP(A:A,'FY26 Prelim Allocation'!B:B, 'FY26 Prelim Allocation'!F:F, "", FALSE)</f>
        <v>787.02</v>
      </c>
      <c r="J329" s="12">
        <f>_xlfn.XLOOKUP(A:A, 'FY26 Full Allocation'!B:B, 'FY26 Full Allocation'!F:F, "", FALSE)</f>
        <v>786.7</v>
      </c>
      <c r="K329" s="12">
        <f>_xlfn.XLOOKUP(A:A, 'FY26 Full Allocation'!B:B, 'FY26 Full Allocation'!F:F, "", FALSE)</f>
        <v>786.7</v>
      </c>
      <c r="O329" t="s">
        <v>95</v>
      </c>
      <c r="P329">
        <f>_xlfn.XLOOKUP(A329,'FY26 Indirect Cost Rates'!E:E, 'FY26 Indirect Cost Rates'!D:D, "", FALSE)</f>
        <v>8</v>
      </c>
      <c r="Q329">
        <f t="shared" si="5"/>
        <v>0.08</v>
      </c>
    </row>
    <row r="330" spans="1:17">
      <c r="A330" t="s">
        <v>1178</v>
      </c>
      <c r="B330" t="s">
        <v>1179</v>
      </c>
      <c r="C330" t="s">
        <v>1179</v>
      </c>
      <c r="D330" t="s">
        <v>1180</v>
      </c>
      <c r="E330" t="s">
        <v>2332</v>
      </c>
      <c r="F330" s="13">
        <v>46296</v>
      </c>
      <c r="G330" t="s">
        <v>93</v>
      </c>
      <c r="H330" t="s">
        <v>94</v>
      </c>
      <c r="I330" s="12">
        <f>_xlfn.XLOOKUP(A:A,'FY26 Prelim Allocation'!B:B, 'FY26 Prelim Allocation'!F:F, "", FALSE)</f>
        <v>0</v>
      </c>
      <c r="J330" s="12">
        <f>_xlfn.XLOOKUP(A:A, 'FY26 Full Allocation'!B:B, 'FY26 Full Allocation'!F:F, "", FALSE)</f>
        <v>0</v>
      </c>
      <c r="K330" s="12">
        <f>_xlfn.XLOOKUP(A:A, 'FY26 Full Allocation'!B:B, 'FY26 Full Allocation'!F:F, "", FALSE)</f>
        <v>0</v>
      </c>
      <c r="O330" t="s">
        <v>95</v>
      </c>
      <c r="P330">
        <f>_xlfn.XLOOKUP(A330,'FY26 Indirect Cost Rates'!E:E, 'FY26 Indirect Cost Rates'!D:D, "", FALSE)</f>
        <v>8</v>
      </c>
      <c r="Q330">
        <f t="shared" si="5"/>
        <v>0.08</v>
      </c>
    </row>
    <row r="331" spans="1:17">
      <c r="A331" t="s">
        <v>1181</v>
      </c>
      <c r="B331" t="s">
        <v>1182</v>
      </c>
      <c r="C331" t="s">
        <v>1183</v>
      </c>
      <c r="D331" t="s">
        <v>1184</v>
      </c>
      <c r="E331" t="s">
        <v>2332</v>
      </c>
      <c r="F331" s="13">
        <v>46296</v>
      </c>
      <c r="G331" t="s">
        <v>93</v>
      </c>
      <c r="H331" t="s">
        <v>94</v>
      </c>
      <c r="I331" s="12">
        <f>_xlfn.XLOOKUP(A:A,'FY26 Prelim Allocation'!B:B, 'FY26 Prelim Allocation'!F:F, "", FALSE)</f>
        <v>0</v>
      </c>
      <c r="J331" s="12">
        <f>_xlfn.XLOOKUP(A:A, 'FY26 Full Allocation'!B:B, 'FY26 Full Allocation'!F:F, "", FALSE)</f>
        <v>0</v>
      </c>
      <c r="K331" s="12">
        <f>_xlfn.XLOOKUP(A:A, 'FY26 Full Allocation'!B:B, 'FY26 Full Allocation'!F:F, "", FALSE)</f>
        <v>0</v>
      </c>
      <c r="O331" t="s">
        <v>95</v>
      </c>
      <c r="P331">
        <f>_xlfn.XLOOKUP(A331,'FY26 Indirect Cost Rates'!E:E, 'FY26 Indirect Cost Rates'!D:D, "", FALSE)</f>
        <v>8</v>
      </c>
      <c r="Q331">
        <f t="shared" si="5"/>
        <v>0.08</v>
      </c>
    </row>
    <row r="332" spans="1:17">
      <c r="A332" t="s">
        <v>1185</v>
      </c>
      <c r="B332" t="s">
        <v>1186</v>
      </c>
      <c r="C332" t="s">
        <v>1158</v>
      </c>
      <c r="D332" t="s">
        <v>1187</v>
      </c>
      <c r="E332" t="s">
        <v>2332</v>
      </c>
      <c r="F332" s="13">
        <v>46296</v>
      </c>
      <c r="G332" t="s">
        <v>93</v>
      </c>
      <c r="H332" t="s">
        <v>94</v>
      </c>
      <c r="I332" s="12">
        <f>_xlfn.XLOOKUP(A:A,'FY26 Prelim Allocation'!B:B, 'FY26 Prelim Allocation'!F:F, "", FALSE)</f>
        <v>0</v>
      </c>
      <c r="J332" s="12">
        <f>_xlfn.XLOOKUP(A:A, 'FY26 Full Allocation'!B:B, 'FY26 Full Allocation'!F:F, "", FALSE)</f>
        <v>0</v>
      </c>
      <c r="K332" s="12">
        <f>_xlfn.XLOOKUP(A:A, 'FY26 Full Allocation'!B:B, 'FY26 Full Allocation'!F:F, "", FALSE)</f>
        <v>0</v>
      </c>
      <c r="O332" t="s">
        <v>95</v>
      </c>
      <c r="P332">
        <f>_xlfn.XLOOKUP(A332,'FY26 Indirect Cost Rates'!E:E, 'FY26 Indirect Cost Rates'!D:D, "", FALSE)</f>
        <v>8</v>
      </c>
      <c r="Q332">
        <f t="shared" si="5"/>
        <v>0.08</v>
      </c>
    </row>
    <row r="333" spans="1:17">
      <c r="A333" t="s">
        <v>1188</v>
      </c>
      <c r="B333" t="s">
        <v>1189</v>
      </c>
      <c r="C333" t="s">
        <v>1158</v>
      </c>
      <c r="D333" t="s">
        <v>1190</v>
      </c>
      <c r="E333" t="s">
        <v>2332</v>
      </c>
      <c r="F333" s="13">
        <v>46296</v>
      </c>
      <c r="G333" t="s">
        <v>93</v>
      </c>
      <c r="H333" t="s">
        <v>94</v>
      </c>
      <c r="I333" s="12">
        <f>_xlfn.XLOOKUP(A:A,'FY26 Prelim Allocation'!B:B, 'FY26 Prelim Allocation'!F:F, "", FALSE)</f>
        <v>603.41999999999996</v>
      </c>
      <c r="J333" s="12">
        <f>_xlfn.XLOOKUP(A:A, 'FY26 Full Allocation'!B:B, 'FY26 Full Allocation'!F:F, "", FALSE)</f>
        <v>603.04999999999995</v>
      </c>
      <c r="K333" s="12">
        <f>_xlfn.XLOOKUP(A:A, 'FY26 Full Allocation'!B:B, 'FY26 Full Allocation'!F:F, "", FALSE)</f>
        <v>603.04999999999995</v>
      </c>
      <c r="O333" t="s">
        <v>95</v>
      </c>
      <c r="P333">
        <f>_xlfn.XLOOKUP(A333,'FY26 Indirect Cost Rates'!E:E, 'FY26 Indirect Cost Rates'!D:D, "", FALSE)</f>
        <v>8</v>
      </c>
      <c r="Q333">
        <f t="shared" si="5"/>
        <v>0.08</v>
      </c>
    </row>
    <row r="334" spans="1:17">
      <c r="A334" t="s">
        <v>1191</v>
      </c>
      <c r="B334" t="s">
        <v>1192</v>
      </c>
      <c r="C334" t="s">
        <v>1192</v>
      </c>
      <c r="D334" t="s">
        <v>1193</v>
      </c>
      <c r="E334" t="s">
        <v>2332</v>
      </c>
      <c r="F334" s="13">
        <v>46296</v>
      </c>
      <c r="G334" t="s">
        <v>93</v>
      </c>
      <c r="H334" t="s">
        <v>94</v>
      </c>
      <c r="I334" s="12">
        <f>_xlfn.XLOOKUP(A:A,'FY26 Prelim Allocation'!B:B, 'FY26 Prelim Allocation'!F:F, "", FALSE)</f>
        <v>0</v>
      </c>
      <c r="J334" s="12">
        <f>_xlfn.XLOOKUP(A:A, 'FY26 Full Allocation'!B:B, 'FY26 Full Allocation'!F:F, "", FALSE)</f>
        <v>0</v>
      </c>
      <c r="K334" s="12">
        <f>_xlfn.XLOOKUP(A:A, 'FY26 Full Allocation'!B:B, 'FY26 Full Allocation'!F:F, "", FALSE)</f>
        <v>0</v>
      </c>
      <c r="O334" t="s">
        <v>95</v>
      </c>
      <c r="P334">
        <f>_xlfn.XLOOKUP(A334,'FY26 Indirect Cost Rates'!E:E, 'FY26 Indirect Cost Rates'!D:D, "", FALSE)</f>
        <v>8</v>
      </c>
      <c r="Q334">
        <f t="shared" si="5"/>
        <v>0.08</v>
      </c>
    </row>
    <row r="335" spans="1:17">
      <c r="A335" t="s">
        <v>1194</v>
      </c>
      <c r="B335" t="s">
        <v>1195</v>
      </c>
      <c r="C335" t="s">
        <v>1196</v>
      </c>
      <c r="D335" t="s">
        <v>1197</v>
      </c>
      <c r="E335" t="s">
        <v>2332</v>
      </c>
      <c r="F335" s="13">
        <v>46296</v>
      </c>
      <c r="G335" t="s">
        <v>93</v>
      </c>
      <c r="H335" t="s">
        <v>94</v>
      </c>
      <c r="I335" s="12">
        <f>_xlfn.XLOOKUP(A:A,'FY26 Prelim Allocation'!B:B, 'FY26 Prelim Allocation'!F:F, "", FALSE)</f>
        <v>0</v>
      </c>
      <c r="J335" s="12">
        <f>_xlfn.XLOOKUP(A:A, 'FY26 Full Allocation'!B:B, 'FY26 Full Allocation'!F:F, "", FALSE)</f>
        <v>0</v>
      </c>
      <c r="K335" s="12">
        <f>_xlfn.XLOOKUP(A:A, 'FY26 Full Allocation'!B:B, 'FY26 Full Allocation'!F:F, "", FALSE)</f>
        <v>0</v>
      </c>
      <c r="O335" t="s">
        <v>95</v>
      </c>
      <c r="P335">
        <f>_xlfn.XLOOKUP(A335,'FY26 Indirect Cost Rates'!E:E, 'FY26 Indirect Cost Rates'!D:D, "", FALSE)</f>
        <v>8</v>
      </c>
      <c r="Q335">
        <f t="shared" si="5"/>
        <v>0.08</v>
      </c>
    </row>
    <row r="336" spans="1:17">
      <c r="A336" t="s">
        <v>1198</v>
      </c>
      <c r="B336" t="s">
        <v>1199</v>
      </c>
      <c r="C336" t="s">
        <v>1158</v>
      </c>
      <c r="D336" t="s">
        <v>1200</v>
      </c>
      <c r="E336" t="s">
        <v>2332</v>
      </c>
      <c r="F336" s="13">
        <v>46296</v>
      </c>
      <c r="G336" t="s">
        <v>93</v>
      </c>
      <c r="H336" t="s">
        <v>94</v>
      </c>
      <c r="I336" s="12">
        <f>_xlfn.XLOOKUP(A:A,'FY26 Prelim Allocation'!B:B, 'FY26 Prelim Allocation'!F:F, "", FALSE)</f>
        <v>0</v>
      </c>
      <c r="J336" s="12">
        <f>_xlfn.XLOOKUP(A:A, 'FY26 Full Allocation'!B:B, 'FY26 Full Allocation'!F:F, "", FALSE)</f>
        <v>0</v>
      </c>
      <c r="K336" s="12">
        <f>_xlfn.XLOOKUP(A:A, 'FY26 Full Allocation'!B:B, 'FY26 Full Allocation'!F:F, "", FALSE)</f>
        <v>0</v>
      </c>
      <c r="O336" t="s">
        <v>95</v>
      </c>
      <c r="P336">
        <f>_xlfn.XLOOKUP(A336,'FY26 Indirect Cost Rates'!E:E, 'FY26 Indirect Cost Rates'!D:D, "", FALSE)</f>
        <v>8</v>
      </c>
      <c r="Q336">
        <f t="shared" si="5"/>
        <v>0.08</v>
      </c>
    </row>
    <row r="337" spans="1:17">
      <c r="A337" t="s">
        <v>1201</v>
      </c>
      <c r="B337" t="s">
        <v>1202</v>
      </c>
      <c r="C337" t="s">
        <v>1203</v>
      </c>
      <c r="D337" t="s">
        <v>1204</v>
      </c>
      <c r="E337" t="s">
        <v>2332</v>
      </c>
      <c r="F337" s="13">
        <v>46296</v>
      </c>
      <c r="G337" t="s">
        <v>93</v>
      </c>
      <c r="H337" t="s">
        <v>94</v>
      </c>
      <c r="I337" s="12">
        <f>_xlfn.XLOOKUP(A:A,'FY26 Prelim Allocation'!B:B, 'FY26 Prelim Allocation'!F:F, "", FALSE)</f>
        <v>409.8</v>
      </c>
      <c r="J337" s="12">
        <f>_xlfn.XLOOKUP(A:A, 'FY26 Full Allocation'!B:B, 'FY26 Full Allocation'!F:F, "", FALSE)</f>
        <v>409.71</v>
      </c>
      <c r="K337" s="12">
        <f>_xlfn.XLOOKUP(A:A, 'FY26 Full Allocation'!B:B, 'FY26 Full Allocation'!F:F, "", FALSE)</f>
        <v>409.71</v>
      </c>
      <c r="O337" t="s">
        <v>95</v>
      </c>
      <c r="P337">
        <f>_xlfn.XLOOKUP(A337,'FY26 Indirect Cost Rates'!E:E, 'FY26 Indirect Cost Rates'!D:D, "", FALSE)</f>
        <v>8</v>
      </c>
      <c r="Q337">
        <f t="shared" si="5"/>
        <v>0.08</v>
      </c>
    </row>
    <row r="338" spans="1:17">
      <c r="A338" t="s">
        <v>1205</v>
      </c>
      <c r="B338" t="s">
        <v>1206</v>
      </c>
      <c r="C338" t="s">
        <v>1207</v>
      </c>
      <c r="D338" t="s">
        <v>1208</v>
      </c>
      <c r="E338" t="s">
        <v>2332</v>
      </c>
      <c r="F338" s="13">
        <v>46296</v>
      </c>
      <c r="G338" t="s">
        <v>93</v>
      </c>
      <c r="H338" t="s">
        <v>94</v>
      </c>
      <c r="I338" s="12" t="str">
        <f>_xlfn.XLOOKUP(A:A,'FY26 Prelim Allocation'!B:B, 'FY26 Prelim Allocation'!F:F, "", FALSE)</f>
        <v/>
      </c>
      <c r="J338" s="12" t="str">
        <f>_xlfn.XLOOKUP(A:A, 'FY26 Full Allocation'!B:B, 'FY26 Full Allocation'!F:F, "", FALSE)</f>
        <v/>
      </c>
      <c r="K338" s="12" t="str">
        <f>_xlfn.XLOOKUP(A:A, 'FY26 Full Allocation'!B:B, 'FY26 Full Allocation'!F:F, "", FALSE)</f>
        <v/>
      </c>
      <c r="O338" t="s">
        <v>95</v>
      </c>
      <c r="P338" t="str">
        <f>_xlfn.XLOOKUP(A338,'FY26 Indirect Cost Rates'!E:E, 'FY26 Indirect Cost Rates'!D:D, "", FALSE)</f>
        <v/>
      </c>
      <c r="Q338">
        <f t="shared" si="5"/>
        <v>0</v>
      </c>
    </row>
    <row r="339" spans="1:17">
      <c r="A339" t="s">
        <v>1209</v>
      </c>
      <c r="B339" t="s">
        <v>1210</v>
      </c>
      <c r="C339" t="s">
        <v>1211</v>
      </c>
      <c r="D339" t="s">
        <v>1212</v>
      </c>
      <c r="E339" t="s">
        <v>2332</v>
      </c>
      <c r="F339" s="13">
        <v>46296</v>
      </c>
      <c r="G339" t="s">
        <v>93</v>
      </c>
      <c r="H339" t="s">
        <v>94</v>
      </c>
      <c r="I339" s="12">
        <f>_xlfn.XLOOKUP(A:A,'FY26 Prelim Allocation'!B:B, 'FY26 Prelim Allocation'!F:F, "", FALSE)</f>
        <v>1298.98</v>
      </c>
      <c r="J339" s="12">
        <f>_xlfn.XLOOKUP(A:A, 'FY26 Full Allocation'!B:B, 'FY26 Full Allocation'!F:F, "", FALSE)</f>
        <v>1298.69</v>
      </c>
      <c r="K339" s="12">
        <f>_xlfn.XLOOKUP(A:A, 'FY26 Full Allocation'!B:B, 'FY26 Full Allocation'!F:F, "", FALSE)</f>
        <v>1298.69</v>
      </c>
      <c r="O339" t="s">
        <v>95</v>
      </c>
      <c r="P339">
        <f>_xlfn.XLOOKUP(A339,'FY26 Indirect Cost Rates'!E:E, 'FY26 Indirect Cost Rates'!D:D, "", FALSE)</f>
        <v>8</v>
      </c>
      <c r="Q339">
        <f t="shared" si="5"/>
        <v>0.08</v>
      </c>
    </row>
    <row r="340" spans="1:17">
      <c r="A340" t="s">
        <v>1213</v>
      </c>
      <c r="B340" t="s">
        <v>1214</v>
      </c>
      <c r="C340" t="s">
        <v>1215</v>
      </c>
      <c r="D340" t="s">
        <v>1216</v>
      </c>
      <c r="E340" t="s">
        <v>2332</v>
      </c>
      <c r="F340" s="13">
        <v>46296</v>
      </c>
      <c r="G340" t="s">
        <v>93</v>
      </c>
      <c r="H340" t="s">
        <v>94</v>
      </c>
      <c r="I340" s="12">
        <f>_xlfn.XLOOKUP(A:A,'FY26 Prelim Allocation'!B:B, 'FY26 Prelim Allocation'!F:F, "", FALSE)</f>
        <v>3733.54</v>
      </c>
      <c r="J340" s="12">
        <f>_xlfn.XLOOKUP(A:A, 'FY26 Full Allocation'!B:B, 'FY26 Full Allocation'!F:F, "", FALSE)</f>
        <v>3731.85</v>
      </c>
      <c r="K340" s="12">
        <f>_xlfn.XLOOKUP(A:A, 'FY26 Full Allocation'!B:B, 'FY26 Full Allocation'!F:F, "", FALSE)</f>
        <v>3731.85</v>
      </c>
      <c r="O340" t="s">
        <v>95</v>
      </c>
      <c r="P340">
        <f>_xlfn.XLOOKUP(A340,'FY26 Indirect Cost Rates'!E:E, 'FY26 Indirect Cost Rates'!D:D, "", FALSE)</f>
        <v>8</v>
      </c>
      <c r="Q340">
        <f t="shared" si="5"/>
        <v>0.08</v>
      </c>
    </row>
    <row r="341" spans="1:17">
      <c r="A341" t="s">
        <v>1217</v>
      </c>
      <c r="B341" t="s">
        <v>1218</v>
      </c>
      <c r="C341" t="s">
        <v>1219</v>
      </c>
      <c r="D341" t="s">
        <v>1220</v>
      </c>
      <c r="E341" t="s">
        <v>2332</v>
      </c>
      <c r="F341" s="13">
        <v>46296</v>
      </c>
      <c r="G341" t="s">
        <v>93</v>
      </c>
      <c r="H341" t="s">
        <v>94</v>
      </c>
      <c r="I341" s="12">
        <f>_xlfn.XLOOKUP(A:A,'FY26 Prelim Allocation'!B:B, 'FY26 Prelim Allocation'!F:F, "", FALSE)</f>
        <v>0</v>
      </c>
      <c r="J341" s="12">
        <f>_xlfn.XLOOKUP(A:A, 'FY26 Full Allocation'!B:B, 'FY26 Full Allocation'!F:F, "", FALSE)</f>
        <v>0</v>
      </c>
      <c r="K341" s="12">
        <f>_xlfn.XLOOKUP(A:A, 'FY26 Full Allocation'!B:B, 'FY26 Full Allocation'!F:F, "", FALSE)</f>
        <v>0</v>
      </c>
      <c r="O341" t="s">
        <v>95</v>
      </c>
      <c r="P341">
        <f>_xlfn.XLOOKUP(A341,'FY26 Indirect Cost Rates'!E:E, 'FY26 Indirect Cost Rates'!D:D, "", FALSE)</f>
        <v>8</v>
      </c>
      <c r="Q341">
        <f t="shared" si="5"/>
        <v>0.08</v>
      </c>
    </row>
    <row r="342" spans="1:17">
      <c r="A342" t="s">
        <v>1221</v>
      </c>
      <c r="B342" t="s">
        <v>1222</v>
      </c>
      <c r="C342" t="s">
        <v>1223</v>
      </c>
      <c r="D342" t="s">
        <v>1224</v>
      </c>
      <c r="E342" t="s">
        <v>2332</v>
      </c>
      <c r="F342" s="13">
        <v>46296</v>
      </c>
      <c r="G342" t="s">
        <v>93</v>
      </c>
      <c r="H342" t="s">
        <v>94</v>
      </c>
      <c r="I342" s="12">
        <f>_xlfn.XLOOKUP(A:A,'FY26 Prelim Allocation'!B:B, 'FY26 Prelim Allocation'!F:F, "", FALSE)</f>
        <v>0</v>
      </c>
      <c r="J342" s="12">
        <f>_xlfn.XLOOKUP(A:A, 'FY26 Full Allocation'!B:B, 'FY26 Full Allocation'!F:F, "", FALSE)</f>
        <v>0</v>
      </c>
      <c r="K342" s="12">
        <f>_xlfn.XLOOKUP(A:A, 'FY26 Full Allocation'!B:B, 'FY26 Full Allocation'!F:F, "", FALSE)</f>
        <v>0</v>
      </c>
      <c r="O342" t="s">
        <v>95</v>
      </c>
      <c r="P342" t="str">
        <f>_xlfn.XLOOKUP(A342,'FY26 Indirect Cost Rates'!E:E, 'FY26 Indirect Cost Rates'!D:D, "", FALSE)</f>
        <v/>
      </c>
      <c r="Q342">
        <f t="shared" si="5"/>
        <v>0</v>
      </c>
    </row>
    <row r="343" spans="1:17">
      <c r="A343" t="s">
        <v>1225</v>
      </c>
      <c r="B343" t="s">
        <v>1226</v>
      </c>
      <c r="C343" t="s">
        <v>1226</v>
      </c>
      <c r="D343" t="s">
        <v>1227</v>
      </c>
      <c r="E343" t="s">
        <v>2332</v>
      </c>
      <c r="F343" s="13">
        <v>46296</v>
      </c>
      <c r="G343" t="s">
        <v>93</v>
      </c>
      <c r="H343" t="s">
        <v>94</v>
      </c>
      <c r="I343" s="12">
        <f>_xlfn.XLOOKUP(A:A,'FY26 Prelim Allocation'!B:B, 'FY26 Prelim Allocation'!F:F, "", FALSE)</f>
        <v>763.4</v>
      </c>
      <c r="J343" s="12">
        <f>_xlfn.XLOOKUP(A:A, 'FY26 Full Allocation'!B:B, 'FY26 Full Allocation'!F:F, "", FALSE)</f>
        <v>763.19</v>
      </c>
      <c r="K343" s="12">
        <f>_xlfn.XLOOKUP(A:A, 'FY26 Full Allocation'!B:B, 'FY26 Full Allocation'!F:F, "", FALSE)</f>
        <v>763.19</v>
      </c>
      <c r="O343" t="s">
        <v>95</v>
      </c>
      <c r="P343" t="str">
        <f>_xlfn.XLOOKUP(A343,'FY26 Indirect Cost Rates'!E:E, 'FY26 Indirect Cost Rates'!D:D, "", FALSE)</f>
        <v/>
      </c>
      <c r="Q343">
        <f t="shared" si="5"/>
        <v>0</v>
      </c>
    </row>
    <row r="344" spans="1:17">
      <c r="A344" t="s">
        <v>1228</v>
      </c>
      <c r="B344" t="s">
        <v>1229</v>
      </c>
      <c r="C344" t="s">
        <v>1230</v>
      </c>
      <c r="D344" t="s">
        <v>1231</v>
      </c>
      <c r="E344" t="s">
        <v>2332</v>
      </c>
      <c r="F344" s="13">
        <v>46296</v>
      </c>
      <c r="G344" t="s">
        <v>93</v>
      </c>
      <c r="H344" t="s">
        <v>94</v>
      </c>
      <c r="I344" s="12">
        <f>_xlfn.XLOOKUP(A:A,'FY26 Prelim Allocation'!B:B, 'FY26 Prelim Allocation'!F:F, "", FALSE)</f>
        <v>429.73</v>
      </c>
      <c r="J344" s="12">
        <f>_xlfn.XLOOKUP(A:A, 'FY26 Full Allocation'!B:B, 'FY26 Full Allocation'!F:F, "", FALSE)</f>
        <v>429.62</v>
      </c>
      <c r="K344" s="12">
        <f>_xlfn.XLOOKUP(A:A, 'FY26 Full Allocation'!B:B, 'FY26 Full Allocation'!F:F, "", FALSE)</f>
        <v>429.62</v>
      </c>
      <c r="O344" t="s">
        <v>95</v>
      </c>
      <c r="P344" t="str">
        <f>_xlfn.XLOOKUP(A344,'FY26 Indirect Cost Rates'!E:E, 'FY26 Indirect Cost Rates'!D:D, "", FALSE)</f>
        <v/>
      </c>
      <c r="Q344">
        <f t="shared" si="5"/>
        <v>0</v>
      </c>
    </row>
    <row r="345" spans="1:17">
      <c r="A345" t="s">
        <v>1232</v>
      </c>
      <c r="B345" t="s">
        <v>1233</v>
      </c>
      <c r="C345" t="s">
        <v>1234</v>
      </c>
      <c r="D345" t="s">
        <v>1235</v>
      </c>
      <c r="E345" t="s">
        <v>2332</v>
      </c>
      <c r="F345" s="13">
        <v>46296</v>
      </c>
      <c r="G345" t="s">
        <v>93</v>
      </c>
      <c r="H345" t="s">
        <v>94</v>
      </c>
      <c r="I345" s="12">
        <f>_xlfn.XLOOKUP(A:A,'FY26 Prelim Allocation'!B:B, 'FY26 Prelim Allocation'!F:F, "", FALSE)</f>
        <v>2000.67</v>
      </c>
      <c r="J345" s="12">
        <f>_xlfn.XLOOKUP(A:A, 'FY26 Full Allocation'!B:B, 'FY26 Full Allocation'!F:F, "", FALSE)</f>
        <v>0</v>
      </c>
      <c r="K345" s="12">
        <f>_xlfn.XLOOKUP(A:A, 'FY26 Full Allocation'!B:B, 'FY26 Full Allocation'!F:F, "", FALSE)</f>
        <v>0</v>
      </c>
      <c r="O345" t="s">
        <v>95</v>
      </c>
      <c r="P345" t="str">
        <f>_xlfn.XLOOKUP(A345,'FY26 Indirect Cost Rates'!E:E, 'FY26 Indirect Cost Rates'!D:D, "", FALSE)</f>
        <v/>
      </c>
      <c r="Q345">
        <f t="shared" si="5"/>
        <v>0</v>
      </c>
    </row>
    <row r="346" spans="1:17">
      <c r="A346" t="s">
        <v>1236</v>
      </c>
      <c r="B346" t="s">
        <v>1237</v>
      </c>
      <c r="C346" t="s">
        <v>1238</v>
      </c>
      <c r="D346" t="s">
        <v>1239</v>
      </c>
      <c r="E346" t="s">
        <v>2332</v>
      </c>
      <c r="F346" s="13">
        <v>46296</v>
      </c>
      <c r="G346" t="s">
        <v>93</v>
      </c>
      <c r="H346" t="s">
        <v>94</v>
      </c>
      <c r="I346" s="12">
        <f>_xlfn.XLOOKUP(A:A,'FY26 Prelim Allocation'!B:B, 'FY26 Prelim Allocation'!F:F, "", FALSE)</f>
        <v>32117.4</v>
      </c>
      <c r="J346" s="12">
        <f>_xlfn.XLOOKUP(A:A, 'FY26 Full Allocation'!B:B, 'FY26 Full Allocation'!F:F, "", FALSE)</f>
        <v>32109.03</v>
      </c>
      <c r="K346" s="12">
        <f>_xlfn.XLOOKUP(A:A, 'FY26 Full Allocation'!B:B, 'FY26 Full Allocation'!F:F, "", FALSE)</f>
        <v>32109.03</v>
      </c>
      <c r="O346" t="s">
        <v>95</v>
      </c>
      <c r="P346">
        <f>_xlfn.XLOOKUP(A346,'FY26 Indirect Cost Rates'!E:E, 'FY26 Indirect Cost Rates'!D:D, "", FALSE)</f>
        <v>4.0599999999999996</v>
      </c>
      <c r="Q346">
        <f t="shared" si="5"/>
        <v>4.0599999999999997E-2</v>
      </c>
    </row>
    <row r="347" spans="1:17">
      <c r="A347" t="s">
        <v>1240</v>
      </c>
      <c r="B347" t="s">
        <v>1241</v>
      </c>
      <c r="C347" t="s">
        <v>1242</v>
      </c>
      <c r="D347" t="s">
        <v>1243</v>
      </c>
      <c r="E347" t="s">
        <v>2332</v>
      </c>
      <c r="F347" s="13">
        <v>46296</v>
      </c>
      <c r="G347" t="s">
        <v>93</v>
      </c>
      <c r="H347" t="s">
        <v>94</v>
      </c>
      <c r="I347" s="12">
        <f>_xlfn.XLOOKUP(A:A,'FY26 Prelim Allocation'!B:B, 'FY26 Prelim Allocation'!F:F, "", FALSE)</f>
        <v>603.03</v>
      </c>
      <c r="J347" s="12">
        <f>_xlfn.XLOOKUP(A:A, 'FY26 Full Allocation'!B:B, 'FY26 Full Allocation'!F:F, "", FALSE)</f>
        <v>602.96</v>
      </c>
      <c r="K347" s="12">
        <f>_xlfn.XLOOKUP(A:A, 'FY26 Full Allocation'!B:B, 'FY26 Full Allocation'!F:F, "", FALSE)</f>
        <v>602.96</v>
      </c>
      <c r="O347" t="s">
        <v>95</v>
      </c>
      <c r="P347" t="str">
        <f>_xlfn.XLOOKUP(A347,'FY26 Indirect Cost Rates'!E:E, 'FY26 Indirect Cost Rates'!D:D, "", FALSE)</f>
        <v/>
      </c>
      <c r="Q347">
        <f t="shared" si="5"/>
        <v>0</v>
      </c>
    </row>
    <row r="348" spans="1:17">
      <c r="A348" t="s">
        <v>1244</v>
      </c>
      <c r="B348" t="s">
        <v>1245</v>
      </c>
      <c r="C348" t="s">
        <v>1246</v>
      </c>
      <c r="D348" t="s">
        <v>1247</v>
      </c>
      <c r="E348" t="s">
        <v>2332</v>
      </c>
      <c r="F348" s="13">
        <v>46296</v>
      </c>
      <c r="G348" t="s">
        <v>93</v>
      </c>
      <c r="H348" t="s">
        <v>94</v>
      </c>
      <c r="I348" s="12">
        <f>_xlfn.XLOOKUP(A:A,'FY26 Prelim Allocation'!B:B, 'FY26 Prelim Allocation'!F:F, "", FALSE)</f>
        <v>119314.02</v>
      </c>
      <c r="J348" s="12">
        <f>_xlfn.XLOOKUP(A:A, 'FY26 Full Allocation'!B:B, 'FY26 Full Allocation'!F:F, "", FALSE)</f>
        <v>119300.12</v>
      </c>
      <c r="K348" s="12">
        <f>_xlfn.XLOOKUP(A:A, 'FY26 Full Allocation'!B:B, 'FY26 Full Allocation'!F:F, "", FALSE)</f>
        <v>119300.12</v>
      </c>
      <c r="O348" t="s">
        <v>95</v>
      </c>
      <c r="P348">
        <f>_xlfn.XLOOKUP(A348,'FY26 Indirect Cost Rates'!E:E, 'FY26 Indirect Cost Rates'!D:D, "", FALSE)</f>
        <v>5.03</v>
      </c>
      <c r="Q348">
        <f t="shared" si="5"/>
        <v>5.0300000000000004E-2</v>
      </c>
    </row>
    <row r="349" spans="1:17">
      <c r="A349" t="s">
        <v>1248</v>
      </c>
      <c r="B349" t="s">
        <v>1249</v>
      </c>
      <c r="C349" t="s">
        <v>1250</v>
      </c>
      <c r="D349">
        <v>0</v>
      </c>
      <c r="E349" t="s">
        <v>2332</v>
      </c>
      <c r="F349" s="13">
        <v>46296</v>
      </c>
      <c r="G349" t="s">
        <v>93</v>
      </c>
      <c r="H349" t="s">
        <v>94</v>
      </c>
      <c r="I349" s="12">
        <f>_xlfn.XLOOKUP(A:A,'FY26 Prelim Allocation'!B:B, 'FY26 Prelim Allocation'!F:F, "", FALSE)</f>
        <v>0</v>
      </c>
      <c r="J349" s="12">
        <f>_xlfn.XLOOKUP(A:A, 'FY26 Full Allocation'!B:B, 'FY26 Full Allocation'!F:F, "", FALSE)</f>
        <v>0</v>
      </c>
      <c r="K349" s="12">
        <f>_xlfn.XLOOKUP(A:A, 'FY26 Full Allocation'!B:B, 'FY26 Full Allocation'!F:F, "", FALSE)</f>
        <v>0</v>
      </c>
      <c r="O349" t="s">
        <v>95</v>
      </c>
      <c r="P349" t="str">
        <f>_xlfn.XLOOKUP(A349,'FY26 Indirect Cost Rates'!E:E, 'FY26 Indirect Cost Rates'!D:D, "", FALSE)</f>
        <v/>
      </c>
      <c r="Q349">
        <f t="shared" si="5"/>
        <v>0</v>
      </c>
    </row>
    <row r="350" spans="1:17">
      <c r="A350" t="s">
        <v>1251</v>
      </c>
      <c r="B350" t="s">
        <v>1252</v>
      </c>
      <c r="C350" t="s">
        <v>1253</v>
      </c>
      <c r="D350" t="s">
        <v>1254</v>
      </c>
      <c r="E350" t="s">
        <v>2332</v>
      </c>
      <c r="F350" s="13">
        <v>46296</v>
      </c>
      <c r="G350" t="s">
        <v>93</v>
      </c>
      <c r="H350" t="s">
        <v>94</v>
      </c>
      <c r="I350" s="12">
        <f>_xlfn.XLOOKUP(A:A,'FY26 Prelim Allocation'!B:B, 'FY26 Prelim Allocation'!F:F, "", FALSE)</f>
        <v>307.20999999999998</v>
      </c>
      <c r="J350" s="12">
        <f>_xlfn.XLOOKUP(A:A, 'FY26 Full Allocation'!B:B, 'FY26 Full Allocation'!F:F, "", FALSE)</f>
        <v>0</v>
      </c>
      <c r="K350" s="12">
        <f>_xlfn.XLOOKUP(A:A, 'FY26 Full Allocation'!B:B, 'FY26 Full Allocation'!F:F, "", FALSE)</f>
        <v>0</v>
      </c>
      <c r="O350" t="s">
        <v>95</v>
      </c>
      <c r="P350" t="str">
        <f>_xlfn.XLOOKUP(A350,'FY26 Indirect Cost Rates'!E:E, 'FY26 Indirect Cost Rates'!D:D, "", FALSE)</f>
        <v/>
      </c>
      <c r="Q350">
        <f t="shared" si="5"/>
        <v>0</v>
      </c>
    </row>
    <row r="351" spans="1:17">
      <c r="A351" t="s">
        <v>1255</v>
      </c>
      <c r="B351" t="s">
        <v>1256</v>
      </c>
      <c r="C351" t="s">
        <v>1257</v>
      </c>
      <c r="D351" t="s">
        <v>1258</v>
      </c>
      <c r="E351" t="s">
        <v>2332</v>
      </c>
      <c r="F351" s="13">
        <v>46296</v>
      </c>
      <c r="G351" t="s">
        <v>93</v>
      </c>
      <c r="H351" t="s">
        <v>94</v>
      </c>
      <c r="I351" s="12">
        <f>_xlfn.XLOOKUP(A:A,'FY26 Prelim Allocation'!B:B, 'FY26 Prelim Allocation'!F:F, "", FALSE)</f>
        <v>24836.880000000001</v>
      </c>
      <c r="J351" s="12">
        <f>_xlfn.XLOOKUP(A:A, 'FY26 Full Allocation'!B:B, 'FY26 Full Allocation'!F:F, "", FALSE)</f>
        <v>24831.32</v>
      </c>
      <c r="K351" s="12">
        <f>_xlfn.XLOOKUP(A:A, 'FY26 Full Allocation'!B:B, 'FY26 Full Allocation'!F:F, "", FALSE)</f>
        <v>24831.32</v>
      </c>
      <c r="O351" t="s">
        <v>95</v>
      </c>
      <c r="P351">
        <f>_xlfn.XLOOKUP(A351,'FY26 Indirect Cost Rates'!E:E, 'FY26 Indirect Cost Rates'!D:D, "", FALSE)</f>
        <v>6.53</v>
      </c>
      <c r="Q351">
        <f t="shared" si="5"/>
        <v>6.5299999999999997E-2</v>
      </c>
    </row>
    <row r="352" spans="1:17">
      <c r="A352" t="s">
        <v>1259</v>
      </c>
      <c r="B352" t="s">
        <v>1260</v>
      </c>
      <c r="C352" t="s">
        <v>1261</v>
      </c>
      <c r="D352" t="s">
        <v>1262</v>
      </c>
      <c r="E352" t="s">
        <v>2332</v>
      </c>
      <c r="F352" s="13">
        <v>46296</v>
      </c>
      <c r="G352" t="s">
        <v>93</v>
      </c>
      <c r="H352" t="s">
        <v>94</v>
      </c>
      <c r="I352" s="12">
        <f>_xlfn.XLOOKUP(A:A,'FY26 Prelim Allocation'!B:B, 'FY26 Prelim Allocation'!F:F, "", FALSE)</f>
        <v>21754.04</v>
      </c>
      <c r="J352" s="12">
        <f>_xlfn.XLOOKUP(A:A, 'FY26 Full Allocation'!B:B, 'FY26 Full Allocation'!F:F, "", FALSE)</f>
        <v>21745.05</v>
      </c>
      <c r="K352" s="12">
        <f>_xlfn.XLOOKUP(A:A, 'FY26 Full Allocation'!B:B, 'FY26 Full Allocation'!F:F, "", FALSE)</f>
        <v>21745.05</v>
      </c>
      <c r="O352" t="s">
        <v>95</v>
      </c>
      <c r="P352">
        <f>_xlfn.XLOOKUP(A352,'FY26 Indirect Cost Rates'!E:E, 'FY26 Indirect Cost Rates'!D:D, "", FALSE)</f>
        <v>4.6500000000000004</v>
      </c>
      <c r="Q352">
        <f t="shared" si="5"/>
        <v>4.6500000000000007E-2</v>
      </c>
    </row>
    <row r="353" spans="1:17">
      <c r="A353" t="s">
        <v>1263</v>
      </c>
      <c r="B353" t="s">
        <v>1264</v>
      </c>
      <c r="C353" t="s">
        <v>1264</v>
      </c>
      <c r="D353" t="s">
        <v>1265</v>
      </c>
      <c r="E353" t="s">
        <v>2332</v>
      </c>
      <c r="F353" s="13">
        <v>46296</v>
      </c>
      <c r="G353" t="s">
        <v>93</v>
      </c>
      <c r="H353" t="s">
        <v>94</v>
      </c>
      <c r="I353" s="12">
        <f>_xlfn.XLOOKUP(A:A,'FY26 Prelim Allocation'!B:B, 'FY26 Prelim Allocation'!F:F, "", FALSE)</f>
        <v>909.09</v>
      </c>
      <c r="J353" s="12">
        <f>_xlfn.XLOOKUP(A:A, 'FY26 Full Allocation'!B:B, 'FY26 Full Allocation'!F:F, "", FALSE)</f>
        <v>908.3</v>
      </c>
      <c r="K353" s="12">
        <f>_xlfn.XLOOKUP(A:A, 'FY26 Full Allocation'!B:B, 'FY26 Full Allocation'!F:F, "", FALSE)</f>
        <v>908.3</v>
      </c>
      <c r="O353" t="s">
        <v>95</v>
      </c>
      <c r="P353">
        <f>_xlfn.XLOOKUP(A353,'FY26 Indirect Cost Rates'!E:E, 'FY26 Indirect Cost Rates'!D:D, "", FALSE)</f>
        <v>8</v>
      </c>
      <c r="Q353">
        <f t="shared" si="5"/>
        <v>0.08</v>
      </c>
    </row>
    <row r="354" spans="1:17">
      <c r="A354" t="s">
        <v>1266</v>
      </c>
      <c r="B354" t="s">
        <v>1267</v>
      </c>
      <c r="C354" t="s">
        <v>1267</v>
      </c>
      <c r="D354" t="s">
        <v>1268</v>
      </c>
      <c r="E354" t="s">
        <v>2332</v>
      </c>
      <c r="F354" s="13">
        <v>46296</v>
      </c>
      <c r="G354" t="s">
        <v>93</v>
      </c>
      <c r="H354" t="s">
        <v>94</v>
      </c>
      <c r="I354" s="12">
        <f>_xlfn.XLOOKUP(A:A,'FY26 Prelim Allocation'!B:B, 'FY26 Prelim Allocation'!F:F, "", FALSE)</f>
        <v>861.68</v>
      </c>
      <c r="J354" s="12">
        <f>_xlfn.XLOOKUP(A:A, 'FY26 Full Allocation'!B:B, 'FY26 Full Allocation'!F:F, "", FALSE)</f>
        <v>860.77</v>
      </c>
      <c r="K354" s="12">
        <f>_xlfn.XLOOKUP(A:A, 'FY26 Full Allocation'!B:B, 'FY26 Full Allocation'!F:F, "", FALSE)</f>
        <v>860.77</v>
      </c>
      <c r="O354" t="s">
        <v>95</v>
      </c>
      <c r="P354">
        <f>_xlfn.XLOOKUP(A354,'FY26 Indirect Cost Rates'!E:E, 'FY26 Indirect Cost Rates'!D:D, "", FALSE)</f>
        <v>8</v>
      </c>
      <c r="Q354">
        <f t="shared" si="5"/>
        <v>0.08</v>
      </c>
    </row>
    <row r="355" spans="1:17">
      <c r="A355" t="s">
        <v>1269</v>
      </c>
      <c r="B355" t="s">
        <v>1270</v>
      </c>
      <c r="C355" t="s">
        <v>1270</v>
      </c>
      <c r="D355" t="s">
        <v>1271</v>
      </c>
      <c r="E355" t="s">
        <v>2332</v>
      </c>
      <c r="F355" s="13">
        <v>46296</v>
      </c>
      <c r="G355" t="s">
        <v>93</v>
      </c>
      <c r="H355" t="s">
        <v>94</v>
      </c>
      <c r="I355" s="12">
        <f>_xlfn.XLOOKUP(A:A,'FY26 Prelim Allocation'!B:B, 'FY26 Prelim Allocation'!F:F, "", FALSE)</f>
        <v>433.29</v>
      </c>
      <c r="J355" s="12">
        <f>_xlfn.XLOOKUP(A:A, 'FY26 Full Allocation'!B:B, 'FY26 Full Allocation'!F:F, "", FALSE)</f>
        <v>432.99</v>
      </c>
      <c r="K355" s="12">
        <f>_xlfn.XLOOKUP(A:A, 'FY26 Full Allocation'!B:B, 'FY26 Full Allocation'!F:F, "", FALSE)</f>
        <v>432.99</v>
      </c>
      <c r="O355" t="s">
        <v>95</v>
      </c>
      <c r="P355">
        <f>_xlfn.XLOOKUP(A355,'FY26 Indirect Cost Rates'!E:E, 'FY26 Indirect Cost Rates'!D:D, "", FALSE)</f>
        <v>8</v>
      </c>
      <c r="Q355">
        <f t="shared" si="5"/>
        <v>0.08</v>
      </c>
    </row>
    <row r="356" spans="1:17">
      <c r="A356" t="s">
        <v>1272</v>
      </c>
      <c r="B356" t="s">
        <v>1273</v>
      </c>
      <c r="C356" t="s">
        <v>1273</v>
      </c>
      <c r="D356" t="s">
        <v>1274</v>
      </c>
      <c r="E356" t="s">
        <v>2332</v>
      </c>
      <c r="F356" s="13">
        <v>46296</v>
      </c>
      <c r="G356" t="s">
        <v>93</v>
      </c>
      <c r="H356" t="s">
        <v>94</v>
      </c>
      <c r="I356" s="12">
        <f>_xlfn.XLOOKUP(A:A,'FY26 Prelim Allocation'!B:B, 'FY26 Prelim Allocation'!F:F, "", FALSE)</f>
        <v>0</v>
      </c>
      <c r="J356" s="12">
        <f>_xlfn.XLOOKUP(A:A, 'FY26 Full Allocation'!B:B, 'FY26 Full Allocation'!F:F, "", FALSE)</f>
        <v>0</v>
      </c>
      <c r="K356" s="12">
        <f>_xlfn.XLOOKUP(A:A, 'FY26 Full Allocation'!B:B, 'FY26 Full Allocation'!F:F, "", FALSE)</f>
        <v>0</v>
      </c>
      <c r="O356" t="s">
        <v>95</v>
      </c>
      <c r="P356">
        <f>_xlfn.XLOOKUP(A356,'FY26 Indirect Cost Rates'!E:E, 'FY26 Indirect Cost Rates'!D:D, "", FALSE)</f>
        <v>8</v>
      </c>
      <c r="Q356">
        <f t="shared" si="5"/>
        <v>0.08</v>
      </c>
    </row>
    <row r="357" spans="1:17">
      <c r="A357" t="s">
        <v>1275</v>
      </c>
      <c r="B357" t="s">
        <v>1276</v>
      </c>
      <c r="C357" t="s">
        <v>1277</v>
      </c>
      <c r="D357" t="s">
        <v>1278</v>
      </c>
      <c r="E357" t="s">
        <v>2332</v>
      </c>
      <c r="F357" s="13">
        <v>46296</v>
      </c>
      <c r="G357" t="s">
        <v>93</v>
      </c>
      <c r="H357" t="s">
        <v>94</v>
      </c>
      <c r="I357" s="12">
        <f>_xlfn.XLOOKUP(A:A,'FY26 Prelim Allocation'!B:B, 'FY26 Prelim Allocation'!F:F, "", FALSE)</f>
        <v>1273.23</v>
      </c>
      <c r="J357" s="12">
        <f>_xlfn.XLOOKUP(A:A, 'FY26 Full Allocation'!B:B, 'FY26 Full Allocation'!F:F, "", FALSE)</f>
        <v>1271.8399999999999</v>
      </c>
      <c r="K357" s="12">
        <f>_xlfn.XLOOKUP(A:A, 'FY26 Full Allocation'!B:B, 'FY26 Full Allocation'!F:F, "", FALSE)</f>
        <v>1271.8399999999999</v>
      </c>
      <c r="O357" t="s">
        <v>95</v>
      </c>
      <c r="P357">
        <f>_xlfn.XLOOKUP(A357,'FY26 Indirect Cost Rates'!E:E, 'FY26 Indirect Cost Rates'!D:D, "", FALSE)</f>
        <v>8</v>
      </c>
      <c r="Q357">
        <f t="shared" si="5"/>
        <v>0.08</v>
      </c>
    </row>
    <row r="358" spans="1:17">
      <c r="A358" t="s">
        <v>1279</v>
      </c>
      <c r="B358" t="s">
        <v>1280</v>
      </c>
      <c r="C358" t="s">
        <v>1280</v>
      </c>
      <c r="D358" t="s">
        <v>1281</v>
      </c>
      <c r="E358" t="s">
        <v>2332</v>
      </c>
      <c r="F358" s="13">
        <v>46296</v>
      </c>
      <c r="G358" t="s">
        <v>93</v>
      </c>
      <c r="H358" t="s">
        <v>94</v>
      </c>
      <c r="I358" s="12">
        <f>_xlfn.XLOOKUP(A:A,'FY26 Prelim Allocation'!B:B, 'FY26 Prelim Allocation'!F:F, "", FALSE)</f>
        <v>1935.63</v>
      </c>
      <c r="J358" s="12">
        <f>_xlfn.XLOOKUP(A:A, 'FY26 Full Allocation'!B:B, 'FY26 Full Allocation'!F:F, "", FALSE)</f>
        <v>1934.1</v>
      </c>
      <c r="K358" s="12">
        <f>_xlfn.XLOOKUP(A:A, 'FY26 Full Allocation'!B:B, 'FY26 Full Allocation'!F:F, "", FALSE)</f>
        <v>1934.1</v>
      </c>
      <c r="O358" t="s">
        <v>95</v>
      </c>
      <c r="P358">
        <f>_xlfn.XLOOKUP(A358,'FY26 Indirect Cost Rates'!E:E, 'FY26 Indirect Cost Rates'!D:D, "", FALSE)</f>
        <v>8</v>
      </c>
      <c r="Q358">
        <f t="shared" si="5"/>
        <v>0.08</v>
      </c>
    </row>
    <row r="359" spans="1:17">
      <c r="A359" t="s">
        <v>1282</v>
      </c>
      <c r="B359" t="s">
        <v>1283</v>
      </c>
      <c r="C359" t="s">
        <v>1284</v>
      </c>
      <c r="D359" t="s">
        <v>1285</v>
      </c>
      <c r="E359" t="s">
        <v>2332</v>
      </c>
      <c r="F359" s="13">
        <v>46296</v>
      </c>
      <c r="G359" t="s">
        <v>93</v>
      </c>
      <c r="H359" t="s">
        <v>94</v>
      </c>
      <c r="I359" s="12">
        <f>_xlfn.XLOOKUP(A:A,'FY26 Prelim Allocation'!B:B, 'FY26 Prelim Allocation'!F:F, "", FALSE)</f>
        <v>1057.29</v>
      </c>
      <c r="J359" s="12">
        <f>_xlfn.XLOOKUP(A:A, 'FY26 Full Allocation'!B:B, 'FY26 Full Allocation'!F:F, "", FALSE)</f>
        <v>1056.21</v>
      </c>
      <c r="K359" s="12">
        <f>_xlfn.XLOOKUP(A:A, 'FY26 Full Allocation'!B:B, 'FY26 Full Allocation'!F:F, "", FALSE)</f>
        <v>1056.21</v>
      </c>
      <c r="O359" t="s">
        <v>95</v>
      </c>
      <c r="P359">
        <f>_xlfn.XLOOKUP(A359,'FY26 Indirect Cost Rates'!E:E, 'FY26 Indirect Cost Rates'!D:D, "", FALSE)</f>
        <v>8</v>
      </c>
      <c r="Q359">
        <f t="shared" si="5"/>
        <v>0.08</v>
      </c>
    </row>
    <row r="360" spans="1:17">
      <c r="A360" t="s">
        <v>1286</v>
      </c>
      <c r="B360" t="s">
        <v>1287</v>
      </c>
      <c r="C360" t="s">
        <v>1287</v>
      </c>
      <c r="D360" t="s">
        <v>1288</v>
      </c>
      <c r="E360" t="s">
        <v>2332</v>
      </c>
      <c r="F360" s="13">
        <v>46296</v>
      </c>
      <c r="G360" t="s">
        <v>93</v>
      </c>
      <c r="H360" t="s">
        <v>94</v>
      </c>
      <c r="I360" s="12">
        <f>_xlfn.XLOOKUP(A:A,'FY26 Prelim Allocation'!B:B, 'FY26 Prelim Allocation'!F:F, "", FALSE)</f>
        <v>655.51</v>
      </c>
      <c r="J360" s="12">
        <f>_xlfn.XLOOKUP(A:A, 'FY26 Full Allocation'!B:B, 'FY26 Full Allocation'!F:F, "", FALSE)</f>
        <v>654.91</v>
      </c>
      <c r="K360" s="12">
        <f>_xlfn.XLOOKUP(A:A, 'FY26 Full Allocation'!B:B, 'FY26 Full Allocation'!F:F, "", FALSE)</f>
        <v>654.91</v>
      </c>
      <c r="O360" t="s">
        <v>95</v>
      </c>
      <c r="P360">
        <f>_xlfn.XLOOKUP(A360,'FY26 Indirect Cost Rates'!E:E, 'FY26 Indirect Cost Rates'!D:D, "", FALSE)</f>
        <v>8</v>
      </c>
      <c r="Q360">
        <f t="shared" si="5"/>
        <v>0.08</v>
      </c>
    </row>
    <row r="361" spans="1:17">
      <c r="A361" t="s">
        <v>1289</v>
      </c>
      <c r="B361" t="s">
        <v>1290</v>
      </c>
      <c r="C361" t="s">
        <v>1290</v>
      </c>
      <c r="D361" t="s">
        <v>1291</v>
      </c>
      <c r="E361" t="s">
        <v>2332</v>
      </c>
      <c r="F361" s="13">
        <v>46296</v>
      </c>
      <c r="G361" t="s">
        <v>93</v>
      </c>
      <c r="H361" t="s">
        <v>94</v>
      </c>
      <c r="I361" s="12">
        <f>_xlfn.XLOOKUP(A:A,'FY26 Prelim Allocation'!B:B, 'FY26 Prelim Allocation'!F:F, "", FALSE)</f>
        <v>1378.97</v>
      </c>
      <c r="J361" s="12">
        <f>_xlfn.XLOOKUP(A:A, 'FY26 Full Allocation'!B:B, 'FY26 Full Allocation'!F:F, "", FALSE)</f>
        <v>1377.91</v>
      </c>
      <c r="K361" s="12">
        <f>_xlfn.XLOOKUP(A:A, 'FY26 Full Allocation'!B:B, 'FY26 Full Allocation'!F:F, "", FALSE)</f>
        <v>1377.91</v>
      </c>
      <c r="O361" t="s">
        <v>95</v>
      </c>
      <c r="P361">
        <f>_xlfn.XLOOKUP(A361,'FY26 Indirect Cost Rates'!E:E, 'FY26 Indirect Cost Rates'!D:D, "", FALSE)</f>
        <v>8</v>
      </c>
      <c r="Q361">
        <f t="shared" si="5"/>
        <v>0.08</v>
      </c>
    </row>
    <row r="362" spans="1:17">
      <c r="A362" t="s">
        <v>1292</v>
      </c>
      <c r="B362" t="s">
        <v>1293</v>
      </c>
      <c r="C362" t="s">
        <v>1293</v>
      </c>
      <c r="D362" t="s">
        <v>1294</v>
      </c>
      <c r="E362" t="s">
        <v>2332</v>
      </c>
      <c r="F362" s="13">
        <v>46296</v>
      </c>
      <c r="G362" t="s">
        <v>93</v>
      </c>
      <c r="H362" t="s">
        <v>94</v>
      </c>
      <c r="I362" s="12">
        <f>_xlfn.XLOOKUP(A:A,'FY26 Prelim Allocation'!B:B, 'FY26 Prelim Allocation'!F:F, "", FALSE)</f>
        <v>2840.16</v>
      </c>
      <c r="J362" s="12">
        <f>_xlfn.XLOOKUP(A:A, 'FY26 Full Allocation'!B:B, 'FY26 Full Allocation'!F:F, "", FALSE)</f>
        <v>2839.67</v>
      </c>
      <c r="K362" s="12">
        <f>_xlfn.XLOOKUP(A:A, 'FY26 Full Allocation'!B:B, 'FY26 Full Allocation'!F:F, "", FALSE)</f>
        <v>2839.67</v>
      </c>
      <c r="O362" t="s">
        <v>95</v>
      </c>
      <c r="P362">
        <f>_xlfn.XLOOKUP(A362,'FY26 Indirect Cost Rates'!E:E, 'FY26 Indirect Cost Rates'!D:D, "", FALSE)</f>
        <v>8</v>
      </c>
      <c r="Q362">
        <f t="shared" si="5"/>
        <v>0.08</v>
      </c>
    </row>
    <row r="363" spans="1:17">
      <c r="A363" t="s">
        <v>1295</v>
      </c>
      <c r="B363" t="s">
        <v>1296</v>
      </c>
      <c r="C363" t="s">
        <v>1296</v>
      </c>
      <c r="D363" t="s">
        <v>1297</v>
      </c>
      <c r="E363" t="s">
        <v>2332</v>
      </c>
      <c r="F363" s="13">
        <v>46296</v>
      </c>
      <c r="G363" t="s">
        <v>93</v>
      </c>
      <c r="H363" t="s">
        <v>94</v>
      </c>
      <c r="I363" s="12">
        <f>_xlfn.XLOOKUP(A:A,'FY26 Prelim Allocation'!B:B, 'FY26 Prelim Allocation'!F:F, "", FALSE)</f>
        <v>911.39</v>
      </c>
      <c r="J363" s="12">
        <f>_xlfn.XLOOKUP(A:A, 'FY26 Full Allocation'!B:B, 'FY26 Full Allocation'!F:F, "", FALSE)</f>
        <v>910.47</v>
      </c>
      <c r="K363" s="12">
        <f>_xlfn.XLOOKUP(A:A, 'FY26 Full Allocation'!B:B, 'FY26 Full Allocation'!F:F, "", FALSE)</f>
        <v>910.47</v>
      </c>
      <c r="O363" t="s">
        <v>95</v>
      </c>
      <c r="P363">
        <f>_xlfn.XLOOKUP(A363,'FY26 Indirect Cost Rates'!E:E, 'FY26 Indirect Cost Rates'!D:D, "", FALSE)</f>
        <v>8</v>
      </c>
      <c r="Q363">
        <f t="shared" si="5"/>
        <v>0.08</v>
      </c>
    </row>
    <row r="364" spans="1:17">
      <c r="A364" t="s">
        <v>1298</v>
      </c>
      <c r="B364" t="s">
        <v>1299</v>
      </c>
      <c r="C364" t="s">
        <v>1299</v>
      </c>
      <c r="D364" t="s">
        <v>1300</v>
      </c>
      <c r="E364" t="s">
        <v>2332</v>
      </c>
      <c r="F364" s="13">
        <v>46296</v>
      </c>
      <c r="G364" t="s">
        <v>93</v>
      </c>
      <c r="H364" t="s">
        <v>94</v>
      </c>
      <c r="I364" s="12">
        <f>_xlfn.XLOOKUP(A:A,'FY26 Prelim Allocation'!B:B, 'FY26 Prelim Allocation'!F:F, "", FALSE)</f>
        <v>2054.02</v>
      </c>
      <c r="J364" s="12">
        <f>_xlfn.XLOOKUP(A:A, 'FY26 Full Allocation'!B:B, 'FY26 Full Allocation'!F:F, "", FALSE)</f>
        <v>2052.73</v>
      </c>
      <c r="K364" s="12">
        <f>_xlfn.XLOOKUP(A:A, 'FY26 Full Allocation'!B:B, 'FY26 Full Allocation'!F:F, "", FALSE)</f>
        <v>2052.73</v>
      </c>
      <c r="O364" t="s">
        <v>95</v>
      </c>
      <c r="P364">
        <f>_xlfn.XLOOKUP(A364,'FY26 Indirect Cost Rates'!E:E, 'FY26 Indirect Cost Rates'!D:D, "", FALSE)</f>
        <v>8</v>
      </c>
      <c r="Q364">
        <f t="shared" si="5"/>
        <v>0.08</v>
      </c>
    </row>
    <row r="365" spans="1:17">
      <c r="A365" t="s">
        <v>1301</v>
      </c>
      <c r="B365" t="s">
        <v>1302</v>
      </c>
      <c r="C365" t="s">
        <v>1302</v>
      </c>
      <c r="D365" t="s">
        <v>1303</v>
      </c>
      <c r="E365" t="s">
        <v>2332</v>
      </c>
      <c r="F365" s="13">
        <v>46296</v>
      </c>
      <c r="G365" t="s">
        <v>93</v>
      </c>
      <c r="H365" t="s">
        <v>94</v>
      </c>
      <c r="I365" s="12">
        <f>_xlfn.XLOOKUP(A:A,'FY26 Prelim Allocation'!B:B, 'FY26 Prelim Allocation'!F:F, "", FALSE)</f>
        <v>799.05</v>
      </c>
      <c r="J365" s="12">
        <f>_xlfn.XLOOKUP(A:A, 'FY26 Full Allocation'!B:B, 'FY26 Full Allocation'!F:F, "", FALSE)</f>
        <v>798.43</v>
      </c>
      <c r="K365" s="12">
        <f>_xlfn.XLOOKUP(A:A, 'FY26 Full Allocation'!B:B, 'FY26 Full Allocation'!F:F, "", FALSE)</f>
        <v>798.43</v>
      </c>
      <c r="O365" t="s">
        <v>95</v>
      </c>
      <c r="P365">
        <f>_xlfn.XLOOKUP(A365,'FY26 Indirect Cost Rates'!E:E, 'FY26 Indirect Cost Rates'!D:D, "", FALSE)</f>
        <v>8</v>
      </c>
      <c r="Q365">
        <f t="shared" si="5"/>
        <v>0.08</v>
      </c>
    </row>
    <row r="366" spans="1:17">
      <c r="A366" t="s">
        <v>1304</v>
      </c>
      <c r="B366" t="s">
        <v>1305</v>
      </c>
      <c r="C366" t="s">
        <v>1306</v>
      </c>
      <c r="D366" t="s">
        <v>1307</v>
      </c>
      <c r="E366" t="s">
        <v>2332</v>
      </c>
      <c r="F366" s="13">
        <v>46296</v>
      </c>
      <c r="G366" t="s">
        <v>93</v>
      </c>
      <c r="H366" t="s">
        <v>94</v>
      </c>
      <c r="I366" s="12">
        <f>_xlfn.XLOOKUP(A:A,'FY26 Prelim Allocation'!B:B, 'FY26 Prelim Allocation'!F:F, "", FALSE)</f>
        <v>1387.12</v>
      </c>
      <c r="J366" s="12">
        <f>_xlfn.XLOOKUP(A:A, 'FY26 Full Allocation'!B:B, 'FY26 Full Allocation'!F:F, "", FALSE)</f>
        <v>1386.05</v>
      </c>
      <c r="K366" s="12">
        <f>_xlfn.XLOOKUP(A:A, 'FY26 Full Allocation'!B:B, 'FY26 Full Allocation'!F:F, "", FALSE)</f>
        <v>1386.05</v>
      </c>
      <c r="O366" t="s">
        <v>95</v>
      </c>
      <c r="P366">
        <f>_xlfn.XLOOKUP(A366,'FY26 Indirect Cost Rates'!E:E, 'FY26 Indirect Cost Rates'!D:D, "", FALSE)</f>
        <v>8</v>
      </c>
      <c r="Q366">
        <f t="shared" si="5"/>
        <v>0.08</v>
      </c>
    </row>
    <row r="367" spans="1:17">
      <c r="A367" t="s">
        <v>1308</v>
      </c>
      <c r="B367" t="s">
        <v>1309</v>
      </c>
      <c r="C367" t="s">
        <v>1309</v>
      </c>
      <c r="D367" t="s">
        <v>1310</v>
      </c>
      <c r="E367" t="s">
        <v>2332</v>
      </c>
      <c r="F367" s="13">
        <v>46296</v>
      </c>
      <c r="G367" t="s">
        <v>93</v>
      </c>
      <c r="H367" t="s">
        <v>94</v>
      </c>
      <c r="I367" s="12">
        <f>_xlfn.XLOOKUP(A:A,'FY26 Prelim Allocation'!B:B, 'FY26 Prelim Allocation'!F:F, "", FALSE)</f>
        <v>1724.73</v>
      </c>
      <c r="J367" s="12">
        <f>_xlfn.XLOOKUP(A:A, 'FY26 Full Allocation'!B:B, 'FY26 Full Allocation'!F:F, "", FALSE)</f>
        <v>1723.36</v>
      </c>
      <c r="K367" s="12">
        <f>_xlfn.XLOOKUP(A:A, 'FY26 Full Allocation'!B:B, 'FY26 Full Allocation'!F:F, "", FALSE)</f>
        <v>1723.36</v>
      </c>
      <c r="O367" t="s">
        <v>95</v>
      </c>
      <c r="P367">
        <f>_xlfn.XLOOKUP(A367,'FY26 Indirect Cost Rates'!E:E, 'FY26 Indirect Cost Rates'!D:D, "", FALSE)</f>
        <v>8</v>
      </c>
      <c r="Q367">
        <f t="shared" si="5"/>
        <v>0.08</v>
      </c>
    </row>
    <row r="368" spans="1:17">
      <c r="A368" t="s">
        <v>1311</v>
      </c>
      <c r="B368" t="s">
        <v>1312</v>
      </c>
      <c r="C368" t="s">
        <v>1312</v>
      </c>
      <c r="D368" t="s">
        <v>1313</v>
      </c>
      <c r="E368" t="s">
        <v>2332</v>
      </c>
      <c r="F368" s="13">
        <v>46296</v>
      </c>
      <c r="G368" t="s">
        <v>93</v>
      </c>
      <c r="H368" t="s">
        <v>94</v>
      </c>
      <c r="I368" s="12">
        <f>_xlfn.XLOOKUP(A:A,'FY26 Prelim Allocation'!B:B, 'FY26 Prelim Allocation'!F:F, "", FALSE)</f>
        <v>2232.9299999999998</v>
      </c>
      <c r="J368" s="12">
        <f>_xlfn.XLOOKUP(A:A, 'FY26 Full Allocation'!B:B, 'FY26 Full Allocation'!F:F, "", FALSE)</f>
        <v>2232.4699999999998</v>
      </c>
      <c r="K368" s="12">
        <f>_xlfn.XLOOKUP(A:A, 'FY26 Full Allocation'!B:B, 'FY26 Full Allocation'!F:F, "", FALSE)</f>
        <v>2232.4699999999998</v>
      </c>
      <c r="O368" t="s">
        <v>95</v>
      </c>
      <c r="P368">
        <f>_xlfn.XLOOKUP(A368,'FY26 Indirect Cost Rates'!E:E, 'FY26 Indirect Cost Rates'!D:D, "", FALSE)</f>
        <v>8</v>
      </c>
      <c r="Q368">
        <f t="shared" si="5"/>
        <v>0.08</v>
      </c>
    </row>
    <row r="369" spans="1:17">
      <c r="A369" t="s">
        <v>1314</v>
      </c>
      <c r="B369" t="s">
        <v>1315</v>
      </c>
      <c r="C369" t="s">
        <v>1315</v>
      </c>
      <c r="D369" t="s">
        <v>1316</v>
      </c>
      <c r="E369" t="s">
        <v>2332</v>
      </c>
      <c r="F369" s="13">
        <v>46296</v>
      </c>
      <c r="G369" t="s">
        <v>93</v>
      </c>
      <c r="H369" t="s">
        <v>94</v>
      </c>
      <c r="I369" s="12">
        <f>_xlfn.XLOOKUP(A:A,'FY26 Prelim Allocation'!B:B, 'FY26 Prelim Allocation'!F:F, "", FALSE)</f>
        <v>904.62</v>
      </c>
      <c r="J369" s="12">
        <f>_xlfn.XLOOKUP(A:A, 'FY26 Full Allocation'!B:B, 'FY26 Full Allocation'!F:F, "", FALSE)</f>
        <v>903.65</v>
      </c>
      <c r="K369" s="12">
        <f>_xlfn.XLOOKUP(A:A, 'FY26 Full Allocation'!B:B, 'FY26 Full Allocation'!F:F, "", FALSE)</f>
        <v>903.65</v>
      </c>
      <c r="O369" t="s">
        <v>95</v>
      </c>
      <c r="P369">
        <f>_xlfn.XLOOKUP(A369,'FY26 Indirect Cost Rates'!E:E, 'FY26 Indirect Cost Rates'!D:D, "", FALSE)</f>
        <v>8</v>
      </c>
      <c r="Q369">
        <f t="shared" si="5"/>
        <v>0.08</v>
      </c>
    </row>
    <row r="370" spans="1:17">
      <c r="A370" t="s">
        <v>1317</v>
      </c>
      <c r="B370" t="s">
        <v>1318</v>
      </c>
      <c r="C370" t="s">
        <v>1318</v>
      </c>
      <c r="D370" t="s">
        <v>1319</v>
      </c>
      <c r="E370" t="s">
        <v>2332</v>
      </c>
      <c r="F370" s="13">
        <v>46296</v>
      </c>
      <c r="G370" t="s">
        <v>93</v>
      </c>
      <c r="H370" t="s">
        <v>94</v>
      </c>
      <c r="I370" s="12">
        <f>_xlfn.XLOOKUP(A:A,'FY26 Prelim Allocation'!B:B, 'FY26 Prelim Allocation'!F:F, "", FALSE)</f>
        <v>0</v>
      </c>
      <c r="J370" s="12">
        <f>_xlfn.XLOOKUP(A:A, 'FY26 Full Allocation'!B:B, 'FY26 Full Allocation'!F:F, "", FALSE)</f>
        <v>0</v>
      </c>
      <c r="K370" s="12">
        <f>_xlfn.XLOOKUP(A:A, 'FY26 Full Allocation'!B:B, 'FY26 Full Allocation'!F:F, "", FALSE)</f>
        <v>0</v>
      </c>
      <c r="O370" t="s">
        <v>95</v>
      </c>
      <c r="P370">
        <f>_xlfn.XLOOKUP(A370,'FY26 Indirect Cost Rates'!E:E, 'FY26 Indirect Cost Rates'!D:D, "", FALSE)</f>
        <v>8</v>
      </c>
      <c r="Q370">
        <f t="shared" si="5"/>
        <v>0.08</v>
      </c>
    </row>
    <row r="371" spans="1:17">
      <c r="A371" t="s">
        <v>1320</v>
      </c>
      <c r="B371" t="s">
        <v>1321</v>
      </c>
      <c r="C371" t="s">
        <v>1322</v>
      </c>
      <c r="D371" t="s">
        <v>1323</v>
      </c>
      <c r="E371" t="s">
        <v>2332</v>
      </c>
      <c r="F371" s="13">
        <v>46296</v>
      </c>
      <c r="G371" t="s">
        <v>93</v>
      </c>
      <c r="H371" t="s">
        <v>94</v>
      </c>
      <c r="I371" s="12">
        <f>_xlfn.XLOOKUP(A:A,'FY26 Prelim Allocation'!B:B, 'FY26 Prelim Allocation'!F:F, "", FALSE)</f>
        <v>1347.97</v>
      </c>
      <c r="J371" s="12">
        <f>_xlfn.XLOOKUP(A:A, 'FY26 Full Allocation'!B:B, 'FY26 Full Allocation'!F:F, "", FALSE)</f>
        <v>1346.71</v>
      </c>
      <c r="K371" s="12">
        <f>_xlfn.XLOOKUP(A:A, 'FY26 Full Allocation'!B:B, 'FY26 Full Allocation'!F:F, "", FALSE)</f>
        <v>1346.71</v>
      </c>
      <c r="O371" t="s">
        <v>95</v>
      </c>
      <c r="P371">
        <f>_xlfn.XLOOKUP(A371,'FY26 Indirect Cost Rates'!E:E, 'FY26 Indirect Cost Rates'!D:D, "", FALSE)</f>
        <v>8</v>
      </c>
      <c r="Q371">
        <f t="shared" si="5"/>
        <v>0.08</v>
      </c>
    </row>
    <row r="372" spans="1:17">
      <c r="A372" t="s">
        <v>1324</v>
      </c>
      <c r="B372" t="s">
        <v>1325</v>
      </c>
      <c r="C372" t="s">
        <v>1325</v>
      </c>
      <c r="D372" t="s">
        <v>1326</v>
      </c>
      <c r="E372" t="s">
        <v>2332</v>
      </c>
      <c r="F372" s="13">
        <v>46296</v>
      </c>
      <c r="G372" t="s">
        <v>93</v>
      </c>
      <c r="H372" t="s">
        <v>94</v>
      </c>
      <c r="I372" s="12">
        <f>_xlfn.XLOOKUP(A:A,'FY26 Prelim Allocation'!B:B, 'FY26 Prelim Allocation'!F:F, "", FALSE)</f>
        <v>1138.1300000000001</v>
      </c>
      <c r="J372" s="12">
        <f>_xlfn.XLOOKUP(A:A, 'FY26 Full Allocation'!B:B, 'FY26 Full Allocation'!F:F, "", FALSE)</f>
        <v>1137.55</v>
      </c>
      <c r="K372" s="12">
        <f>_xlfn.XLOOKUP(A:A, 'FY26 Full Allocation'!B:B, 'FY26 Full Allocation'!F:F, "", FALSE)</f>
        <v>1137.55</v>
      </c>
      <c r="O372" t="s">
        <v>95</v>
      </c>
      <c r="P372">
        <f>_xlfn.XLOOKUP(A372,'FY26 Indirect Cost Rates'!E:E, 'FY26 Indirect Cost Rates'!D:D, "", FALSE)</f>
        <v>8</v>
      </c>
      <c r="Q372">
        <f t="shared" si="5"/>
        <v>0.08</v>
      </c>
    </row>
    <row r="373" spans="1:17">
      <c r="A373" t="s">
        <v>1327</v>
      </c>
      <c r="B373" t="s">
        <v>1328</v>
      </c>
      <c r="C373" t="s">
        <v>1329</v>
      </c>
      <c r="D373" t="s">
        <v>1330</v>
      </c>
      <c r="E373" t="s">
        <v>2332</v>
      </c>
      <c r="F373" s="13">
        <v>46296</v>
      </c>
      <c r="G373" t="s">
        <v>93</v>
      </c>
      <c r="H373" t="s">
        <v>94</v>
      </c>
      <c r="I373" s="12">
        <f>_xlfn.XLOOKUP(A:A,'FY26 Prelim Allocation'!B:B, 'FY26 Prelim Allocation'!F:F, "", FALSE)</f>
        <v>3099.49</v>
      </c>
      <c r="J373" s="12">
        <f>_xlfn.XLOOKUP(A:A, 'FY26 Full Allocation'!B:B, 'FY26 Full Allocation'!F:F, "", FALSE)</f>
        <v>3098.08</v>
      </c>
      <c r="K373" s="12">
        <f>_xlfn.XLOOKUP(A:A, 'FY26 Full Allocation'!B:B, 'FY26 Full Allocation'!F:F, "", FALSE)</f>
        <v>3098.08</v>
      </c>
      <c r="O373" t="s">
        <v>95</v>
      </c>
      <c r="P373">
        <f>_xlfn.XLOOKUP(A373,'FY26 Indirect Cost Rates'!E:E, 'FY26 Indirect Cost Rates'!D:D, "", FALSE)</f>
        <v>8</v>
      </c>
      <c r="Q373">
        <f t="shared" si="5"/>
        <v>0.08</v>
      </c>
    </row>
    <row r="374" spans="1:17">
      <c r="A374" t="s">
        <v>1331</v>
      </c>
      <c r="B374" t="s">
        <v>1332</v>
      </c>
      <c r="C374" t="s">
        <v>1332</v>
      </c>
      <c r="D374" t="s">
        <v>1333</v>
      </c>
      <c r="E374" t="s">
        <v>2332</v>
      </c>
      <c r="F374" s="13">
        <v>46296</v>
      </c>
      <c r="G374" t="s">
        <v>93</v>
      </c>
      <c r="H374" t="s">
        <v>94</v>
      </c>
      <c r="I374" s="12">
        <f>_xlfn.XLOOKUP(A:A,'FY26 Prelim Allocation'!B:B, 'FY26 Prelim Allocation'!F:F, "", FALSE)</f>
        <v>714.81</v>
      </c>
      <c r="J374" s="12">
        <f>_xlfn.XLOOKUP(A:A, 'FY26 Full Allocation'!B:B, 'FY26 Full Allocation'!F:F, "", FALSE)</f>
        <v>713.92</v>
      </c>
      <c r="K374" s="12">
        <f>_xlfn.XLOOKUP(A:A, 'FY26 Full Allocation'!B:B, 'FY26 Full Allocation'!F:F, "", FALSE)</f>
        <v>713.92</v>
      </c>
      <c r="O374" t="s">
        <v>95</v>
      </c>
      <c r="P374">
        <f>_xlfn.XLOOKUP(A374,'FY26 Indirect Cost Rates'!E:E, 'FY26 Indirect Cost Rates'!D:D, "", FALSE)</f>
        <v>8</v>
      </c>
      <c r="Q374">
        <f t="shared" si="5"/>
        <v>0.08</v>
      </c>
    </row>
    <row r="375" spans="1:17">
      <c r="A375" t="s">
        <v>1334</v>
      </c>
      <c r="B375" t="s">
        <v>1335</v>
      </c>
      <c r="C375" t="s">
        <v>1335</v>
      </c>
      <c r="D375" t="s">
        <v>1336</v>
      </c>
      <c r="E375" t="s">
        <v>2332</v>
      </c>
      <c r="F375" s="13">
        <v>46296</v>
      </c>
      <c r="G375" t="s">
        <v>93</v>
      </c>
      <c r="H375" t="s">
        <v>94</v>
      </c>
      <c r="I375" s="12">
        <f>_xlfn.XLOOKUP(A:A,'FY26 Prelim Allocation'!B:B, 'FY26 Prelim Allocation'!F:F, "", FALSE)</f>
        <v>2532.56</v>
      </c>
      <c r="J375" s="12">
        <f>_xlfn.XLOOKUP(A:A, 'FY26 Full Allocation'!B:B, 'FY26 Full Allocation'!F:F, "", FALSE)</f>
        <v>2530.4699999999998</v>
      </c>
      <c r="K375" s="12">
        <f>_xlfn.XLOOKUP(A:A, 'FY26 Full Allocation'!B:B, 'FY26 Full Allocation'!F:F, "", FALSE)</f>
        <v>2530.4699999999998</v>
      </c>
      <c r="O375" t="s">
        <v>95</v>
      </c>
      <c r="P375">
        <f>_xlfn.XLOOKUP(A375,'FY26 Indirect Cost Rates'!E:E, 'FY26 Indirect Cost Rates'!D:D, "", FALSE)</f>
        <v>8</v>
      </c>
      <c r="Q375">
        <f t="shared" si="5"/>
        <v>0.08</v>
      </c>
    </row>
    <row r="376" spans="1:17">
      <c r="A376" t="s">
        <v>1337</v>
      </c>
      <c r="B376" t="s">
        <v>1338</v>
      </c>
      <c r="C376" t="s">
        <v>1338</v>
      </c>
      <c r="D376" t="s">
        <v>1339</v>
      </c>
      <c r="E376" t="s">
        <v>2332</v>
      </c>
      <c r="F376" s="13">
        <v>46296</v>
      </c>
      <c r="G376" t="s">
        <v>93</v>
      </c>
      <c r="H376" t="s">
        <v>94</v>
      </c>
      <c r="I376" s="12">
        <f>_xlfn.XLOOKUP(A:A,'FY26 Prelim Allocation'!B:B, 'FY26 Prelim Allocation'!F:F, "", FALSE)</f>
        <v>1716.37</v>
      </c>
      <c r="J376" s="12">
        <f>_xlfn.XLOOKUP(A:A, 'FY26 Full Allocation'!B:B, 'FY26 Full Allocation'!F:F, "", FALSE)</f>
        <v>1715.16</v>
      </c>
      <c r="K376" s="12">
        <f>_xlfn.XLOOKUP(A:A, 'FY26 Full Allocation'!B:B, 'FY26 Full Allocation'!F:F, "", FALSE)</f>
        <v>1715.16</v>
      </c>
      <c r="O376" t="s">
        <v>95</v>
      </c>
      <c r="P376">
        <f>_xlfn.XLOOKUP(A376,'FY26 Indirect Cost Rates'!E:E, 'FY26 Indirect Cost Rates'!D:D, "", FALSE)</f>
        <v>8</v>
      </c>
      <c r="Q376">
        <f t="shared" si="5"/>
        <v>0.08</v>
      </c>
    </row>
    <row r="377" spans="1:17">
      <c r="A377" t="s">
        <v>1340</v>
      </c>
      <c r="B377" t="s">
        <v>1341</v>
      </c>
      <c r="C377" t="s">
        <v>1342</v>
      </c>
      <c r="D377" t="s">
        <v>1343</v>
      </c>
      <c r="E377" t="s">
        <v>2332</v>
      </c>
      <c r="F377" s="13">
        <v>46296</v>
      </c>
      <c r="G377" t="s">
        <v>93</v>
      </c>
      <c r="H377" t="s">
        <v>94</v>
      </c>
      <c r="I377" s="12">
        <f>_xlfn.XLOOKUP(A:A,'FY26 Prelim Allocation'!B:B, 'FY26 Prelim Allocation'!F:F, "", FALSE)</f>
        <v>903.29</v>
      </c>
      <c r="J377" s="12">
        <f>_xlfn.XLOOKUP(A:A, 'FY26 Full Allocation'!B:B, 'FY26 Full Allocation'!F:F, "", FALSE)</f>
        <v>902.54</v>
      </c>
      <c r="K377" s="12">
        <f>_xlfn.XLOOKUP(A:A, 'FY26 Full Allocation'!B:B, 'FY26 Full Allocation'!F:F, "", FALSE)</f>
        <v>902.54</v>
      </c>
      <c r="O377" t="s">
        <v>95</v>
      </c>
      <c r="P377">
        <f>_xlfn.XLOOKUP(A377,'FY26 Indirect Cost Rates'!E:E, 'FY26 Indirect Cost Rates'!D:D, "", FALSE)</f>
        <v>8</v>
      </c>
      <c r="Q377">
        <f t="shared" si="5"/>
        <v>0.08</v>
      </c>
    </row>
    <row r="378" spans="1:17">
      <c r="A378" t="s">
        <v>1344</v>
      </c>
      <c r="B378" t="s">
        <v>1345</v>
      </c>
      <c r="C378" t="s">
        <v>1346</v>
      </c>
      <c r="D378" t="s">
        <v>1347</v>
      </c>
      <c r="E378" t="s">
        <v>2332</v>
      </c>
      <c r="F378" s="13">
        <v>46296</v>
      </c>
      <c r="G378" t="s">
        <v>93</v>
      </c>
      <c r="H378" t="s">
        <v>94</v>
      </c>
      <c r="I378" s="12">
        <f>_xlfn.XLOOKUP(A:A,'FY26 Prelim Allocation'!B:B, 'FY26 Prelim Allocation'!F:F, "", FALSE)</f>
        <v>13042.63</v>
      </c>
      <c r="J378" s="12">
        <f>_xlfn.XLOOKUP(A:A, 'FY26 Full Allocation'!B:B, 'FY26 Full Allocation'!F:F, "", FALSE)</f>
        <v>0</v>
      </c>
      <c r="K378" s="12">
        <f>_xlfn.XLOOKUP(A:A, 'FY26 Full Allocation'!B:B, 'FY26 Full Allocation'!F:F, "", FALSE)</f>
        <v>0</v>
      </c>
      <c r="O378" t="s">
        <v>95</v>
      </c>
      <c r="P378" t="str">
        <f>_xlfn.XLOOKUP(A378,'FY26 Indirect Cost Rates'!E:E, 'FY26 Indirect Cost Rates'!D:D, "", FALSE)</f>
        <v/>
      </c>
      <c r="Q378">
        <f t="shared" si="5"/>
        <v>0</v>
      </c>
    </row>
    <row r="379" spans="1:17">
      <c r="A379" t="s">
        <v>1348</v>
      </c>
      <c r="B379" t="s">
        <v>1349</v>
      </c>
      <c r="C379" t="s">
        <v>1350</v>
      </c>
      <c r="D379" t="s">
        <v>1351</v>
      </c>
      <c r="E379" t="s">
        <v>2332</v>
      </c>
      <c r="F379" s="13">
        <v>46296</v>
      </c>
      <c r="G379" t="s">
        <v>93</v>
      </c>
      <c r="H379" t="s">
        <v>94</v>
      </c>
      <c r="I379" s="12">
        <f>_xlfn.XLOOKUP(A:A,'FY26 Prelim Allocation'!B:B, 'FY26 Prelim Allocation'!F:F, "", FALSE)</f>
        <v>15873.11</v>
      </c>
      <c r="J379" s="12">
        <f>_xlfn.XLOOKUP(A:A, 'FY26 Full Allocation'!B:B, 'FY26 Full Allocation'!F:F, "", FALSE)</f>
        <v>15868.46</v>
      </c>
      <c r="K379" s="12">
        <f>_xlfn.XLOOKUP(A:A, 'FY26 Full Allocation'!B:B, 'FY26 Full Allocation'!F:F, "", FALSE)</f>
        <v>15868.46</v>
      </c>
      <c r="O379" t="s">
        <v>95</v>
      </c>
      <c r="P379">
        <f>_xlfn.XLOOKUP(A379,'FY26 Indirect Cost Rates'!E:E, 'FY26 Indirect Cost Rates'!D:D, "", FALSE)</f>
        <v>5.29</v>
      </c>
      <c r="Q379">
        <f t="shared" si="5"/>
        <v>5.2900000000000003E-2</v>
      </c>
    </row>
    <row r="380" spans="1:17">
      <c r="A380" t="s">
        <v>1352</v>
      </c>
      <c r="B380" t="s">
        <v>1353</v>
      </c>
      <c r="C380" t="s">
        <v>1354</v>
      </c>
      <c r="D380" t="s">
        <v>1355</v>
      </c>
      <c r="E380" t="s">
        <v>2332</v>
      </c>
      <c r="F380" s="13">
        <v>46296</v>
      </c>
      <c r="G380" t="s">
        <v>93</v>
      </c>
      <c r="H380" t="s">
        <v>94</v>
      </c>
      <c r="I380" s="12">
        <f>_xlfn.XLOOKUP(A:A,'FY26 Prelim Allocation'!B:B, 'FY26 Prelim Allocation'!F:F, "", FALSE)</f>
        <v>0</v>
      </c>
      <c r="J380" s="12">
        <f>_xlfn.XLOOKUP(A:A, 'FY26 Full Allocation'!B:B, 'FY26 Full Allocation'!F:F, "", FALSE)</f>
        <v>0</v>
      </c>
      <c r="K380" s="12">
        <f>_xlfn.XLOOKUP(A:A, 'FY26 Full Allocation'!B:B, 'FY26 Full Allocation'!F:F, "", FALSE)</f>
        <v>0</v>
      </c>
      <c r="O380" t="s">
        <v>95</v>
      </c>
      <c r="P380" t="str">
        <f>_xlfn.XLOOKUP(A380,'FY26 Indirect Cost Rates'!E:E, 'FY26 Indirect Cost Rates'!D:D, "", FALSE)</f>
        <v/>
      </c>
      <c r="Q380">
        <f t="shared" si="5"/>
        <v>0</v>
      </c>
    </row>
    <row r="381" spans="1:17">
      <c r="A381" t="s">
        <v>1356</v>
      </c>
      <c r="B381" t="s">
        <v>1357</v>
      </c>
      <c r="C381" t="s">
        <v>1357</v>
      </c>
      <c r="D381" t="s">
        <v>1358</v>
      </c>
      <c r="E381" t="s">
        <v>2332</v>
      </c>
      <c r="F381" s="13">
        <v>46296</v>
      </c>
      <c r="G381" t="s">
        <v>93</v>
      </c>
      <c r="H381" t="s">
        <v>94</v>
      </c>
      <c r="I381" s="12">
        <f>_xlfn.XLOOKUP(A:A,'FY26 Prelim Allocation'!B:B, 'FY26 Prelim Allocation'!F:F, "", FALSE)</f>
        <v>59.21</v>
      </c>
      <c r="J381" s="12">
        <f>_xlfn.XLOOKUP(A:A, 'FY26 Full Allocation'!B:B, 'FY26 Full Allocation'!F:F, "", FALSE)</f>
        <v>59.13</v>
      </c>
      <c r="K381" s="12">
        <f>_xlfn.XLOOKUP(A:A, 'FY26 Full Allocation'!B:B, 'FY26 Full Allocation'!F:F, "", FALSE)</f>
        <v>59.13</v>
      </c>
      <c r="O381" t="s">
        <v>95</v>
      </c>
      <c r="P381" t="str">
        <f>_xlfn.XLOOKUP(A381,'FY26 Indirect Cost Rates'!E:E, 'FY26 Indirect Cost Rates'!D:D, "", FALSE)</f>
        <v/>
      </c>
      <c r="Q381">
        <f t="shared" si="5"/>
        <v>0</v>
      </c>
    </row>
    <row r="382" spans="1:17">
      <c r="A382" t="s">
        <v>1359</v>
      </c>
      <c r="B382" t="s">
        <v>1360</v>
      </c>
      <c r="C382" t="s">
        <v>1361</v>
      </c>
      <c r="D382" t="s">
        <v>1362</v>
      </c>
      <c r="E382" t="s">
        <v>2332</v>
      </c>
      <c r="F382" s="13">
        <v>46296</v>
      </c>
      <c r="G382" t="s">
        <v>93</v>
      </c>
      <c r="H382" t="s">
        <v>94</v>
      </c>
      <c r="I382" s="12">
        <f>_xlfn.XLOOKUP(A:A,'FY26 Prelim Allocation'!B:B, 'FY26 Prelim Allocation'!F:F, "", FALSE)</f>
        <v>1523.92</v>
      </c>
      <c r="J382" s="12">
        <f>_xlfn.XLOOKUP(A:A, 'FY26 Full Allocation'!B:B, 'FY26 Full Allocation'!F:F, "", FALSE)</f>
        <v>1523.25</v>
      </c>
      <c r="K382" s="12">
        <f>_xlfn.XLOOKUP(A:A, 'FY26 Full Allocation'!B:B, 'FY26 Full Allocation'!F:F, "", FALSE)</f>
        <v>1523.25</v>
      </c>
      <c r="O382" t="s">
        <v>95</v>
      </c>
      <c r="P382" t="str">
        <f>_xlfn.XLOOKUP(A382,'FY26 Indirect Cost Rates'!E:E, 'FY26 Indirect Cost Rates'!D:D, "", FALSE)</f>
        <v/>
      </c>
      <c r="Q382">
        <f t="shared" si="5"/>
        <v>0</v>
      </c>
    </row>
    <row r="383" spans="1:17">
      <c r="A383" t="s">
        <v>1363</v>
      </c>
      <c r="B383" t="s">
        <v>1364</v>
      </c>
      <c r="C383" t="s">
        <v>1364</v>
      </c>
      <c r="D383" t="s">
        <v>1365</v>
      </c>
      <c r="E383" t="s">
        <v>2332</v>
      </c>
      <c r="F383" s="13">
        <v>46296</v>
      </c>
      <c r="G383" t="s">
        <v>93</v>
      </c>
      <c r="H383" t="s">
        <v>94</v>
      </c>
      <c r="I383" s="12">
        <f>_xlfn.XLOOKUP(A:A,'FY26 Prelim Allocation'!B:B, 'FY26 Prelim Allocation'!F:F, "", FALSE)</f>
        <v>0</v>
      </c>
      <c r="J383" s="12">
        <f>_xlfn.XLOOKUP(A:A, 'FY26 Full Allocation'!B:B, 'FY26 Full Allocation'!F:F, "", FALSE)</f>
        <v>0</v>
      </c>
      <c r="K383" s="12">
        <f>_xlfn.XLOOKUP(A:A, 'FY26 Full Allocation'!B:B, 'FY26 Full Allocation'!F:F, "", FALSE)</f>
        <v>0</v>
      </c>
      <c r="O383" t="s">
        <v>95</v>
      </c>
      <c r="P383">
        <f>_xlfn.XLOOKUP(A383,'FY26 Indirect Cost Rates'!E:E, 'FY26 Indirect Cost Rates'!D:D, "", FALSE)</f>
        <v>8</v>
      </c>
      <c r="Q383">
        <f t="shared" si="5"/>
        <v>0.08</v>
      </c>
    </row>
    <row r="384" spans="1:17">
      <c r="A384" t="s">
        <v>1366</v>
      </c>
      <c r="B384" t="s">
        <v>1367</v>
      </c>
      <c r="C384" t="s">
        <v>1368</v>
      </c>
      <c r="D384" t="s">
        <v>1369</v>
      </c>
      <c r="E384" t="s">
        <v>2332</v>
      </c>
      <c r="F384" s="13">
        <v>46296</v>
      </c>
      <c r="G384" t="s">
        <v>93</v>
      </c>
      <c r="H384" t="s">
        <v>94</v>
      </c>
      <c r="I384" s="12">
        <f>_xlfn.XLOOKUP(A:A,'FY26 Prelim Allocation'!B:B, 'FY26 Prelim Allocation'!F:F, "", FALSE)</f>
        <v>39902.07</v>
      </c>
      <c r="J384" s="12">
        <f>_xlfn.XLOOKUP(A:A, 'FY26 Full Allocation'!B:B, 'FY26 Full Allocation'!F:F, "", FALSE)</f>
        <v>39890.65</v>
      </c>
      <c r="K384" s="12">
        <f>_xlfn.XLOOKUP(A:A, 'FY26 Full Allocation'!B:B, 'FY26 Full Allocation'!F:F, "", FALSE)</f>
        <v>39890.65</v>
      </c>
      <c r="O384" t="s">
        <v>95</v>
      </c>
      <c r="P384">
        <f>_xlfn.XLOOKUP(A384,'FY26 Indirect Cost Rates'!E:E, 'FY26 Indirect Cost Rates'!D:D, "", FALSE)</f>
        <v>3.85</v>
      </c>
      <c r="Q384">
        <f t="shared" si="5"/>
        <v>3.85E-2</v>
      </c>
    </row>
    <row r="385" spans="1:17">
      <c r="A385" t="s">
        <v>1370</v>
      </c>
      <c r="B385" t="s">
        <v>1371</v>
      </c>
      <c r="C385" t="s">
        <v>1371</v>
      </c>
      <c r="D385" t="s">
        <v>1372</v>
      </c>
      <c r="E385" t="s">
        <v>2332</v>
      </c>
      <c r="F385" s="13">
        <v>46296</v>
      </c>
      <c r="G385" t="s">
        <v>93</v>
      </c>
      <c r="H385" t="s">
        <v>94</v>
      </c>
      <c r="I385" s="12">
        <f>_xlfn.XLOOKUP(A:A,'FY26 Prelim Allocation'!B:B, 'FY26 Prelim Allocation'!F:F, "", FALSE)</f>
        <v>427.71</v>
      </c>
      <c r="J385" s="12">
        <f>_xlfn.XLOOKUP(A:A, 'FY26 Full Allocation'!B:B, 'FY26 Full Allocation'!F:F, "", FALSE)</f>
        <v>427.59</v>
      </c>
      <c r="K385" s="12">
        <f>_xlfn.XLOOKUP(A:A, 'FY26 Full Allocation'!B:B, 'FY26 Full Allocation'!F:F, "", FALSE)</f>
        <v>427.59</v>
      </c>
      <c r="O385" t="s">
        <v>95</v>
      </c>
      <c r="P385" t="str">
        <f>_xlfn.XLOOKUP(A385,'FY26 Indirect Cost Rates'!E:E, 'FY26 Indirect Cost Rates'!D:D, "", FALSE)</f>
        <v/>
      </c>
      <c r="Q385">
        <f t="shared" si="5"/>
        <v>0</v>
      </c>
    </row>
    <row r="386" spans="1:17">
      <c r="A386" t="s">
        <v>1373</v>
      </c>
      <c r="B386" t="s">
        <v>1374</v>
      </c>
      <c r="C386" t="s">
        <v>1375</v>
      </c>
      <c r="D386" t="s">
        <v>1376</v>
      </c>
      <c r="E386" t="s">
        <v>2332</v>
      </c>
      <c r="F386" s="13">
        <v>46296</v>
      </c>
      <c r="G386" t="s">
        <v>93</v>
      </c>
      <c r="H386" t="s">
        <v>94</v>
      </c>
      <c r="I386" s="12">
        <f>_xlfn.XLOOKUP(A:A,'FY26 Prelim Allocation'!B:B, 'FY26 Prelim Allocation'!F:F, "", FALSE)</f>
        <v>601.42999999999995</v>
      </c>
      <c r="J386" s="12">
        <f>_xlfn.XLOOKUP(A:A, 'FY26 Full Allocation'!B:B, 'FY26 Full Allocation'!F:F, "", FALSE)</f>
        <v>601.08000000000004</v>
      </c>
      <c r="K386" s="12">
        <f>_xlfn.XLOOKUP(A:A, 'FY26 Full Allocation'!B:B, 'FY26 Full Allocation'!F:F, "", FALSE)</f>
        <v>601.08000000000004</v>
      </c>
      <c r="O386" t="s">
        <v>95</v>
      </c>
      <c r="P386">
        <f>_xlfn.XLOOKUP(A386,'FY26 Indirect Cost Rates'!E:E, 'FY26 Indirect Cost Rates'!D:D, "", FALSE)</f>
        <v>6.05</v>
      </c>
      <c r="Q386">
        <f t="shared" si="5"/>
        <v>6.0499999999999998E-2</v>
      </c>
    </row>
    <row r="387" spans="1:17">
      <c r="A387" t="s">
        <v>1377</v>
      </c>
      <c r="B387" t="s">
        <v>1378</v>
      </c>
      <c r="C387" t="s">
        <v>1379</v>
      </c>
      <c r="D387" t="s">
        <v>1380</v>
      </c>
      <c r="E387" t="s">
        <v>2332</v>
      </c>
      <c r="F387" s="13">
        <v>46296</v>
      </c>
      <c r="G387" t="s">
        <v>93</v>
      </c>
      <c r="H387" t="s">
        <v>94</v>
      </c>
      <c r="I387" s="12">
        <f>_xlfn.XLOOKUP(A:A,'FY26 Prelim Allocation'!B:B, 'FY26 Prelim Allocation'!F:F, "", FALSE)</f>
        <v>12172.77</v>
      </c>
      <c r="J387" s="12">
        <f>_xlfn.XLOOKUP(A:A, 'FY26 Full Allocation'!B:B, 'FY26 Full Allocation'!F:F, "", FALSE)</f>
        <v>12166.05</v>
      </c>
      <c r="K387" s="12">
        <f>_xlfn.XLOOKUP(A:A, 'FY26 Full Allocation'!B:B, 'FY26 Full Allocation'!F:F, "", FALSE)</f>
        <v>12166.05</v>
      </c>
      <c r="O387" t="s">
        <v>95</v>
      </c>
      <c r="P387">
        <f>_xlfn.XLOOKUP(A387,'FY26 Indirect Cost Rates'!E:E, 'FY26 Indirect Cost Rates'!D:D, "", FALSE)</f>
        <v>5.47</v>
      </c>
      <c r="Q387">
        <f t="shared" si="5"/>
        <v>5.4699999999999999E-2</v>
      </c>
    </row>
    <row r="388" spans="1:17">
      <c r="A388" t="s">
        <v>1381</v>
      </c>
      <c r="B388" t="s">
        <v>1382</v>
      </c>
      <c r="C388" t="s">
        <v>1383</v>
      </c>
      <c r="D388" t="s">
        <v>1384</v>
      </c>
      <c r="E388" t="s">
        <v>2332</v>
      </c>
      <c r="F388" s="13">
        <v>46296</v>
      </c>
      <c r="G388" t="s">
        <v>93</v>
      </c>
      <c r="H388" t="s">
        <v>94</v>
      </c>
      <c r="I388" s="12">
        <f>_xlfn.XLOOKUP(A:A,'FY26 Prelim Allocation'!B:B, 'FY26 Prelim Allocation'!F:F, "", FALSE)</f>
        <v>27730.55</v>
      </c>
      <c r="J388" s="12">
        <f>_xlfn.XLOOKUP(A:A, 'FY26 Full Allocation'!B:B, 'FY26 Full Allocation'!F:F, "", FALSE)</f>
        <v>27724.59</v>
      </c>
      <c r="K388" s="12">
        <f>_xlfn.XLOOKUP(A:A, 'FY26 Full Allocation'!B:B, 'FY26 Full Allocation'!F:F, "", FALSE)</f>
        <v>27724.59</v>
      </c>
      <c r="O388" t="s">
        <v>95</v>
      </c>
      <c r="P388">
        <f>_xlfn.XLOOKUP(A388,'FY26 Indirect Cost Rates'!E:E, 'FY26 Indirect Cost Rates'!D:D, "", FALSE)</f>
        <v>8</v>
      </c>
      <c r="Q388">
        <f t="shared" ref="Q388:Q451" si="6">IFERROR(P388/100,0)</f>
        <v>0.08</v>
      </c>
    </row>
    <row r="389" spans="1:17">
      <c r="A389" t="s">
        <v>1385</v>
      </c>
      <c r="B389" t="s">
        <v>1386</v>
      </c>
      <c r="C389" t="s">
        <v>1386</v>
      </c>
      <c r="D389" t="s">
        <v>1387</v>
      </c>
      <c r="E389" t="s">
        <v>2332</v>
      </c>
      <c r="F389" s="13">
        <v>46296</v>
      </c>
      <c r="G389" t="s">
        <v>93</v>
      </c>
      <c r="H389" t="s">
        <v>94</v>
      </c>
      <c r="I389" s="12">
        <f>_xlfn.XLOOKUP(A:A,'FY26 Prelim Allocation'!B:B, 'FY26 Prelim Allocation'!F:F, "", FALSE)</f>
        <v>0</v>
      </c>
      <c r="J389" s="12">
        <f>_xlfn.XLOOKUP(A:A, 'FY26 Full Allocation'!B:B, 'FY26 Full Allocation'!F:F, "", FALSE)</f>
        <v>0</v>
      </c>
      <c r="K389" s="12">
        <f>_xlfn.XLOOKUP(A:A, 'FY26 Full Allocation'!B:B, 'FY26 Full Allocation'!F:F, "", FALSE)</f>
        <v>0</v>
      </c>
      <c r="O389" t="s">
        <v>95</v>
      </c>
      <c r="P389" t="str">
        <f>_xlfn.XLOOKUP(A389,'FY26 Indirect Cost Rates'!E:E, 'FY26 Indirect Cost Rates'!D:D, "", FALSE)</f>
        <v/>
      </c>
      <c r="Q389">
        <f t="shared" si="6"/>
        <v>0</v>
      </c>
    </row>
    <row r="390" spans="1:17">
      <c r="A390" t="s">
        <v>1388</v>
      </c>
      <c r="B390" t="s">
        <v>1389</v>
      </c>
      <c r="C390" t="s">
        <v>1389</v>
      </c>
      <c r="D390" t="s">
        <v>1387</v>
      </c>
      <c r="E390" t="s">
        <v>2332</v>
      </c>
      <c r="F390" s="13">
        <v>46296</v>
      </c>
      <c r="G390" t="s">
        <v>93</v>
      </c>
      <c r="H390" t="s">
        <v>94</v>
      </c>
      <c r="I390" s="12">
        <f>_xlfn.XLOOKUP(A:A,'FY26 Prelim Allocation'!B:B, 'FY26 Prelim Allocation'!F:F, "", FALSE)</f>
        <v>0</v>
      </c>
      <c r="J390" s="12">
        <f>_xlfn.XLOOKUP(A:A, 'FY26 Full Allocation'!B:B, 'FY26 Full Allocation'!F:F, "", FALSE)</f>
        <v>0</v>
      </c>
      <c r="K390" s="12">
        <f>_xlfn.XLOOKUP(A:A, 'FY26 Full Allocation'!B:B, 'FY26 Full Allocation'!F:F, "", FALSE)</f>
        <v>0</v>
      </c>
      <c r="O390" t="s">
        <v>95</v>
      </c>
      <c r="P390" t="str">
        <f>_xlfn.XLOOKUP(A390,'FY26 Indirect Cost Rates'!E:E, 'FY26 Indirect Cost Rates'!D:D, "", FALSE)</f>
        <v/>
      </c>
      <c r="Q390">
        <f t="shared" si="6"/>
        <v>0</v>
      </c>
    </row>
    <row r="391" spans="1:17">
      <c r="A391" t="s">
        <v>1390</v>
      </c>
      <c r="B391" t="s">
        <v>1391</v>
      </c>
      <c r="C391" t="s">
        <v>1392</v>
      </c>
      <c r="D391" t="s">
        <v>1393</v>
      </c>
      <c r="E391" t="s">
        <v>2332</v>
      </c>
      <c r="F391" s="13">
        <v>46296</v>
      </c>
      <c r="G391" t="s">
        <v>93</v>
      </c>
      <c r="H391" t="s">
        <v>94</v>
      </c>
      <c r="I391" s="12">
        <f>_xlfn.XLOOKUP(A:A,'FY26 Prelim Allocation'!B:B, 'FY26 Prelim Allocation'!F:F, "", FALSE)</f>
        <v>1704.75</v>
      </c>
      <c r="J391" s="12">
        <f>_xlfn.XLOOKUP(A:A, 'FY26 Full Allocation'!B:B, 'FY26 Full Allocation'!F:F, "", FALSE)</f>
        <v>1704.62</v>
      </c>
      <c r="K391" s="12">
        <f>_xlfn.XLOOKUP(A:A, 'FY26 Full Allocation'!B:B, 'FY26 Full Allocation'!F:F, "", FALSE)</f>
        <v>1704.62</v>
      </c>
      <c r="O391" t="s">
        <v>95</v>
      </c>
      <c r="P391" t="str">
        <f>_xlfn.XLOOKUP(A391,'FY26 Indirect Cost Rates'!E:E, 'FY26 Indirect Cost Rates'!D:D, "", FALSE)</f>
        <v/>
      </c>
      <c r="Q391">
        <f t="shared" si="6"/>
        <v>0</v>
      </c>
    </row>
    <row r="392" spans="1:17">
      <c r="A392" t="s">
        <v>1394</v>
      </c>
      <c r="B392" t="s">
        <v>1395</v>
      </c>
      <c r="C392" t="s">
        <v>1396</v>
      </c>
      <c r="D392" t="s">
        <v>1397</v>
      </c>
      <c r="E392" t="s">
        <v>2332</v>
      </c>
      <c r="F392" s="13">
        <v>46296</v>
      </c>
      <c r="G392" t="s">
        <v>93</v>
      </c>
      <c r="H392" t="s">
        <v>94</v>
      </c>
      <c r="I392" s="12">
        <f>_xlfn.XLOOKUP(A:A,'FY26 Prelim Allocation'!B:B, 'FY26 Prelim Allocation'!F:F, "", FALSE)</f>
        <v>11751.85</v>
      </c>
      <c r="J392" s="12">
        <f>_xlfn.XLOOKUP(A:A, 'FY26 Full Allocation'!B:B, 'FY26 Full Allocation'!F:F, "", FALSE)</f>
        <v>11751.36</v>
      </c>
      <c r="K392" s="12">
        <f>_xlfn.XLOOKUP(A:A, 'FY26 Full Allocation'!B:B, 'FY26 Full Allocation'!F:F, "", FALSE)</f>
        <v>11751.36</v>
      </c>
      <c r="O392" t="s">
        <v>95</v>
      </c>
      <c r="P392">
        <f>_xlfn.XLOOKUP(A392,'FY26 Indirect Cost Rates'!E:E, 'FY26 Indirect Cost Rates'!D:D, "", FALSE)</f>
        <v>7.35</v>
      </c>
      <c r="Q392">
        <f t="shared" si="6"/>
        <v>7.3499999999999996E-2</v>
      </c>
    </row>
    <row r="393" spans="1:17">
      <c r="A393" t="s">
        <v>1398</v>
      </c>
      <c r="B393" t="s">
        <v>1399</v>
      </c>
      <c r="C393" t="s">
        <v>1400</v>
      </c>
      <c r="D393" t="s">
        <v>1401</v>
      </c>
      <c r="E393" t="s">
        <v>2332</v>
      </c>
      <c r="F393" s="13">
        <v>46296</v>
      </c>
      <c r="G393" t="s">
        <v>93</v>
      </c>
      <c r="H393" t="s">
        <v>94</v>
      </c>
      <c r="I393" s="12">
        <f>_xlfn.XLOOKUP(A:A,'FY26 Prelim Allocation'!B:B, 'FY26 Prelim Allocation'!F:F, "", FALSE)</f>
        <v>52741.33</v>
      </c>
      <c r="J393" s="12">
        <f>_xlfn.XLOOKUP(A:A, 'FY26 Full Allocation'!B:B, 'FY26 Full Allocation'!F:F, "", FALSE)</f>
        <v>52727.3</v>
      </c>
      <c r="K393" s="12">
        <f>_xlfn.XLOOKUP(A:A, 'FY26 Full Allocation'!B:B, 'FY26 Full Allocation'!F:F, "", FALSE)</f>
        <v>52727.3</v>
      </c>
      <c r="O393" t="s">
        <v>95</v>
      </c>
      <c r="P393">
        <f>_xlfn.XLOOKUP(A393,'FY26 Indirect Cost Rates'!E:E, 'FY26 Indirect Cost Rates'!D:D, "", FALSE)</f>
        <v>3.7</v>
      </c>
      <c r="Q393">
        <f t="shared" si="6"/>
        <v>3.7000000000000005E-2</v>
      </c>
    </row>
    <row r="394" spans="1:17">
      <c r="A394" t="s">
        <v>1402</v>
      </c>
      <c r="B394" t="s">
        <v>1403</v>
      </c>
      <c r="C394" t="s">
        <v>1404</v>
      </c>
      <c r="D394" t="s">
        <v>1405</v>
      </c>
      <c r="E394" t="s">
        <v>2332</v>
      </c>
      <c r="F394" s="13">
        <v>46296</v>
      </c>
      <c r="G394" t="s">
        <v>93</v>
      </c>
      <c r="H394" t="s">
        <v>94</v>
      </c>
      <c r="I394" s="12">
        <f>_xlfn.XLOOKUP(A:A,'FY26 Prelim Allocation'!B:B, 'FY26 Prelim Allocation'!F:F, "", FALSE)</f>
        <v>0</v>
      </c>
      <c r="J394" s="12">
        <f>_xlfn.XLOOKUP(A:A, 'FY26 Full Allocation'!B:B, 'FY26 Full Allocation'!F:F, "", FALSE)</f>
        <v>0</v>
      </c>
      <c r="K394" s="12">
        <f>_xlfn.XLOOKUP(A:A, 'FY26 Full Allocation'!B:B, 'FY26 Full Allocation'!F:F, "", FALSE)</f>
        <v>0</v>
      </c>
      <c r="O394" t="s">
        <v>95</v>
      </c>
      <c r="P394" t="str">
        <f>_xlfn.XLOOKUP(A394,'FY26 Indirect Cost Rates'!E:E, 'FY26 Indirect Cost Rates'!D:D, "", FALSE)</f>
        <v/>
      </c>
      <c r="Q394">
        <f t="shared" si="6"/>
        <v>0</v>
      </c>
    </row>
    <row r="395" spans="1:17">
      <c r="A395" t="s">
        <v>1406</v>
      </c>
      <c r="B395" t="s">
        <v>1407</v>
      </c>
      <c r="C395" t="s">
        <v>1408</v>
      </c>
      <c r="D395" t="s">
        <v>1409</v>
      </c>
      <c r="E395" t="s">
        <v>2332</v>
      </c>
      <c r="F395" s="13">
        <v>46296</v>
      </c>
      <c r="G395" t="s">
        <v>93</v>
      </c>
      <c r="H395" t="s">
        <v>94</v>
      </c>
      <c r="I395" s="12" t="str">
        <f>_xlfn.XLOOKUP(A:A,'FY26 Prelim Allocation'!B:B, 'FY26 Prelim Allocation'!F:F, "", FALSE)</f>
        <v/>
      </c>
      <c r="J395" s="12" t="str">
        <f>_xlfn.XLOOKUP(A:A, 'FY26 Full Allocation'!B:B, 'FY26 Full Allocation'!F:F, "", FALSE)</f>
        <v/>
      </c>
      <c r="K395" s="12" t="str">
        <f>_xlfn.XLOOKUP(A:A, 'FY26 Full Allocation'!B:B, 'FY26 Full Allocation'!F:F, "", FALSE)</f>
        <v/>
      </c>
      <c r="O395" t="s">
        <v>95</v>
      </c>
      <c r="P395" t="str">
        <f>_xlfn.XLOOKUP(A395,'FY26 Indirect Cost Rates'!E:E, 'FY26 Indirect Cost Rates'!D:D, "", FALSE)</f>
        <v/>
      </c>
      <c r="Q395">
        <f t="shared" si="6"/>
        <v>0</v>
      </c>
    </row>
    <row r="396" spans="1:17">
      <c r="A396" t="s">
        <v>1410</v>
      </c>
      <c r="B396" t="s">
        <v>1411</v>
      </c>
      <c r="C396" t="s">
        <v>1411</v>
      </c>
      <c r="D396" t="s">
        <v>1412</v>
      </c>
      <c r="E396" t="s">
        <v>2332</v>
      </c>
      <c r="F396" s="13">
        <v>46296</v>
      </c>
      <c r="G396" t="s">
        <v>93</v>
      </c>
      <c r="H396" t="s">
        <v>94</v>
      </c>
      <c r="I396" s="12">
        <f>_xlfn.XLOOKUP(A:A,'FY26 Prelim Allocation'!B:B, 'FY26 Prelim Allocation'!F:F, "", FALSE)</f>
        <v>0</v>
      </c>
      <c r="J396" s="12">
        <f>_xlfn.XLOOKUP(A:A, 'FY26 Full Allocation'!B:B, 'FY26 Full Allocation'!F:F, "", FALSE)</f>
        <v>0</v>
      </c>
      <c r="K396" s="12">
        <f>_xlfn.XLOOKUP(A:A, 'FY26 Full Allocation'!B:B, 'FY26 Full Allocation'!F:F, "", FALSE)</f>
        <v>0</v>
      </c>
      <c r="O396" t="s">
        <v>95</v>
      </c>
      <c r="P396">
        <f>_xlfn.XLOOKUP(A396,'FY26 Indirect Cost Rates'!E:E, 'FY26 Indirect Cost Rates'!D:D, "", FALSE)</f>
        <v>8</v>
      </c>
      <c r="Q396">
        <f t="shared" si="6"/>
        <v>0.08</v>
      </c>
    </row>
    <row r="397" spans="1:17">
      <c r="A397" t="s">
        <v>1413</v>
      </c>
      <c r="B397" t="s">
        <v>1414</v>
      </c>
      <c r="C397" t="s">
        <v>1415</v>
      </c>
      <c r="D397" t="s">
        <v>1416</v>
      </c>
      <c r="E397" t="s">
        <v>2332</v>
      </c>
      <c r="F397" s="13">
        <v>46296</v>
      </c>
      <c r="G397" t="s">
        <v>93</v>
      </c>
      <c r="H397" t="s">
        <v>94</v>
      </c>
      <c r="I397" s="12">
        <f>_xlfn.XLOOKUP(A:A,'FY26 Prelim Allocation'!B:B, 'FY26 Prelim Allocation'!F:F, "", FALSE)</f>
        <v>0</v>
      </c>
      <c r="J397" s="12">
        <f>_xlfn.XLOOKUP(A:A, 'FY26 Full Allocation'!B:B, 'FY26 Full Allocation'!F:F, "", FALSE)</f>
        <v>0</v>
      </c>
      <c r="K397" s="12">
        <f>_xlfn.XLOOKUP(A:A, 'FY26 Full Allocation'!B:B, 'FY26 Full Allocation'!F:F, "", FALSE)</f>
        <v>0</v>
      </c>
      <c r="O397" t="s">
        <v>95</v>
      </c>
      <c r="P397" t="str">
        <f>_xlfn.XLOOKUP(A397,'FY26 Indirect Cost Rates'!E:E, 'FY26 Indirect Cost Rates'!D:D, "", FALSE)</f>
        <v/>
      </c>
      <c r="Q397">
        <f t="shared" si="6"/>
        <v>0</v>
      </c>
    </row>
    <row r="398" spans="1:17">
      <c r="A398" t="s">
        <v>1417</v>
      </c>
      <c r="B398" t="s">
        <v>1418</v>
      </c>
      <c r="C398" t="s">
        <v>1419</v>
      </c>
      <c r="D398" t="s">
        <v>1420</v>
      </c>
      <c r="E398" t="s">
        <v>2332</v>
      </c>
      <c r="F398" s="13">
        <v>46296</v>
      </c>
      <c r="G398" t="s">
        <v>93</v>
      </c>
      <c r="H398" t="s">
        <v>94</v>
      </c>
      <c r="I398" s="12">
        <f>_xlfn.XLOOKUP(A:A,'FY26 Prelim Allocation'!B:B, 'FY26 Prelim Allocation'!F:F, "", FALSE)</f>
        <v>15413.69</v>
      </c>
      <c r="J398" s="12">
        <f>_xlfn.XLOOKUP(A:A, 'FY26 Full Allocation'!B:B, 'FY26 Full Allocation'!F:F, "", FALSE)</f>
        <v>15403.76</v>
      </c>
      <c r="K398" s="12">
        <f>_xlfn.XLOOKUP(A:A, 'FY26 Full Allocation'!B:B, 'FY26 Full Allocation'!F:F, "", FALSE)</f>
        <v>15403.76</v>
      </c>
      <c r="O398" t="s">
        <v>95</v>
      </c>
      <c r="P398">
        <f>_xlfn.XLOOKUP(A398,'FY26 Indirect Cost Rates'!E:E, 'FY26 Indirect Cost Rates'!D:D, "", FALSE)</f>
        <v>8</v>
      </c>
      <c r="Q398">
        <f t="shared" si="6"/>
        <v>0.08</v>
      </c>
    </row>
    <row r="399" spans="1:17">
      <c r="A399" t="s">
        <v>1421</v>
      </c>
      <c r="B399" t="s">
        <v>1422</v>
      </c>
      <c r="C399" t="s">
        <v>1422</v>
      </c>
      <c r="D399" t="s">
        <v>1423</v>
      </c>
      <c r="E399" t="s">
        <v>2332</v>
      </c>
      <c r="F399" s="13">
        <v>46296</v>
      </c>
      <c r="G399" t="s">
        <v>93</v>
      </c>
      <c r="H399" t="s">
        <v>94</v>
      </c>
      <c r="I399" s="12">
        <f>_xlfn.XLOOKUP(A:A,'FY26 Prelim Allocation'!B:B, 'FY26 Prelim Allocation'!F:F, "", FALSE)</f>
        <v>1057.97</v>
      </c>
      <c r="J399" s="12">
        <f>_xlfn.XLOOKUP(A:A, 'FY26 Full Allocation'!B:B, 'FY26 Full Allocation'!F:F, "", FALSE)</f>
        <v>1057.76</v>
      </c>
      <c r="K399" s="12">
        <f>_xlfn.XLOOKUP(A:A, 'FY26 Full Allocation'!B:B, 'FY26 Full Allocation'!F:F, "", FALSE)</f>
        <v>1057.76</v>
      </c>
      <c r="O399" t="s">
        <v>95</v>
      </c>
      <c r="P399">
        <f>_xlfn.XLOOKUP(A399,'FY26 Indirect Cost Rates'!E:E, 'FY26 Indirect Cost Rates'!D:D, "", FALSE)</f>
        <v>6.17</v>
      </c>
      <c r="Q399">
        <f t="shared" si="6"/>
        <v>6.1699999999999998E-2</v>
      </c>
    </row>
    <row r="400" spans="1:17">
      <c r="A400" t="s">
        <v>1424</v>
      </c>
      <c r="B400" t="s">
        <v>1425</v>
      </c>
      <c r="C400" t="s">
        <v>1426</v>
      </c>
      <c r="D400" t="s">
        <v>1427</v>
      </c>
      <c r="E400" t="s">
        <v>2332</v>
      </c>
      <c r="F400" s="13">
        <v>46296</v>
      </c>
      <c r="G400" t="s">
        <v>93</v>
      </c>
      <c r="H400" t="s">
        <v>94</v>
      </c>
      <c r="I400" s="12">
        <f>_xlfn.XLOOKUP(A:A,'FY26 Prelim Allocation'!B:B, 'FY26 Prelim Allocation'!F:F, "", FALSE)</f>
        <v>0</v>
      </c>
      <c r="J400" s="12">
        <f>_xlfn.XLOOKUP(A:A, 'FY26 Full Allocation'!B:B, 'FY26 Full Allocation'!F:F, "", FALSE)</f>
        <v>0</v>
      </c>
      <c r="K400" s="12">
        <f>_xlfn.XLOOKUP(A:A, 'FY26 Full Allocation'!B:B, 'FY26 Full Allocation'!F:F, "", FALSE)</f>
        <v>0</v>
      </c>
      <c r="O400" t="s">
        <v>95</v>
      </c>
      <c r="P400" t="str">
        <f>_xlfn.XLOOKUP(A400,'FY26 Indirect Cost Rates'!E:E, 'FY26 Indirect Cost Rates'!D:D, "", FALSE)</f>
        <v/>
      </c>
      <c r="Q400">
        <f t="shared" si="6"/>
        <v>0</v>
      </c>
    </row>
    <row r="401" spans="1:17">
      <c r="A401" t="s">
        <v>1428</v>
      </c>
      <c r="B401" t="s">
        <v>1429</v>
      </c>
      <c r="C401" t="s">
        <v>1429</v>
      </c>
      <c r="D401" t="s">
        <v>1430</v>
      </c>
      <c r="E401" t="s">
        <v>2332</v>
      </c>
      <c r="F401" s="13">
        <v>46296</v>
      </c>
      <c r="G401" t="s">
        <v>93</v>
      </c>
      <c r="H401" t="s">
        <v>94</v>
      </c>
      <c r="I401" s="12">
        <f>_xlfn.XLOOKUP(A:A,'FY26 Prelim Allocation'!B:B, 'FY26 Prelim Allocation'!F:F, "", FALSE)</f>
        <v>1456.71</v>
      </c>
      <c r="J401" s="12">
        <f>_xlfn.XLOOKUP(A:A, 'FY26 Full Allocation'!B:B, 'FY26 Full Allocation'!F:F, "", FALSE)</f>
        <v>0</v>
      </c>
      <c r="K401" s="12">
        <f>_xlfn.XLOOKUP(A:A, 'FY26 Full Allocation'!B:B, 'FY26 Full Allocation'!F:F, "", FALSE)</f>
        <v>0</v>
      </c>
      <c r="O401" t="s">
        <v>95</v>
      </c>
      <c r="P401">
        <f>_xlfn.XLOOKUP(A401,'FY26 Indirect Cost Rates'!E:E, 'FY26 Indirect Cost Rates'!D:D, "", FALSE)</f>
        <v>8</v>
      </c>
      <c r="Q401">
        <f t="shared" si="6"/>
        <v>0.08</v>
      </c>
    </row>
    <row r="402" spans="1:17">
      <c r="A402" t="s">
        <v>1431</v>
      </c>
      <c r="B402" t="s">
        <v>1432</v>
      </c>
      <c r="C402" t="s">
        <v>1433</v>
      </c>
      <c r="D402" t="s">
        <v>1434</v>
      </c>
      <c r="E402" t="s">
        <v>2332</v>
      </c>
      <c r="F402" s="13">
        <v>46296</v>
      </c>
      <c r="G402" t="s">
        <v>93</v>
      </c>
      <c r="H402" t="s">
        <v>94</v>
      </c>
      <c r="I402" s="12">
        <f>_xlfn.XLOOKUP(A:A,'FY26 Prelim Allocation'!B:B, 'FY26 Prelim Allocation'!F:F, "", FALSE)</f>
        <v>1088.04</v>
      </c>
      <c r="J402" s="12">
        <f>_xlfn.XLOOKUP(A:A, 'FY26 Full Allocation'!B:B, 'FY26 Full Allocation'!F:F, "", FALSE)</f>
        <v>1087.49</v>
      </c>
      <c r="K402" s="12">
        <f>_xlfn.XLOOKUP(A:A, 'FY26 Full Allocation'!B:B, 'FY26 Full Allocation'!F:F, "", FALSE)</f>
        <v>1087.49</v>
      </c>
      <c r="O402" t="s">
        <v>95</v>
      </c>
      <c r="P402" t="str">
        <f>_xlfn.XLOOKUP(A402,'FY26 Indirect Cost Rates'!E:E, 'FY26 Indirect Cost Rates'!D:D, "", FALSE)</f>
        <v/>
      </c>
      <c r="Q402">
        <f t="shared" si="6"/>
        <v>0</v>
      </c>
    </row>
    <row r="403" spans="1:17">
      <c r="A403" t="s">
        <v>1435</v>
      </c>
      <c r="B403" t="s">
        <v>1436</v>
      </c>
      <c r="C403" t="s">
        <v>1436</v>
      </c>
      <c r="D403" t="s">
        <v>1437</v>
      </c>
      <c r="E403" t="s">
        <v>2332</v>
      </c>
      <c r="F403" s="13">
        <v>46296</v>
      </c>
      <c r="G403" t="s">
        <v>93</v>
      </c>
      <c r="H403" t="s">
        <v>94</v>
      </c>
      <c r="I403" s="12">
        <f>_xlfn.XLOOKUP(A:A,'FY26 Prelim Allocation'!B:B, 'FY26 Prelim Allocation'!F:F, "", FALSE)</f>
        <v>908.8</v>
      </c>
      <c r="J403" s="12">
        <f>_xlfn.XLOOKUP(A:A, 'FY26 Full Allocation'!B:B, 'FY26 Full Allocation'!F:F, "", FALSE)</f>
        <v>907.97</v>
      </c>
      <c r="K403" s="12">
        <f>_xlfn.XLOOKUP(A:A, 'FY26 Full Allocation'!B:B, 'FY26 Full Allocation'!F:F, "", FALSE)</f>
        <v>907.97</v>
      </c>
      <c r="O403" t="s">
        <v>95</v>
      </c>
      <c r="P403">
        <f>_xlfn.XLOOKUP(A403,'FY26 Indirect Cost Rates'!E:E, 'FY26 Indirect Cost Rates'!D:D, "", FALSE)</f>
        <v>8</v>
      </c>
      <c r="Q403">
        <f t="shared" si="6"/>
        <v>0.08</v>
      </c>
    </row>
    <row r="404" spans="1:17">
      <c r="A404" t="s">
        <v>1438</v>
      </c>
      <c r="B404" t="s">
        <v>1439</v>
      </c>
      <c r="C404" t="s">
        <v>1440</v>
      </c>
      <c r="D404" t="s">
        <v>1441</v>
      </c>
      <c r="E404" t="s">
        <v>2332</v>
      </c>
      <c r="F404" s="13">
        <v>46296</v>
      </c>
      <c r="G404" t="s">
        <v>93</v>
      </c>
      <c r="H404" t="s">
        <v>94</v>
      </c>
      <c r="I404" s="12">
        <f>_xlfn.XLOOKUP(A:A,'FY26 Prelim Allocation'!B:B, 'FY26 Prelim Allocation'!F:F, "", FALSE)</f>
        <v>4501</v>
      </c>
      <c r="J404" s="12">
        <f>_xlfn.XLOOKUP(A:A, 'FY26 Full Allocation'!B:B, 'FY26 Full Allocation'!F:F, "", FALSE)</f>
        <v>4500.3500000000004</v>
      </c>
      <c r="K404" s="12">
        <f>_xlfn.XLOOKUP(A:A, 'FY26 Full Allocation'!B:B, 'FY26 Full Allocation'!F:F, "", FALSE)</f>
        <v>4500.3500000000004</v>
      </c>
      <c r="O404" t="s">
        <v>95</v>
      </c>
      <c r="P404">
        <f>_xlfn.XLOOKUP(A404,'FY26 Indirect Cost Rates'!E:E, 'FY26 Indirect Cost Rates'!D:D, "", FALSE)</f>
        <v>8</v>
      </c>
      <c r="Q404">
        <f t="shared" si="6"/>
        <v>0.08</v>
      </c>
    </row>
    <row r="405" spans="1:17">
      <c r="A405" t="s">
        <v>1442</v>
      </c>
      <c r="B405" t="s">
        <v>1443</v>
      </c>
      <c r="C405" t="s">
        <v>1444</v>
      </c>
      <c r="D405" t="s">
        <v>1445</v>
      </c>
      <c r="E405" t="s">
        <v>2332</v>
      </c>
      <c r="F405" s="13">
        <v>46296</v>
      </c>
      <c r="G405" t="s">
        <v>93</v>
      </c>
      <c r="H405" t="s">
        <v>94</v>
      </c>
      <c r="I405" s="12">
        <f>_xlfn.XLOOKUP(A:A,'FY26 Prelim Allocation'!B:B, 'FY26 Prelim Allocation'!F:F, "", FALSE)</f>
        <v>0</v>
      </c>
      <c r="J405" s="12">
        <f>_xlfn.XLOOKUP(A:A, 'FY26 Full Allocation'!B:B, 'FY26 Full Allocation'!F:F, "", FALSE)</f>
        <v>0</v>
      </c>
      <c r="K405" s="12">
        <f>_xlfn.XLOOKUP(A:A, 'FY26 Full Allocation'!B:B, 'FY26 Full Allocation'!F:F, "", FALSE)</f>
        <v>0</v>
      </c>
      <c r="O405" t="s">
        <v>95</v>
      </c>
      <c r="P405" t="str">
        <f>_xlfn.XLOOKUP(A405,'FY26 Indirect Cost Rates'!E:E, 'FY26 Indirect Cost Rates'!D:D, "", FALSE)</f>
        <v/>
      </c>
      <c r="Q405">
        <f t="shared" si="6"/>
        <v>0</v>
      </c>
    </row>
    <row r="406" spans="1:17">
      <c r="A406" t="s">
        <v>1446</v>
      </c>
      <c r="B406" t="s">
        <v>1447</v>
      </c>
      <c r="C406" t="s">
        <v>1448</v>
      </c>
      <c r="D406" t="s">
        <v>1449</v>
      </c>
      <c r="E406" t="s">
        <v>2332</v>
      </c>
      <c r="F406" s="13">
        <v>46296</v>
      </c>
      <c r="G406" t="s">
        <v>93</v>
      </c>
      <c r="H406" t="s">
        <v>94</v>
      </c>
      <c r="I406" s="12">
        <f>_xlfn.XLOOKUP(A:A,'FY26 Prelim Allocation'!B:B, 'FY26 Prelim Allocation'!F:F, "", FALSE)</f>
        <v>499.23</v>
      </c>
      <c r="J406" s="12">
        <f>_xlfn.XLOOKUP(A:A, 'FY26 Full Allocation'!B:B, 'FY26 Full Allocation'!F:F, "", FALSE)</f>
        <v>499.02</v>
      </c>
      <c r="K406" s="12">
        <f>_xlfn.XLOOKUP(A:A, 'FY26 Full Allocation'!B:B, 'FY26 Full Allocation'!F:F, "", FALSE)</f>
        <v>499.02</v>
      </c>
      <c r="O406" t="s">
        <v>95</v>
      </c>
      <c r="P406" t="str">
        <f>_xlfn.XLOOKUP(A406,'FY26 Indirect Cost Rates'!E:E, 'FY26 Indirect Cost Rates'!D:D, "", FALSE)</f>
        <v/>
      </c>
      <c r="Q406">
        <f t="shared" si="6"/>
        <v>0</v>
      </c>
    </row>
    <row r="407" spans="1:17">
      <c r="A407" t="s">
        <v>1450</v>
      </c>
      <c r="B407" t="s">
        <v>1451</v>
      </c>
      <c r="C407" t="s">
        <v>1452</v>
      </c>
      <c r="D407" t="s">
        <v>1453</v>
      </c>
      <c r="E407" t="s">
        <v>2332</v>
      </c>
      <c r="F407" s="13">
        <v>46296</v>
      </c>
      <c r="G407" t="s">
        <v>93</v>
      </c>
      <c r="H407" t="s">
        <v>94</v>
      </c>
      <c r="I407" s="12">
        <f>_xlfn.XLOOKUP(A:A,'FY26 Prelim Allocation'!B:B, 'FY26 Prelim Allocation'!F:F, "", FALSE)</f>
        <v>508.6</v>
      </c>
      <c r="J407" s="12">
        <f>_xlfn.XLOOKUP(A:A, 'FY26 Full Allocation'!B:B, 'FY26 Full Allocation'!F:F, "", FALSE)</f>
        <v>508.56</v>
      </c>
      <c r="K407" s="12">
        <f>_xlfn.XLOOKUP(A:A, 'FY26 Full Allocation'!B:B, 'FY26 Full Allocation'!F:F, "", FALSE)</f>
        <v>508.56</v>
      </c>
      <c r="O407" t="s">
        <v>95</v>
      </c>
      <c r="P407" t="str">
        <f>_xlfn.XLOOKUP(A407,'FY26 Indirect Cost Rates'!E:E, 'FY26 Indirect Cost Rates'!D:D, "", FALSE)</f>
        <v/>
      </c>
      <c r="Q407">
        <f t="shared" si="6"/>
        <v>0</v>
      </c>
    </row>
    <row r="408" spans="1:17">
      <c r="A408" t="s">
        <v>1454</v>
      </c>
      <c r="B408" t="s">
        <v>1455</v>
      </c>
      <c r="C408" t="s">
        <v>1456</v>
      </c>
      <c r="D408" t="s">
        <v>1457</v>
      </c>
      <c r="E408" t="s">
        <v>2332</v>
      </c>
      <c r="F408" s="13">
        <v>46296</v>
      </c>
      <c r="G408" t="s">
        <v>93</v>
      </c>
      <c r="H408" t="s">
        <v>94</v>
      </c>
      <c r="I408" s="12">
        <f>_xlfn.XLOOKUP(A:A,'FY26 Prelim Allocation'!B:B, 'FY26 Prelim Allocation'!F:F, "", FALSE)</f>
        <v>326785.17</v>
      </c>
      <c r="J408" s="12">
        <f>_xlfn.XLOOKUP(A:A, 'FY26 Full Allocation'!B:B, 'FY26 Full Allocation'!F:F, "", FALSE)</f>
        <v>328179.49</v>
      </c>
      <c r="K408" s="12">
        <f>_xlfn.XLOOKUP(A:A, 'FY26 Full Allocation'!B:B, 'FY26 Full Allocation'!F:F, "", FALSE)</f>
        <v>328179.49</v>
      </c>
      <c r="O408" t="s">
        <v>95</v>
      </c>
      <c r="P408">
        <f>_xlfn.XLOOKUP(A408,'FY26 Indirect Cost Rates'!E:E, 'FY26 Indirect Cost Rates'!D:D, "", FALSE)</f>
        <v>3.99</v>
      </c>
      <c r="Q408">
        <f t="shared" si="6"/>
        <v>3.9900000000000005E-2</v>
      </c>
    </row>
    <row r="409" spans="1:17">
      <c r="A409" t="s">
        <v>1458</v>
      </c>
      <c r="B409" t="s">
        <v>1459</v>
      </c>
      <c r="C409" t="s">
        <v>1460</v>
      </c>
      <c r="D409" t="s">
        <v>1461</v>
      </c>
      <c r="E409" t="s">
        <v>2332</v>
      </c>
      <c r="F409" s="13">
        <v>46296</v>
      </c>
      <c r="G409" t="s">
        <v>93</v>
      </c>
      <c r="H409" t="s">
        <v>94</v>
      </c>
      <c r="I409" s="12">
        <f>_xlfn.XLOOKUP(A:A,'FY26 Prelim Allocation'!B:B, 'FY26 Prelim Allocation'!F:F, "", FALSE)</f>
        <v>0</v>
      </c>
      <c r="J409" s="12">
        <f>_xlfn.XLOOKUP(A:A, 'FY26 Full Allocation'!B:B, 'FY26 Full Allocation'!F:F, "", FALSE)</f>
        <v>0</v>
      </c>
      <c r="K409" s="12">
        <f>_xlfn.XLOOKUP(A:A, 'FY26 Full Allocation'!B:B, 'FY26 Full Allocation'!F:F, "", FALSE)</f>
        <v>0</v>
      </c>
      <c r="O409" t="s">
        <v>95</v>
      </c>
      <c r="P409" t="str">
        <f>_xlfn.XLOOKUP(A409,'FY26 Indirect Cost Rates'!E:E, 'FY26 Indirect Cost Rates'!D:D, "", FALSE)</f>
        <v/>
      </c>
      <c r="Q409">
        <f t="shared" si="6"/>
        <v>0</v>
      </c>
    </row>
    <row r="410" spans="1:17">
      <c r="A410" t="s">
        <v>1462</v>
      </c>
      <c r="B410" t="s">
        <v>1463</v>
      </c>
      <c r="C410" t="s">
        <v>1464</v>
      </c>
      <c r="D410" t="s">
        <v>1465</v>
      </c>
      <c r="E410" t="s">
        <v>2332</v>
      </c>
      <c r="F410" s="13">
        <v>46296</v>
      </c>
      <c r="G410" t="s">
        <v>93</v>
      </c>
      <c r="H410" t="s">
        <v>94</v>
      </c>
      <c r="I410" s="12">
        <f>_xlfn.XLOOKUP(A:A,'FY26 Prelim Allocation'!B:B, 'FY26 Prelim Allocation'!F:F, "", FALSE)</f>
        <v>533.5</v>
      </c>
      <c r="J410" s="12">
        <f>_xlfn.XLOOKUP(A:A, 'FY26 Full Allocation'!B:B, 'FY26 Full Allocation'!F:F, "", FALSE)</f>
        <v>533.28</v>
      </c>
      <c r="K410" s="12">
        <f>_xlfn.XLOOKUP(A:A, 'FY26 Full Allocation'!B:B, 'FY26 Full Allocation'!F:F, "", FALSE)</f>
        <v>533.28</v>
      </c>
      <c r="O410" t="s">
        <v>95</v>
      </c>
      <c r="P410">
        <f>_xlfn.XLOOKUP(A410,'FY26 Indirect Cost Rates'!E:E, 'FY26 Indirect Cost Rates'!D:D, "", FALSE)</f>
        <v>8</v>
      </c>
      <c r="Q410">
        <f t="shared" si="6"/>
        <v>0.08</v>
      </c>
    </row>
    <row r="411" spans="1:17">
      <c r="A411" t="s">
        <v>1466</v>
      </c>
      <c r="B411" t="s">
        <v>1467</v>
      </c>
      <c r="C411" t="s">
        <v>1468</v>
      </c>
      <c r="D411" t="s">
        <v>1469</v>
      </c>
      <c r="E411" t="s">
        <v>2332</v>
      </c>
      <c r="F411" s="13">
        <v>46296</v>
      </c>
      <c r="G411" t="s">
        <v>93</v>
      </c>
      <c r="H411" t="s">
        <v>94</v>
      </c>
      <c r="I411" s="12">
        <f>_xlfn.XLOOKUP(A:A,'FY26 Prelim Allocation'!B:B, 'FY26 Prelim Allocation'!F:F, "", FALSE)</f>
        <v>18325.740000000002</v>
      </c>
      <c r="J411" s="12">
        <f>_xlfn.XLOOKUP(A:A, 'FY26 Full Allocation'!B:B, 'FY26 Full Allocation'!F:F, "", FALSE)</f>
        <v>18324.72</v>
      </c>
      <c r="K411" s="12">
        <f>_xlfn.XLOOKUP(A:A, 'FY26 Full Allocation'!B:B, 'FY26 Full Allocation'!F:F, "", FALSE)</f>
        <v>18324.72</v>
      </c>
      <c r="O411" t="s">
        <v>95</v>
      </c>
      <c r="P411">
        <f>_xlfn.XLOOKUP(A411,'FY26 Indirect Cost Rates'!E:E, 'FY26 Indirect Cost Rates'!D:D, "", FALSE)</f>
        <v>8</v>
      </c>
      <c r="Q411">
        <f t="shared" si="6"/>
        <v>0.08</v>
      </c>
    </row>
    <row r="412" spans="1:17">
      <c r="A412" t="s">
        <v>1470</v>
      </c>
      <c r="B412" t="s">
        <v>1471</v>
      </c>
      <c r="C412" t="s">
        <v>1472</v>
      </c>
      <c r="D412" t="s">
        <v>1473</v>
      </c>
      <c r="E412" t="s">
        <v>2332</v>
      </c>
      <c r="F412" s="13">
        <v>46296</v>
      </c>
      <c r="G412" t="s">
        <v>93</v>
      </c>
      <c r="H412" t="s">
        <v>94</v>
      </c>
      <c r="I412" s="12">
        <f>_xlfn.XLOOKUP(A:A,'FY26 Prelim Allocation'!B:B, 'FY26 Prelim Allocation'!F:F, "", FALSE)</f>
        <v>727.08</v>
      </c>
      <c r="J412" s="12">
        <f>_xlfn.XLOOKUP(A:A, 'FY26 Full Allocation'!B:B, 'FY26 Full Allocation'!F:F, "", FALSE)</f>
        <v>726.97</v>
      </c>
      <c r="K412" s="12">
        <f>_xlfn.XLOOKUP(A:A, 'FY26 Full Allocation'!B:B, 'FY26 Full Allocation'!F:F, "", FALSE)</f>
        <v>726.97</v>
      </c>
      <c r="O412" t="s">
        <v>95</v>
      </c>
      <c r="P412">
        <f>_xlfn.XLOOKUP(A412,'FY26 Indirect Cost Rates'!E:E, 'FY26 Indirect Cost Rates'!D:D, "", FALSE)</f>
        <v>8</v>
      </c>
      <c r="Q412">
        <f t="shared" si="6"/>
        <v>0.08</v>
      </c>
    </row>
    <row r="413" spans="1:17">
      <c r="A413" t="s">
        <v>1474</v>
      </c>
      <c r="B413" t="s">
        <v>1475</v>
      </c>
      <c r="C413" t="s">
        <v>1475</v>
      </c>
      <c r="D413" t="s">
        <v>1476</v>
      </c>
      <c r="E413" t="s">
        <v>2332</v>
      </c>
      <c r="F413" s="13">
        <v>46296</v>
      </c>
      <c r="G413" t="s">
        <v>93</v>
      </c>
      <c r="H413" t="s">
        <v>94</v>
      </c>
      <c r="I413" s="12">
        <f>_xlfn.XLOOKUP(A:A,'FY26 Prelim Allocation'!B:B, 'FY26 Prelim Allocation'!F:F, "", FALSE)</f>
        <v>521.02</v>
      </c>
      <c r="J413" s="12">
        <f>_xlfn.XLOOKUP(A:A, 'FY26 Full Allocation'!B:B, 'FY26 Full Allocation'!F:F, "", FALSE)</f>
        <v>0</v>
      </c>
      <c r="K413" s="12">
        <f>_xlfn.XLOOKUP(A:A, 'FY26 Full Allocation'!B:B, 'FY26 Full Allocation'!F:F, "", FALSE)</f>
        <v>0</v>
      </c>
      <c r="O413" t="s">
        <v>95</v>
      </c>
      <c r="P413" t="str">
        <f>_xlfn.XLOOKUP(A413,'FY26 Indirect Cost Rates'!E:E, 'FY26 Indirect Cost Rates'!D:D, "", FALSE)</f>
        <v/>
      </c>
      <c r="Q413">
        <f t="shared" si="6"/>
        <v>0</v>
      </c>
    </row>
    <row r="414" spans="1:17">
      <c r="A414" t="s">
        <v>1477</v>
      </c>
      <c r="B414" t="s">
        <v>1478</v>
      </c>
      <c r="C414" t="s">
        <v>1478</v>
      </c>
      <c r="D414" t="s">
        <v>1479</v>
      </c>
      <c r="E414" t="s">
        <v>2332</v>
      </c>
      <c r="F414" s="13">
        <v>46296</v>
      </c>
      <c r="G414" t="s">
        <v>93</v>
      </c>
      <c r="H414" t="s">
        <v>94</v>
      </c>
      <c r="I414" s="12">
        <f>_xlfn.XLOOKUP(A:A,'FY26 Prelim Allocation'!B:B, 'FY26 Prelim Allocation'!F:F, "", FALSE)</f>
        <v>459.53</v>
      </c>
      <c r="J414" s="12">
        <f>_xlfn.XLOOKUP(A:A, 'FY26 Full Allocation'!B:B, 'FY26 Full Allocation'!F:F, "", FALSE)</f>
        <v>459.38</v>
      </c>
      <c r="K414" s="12">
        <f>_xlfn.XLOOKUP(A:A, 'FY26 Full Allocation'!B:B, 'FY26 Full Allocation'!F:F, "", FALSE)</f>
        <v>459.38</v>
      </c>
      <c r="O414" t="s">
        <v>95</v>
      </c>
      <c r="P414" t="str">
        <f>_xlfn.XLOOKUP(A414,'FY26 Indirect Cost Rates'!E:E, 'FY26 Indirect Cost Rates'!D:D, "", FALSE)</f>
        <v/>
      </c>
      <c r="Q414">
        <f t="shared" si="6"/>
        <v>0</v>
      </c>
    </row>
    <row r="415" spans="1:17">
      <c r="A415" t="s">
        <v>1480</v>
      </c>
      <c r="B415" t="s">
        <v>1481</v>
      </c>
      <c r="C415" t="s">
        <v>1481</v>
      </c>
      <c r="D415" t="s">
        <v>1482</v>
      </c>
      <c r="E415" t="s">
        <v>2332</v>
      </c>
      <c r="F415" s="13">
        <v>46296</v>
      </c>
      <c r="G415" t="s">
        <v>93</v>
      </c>
      <c r="H415" t="s">
        <v>94</v>
      </c>
      <c r="I415" s="12">
        <f>_xlfn.XLOOKUP(A:A,'FY26 Prelim Allocation'!B:B, 'FY26 Prelim Allocation'!F:F, "", FALSE)</f>
        <v>0</v>
      </c>
      <c r="J415" s="12">
        <f>_xlfn.XLOOKUP(A:A, 'FY26 Full Allocation'!B:B, 'FY26 Full Allocation'!F:F, "", FALSE)</f>
        <v>0</v>
      </c>
      <c r="K415" s="12">
        <f>_xlfn.XLOOKUP(A:A, 'FY26 Full Allocation'!B:B, 'FY26 Full Allocation'!F:F, "", FALSE)</f>
        <v>0</v>
      </c>
      <c r="O415" t="s">
        <v>95</v>
      </c>
      <c r="P415">
        <f>_xlfn.XLOOKUP(A415,'FY26 Indirect Cost Rates'!E:E, 'FY26 Indirect Cost Rates'!D:D, "", FALSE)</f>
        <v>5.23</v>
      </c>
      <c r="Q415">
        <f t="shared" si="6"/>
        <v>5.2300000000000006E-2</v>
      </c>
    </row>
    <row r="416" spans="1:17">
      <c r="A416" t="s">
        <v>1483</v>
      </c>
      <c r="B416" t="s">
        <v>1484</v>
      </c>
      <c r="C416" t="s">
        <v>1485</v>
      </c>
      <c r="D416" t="s">
        <v>1486</v>
      </c>
      <c r="E416" t="s">
        <v>2332</v>
      </c>
      <c r="F416" s="13">
        <v>46296</v>
      </c>
      <c r="G416" t="s">
        <v>93</v>
      </c>
      <c r="H416" t="s">
        <v>94</v>
      </c>
      <c r="I416" s="12">
        <f>_xlfn.XLOOKUP(A:A,'FY26 Prelim Allocation'!B:B, 'FY26 Prelim Allocation'!F:F, "", FALSE)</f>
        <v>366.05</v>
      </c>
      <c r="J416" s="12">
        <f>_xlfn.XLOOKUP(A:A, 'FY26 Full Allocation'!B:B, 'FY26 Full Allocation'!F:F, "", FALSE)</f>
        <v>366.02</v>
      </c>
      <c r="K416" s="12">
        <f>_xlfn.XLOOKUP(A:A, 'FY26 Full Allocation'!B:B, 'FY26 Full Allocation'!F:F, "", FALSE)</f>
        <v>366.02</v>
      </c>
      <c r="O416" t="s">
        <v>95</v>
      </c>
      <c r="P416" t="str">
        <f>_xlfn.XLOOKUP(A416,'FY26 Indirect Cost Rates'!E:E, 'FY26 Indirect Cost Rates'!D:D, "", FALSE)</f>
        <v/>
      </c>
      <c r="Q416">
        <f t="shared" si="6"/>
        <v>0</v>
      </c>
    </row>
    <row r="417" spans="1:17">
      <c r="A417" t="s">
        <v>1487</v>
      </c>
      <c r="B417" t="s">
        <v>1488</v>
      </c>
      <c r="C417" t="s">
        <v>1489</v>
      </c>
      <c r="D417" t="s">
        <v>1490</v>
      </c>
      <c r="E417" t="s">
        <v>2332</v>
      </c>
      <c r="F417" s="13">
        <v>46296</v>
      </c>
      <c r="G417" t="s">
        <v>93</v>
      </c>
      <c r="H417" t="s">
        <v>94</v>
      </c>
      <c r="I417" s="12">
        <f>_xlfn.XLOOKUP(A:A,'FY26 Prelim Allocation'!B:B, 'FY26 Prelim Allocation'!F:F, "", FALSE)</f>
        <v>674.75</v>
      </c>
      <c r="J417" s="12">
        <f>_xlfn.XLOOKUP(A:A, 'FY26 Full Allocation'!B:B, 'FY26 Full Allocation'!F:F, "", FALSE)</f>
        <v>0</v>
      </c>
      <c r="K417" s="12">
        <f>_xlfn.XLOOKUP(A:A, 'FY26 Full Allocation'!B:B, 'FY26 Full Allocation'!F:F, "", FALSE)</f>
        <v>0</v>
      </c>
      <c r="O417" t="s">
        <v>95</v>
      </c>
      <c r="P417" t="str">
        <f>_xlfn.XLOOKUP(A417,'FY26 Indirect Cost Rates'!E:E, 'FY26 Indirect Cost Rates'!D:D, "", FALSE)</f>
        <v/>
      </c>
      <c r="Q417">
        <f t="shared" si="6"/>
        <v>0</v>
      </c>
    </row>
    <row r="418" spans="1:17">
      <c r="A418" t="s">
        <v>1491</v>
      </c>
      <c r="B418" t="s">
        <v>1492</v>
      </c>
      <c r="C418" t="s">
        <v>1493</v>
      </c>
      <c r="D418" t="s">
        <v>1494</v>
      </c>
      <c r="E418" t="s">
        <v>2332</v>
      </c>
      <c r="F418" s="13">
        <v>46296</v>
      </c>
      <c r="G418" t="s">
        <v>93</v>
      </c>
      <c r="H418" t="s">
        <v>94</v>
      </c>
      <c r="I418" s="12">
        <f>_xlfn.XLOOKUP(A:A,'FY26 Prelim Allocation'!B:B, 'FY26 Prelim Allocation'!F:F, "", FALSE)</f>
        <v>0</v>
      </c>
      <c r="J418" s="12">
        <f>_xlfn.XLOOKUP(A:A, 'FY26 Full Allocation'!B:B, 'FY26 Full Allocation'!F:F, "", FALSE)</f>
        <v>0</v>
      </c>
      <c r="K418" s="12">
        <f>_xlfn.XLOOKUP(A:A, 'FY26 Full Allocation'!B:B, 'FY26 Full Allocation'!F:F, "", FALSE)</f>
        <v>0</v>
      </c>
      <c r="O418" t="s">
        <v>95</v>
      </c>
      <c r="P418" t="str">
        <f>_xlfn.XLOOKUP(A418,'FY26 Indirect Cost Rates'!E:E, 'FY26 Indirect Cost Rates'!D:D, "", FALSE)</f>
        <v/>
      </c>
      <c r="Q418">
        <f t="shared" si="6"/>
        <v>0</v>
      </c>
    </row>
    <row r="419" spans="1:17">
      <c r="A419" t="s">
        <v>1495</v>
      </c>
      <c r="B419" t="s">
        <v>1496</v>
      </c>
      <c r="C419" t="s">
        <v>1497</v>
      </c>
      <c r="D419" t="s">
        <v>1498</v>
      </c>
      <c r="E419" t="s">
        <v>2332</v>
      </c>
      <c r="F419" s="13">
        <v>46296</v>
      </c>
      <c r="G419" t="s">
        <v>93</v>
      </c>
      <c r="H419" t="s">
        <v>94</v>
      </c>
      <c r="I419" s="12">
        <f>_xlfn.XLOOKUP(A:A,'FY26 Prelim Allocation'!B:B, 'FY26 Prelim Allocation'!F:F, "", FALSE)</f>
        <v>0</v>
      </c>
      <c r="J419" s="12">
        <f>_xlfn.XLOOKUP(A:A, 'FY26 Full Allocation'!B:B, 'FY26 Full Allocation'!F:F, "", FALSE)</f>
        <v>0</v>
      </c>
      <c r="K419" s="12">
        <f>_xlfn.XLOOKUP(A:A, 'FY26 Full Allocation'!B:B, 'FY26 Full Allocation'!F:F, "", FALSE)</f>
        <v>0</v>
      </c>
      <c r="O419" t="s">
        <v>95</v>
      </c>
      <c r="P419" t="str">
        <f>_xlfn.XLOOKUP(A419,'FY26 Indirect Cost Rates'!E:E, 'FY26 Indirect Cost Rates'!D:D, "", FALSE)</f>
        <v/>
      </c>
      <c r="Q419">
        <f t="shared" si="6"/>
        <v>0</v>
      </c>
    </row>
    <row r="420" spans="1:17">
      <c r="A420" t="s">
        <v>1499</v>
      </c>
      <c r="B420" t="s">
        <v>1500</v>
      </c>
      <c r="C420">
        <v>0</v>
      </c>
      <c r="D420">
        <v>0</v>
      </c>
      <c r="E420" t="s">
        <v>2332</v>
      </c>
      <c r="F420" s="13">
        <v>46296</v>
      </c>
      <c r="G420" t="s">
        <v>93</v>
      </c>
      <c r="H420" t="s">
        <v>94</v>
      </c>
      <c r="I420" s="12">
        <f>_xlfn.XLOOKUP(A:A,'FY26 Prelim Allocation'!B:B, 'FY26 Prelim Allocation'!F:F, "", FALSE)</f>
        <v>0</v>
      </c>
      <c r="J420" s="12">
        <f>_xlfn.XLOOKUP(A:A, 'FY26 Full Allocation'!B:B, 'FY26 Full Allocation'!F:F, "", FALSE)</f>
        <v>0</v>
      </c>
      <c r="K420" s="12">
        <f>_xlfn.XLOOKUP(A:A, 'FY26 Full Allocation'!B:B, 'FY26 Full Allocation'!F:F, "", FALSE)</f>
        <v>0</v>
      </c>
      <c r="O420" t="s">
        <v>95</v>
      </c>
      <c r="P420" t="str">
        <f>_xlfn.XLOOKUP(A420,'FY26 Indirect Cost Rates'!E:E, 'FY26 Indirect Cost Rates'!D:D, "", FALSE)</f>
        <v/>
      </c>
      <c r="Q420">
        <f t="shared" si="6"/>
        <v>0</v>
      </c>
    </row>
    <row r="421" spans="1:17">
      <c r="A421" t="s">
        <v>1501</v>
      </c>
      <c r="B421" t="s">
        <v>1502</v>
      </c>
      <c r="C421" t="s">
        <v>1503</v>
      </c>
      <c r="D421" t="s">
        <v>1504</v>
      </c>
      <c r="E421" t="s">
        <v>2332</v>
      </c>
      <c r="F421" s="13">
        <v>46296</v>
      </c>
      <c r="G421" t="s">
        <v>93</v>
      </c>
      <c r="H421" t="s">
        <v>94</v>
      </c>
      <c r="I421" s="12">
        <f>_xlfn.XLOOKUP(A:A,'FY26 Prelim Allocation'!B:B, 'FY26 Prelim Allocation'!F:F, "", FALSE)</f>
        <v>10514.47</v>
      </c>
      <c r="J421" s="12">
        <f>_xlfn.XLOOKUP(A:A, 'FY26 Full Allocation'!B:B, 'FY26 Full Allocation'!F:F, "", FALSE)</f>
        <v>10513.17</v>
      </c>
      <c r="K421" s="12">
        <f>_xlfn.XLOOKUP(A:A, 'FY26 Full Allocation'!B:B, 'FY26 Full Allocation'!F:F, "", FALSE)</f>
        <v>10513.17</v>
      </c>
      <c r="O421" t="s">
        <v>95</v>
      </c>
      <c r="P421">
        <f>_xlfn.XLOOKUP(A421,'FY26 Indirect Cost Rates'!E:E, 'FY26 Indirect Cost Rates'!D:D, "", FALSE)</f>
        <v>8</v>
      </c>
      <c r="Q421">
        <f t="shared" si="6"/>
        <v>0.08</v>
      </c>
    </row>
    <row r="422" spans="1:17">
      <c r="A422" t="s">
        <v>1505</v>
      </c>
      <c r="B422" t="s">
        <v>1506</v>
      </c>
      <c r="C422" t="s">
        <v>1507</v>
      </c>
      <c r="D422" t="s">
        <v>1508</v>
      </c>
      <c r="E422" t="s">
        <v>2332</v>
      </c>
      <c r="F422" s="13">
        <v>46296</v>
      </c>
      <c r="G422" t="s">
        <v>93</v>
      </c>
      <c r="H422" t="s">
        <v>94</v>
      </c>
      <c r="I422" s="12">
        <f>_xlfn.XLOOKUP(A:A,'FY26 Prelim Allocation'!B:B, 'FY26 Prelim Allocation'!F:F, "", FALSE)</f>
        <v>1155.27</v>
      </c>
      <c r="J422" s="12">
        <f>_xlfn.XLOOKUP(A:A, 'FY26 Full Allocation'!B:B, 'FY26 Full Allocation'!F:F, "", FALSE)</f>
        <v>1155.1099999999999</v>
      </c>
      <c r="K422" s="12">
        <f>_xlfn.XLOOKUP(A:A, 'FY26 Full Allocation'!B:B, 'FY26 Full Allocation'!F:F, "", FALSE)</f>
        <v>1155.1099999999999</v>
      </c>
      <c r="O422" t="s">
        <v>95</v>
      </c>
      <c r="P422" t="str">
        <f>_xlfn.XLOOKUP(A422,'FY26 Indirect Cost Rates'!E:E, 'FY26 Indirect Cost Rates'!D:D, "", FALSE)</f>
        <v/>
      </c>
      <c r="Q422">
        <f t="shared" si="6"/>
        <v>0</v>
      </c>
    </row>
    <row r="423" spans="1:17">
      <c r="A423" t="s">
        <v>1509</v>
      </c>
      <c r="B423" t="s">
        <v>1510</v>
      </c>
      <c r="C423" t="s">
        <v>1511</v>
      </c>
      <c r="D423" t="s">
        <v>1512</v>
      </c>
      <c r="E423" t="s">
        <v>2332</v>
      </c>
      <c r="F423" s="13">
        <v>46296</v>
      </c>
      <c r="G423" t="s">
        <v>93</v>
      </c>
      <c r="H423" t="s">
        <v>94</v>
      </c>
      <c r="I423" s="12">
        <f>_xlfn.XLOOKUP(A:A,'FY26 Prelim Allocation'!B:B, 'FY26 Prelim Allocation'!F:F, "", FALSE)</f>
        <v>399.47</v>
      </c>
      <c r="J423" s="12">
        <f>_xlfn.XLOOKUP(A:A, 'FY26 Full Allocation'!B:B, 'FY26 Full Allocation'!F:F, "", FALSE)</f>
        <v>399.37</v>
      </c>
      <c r="K423" s="12">
        <f>_xlfn.XLOOKUP(A:A, 'FY26 Full Allocation'!B:B, 'FY26 Full Allocation'!F:F, "", FALSE)</f>
        <v>399.37</v>
      </c>
      <c r="O423" t="s">
        <v>95</v>
      </c>
      <c r="P423" t="str">
        <f>_xlfn.XLOOKUP(A423,'FY26 Indirect Cost Rates'!E:E, 'FY26 Indirect Cost Rates'!D:D, "", FALSE)</f>
        <v/>
      </c>
      <c r="Q423">
        <f t="shared" si="6"/>
        <v>0</v>
      </c>
    </row>
    <row r="424" spans="1:17">
      <c r="A424" t="s">
        <v>1513</v>
      </c>
      <c r="B424" t="s">
        <v>1514</v>
      </c>
      <c r="C424" t="s">
        <v>1515</v>
      </c>
      <c r="D424" t="s">
        <v>1516</v>
      </c>
      <c r="E424" t="s">
        <v>2332</v>
      </c>
      <c r="F424" s="13">
        <v>46296</v>
      </c>
      <c r="G424" t="s">
        <v>93</v>
      </c>
      <c r="H424" t="s">
        <v>94</v>
      </c>
      <c r="I424" s="12">
        <f>_xlfn.XLOOKUP(A:A,'FY26 Prelim Allocation'!B:B, 'FY26 Prelim Allocation'!F:F, "", FALSE)</f>
        <v>466.54</v>
      </c>
      <c r="J424" s="12">
        <f>_xlfn.XLOOKUP(A:A, 'FY26 Full Allocation'!B:B, 'FY26 Full Allocation'!F:F, "", FALSE)</f>
        <v>466.37</v>
      </c>
      <c r="K424" s="12">
        <f>_xlfn.XLOOKUP(A:A, 'FY26 Full Allocation'!B:B, 'FY26 Full Allocation'!F:F, "", FALSE)</f>
        <v>466.37</v>
      </c>
      <c r="O424" t="s">
        <v>95</v>
      </c>
      <c r="P424" t="str">
        <f>_xlfn.XLOOKUP(A424,'FY26 Indirect Cost Rates'!E:E, 'FY26 Indirect Cost Rates'!D:D, "", FALSE)</f>
        <v/>
      </c>
      <c r="Q424">
        <f t="shared" si="6"/>
        <v>0</v>
      </c>
    </row>
    <row r="425" spans="1:17">
      <c r="A425" t="s">
        <v>1517</v>
      </c>
      <c r="B425" t="s">
        <v>1518</v>
      </c>
      <c r="C425" t="s">
        <v>1519</v>
      </c>
      <c r="D425" t="s">
        <v>1520</v>
      </c>
      <c r="E425" t="s">
        <v>2332</v>
      </c>
      <c r="F425" s="13">
        <v>46296</v>
      </c>
      <c r="G425" t="s">
        <v>93</v>
      </c>
      <c r="H425" t="s">
        <v>94</v>
      </c>
      <c r="I425" s="12">
        <f>_xlfn.XLOOKUP(A:A,'FY26 Prelim Allocation'!B:B, 'FY26 Prelim Allocation'!F:F, "", FALSE)</f>
        <v>1167.47</v>
      </c>
      <c r="J425" s="12">
        <f>_xlfn.XLOOKUP(A:A, 'FY26 Full Allocation'!B:B, 'FY26 Full Allocation'!F:F, "", FALSE)</f>
        <v>1167.06</v>
      </c>
      <c r="K425" s="12">
        <f>_xlfn.XLOOKUP(A:A, 'FY26 Full Allocation'!B:B, 'FY26 Full Allocation'!F:F, "", FALSE)</f>
        <v>1167.06</v>
      </c>
      <c r="O425" t="s">
        <v>95</v>
      </c>
      <c r="P425" t="str">
        <f>_xlfn.XLOOKUP(A425,'FY26 Indirect Cost Rates'!E:E, 'FY26 Indirect Cost Rates'!D:D, "", FALSE)</f>
        <v/>
      </c>
      <c r="Q425">
        <f t="shared" si="6"/>
        <v>0</v>
      </c>
    </row>
    <row r="426" spans="1:17">
      <c r="A426" t="s">
        <v>1521</v>
      </c>
      <c r="B426" t="s">
        <v>1522</v>
      </c>
      <c r="C426" t="s">
        <v>1523</v>
      </c>
      <c r="D426" t="s">
        <v>1524</v>
      </c>
      <c r="E426" t="s">
        <v>2332</v>
      </c>
      <c r="F426" s="13">
        <v>46296</v>
      </c>
      <c r="G426" t="s">
        <v>93</v>
      </c>
      <c r="H426" t="s">
        <v>94</v>
      </c>
      <c r="I426" s="12">
        <f>_xlfn.XLOOKUP(A:A,'FY26 Prelim Allocation'!B:B, 'FY26 Prelim Allocation'!F:F, "", FALSE)</f>
        <v>4851.46</v>
      </c>
      <c r="J426" s="12">
        <f>_xlfn.XLOOKUP(A:A, 'FY26 Full Allocation'!B:B, 'FY26 Full Allocation'!F:F, "", FALSE)</f>
        <v>4850.01</v>
      </c>
      <c r="K426" s="12">
        <f>_xlfn.XLOOKUP(A:A, 'FY26 Full Allocation'!B:B, 'FY26 Full Allocation'!F:F, "", FALSE)</f>
        <v>4850.01</v>
      </c>
      <c r="O426" t="s">
        <v>95</v>
      </c>
      <c r="P426">
        <f>_xlfn.XLOOKUP(A426,'FY26 Indirect Cost Rates'!E:E, 'FY26 Indirect Cost Rates'!D:D, "", FALSE)</f>
        <v>4.3600000000000003</v>
      </c>
      <c r="Q426">
        <f t="shared" si="6"/>
        <v>4.36E-2</v>
      </c>
    </row>
    <row r="427" spans="1:17">
      <c r="A427" t="s">
        <v>1525</v>
      </c>
      <c r="B427" t="s">
        <v>1526</v>
      </c>
      <c r="C427" t="s">
        <v>1527</v>
      </c>
      <c r="D427" t="s">
        <v>1528</v>
      </c>
      <c r="E427" t="s">
        <v>2332</v>
      </c>
      <c r="F427" s="13">
        <v>46296</v>
      </c>
      <c r="G427" t="s">
        <v>93</v>
      </c>
      <c r="H427" t="s">
        <v>94</v>
      </c>
      <c r="I427" s="12">
        <f>_xlfn.XLOOKUP(A:A,'FY26 Prelim Allocation'!B:B, 'FY26 Prelim Allocation'!F:F, "", FALSE)</f>
        <v>414.09</v>
      </c>
      <c r="J427" s="12">
        <f>_xlfn.XLOOKUP(A:A, 'FY26 Full Allocation'!B:B, 'FY26 Full Allocation'!F:F, "", FALSE)</f>
        <v>413.58</v>
      </c>
      <c r="K427" s="12">
        <f>_xlfn.XLOOKUP(A:A, 'FY26 Full Allocation'!B:B, 'FY26 Full Allocation'!F:F, "", FALSE)</f>
        <v>413.58</v>
      </c>
      <c r="O427" t="s">
        <v>95</v>
      </c>
      <c r="P427">
        <f>_xlfn.XLOOKUP(A427,'FY26 Indirect Cost Rates'!E:E, 'FY26 Indirect Cost Rates'!D:D, "", FALSE)</f>
        <v>8</v>
      </c>
      <c r="Q427">
        <f t="shared" si="6"/>
        <v>0.08</v>
      </c>
    </row>
    <row r="428" spans="1:17">
      <c r="A428" t="s">
        <v>1529</v>
      </c>
      <c r="B428" t="s">
        <v>1526</v>
      </c>
      <c r="C428" t="s">
        <v>1530</v>
      </c>
      <c r="D428" t="s">
        <v>1531</v>
      </c>
      <c r="E428" t="s">
        <v>2332</v>
      </c>
      <c r="F428" s="13">
        <v>46296</v>
      </c>
      <c r="G428" t="s">
        <v>93</v>
      </c>
      <c r="H428" t="s">
        <v>94</v>
      </c>
      <c r="I428" s="12">
        <f>_xlfn.XLOOKUP(A:A,'FY26 Prelim Allocation'!B:B, 'FY26 Prelim Allocation'!F:F, "", FALSE)</f>
        <v>617.20000000000005</v>
      </c>
      <c r="J428" s="12">
        <f>_xlfn.XLOOKUP(A:A, 'FY26 Full Allocation'!B:B, 'FY26 Full Allocation'!F:F, "", FALSE)</f>
        <v>616.55999999999995</v>
      </c>
      <c r="K428" s="12">
        <f>_xlfn.XLOOKUP(A:A, 'FY26 Full Allocation'!B:B, 'FY26 Full Allocation'!F:F, "", FALSE)</f>
        <v>616.55999999999995</v>
      </c>
      <c r="O428" t="s">
        <v>95</v>
      </c>
      <c r="P428">
        <f>_xlfn.XLOOKUP(A428,'FY26 Indirect Cost Rates'!E:E, 'FY26 Indirect Cost Rates'!D:D, "", FALSE)</f>
        <v>8</v>
      </c>
      <c r="Q428">
        <f t="shared" si="6"/>
        <v>0.08</v>
      </c>
    </row>
    <row r="429" spans="1:17">
      <c r="A429" t="s">
        <v>1532</v>
      </c>
      <c r="B429" t="s">
        <v>1533</v>
      </c>
      <c r="C429" t="s">
        <v>1534</v>
      </c>
      <c r="D429" t="s">
        <v>1535</v>
      </c>
      <c r="E429" t="s">
        <v>2332</v>
      </c>
      <c r="F429" s="13">
        <v>46296</v>
      </c>
      <c r="G429" t="s">
        <v>93</v>
      </c>
      <c r="H429" t="s">
        <v>94</v>
      </c>
      <c r="I429" s="12">
        <f>_xlfn.XLOOKUP(A:A,'FY26 Prelim Allocation'!B:B, 'FY26 Prelim Allocation'!F:F, "", FALSE)</f>
        <v>3203.79</v>
      </c>
      <c r="J429" s="12">
        <f>_xlfn.XLOOKUP(A:A, 'FY26 Full Allocation'!B:B, 'FY26 Full Allocation'!F:F, "", FALSE)</f>
        <v>3203.66</v>
      </c>
      <c r="K429" s="12">
        <f>_xlfn.XLOOKUP(A:A, 'FY26 Full Allocation'!B:B, 'FY26 Full Allocation'!F:F, "", FALSE)</f>
        <v>3203.66</v>
      </c>
      <c r="O429" t="s">
        <v>95</v>
      </c>
      <c r="P429">
        <f>_xlfn.XLOOKUP(A429,'FY26 Indirect Cost Rates'!E:E, 'FY26 Indirect Cost Rates'!D:D, "", FALSE)</f>
        <v>8</v>
      </c>
      <c r="Q429">
        <f t="shared" si="6"/>
        <v>0.08</v>
      </c>
    </row>
    <row r="430" spans="1:17">
      <c r="A430" t="s">
        <v>1536</v>
      </c>
      <c r="B430" t="s">
        <v>1537</v>
      </c>
      <c r="C430" t="s">
        <v>1538</v>
      </c>
      <c r="D430" t="s">
        <v>1539</v>
      </c>
      <c r="E430" t="s">
        <v>2332</v>
      </c>
      <c r="F430" s="13">
        <v>46296</v>
      </c>
      <c r="G430" t="s">
        <v>93</v>
      </c>
      <c r="H430" t="s">
        <v>94</v>
      </c>
      <c r="I430" s="12">
        <f>_xlfn.XLOOKUP(A:A,'FY26 Prelim Allocation'!B:B, 'FY26 Prelim Allocation'!F:F, "", FALSE)</f>
        <v>0</v>
      </c>
      <c r="J430" s="12">
        <f>_xlfn.XLOOKUP(A:A, 'FY26 Full Allocation'!B:B, 'FY26 Full Allocation'!F:F, "", FALSE)</f>
        <v>0</v>
      </c>
      <c r="K430" s="12">
        <f>_xlfn.XLOOKUP(A:A, 'FY26 Full Allocation'!B:B, 'FY26 Full Allocation'!F:F, "", FALSE)</f>
        <v>0</v>
      </c>
      <c r="O430" t="s">
        <v>95</v>
      </c>
      <c r="P430" t="str">
        <f>_xlfn.XLOOKUP(A430,'FY26 Indirect Cost Rates'!E:E, 'FY26 Indirect Cost Rates'!D:D, "", FALSE)</f>
        <v/>
      </c>
      <c r="Q430">
        <f t="shared" si="6"/>
        <v>0</v>
      </c>
    </row>
    <row r="431" spans="1:17">
      <c r="A431" t="s">
        <v>1540</v>
      </c>
      <c r="B431" t="s">
        <v>1541</v>
      </c>
      <c r="C431" t="s">
        <v>1541</v>
      </c>
      <c r="D431" t="s">
        <v>1542</v>
      </c>
      <c r="E431" t="s">
        <v>2332</v>
      </c>
      <c r="F431" s="13">
        <v>46296</v>
      </c>
      <c r="G431" t="s">
        <v>93</v>
      </c>
      <c r="H431" t="s">
        <v>94</v>
      </c>
      <c r="I431" s="12">
        <f>_xlfn.XLOOKUP(A:A,'FY26 Prelim Allocation'!B:B, 'FY26 Prelim Allocation'!F:F, "", FALSE)</f>
        <v>755.16</v>
      </c>
      <c r="J431" s="12">
        <f>_xlfn.XLOOKUP(A:A, 'FY26 Full Allocation'!B:B, 'FY26 Full Allocation'!F:F, "", FALSE)</f>
        <v>754.99</v>
      </c>
      <c r="K431" s="12">
        <f>_xlfn.XLOOKUP(A:A, 'FY26 Full Allocation'!B:B, 'FY26 Full Allocation'!F:F, "", FALSE)</f>
        <v>754.99</v>
      </c>
      <c r="O431" t="s">
        <v>95</v>
      </c>
      <c r="P431" t="str">
        <f>_xlfn.XLOOKUP(A431,'FY26 Indirect Cost Rates'!E:E, 'FY26 Indirect Cost Rates'!D:D, "", FALSE)</f>
        <v/>
      </c>
      <c r="Q431">
        <f t="shared" si="6"/>
        <v>0</v>
      </c>
    </row>
    <row r="432" spans="1:17">
      <c r="A432" t="s">
        <v>1543</v>
      </c>
      <c r="B432" t="s">
        <v>1544</v>
      </c>
      <c r="C432" t="s">
        <v>1545</v>
      </c>
      <c r="D432" t="s">
        <v>1546</v>
      </c>
      <c r="E432" t="s">
        <v>2332</v>
      </c>
      <c r="F432" s="13">
        <v>46296</v>
      </c>
      <c r="G432" t="s">
        <v>93</v>
      </c>
      <c r="H432" t="s">
        <v>94</v>
      </c>
      <c r="I432" s="12">
        <f>_xlfn.XLOOKUP(A:A,'FY26 Prelim Allocation'!B:B, 'FY26 Prelim Allocation'!F:F, "", FALSE)</f>
        <v>13242.78</v>
      </c>
      <c r="J432" s="12">
        <f>_xlfn.XLOOKUP(A:A, 'FY26 Full Allocation'!B:B, 'FY26 Full Allocation'!F:F, "", FALSE)</f>
        <v>13241.64</v>
      </c>
      <c r="K432" s="12">
        <f>_xlfn.XLOOKUP(A:A, 'FY26 Full Allocation'!B:B, 'FY26 Full Allocation'!F:F, "", FALSE)</f>
        <v>13241.64</v>
      </c>
      <c r="O432" t="s">
        <v>95</v>
      </c>
      <c r="P432">
        <f>_xlfn.XLOOKUP(A432,'FY26 Indirect Cost Rates'!E:E, 'FY26 Indirect Cost Rates'!D:D, "", FALSE)</f>
        <v>8</v>
      </c>
      <c r="Q432">
        <f t="shared" si="6"/>
        <v>0.08</v>
      </c>
    </row>
    <row r="433" spans="1:17">
      <c r="A433" t="s">
        <v>1547</v>
      </c>
      <c r="B433" t="s">
        <v>1548</v>
      </c>
      <c r="C433" t="s">
        <v>1549</v>
      </c>
      <c r="D433" t="s">
        <v>1550</v>
      </c>
      <c r="E433" t="s">
        <v>2332</v>
      </c>
      <c r="F433" s="13">
        <v>46296</v>
      </c>
      <c r="G433" t="s">
        <v>93</v>
      </c>
      <c r="H433" t="s">
        <v>94</v>
      </c>
      <c r="I433" s="12">
        <f>_xlfn.XLOOKUP(A:A,'FY26 Prelim Allocation'!B:B, 'FY26 Prelim Allocation'!F:F, "", FALSE)</f>
        <v>320.38</v>
      </c>
      <c r="J433" s="12">
        <f>_xlfn.XLOOKUP(A:A, 'FY26 Full Allocation'!B:B, 'FY26 Full Allocation'!F:F, "", FALSE)</f>
        <v>0</v>
      </c>
      <c r="K433" s="12">
        <f>_xlfn.XLOOKUP(A:A, 'FY26 Full Allocation'!B:B, 'FY26 Full Allocation'!F:F, "", FALSE)</f>
        <v>0</v>
      </c>
      <c r="O433" t="s">
        <v>95</v>
      </c>
      <c r="P433" t="str">
        <f>_xlfn.XLOOKUP(A433,'FY26 Indirect Cost Rates'!E:E, 'FY26 Indirect Cost Rates'!D:D, "", FALSE)</f>
        <v/>
      </c>
      <c r="Q433">
        <f t="shared" si="6"/>
        <v>0</v>
      </c>
    </row>
    <row r="434" spans="1:17">
      <c r="A434" t="s">
        <v>1551</v>
      </c>
      <c r="B434" t="s">
        <v>1552</v>
      </c>
      <c r="C434" t="s">
        <v>1553</v>
      </c>
      <c r="D434" t="s">
        <v>1554</v>
      </c>
      <c r="E434" t="s">
        <v>2332</v>
      </c>
      <c r="F434" s="13">
        <v>46296</v>
      </c>
      <c r="G434" t="s">
        <v>93</v>
      </c>
      <c r="H434" t="s">
        <v>94</v>
      </c>
      <c r="I434" s="12">
        <f>_xlfn.XLOOKUP(A:A,'FY26 Prelim Allocation'!B:B, 'FY26 Prelim Allocation'!F:F, "", FALSE)</f>
        <v>9214.57</v>
      </c>
      <c r="J434" s="12">
        <f>_xlfn.XLOOKUP(A:A, 'FY26 Full Allocation'!B:B, 'FY26 Full Allocation'!F:F, "", FALSE)</f>
        <v>9212.86</v>
      </c>
      <c r="K434" s="12">
        <f>_xlfn.XLOOKUP(A:A, 'FY26 Full Allocation'!B:B, 'FY26 Full Allocation'!F:F, "", FALSE)</f>
        <v>9212.86</v>
      </c>
      <c r="O434" t="s">
        <v>95</v>
      </c>
      <c r="P434">
        <f>_xlfn.XLOOKUP(A434,'FY26 Indirect Cost Rates'!E:E, 'FY26 Indirect Cost Rates'!D:D, "", FALSE)</f>
        <v>8</v>
      </c>
      <c r="Q434">
        <f t="shared" si="6"/>
        <v>0.08</v>
      </c>
    </row>
    <row r="435" spans="1:17">
      <c r="A435" t="s">
        <v>1555</v>
      </c>
      <c r="B435" t="s">
        <v>1556</v>
      </c>
      <c r="C435" t="s">
        <v>1557</v>
      </c>
      <c r="D435" t="s">
        <v>1558</v>
      </c>
      <c r="E435" t="s">
        <v>2332</v>
      </c>
      <c r="F435" s="13">
        <v>46296</v>
      </c>
      <c r="G435" t="s">
        <v>93</v>
      </c>
      <c r="H435" t="s">
        <v>94</v>
      </c>
      <c r="I435" s="12">
        <f>_xlfn.XLOOKUP(A:A,'FY26 Prelim Allocation'!B:B, 'FY26 Prelim Allocation'!F:F, "", FALSE)</f>
        <v>0</v>
      </c>
      <c r="J435" s="12">
        <f>_xlfn.XLOOKUP(A:A, 'FY26 Full Allocation'!B:B, 'FY26 Full Allocation'!F:F, "", FALSE)</f>
        <v>0</v>
      </c>
      <c r="K435" s="12">
        <f>_xlfn.XLOOKUP(A:A, 'FY26 Full Allocation'!B:B, 'FY26 Full Allocation'!F:F, "", FALSE)</f>
        <v>0</v>
      </c>
      <c r="O435" t="s">
        <v>95</v>
      </c>
      <c r="P435" t="str">
        <f>_xlfn.XLOOKUP(A435,'FY26 Indirect Cost Rates'!E:E, 'FY26 Indirect Cost Rates'!D:D, "", FALSE)</f>
        <v/>
      </c>
      <c r="Q435">
        <f t="shared" si="6"/>
        <v>0</v>
      </c>
    </row>
    <row r="436" spans="1:17">
      <c r="A436" t="s">
        <v>1559</v>
      </c>
      <c r="B436" t="s">
        <v>1560</v>
      </c>
      <c r="C436" t="s">
        <v>1561</v>
      </c>
      <c r="D436" t="s">
        <v>1562</v>
      </c>
      <c r="E436" t="s">
        <v>2332</v>
      </c>
      <c r="F436" s="13">
        <v>46296</v>
      </c>
      <c r="G436" t="s">
        <v>93</v>
      </c>
      <c r="H436" t="s">
        <v>94</v>
      </c>
      <c r="I436" s="12">
        <f>_xlfn.XLOOKUP(A:A,'FY26 Prelim Allocation'!B:B, 'FY26 Prelim Allocation'!F:F, "", FALSE)</f>
        <v>0</v>
      </c>
      <c r="J436" s="12">
        <f>_xlfn.XLOOKUP(A:A, 'FY26 Full Allocation'!B:B, 'FY26 Full Allocation'!F:F, "", FALSE)</f>
        <v>0</v>
      </c>
      <c r="K436" s="12">
        <f>_xlfn.XLOOKUP(A:A, 'FY26 Full Allocation'!B:B, 'FY26 Full Allocation'!F:F, "", FALSE)</f>
        <v>0</v>
      </c>
      <c r="O436" t="s">
        <v>95</v>
      </c>
      <c r="P436" t="str">
        <f>_xlfn.XLOOKUP(A436,'FY26 Indirect Cost Rates'!E:E, 'FY26 Indirect Cost Rates'!D:D, "", FALSE)</f>
        <v/>
      </c>
      <c r="Q436">
        <f t="shared" si="6"/>
        <v>0</v>
      </c>
    </row>
    <row r="437" spans="1:17">
      <c r="A437" t="s">
        <v>1563</v>
      </c>
      <c r="B437" t="s">
        <v>1564</v>
      </c>
      <c r="C437" t="s">
        <v>1564</v>
      </c>
      <c r="D437" t="s">
        <v>1565</v>
      </c>
      <c r="E437" t="s">
        <v>2332</v>
      </c>
      <c r="F437" s="13">
        <v>46296</v>
      </c>
      <c r="G437" t="s">
        <v>93</v>
      </c>
      <c r="H437" t="s">
        <v>94</v>
      </c>
      <c r="I437" s="12">
        <f>_xlfn.XLOOKUP(A:A,'FY26 Prelim Allocation'!B:B, 'FY26 Prelim Allocation'!F:F, "", FALSE)</f>
        <v>416.26</v>
      </c>
      <c r="J437" s="12">
        <f>_xlfn.XLOOKUP(A:A, 'FY26 Full Allocation'!B:B, 'FY26 Full Allocation'!F:F, "", FALSE)</f>
        <v>416.13</v>
      </c>
      <c r="K437" s="12">
        <f>_xlfn.XLOOKUP(A:A, 'FY26 Full Allocation'!B:B, 'FY26 Full Allocation'!F:F, "", FALSE)</f>
        <v>416.13</v>
      </c>
      <c r="O437" t="s">
        <v>95</v>
      </c>
      <c r="P437" t="str">
        <f>_xlfn.XLOOKUP(A437,'FY26 Indirect Cost Rates'!E:E, 'FY26 Indirect Cost Rates'!D:D, "", FALSE)</f>
        <v/>
      </c>
      <c r="Q437">
        <f t="shared" si="6"/>
        <v>0</v>
      </c>
    </row>
    <row r="438" spans="1:17">
      <c r="A438" t="s">
        <v>1566</v>
      </c>
      <c r="B438" t="s">
        <v>1567</v>
      </c>
      <c r="C438" t="s">
        <v>1568</v>
      </c>
      <c r="D438" t="s">
        <v>1569</v>
      </c>
      <c r="E438" t="s">
        <v>2332</v>
      </c>
      <c r="F438" s="13">
        <v>46296</v>
      </c>
      <c r="G438" t="s">
        <v>93</v>
      </c>
      <c r="H438" t="s">
        <v>94</v>
      </c>
      <c r="I438" s="12">
        <f>_xlfn.XLOOKUP(A:A,'FY26 Prelim Allocation'!B:B, 'FY26 Prelim Allocation'!F:F, "", FALSE)</f>
        <v>1411</v>
      </c>
      <c r="J438" s="12">
        <f>_xlfn.XLOOKUP(A:A, 'FY26 Full Allocation'!B:B, 'FY26 Full Allocation'!F:F, "", FALSE)</f>
        <v>1410.88</v>
      </c>
      <c r="K438" s="12">
        <f>_xlfn.XLOOKUP(A:A, 'FY26 Full Allocation'!B:B, 'FY26 Full Allocation'!F:F, "", FALSE)</f>
        <v>1410.88</v>
      </c>
      <c r="O438" t="s">
        <v>95</v>
      </c>
      <c r="P438" t="str">
        <f>_xlfn.XLOOKUP(A438,'FY26 Indirect Cost Rates'!E:E, 'FY26 Indirect Cost Rates'!D:D, "", FALSE)</f>
        <v/>
      </c>
      <c r="Q438">
        <f t="shared" si="6"/>
        <v>0</v>
      </c>
    </row>
    <row r="439" spans="1:17">
      <c r="A439" t="s">
        <v>1570</v>
      </c>
      <c r="B439" t="s">
        <v>1571</v>
      </c>
      <c r="C439" t="s">
        <v>1572</v>
      </c>
      <c r="D439" t="s">
        <v>1573</v>
      </c>
      <c r="E439" t="s">
        <v>2332</v>
      </c>
      <c r="F439" s="13">
        <v>46296</v>
      </c>
      <c r="G439" t="s">
        <v>93</v>
      </c>
      <c r="H439" t="s">
        <v>94</v>
      </c>
      <c r="I439" s="12">
        <f>_xlfn.XLOOKUP(A:A,'FY26 Prelim Allocation'!B:B, 'FY26 Prelim Allocation'!F:F, "", FALSE)</f>
        <v>0</v>
      </c>
      <c r="J439" s="12">
        <f>_xlfn.XLOOKUP(A:A, 'FY26 Full Allocation'!B:B, 'FY26 Full Allocation'!F:F, "", FALSE)</f>
        <v>0</v>
      </c>
      <c r="K439" s="12">
        <f>_xlfn.XLOOKUP(A:A, 'FY26 Full Allocation'!B:B, 'FY26 Full Allocation'!F:F, "", FALSE)</f>
        <v>0</v>
      </c>
      <c r="O439" t="s">
        <v>95</v>
      </c>
      <c r="P439" t="str">
        <f>_xlfn.XLOOKUP(A439,'FY26 Indirect Cost Rates'!E:E, 'FY26 Indirect Cost Rates'!D:D, "", FALSE)</f>
        <v/>
      </c>
      <c r="Q439">
        <f t="shared" si="6"/>
        <v>0</v>
      </c>
    </row>
    <row r="440" spans="1:17">
      <c r="A440" t="s">
        <v>1574</v>
      </c>
      <c r="B440" t="s">
        <v>1575</v>
      </c>
      <c r="C440" t="s">
        <v>1576</v>
      </c>
      <c r="D440" t="s">
        <v>1577</v>
      </c>
      <c r="E440" t="s">
        <v>2332</v>
      </c>
      <c r="F440" s="13">
        <v>46296</v>
      </c>
      <c r="G440" t="s">
        <v>93</v>
      </c>
      <c r="H440" t="s">
        <v>94</v>
      </c>
      <c r="I440" s="12">
        <f>_xlfn.XLOOKUP(A:A,'FY26 Prelim Allocation'!B:B, 'FY26 Prelim Allocation'!F:F, "", FALSE)</f>
        <v>0</v>
      </c>
      <c r="J440" s="12">
        <f>_xlfn.XLOOKUP(A:A, 'FY26 Full Allocation'!B:B, 'FY26 Full Allocation'!F:F, "", FALSE)</f>
        <v>0</v>
      </c>
      <c r="K440" s="12">
        <f>_xlfn.XLOOKUP(A:A, 'FY26 Full Allocation'!B:B, 'FY26 Full Allocation'!F:F, "", FALSE)</f>
        <v>0</v>
      </c>
      <c r="O440" t="s">
        <v>95</v>
      </c>
      <c r="P440" t="str">
        <f>_xlfn.XLOOKUP(A440,'FY26 Indirect Cost Rates'!E:E, 'FY26 Indirect Cost Rates'!D:D, "", FALSE)</f>
        <v/>
      </c>
      <c r="Q440">
        <f t="shared" si="6"/>
        <v>0</v>
      </c>
    </row>
    <row r="441" spans="1:17">
      <c r="A441" t="s">
        <v>1578</v>
      </c>
      <c r="B441" t="s">
        <v>1579</v>
      </c>
      <c r="C441" t="s">
        <v>1579</v>
      </c>
      <c r="D441" t="s">
        <v>1580</v>
      </c>
      <c r="E441" t="s">
        <v>2332</v>
      </c>
      <c r="F441" s="13">
        <v>46296</v>
      </c>
      <c r="G441" t="s">
        <v>93</v>
      </c>
      <c r="H441" t="s">
        <v>94</v>
      </c>
      <c r="I441" s="12">
        <f>_xlfn.XLOOKUP(A:A,'FY26 Prelim Allocation'!B:B, 'FY26 Prelim Allocation'!F:F, "", FALSE)</f>
        <v>466.22</v>
      </c>
      <c r="J441" s="12">
        <f>_xlfn.XLOOKUP(A:A, 'FY26 Full Allocation'!B:B, 'FY26 Full Allocation'!F:F, "", FALSE)</f>
        <v>0</v>
      </c>
      <c r="K441" s="12">
        <f>_xlfn.XLOOKUP(A:A, 'FY26 Full Allocation'!B:B, 'FY26 Full Allocation'!F:F, "", FALSE)</f>
        <v>0</v>
      </c>
      <c r="O441" t="s">
        <v>95</v>
      </c>
      <c r="P441" t="str">
        <f>_xlfn.XLOOKUP(A441,'FY26 Indirect Cost Rates'!E:E, 'FY26 Indirect Cost Rates'!D:D, "", FALSE)</f>
        <v/>
      </c>
      <c r="Q441">
        <f t="shared" si="6"/>
        <v>0</v>
      </c>
    </row>
    <row r="442" spans="1:17">
      <c r="A442" t="s">
        <v>1581</v>
      </c>
      <c r="B442" t="s">
        <v>1582</v>
      </c>
      <c r="C442" t="s">
        <v>1583</v>
      </c>
      <c r="D442" t="s">
        <v>1584</v>
      </c>
      <c r="E442" t="s">
        <v>2332</v>
      </c>
      <c r="F442" s="13">
        <v>46296</v>
      </c>
      <c r="G442" t="s">
        <v>93</v>
      </c>
      <c r="H442" t="s">
        <v>94</v>
      </c>
      <c r="I442" s="12">
        <f>_xlfn.XLOOKUP(A:A,'FY26 Prelim Allocation'!B:B, 'FY26 Prelim Allocation'!F:F, "", FALSE)</f>
        <v>1796.59</v>
      </c>
      <c r="J442" s="12">
        <f>_xlfn.XLOOKUP(A:A, 'FY26 Full Allocation'!B:B, 'FY26 Full Allocation'!F:F, "", FALSE)</f>
        <v>1796.02</v>
      </c>
      <c r="K442" s="12">
        <f>_xlfn.XLOOKUP(A:A, 'FY26 Full Allocation'!B:B, 'FY26 Full Allocation'!F:F, "", FALSE)</f>
        <v>1796.02</v>
      </c>
      <c r="O442" t="s">
        <v>95</v>
      </c>
      <c r="P442" t="str">
        <f>_xlfn.XLOOKUP(A442,'FY26 Indirect Cost Rates'!E:E, 'FY26 Indirect Cost Rates'!D:D, "", FALSE)</f>
        <v/>
      </c>
      <c r="Q442">
        <f t="shared" si="6"/>
        <v>0</v>
      </c>
    </row>
    <row r="443" spans="1:17">
      <c r="A443" t="s">
        <v>1585</v>
      </c>
      <c r="B443" t="s">
        <v>1586</v>
      </c>
      <c r="C443" t="s">
        <v>1586</v>
      </c>
      <c r="D443" t="s">
        <v>1587</v>
      </c>
      <c r="E443" t="s">
        <v>2332</v>
      </c>
      <c r="F443" s="13">
        <v>46296</v>
      </c>
      <c r="G443" t="s">
        <v>93</v>
      </c>
      <c r="H443" t="s">
        <v>94</v>
      </c>
      <c r="I443" s="12">
        <f>_xlfn.XLOOKUP(A:A,'FY26 Prelim Allocation'!B:B, 'FY26 Prelim Allocation'!F:F, "", FALSE)</f>
        <v>629.87</v>
      </c>
      <c r="J443" s="12">
        <f>_xlfn.XLOOKUP(A:A, 'FY26 Full Allocation'!B:B, 'FY26 Full Allocation'!F:F, "", FALSE)</f>
        <v>629.59</v>
      </c>
      <c r="K443" s="12">
        <f>_xlfn.XLOOKUP(A:A, 'FY26 Full Allocation'!B:B, 'FY26 Full Allocation'!F:F, "", FALSE)</f>
        <v>629.59</v>
      </c>
      <c r="O443" t="s">
        <v>95</v>
      </c>
      <c r="P443" t="str">
        <f>_xlfn.XLOOKUP(A443,'FY26 Indirect Cost Rates'!E:E, 'FY26 Indirect Cost Rates'!D:D, "", FALSE)</f>
        <v/>
      </c>
      <c r="Q443">
        <f t="shared" si="6"/>
        <v>0</v>
      </c>
    </row>
    <row r="444" spans="1:17">
      <c r="A444" t="s">
        <v>1588</v>
      </c>
      <c r="B444" t="s">
        <v>1589</v>
      </c>
      <c r="C444" t="s">
        <v>1590</v>
      </c>
      <c r="D444" t="s">
        <v>1591</v>
      </c>
      <c r="E444" t="s">
        <v>2332</v>
      </c>
      <c r="F444" s="13">
        <v>46296</v>
      </c>
      <c r="G444" t="s">
        <v>93</v>
      </c>
      <c r="H444" t="s">
        <v>94</v>
      </c>
      <c r="I444" s="12">
        <f>_xlfn.XLOOKUP(A:A,'FY26 Prelim Allocation'!B:B, 'FY26 Prelim Allocation'!F:F, "", FALSE)</f>
        <v>28635.18</v>
      </c>
      <c r="J444" s="12">
        <f>_xlfn.XLOOKUP(A:A, 'FY26 Full Allocation'!B:B, 'FY26 Full Allocation'!F:F, "", FALSE)</f>
        <v>28628.29</v>
      </c>
      <c r="K444" s="12">
        <f>_xlfn.XLOOKUP(A:A, 'FY26 Full Allocation'!B:B, 'FY26 Full Allocation'!F:F, "", FALSE)</f>
        <v>28628.29</v>
      </c>
      <c r="O444" t="s">
        <v>95</v>
      </c>
      <c r="P444">
        <f>_xlfn.XLOOKUP(A444,'FY26 Indirect Cost Rates'!E:E, 'FY26 Indirect Cost Rates'!D:D, "", FALSE)</f>
        <v>5.96</v>
      </c>
      <c r="Q444">
        <f t="shared" si="6"/>
        <v>5.96E-2</v>
      </c>
    </row>
    <row r="445" spans="1:17">
      <c r="A445" t="s">
        <v>1592</v>
      </c>
      <c r="B445" t="s">
        <v>1593</v>
      </c>
      <c r="C445" t="s">
        <v>1593</v>
      </c>
      <c r="D445" t="s">
        <v>1594</v>
      </c>
      <c r="E445" t="s">
        <v>2332</v>
      </c>
      <c r="F445" s="13">
        <v>46296</v>
      </c>
      <c r="G445" t="s">
        <v>93</v>
      </c>
      <c r="H445" t="s">
        <v>94</v>
      </c>
      <c r="I445" s="12">
        <f>_xlfn.XLOOKUP(A:A,'FY26 Prelim Allocation'!B:B, 'FY26 Prelim Allocation'!F:F, "", FALSE)</f>
        <v>0</v>
      </c>
      <c r="J445" s="12">
        <f>_xlfn.XLOOKUP(A:A, 'FY26 Full Allocation'!B:B, 'FY26 Full Allocation'!F:F, "", FALSE)</f>
        <v>0</v>
      </c>
      <c r="K445" s="12">
        <f>_xlfn.XLOOKUP(A:A, 'FY26 Full Allocation'!B:B, 'FY26 Full Allocation'!F:F, "", FALSE)</f>
        <v>0</v>
      </c>
      <c r="O445" t="s">
        <v>95</v>
      </c>
      <c r="P445">
        <f>_xlfn.XLOOKUP(A445,'FY26 Indirect Cost Rates'!E:E, 'FY26 Indirect Cost Rates'!D:D, "", FALSE)</f>
        <v>8</v>
      </c>
      <c r="Q445">
        <f t="shared" si="6"/>
        <v>0.08</v>
      </c>
    </row>
    <row r="446" spans="1:17">
      <c r="A446" t="s">
        <v>1595</v>
      </c>
      <c r="B446" t="s">
        <v>1596</v>
      </c>
      <c r="C446" t="s">
        <v>1597</v>
      </c>
      <c r="D446" t="s">
        <v>1598</v>
      </c>
      <c r="E446" t="s">
        <v>2332</v>
      </c>
      <c r="F446" s="13">
        <v>46296</v>
      </c>
      <c r="G446" t="s">
        <v>93</v>
      </c>
      <c r="H446" t="s">
        <v>94</v>
      </c>
      <c r="I446" s="12">
        <f>_xlfn.XLOOKUP(A:A,'FY26 Prelim Allocation'!B:B, 'FY26 Prelim Allocation'!F:F, "", FALSE)</f>
        <v>0</v>
      </c>
      <c r="J446" s="12">
        <f>_xlfn.XLOOKUP(A:A, 'FY26 Full Allocation'!B:B, 'FY26 Full Allocation'!F:F, "", FALSE)</f>
        <v>0</v>
      </c>
      <c r="K446" s="12">
        <f>_xlfn.XLOOKUP(A:A, 'FY26 Full Allocation'!B:B, 'FY26 Full Allocation'!F:F, "", FALSE)</f>
        <v>0</v>
      </c>
      <c r="O446" t="s">
        <v>95</v>
      </c>
      <c r="P446">
        <f>_xlfn.XLOOKUP(A446,'FY26 Indirect Cost Rates'!E:E, 'FY26 Indirect Cost Rates'!D:D, "", FALSE)</f>
        <v>8</v>
      </c>
      <c r="Q446">
        <f t="shared" si="6"/>
        <v>0.08</v>
      </c>
    </row>
    <row r="447" spans="1:17">
      <c r="A447" t="s">
        <v>1599</v>
      </c>
      <c r="B447" t="s">
        <v>1600</v>
      </c>
      <c r="C447" t="s">
        <v>1600</v>
      </c>
      <c r="D447" t="s">
        <v>1601</v>
      </c>
      <c r="E447" t="s">
        <v>2332</v>
      </c>
      <c r="F447" s="13">
        <v>46296</v>
      </c>
      <c r="G447" t="s">
        <v>93</v>
      </c>
      <c r="H447" t="s">
        <v>94</v>
      </c>
      <c r="I447" s="12">
        <f>_xlfn.XLOOKUP(A:A,'FY26 Prelim Allocation'!B:B, 'FY26 Prelim Allocation'!F:F, "", FALSE)</f>
        <v>0</v>
      </c>
      <c r="J447" s="12">
        <f>_xlfn.XLOOKUP(A:A, 'FY26 Full Allocation'!B:B, 'FY26 Full Allocation'!F:F, "", FALSE)</f>
        <v>0</v>
      </c>
      <c r="K447" s="12">
        <f>_xlfn.XLOOKUP(A:A, 'FY26 Full Allocation'!B:B, 'FY26 Full Allocation'!F:F, "", FALSE)</f>
        <v>0</v>
      </c>
      <c r="O447" t="s">
        <v>95</v>
      </c>
      <c r="P447" t="str">
        <f>_xlfn.XLOOKUP(A447,'FY26 Indirect Cost Rates'!E:E, 'FY26 Indirect Cost Rates'!D:D, "", FALSE)</f>
        <v/>
      </c>
      <c r="Q447">
        <f t="shared" si="6"/>
        <v>0</v>
      </c>
    </row>
    <row r="448" spans="1:17">
      <c r="A448" t="s">
        <v>1602</v>
      </c>
      <c r="B448" t="s">
        <v>1603</v>
      </c>
      <c r="C448" t="s">
        <v>1603</v>
      </c>
      <c r="D448" t="s">
        <v>1604</v>
      </c>
      <c r="E448" t="s">
        <v>2332</v>
      </c>
      <c r="F448" s="13">
        <v>46296</v>
      </c>
      <c r="G448" t="s">
        <v>93</v>
      </c>
      <c r="H448" t="s">
        <v>94</v>
      </c>
      <c r="I448" s="12">
        <f>_xlfn.XLOOKUP(A:A,'FY26 Prelim Allocation'!B:B, 'FY26 Prelim Allocation'!F:F, "", FALSE)</f>
        <v>566.25</v>
      </c>
      <c r="J448" s="12">
        <f>_xlfn.XLOOKUP(A:A, 'FY26 Full Allocation'!B:B, 'FY26 Full Allocation'!F:F, "", FALSE)</f>
        <v>565.89</v>
      </c>
      <c r="K448" s="12">
        <f>_xlfn.XLOOKUP(A:A, 'FY26 Full Allocation'!B:B, 'FY26 Full Allocation'!F:F, "", FALSE)</f>
        <v>565.89</v>
      </c>
      <c r="O448" t="s">
        <v>95</v>
      </c>
      <c r="P448" t="str">
        <f>_xlfn.XLOOKUP(A448,'FY26 Indirect Cost Rates'!E:E, 'FY26 Indirect Cost Rates'!D:D, "", FALSE)</f>
        <v/>
      </c>
      <c r="Q448">
        <f t="shared" si="6"/>
        <v>0</v>
      </c>
    </row>
    <row r="449" spans="1:17">
      <c r="A449" t="s">
        <v>1605</v>
      </c>
      <c r="B449" t="s">
        <v>1606</v>
      </c>
      <c r="C449" t="s">
        <v>1606</v>
      </c>
      <c r="D449" t="s">
        <v>1607</v>
      </c>
      <c r="E449" t="s">
        <v>2332</v>
      </c>
      <c r="F449" s="13">
        <v>46296</v>
      </c>
      <c r="G449" t="s">
        <v>93</v>
      </c>
      <c r="H449" t="s">
        <v>94</v>
      </c>
      <c r="I449" s="12">
        <f>_xlfn.XLOOKUP(A:A,'FY26 Prelim Allocation'!B:B, 'FY26 Prelim Allocation'!F:F, "", FALSE)</f>
        <v>287.83</v>
      </c>
      <c r="J449" s="12">
        <f>_xlfn.XLOOKUP(A:A, 'FY26 Full Allocation'!B:B, 'FY26 Full Allocation'!F:F, "", FALSE)</f>
        <v>287.60000000000002</v>
      </c>
      <c r="K449" s="12">
        <f>_xlfn.XLOOKUP(A:A, 'FY26 Full Allocation'!B:B, 'FY26 Full Allocation'!F:F, "", FALSE)</f>
        <v>287.60000000000002</v>
      </c>
      <c r="O449" t="s">
        <v>95</v>
      </c>
      <c r="P449">
        <f>_xlfn.XLOOKUP(A449,'FY26 Indirect Cost Rates'!E:E, 'FY26 Indirect Cost Rates'!D:D, "", FALSE)</f>
        <v>8</v>
      </c>
      <c r="Q449">
        <f t="shared" si="6"/>
        <v>0.08</v>
      </c>
    </row>
    <row r="450" spans="1:17">
      <c r="A450" t="s">
        <v>1608</v>
      </c>
      <c r="B450" t="s">
        <v>1609</v>
      </c>
      <c r="C450" t="s">
        <v>1609</v>
      </c>
      <c r="D450" t="s">
        <v>1610</v>
      </c>
      <c r="E450" t="s">
        <v>2332</v>
      </c>
      <c r="F450" s="13">
        <v>46296</v>
      </c>
      <c r="G450" t="s">
        <v>93</v>
      </c>
      <c r="H450" t="s">
        <v>94</v>
      </c>
      <c r="I450" s="12">
        <f>_xlfn.XLOOKUP(A:A,'FY26 Prelim Allocation'!B:B, 'FY26 Prelim Allocation'!F:F, "", FALSE)</f>
        <v>0</v>
      </c>
      <c r="J450" s="12">
        <f>_xlfn.XLOOKUP(A:A, 'FY26 Full Allocation'!B:B, 'FY26 Full Allocation'!F:F, "", FALSE)</f>
        <v>0</v>
      </c>
      <c r="K450" s="12">
        <f>_xlfn.XLOOKUP(A:A, 'FY26 Full Allocation'!B:B, 'FY26 Full Allocation'!F:F, "", FALSE)</f>
        <v>0</v>
      </c>
      <c r="O450" t="s">
        <v>95</v>
      </c>
      <c r="P450" t="str">
        <f>_xlfn.XLOOKUP(A450,'FY26 Indirect Cost Rates'!E:E, 'FY26 Indirect Cost Rates'!D:D, "", FALSE)</f>
        <v/>
      </c>
      <c r="Q450">
        <f t="shared" si="6"/>
        <v>0</v>
      </c>
    </row>
    <row r="451" spans="1:17">
      <c r="A451" t="s">
        <v>1611</v>
      </c>
      <c r="B451" t="s">
        <v>1612</v>
      </c>
      <c r="C451" t="s">
        <v>1613</v>
      </c>
      <c r="D451" t="s">
        <v>1614</v>
      </c>
      <c r="E451" t="s">
        <v>2332</v>
      </c>
      <c r="F451" s="13">
        <v>46296</v>
      </c>
      <c r="G451" t="s">
        <v>93</v>
      </c>
      <c r="H451" t="s">
        <v>94</v>
      </c>
      <c r="I451" s="12">
        <f>_xlfn.XLOOKUP(A:A,'FY26 Prelim Allocation'!B:B, 'FY26 Prelim Allocation'!F:F, "", FALSE)</f>
        <v>7905.82</v>
      </c>
      <c r="J451" s="12">
        <f>_xlfn.XLOOKUP(A:A, 'FY26 Full Allocation'!B:B, 'FY26 Full Allocation'!F:F, "", FALSE)</f>
        <v>7905.4</v>
      </c>
      <c r="K451" s="12">
        <f>_xlfn.XLOOKUP(A:A, 'FY26 Full Allocation'!B:B, 'FY26 Full Allocation'!F:F, "", FALSE)</f>
        <v>7905.4</v>
      </c>
      <c r="O451" t="s">
        <v>95</v>
      </c>
      <c r="P451" t="str">
        <f>_xlfn.XLOOKUP(A451,'FY26 Indirect Cost Rates'!E:E, 'FY26 Indirect Cost Rates'!D:D, "", FALSE)</f>
        <v/>
      </c>
      <c r="Q451">
        <f t="shared" si="6"/>
        <v>0</v>
      </c>
    </row>
    <row r="452" spans="1:17">
      <c r="A452" t="s">
        <v>1615</v>
      </c>
      <c r="B452" t="s">
        <v>1616</v>
      </c>
      <c r="C452" t="s">
        <v>1617</v>
      </c>
      <c r="D452" t="s">
        <v>1618</v>
      </c>
      <c r="E452" t="s">
        <v>2332</v>
      </c>
      <c r="F452" s="13">
        <v>46296</v>
      </c>
      <c r="G452" t="s">
        <v>93</v>
      </c>
      <c r="H452" t="s">
        <v>94</v>
      </c>
      <c r="I452" s="12">
        <f>_xlfn.XLOOKUP(A:A,'FY26 Prelim Allocation'!B:B, 'FY26 Prelim Allocation'!F:F, "", FALSE)</f>
        <v>21695.63</v>
      </c>
      <c r="J452" s="12">
        <f>_xlfn.XLOOKUP(A:A, 'FY26 Full Allocation'!B:B, 'FY26 Full Allocation'!F:F, "", FALSE)</f>
        <v>21692.68</v>
      </c>
      <c r="K452" s="12">
        <f>_xlfn.XLOOKUP(A:A, 'FY26 Full Allocation'!B:B, 'FY26 Full Allocation'!F:F, "", FALSE)</f>
        <v>21692.68</v>
      </c>
      <c r="O452" t="s">
        <v>95</v>
      </c>
      <c r="P452">
        <f>_xlfn.XLOOKUP(A452,'FY26 Indirect Cost Rates'!E:E, 'FY26 Indirect Cost Rates'!D:D, "", FALSE)</f>
        <v>3.91</v>
      </c>
      <c r="Q452">
        <f t="shared" ref="Q452:Q515" si="7">IFERROR(P452/100,0)</f>
        <v>3.9100000000000003E-2</v>
      </c>
    </row>
    <row r="453" spans="1:17">
      <c r="A453" t="s">
        <v>1619</v>
      </c>
      <c r="B453" t="s">
        <v>1620</v>
      </c>
      <c r="C453" t="s">
        <v>1621</v>
      </c>
      <c r="D453" t="s">
        <v>1622</v>
      </c>
      <c r="E453" t="s">
        <v>2332</v>
      </c>
      <c r="F453" s="13">
        <v>46296</v>
      </c>
      <c r="G453" t="s">
        <v>93</v>
      </c>
      <c r="H453" t="s">
        <v>94</v>
      </c>
      <c r="I453" s="12">
        <f>_xlfn.XLOOKUP(A:A,'FY26 Prelim Allocation'!B:B, 'FY26 Prelim Allocation'!F:F, "", FALSE)</f>
        <v>474.68</v>
      </c>
      <c r="J453" s="12">
        <f>_xlfn.XLOOKUP(A:A, 'FY26 Full Allocation'!B:B, 'FY26 Full Allocation'!F:F, "", FALSE)</f>
        <v>0</v>
      </c>
      <c r="K453" s="12">
        <f>_xlfn.XLOOKUP(A:A, 'FY26 Full Allocation'!B:B, 'FY26 Full Allocation'!F:F, "", FALSE)</f>
        <v>0</v>
      </c>
      <c r="O453" t="s">
        <v>95</v>
      </c>
      <c r="P453" t="str">
        <f>_xlfn.XLOOKUP(A453,'FY26 Indirect Cost Rates'!E:E, 'FY26 Indirect Cost Rates'!D:D, "", FALSE)</f>
        <v/>
      </c>
      <c r="Q453">
        <f t="shared" si="7"/>
        <v>0</v>
      </c>
    </row>
    <row r="454" spans="1:17">
      <c r="A454" t="s">
        <v>1623</v>
      </c>
      <c r="B454" t="s">
        <v>1624</v>
      </c>
      <c r="C454" t="s">
        <v>1624</v>
      </c>
      <c r="D454" t="s">
        <v>1625</v>
      </c>
      <c r="E454" t="s">
        <v>2332</v>
      </c>
      <c r="F454" s="13">
        <v>46296</v>
      </c>
      <c r="G454" t="s">
        <v>93</v>
      </c>
      <c r="H454" t="s">
        <v>94</v>
      </c>
      <c r="I454" s="12">
        <f>_xlfn.XLOOKUP(A:A,'FY26 Prelim Allocation'!B:B, 'FY26 Prelim Allocation'!F:F, "", FALSE)</f>
        <v>810.91</v>
      </c>
      <c r="J454" s="12">
        <f>_xlfn.XLOOKUP(A:A, 'FY26 Full Allocation'!B:B, 'FY26 Full Allocation'!F:F, "", FALSE)</f>
        <v>0</v>
      </c>
      <c r="K454" s="12">
        <f>_xlfn.XLOOKUP(A:A, 'FY26 Full Allocation'!B:B, 'FY26 Full Allocation'!F:F, "", FALSE)</f>
        <v>0</v>
      </c>
      <c r="O454" t="s">
        <v>95</v>
      </c>
      <c r="P454" t="str">
        <f>_xlfn.XLOOKUP(A454,'FY26 Indirect Cost Rates'!E:E, 'FY26 Indirect Cost Rates'!D:D, "", FALSE)</f>
        <v/>
      </c>
      <c r="Q454">
        <f t="shared" si="7"/>
        <v>0</v>
      </c>
    </row>
    <row r="455" spans="1:17">
      <c r="A455" t="s">
        <v>1626</v>
      </c>
      <c r="B455" t="s">
        <v>1627</v>
      </c>
      <c r="C455" t="s">
        <v>1628</v>
      </c>
      <c r="D455" t="s">
        <v>1629</v>
      </c>
      <c r="E455" t="s">
        <v>2332</v>
      </c>
      <c r="F455" s="13">
        <v>46296</v>
      </c>
      <c r="G455" t="s">
        <v>93</v>
      </c>
      <c r="H455" t="s">
        <v>94</v>
      </c>
      <c r="I455" s="12">
        <f>_xlfn.XLOOKUP(A:A,'FY26 Prelim Allocation'!B:B, 'FY26 Prelim Allocation'!F:F, "", FALSE)</f>
        <v>0</v>
      </c>
      <c r="J455" s="12">
        <f>_xlfn.XLOOKUP(A:A, 'FY26 Full Allocation'!B:B, 'FY26 Full Allocation'!F:F, "", FALSE)</f>
        <v>0</v>
      </c>
      <c r="K455" s="12">
        <f>_xlfn.XLOOKUP(A:A, 'FY26 Full Allocation'!B:B, 'FY26 Full Allocation'!F:F, "", FALSE)</f>
        <v>0</v>
      </c>
      <c r="O455" t="s">
        <v>95</v>
      </c>
      <c r="P455" t="str">
        <f>_xlfn.XLOOKUP(A455,'FY26 Indirect Cost Rates'!E:E, 'FY26 Indirect Cost Rates'!D:D, "", FALSE)</f>
        <v/>
      </c>
      <c r="Q455">
        <f t="shared" si="7"/>
        <v>0</v>
      </c>
    </row>
    <row r="456" spans="1:17">
      <c r="A456" t="s">
        <v>1630</v>
      </c>
      <c r="B456" t="s">
        <v>1631</v>
      </c>
      <c r="C456" t="s">
        <v>1631</v>
      </c>
      <c r="D456" t="s">
        <v>1632</v>
      </c>
      <c r="E456" t="s">
        <v>2332</v>
      </c>
      <c r="F456" s="13">
        <v>46296</v>
      </c>
      <c r="G456" t="s">
        <v>93</v>
      </c>
      <c r="H456" t="s">
        <v>94</v>
      </c>
      <c r="I456" s="12">
        <f>_xlfn.XLOOKUP(A:A,'FY26 Prelim Allocation'!B:B, 'FY26 Prelim Allocation'!F:F, "", FALSE)</f>
        <v>15871.7</v>
      </c>
      <c r="J456" s="12">
        <f>_xlfn.XLOOKUP(A:A, 'FY26 Full Allocation'!B:B, 'FY26 Full Allocation'!F:F, "", FALSE)</f>
        <v>15869.18</v>
      </c>
      <c r="K456" s="12">
        <f>_xlfn.XLOOKUP(A:A, 'FY26 Full Allocation'!B:B, 'FY26 Full Allocation'!F:F, "", FALSE)</f>
        <v>15869.18</v>
      </c>
      <c r="O456" t="s">
        <v>95</v>
      </c>
      <c r="P456">
        <f>_xlfn.XLOOKUP(A456,'FY26 Indirect Cost Rates'!E:E, 'FY26 Indirect Cost Rates'!D:D, "", FALSE)</f>
        <v>3.49</v>
      </c>
      <c r="Q456">
        <f t="shared" si="7"/>
        <v>3.49E-2</v>
      </c>
    </row>
    <row r="457" spans="1:17">
      <c r="A457" t="s">
        <v>1633</v>
      </c>
      <c r="B457" t="s">
        <v>1634</v>
      </c>
      <c r="C457" t="s">
        <v>1634</v>
      </c>
      <c r="D457" t="s">
        <v>1635</v>
      </c>
      <c r="E457" t="s">
        <v>2332</v>
      </c>
      <c r="F457" s="13">
        <v>46296</v>
      </c>
      <c r="G457" t="s">
        <v>93</v>
      </c>
      <c r="H457" t="s">
        <v>94</v>
      </c>
      <c r="I457" s="12">
        <f>_xlfn.XLOOKUP(A:A,'FY26 Prelim Allocation'!B:B, 'FY26 Prelim Allocation'!F:F, "", FALSE)</f>
        <v>1107.8699999999999</v>
      </c>
      <c r="J457" s="12">
        <f>_xlfn.XLOOKUP(A:A, 'FY26 Full Allocation'!B:B, 'FY26 Full Allocation'!F:F, "", FALSE)</f>
        <v>1107.77</v>
      </c>
      <c r="K457" s="12">
        <f>_xlfn.XLOOKUP(A:A, 'FY26 Full Allocation'!B:B, 'FY26 Full Allocation'!F:F, "", FALSE)</f>
        <v>1107.77</v>
      </c>
      <c r="O457" t="s">
        <v>95</v>
      </c>
      <c r="P457">
        <f>_xlfn.XLOOKUP(A457,'FY26 Indirect Cost Rates'!E:E, 'FY26 Indirect Cost Rates'!D:D, "", FALSE)</f>
        <v>8</v>
      </c>
      <c r="Q457">
        <f t="shared" si="7"/>
        <v>0.08</v>
      </c>
    </row>
    <row r="458" spans="1:17">
      <c r="A458" t="s">
        <v>1636</v>
      </c>
      <c r="B458" t="s">
        <v>1637</v>
      </c>
      <c r="C458" t="s">
        <v>1637</v>
      </c>
      <c r="D458" t="s">
        <v>1638</v>
      </c>
      <c r="E458" t="s">
        <v>2332</v>
      </c>
      <c r="F458" s="13">
        <v>46296</v>
      </c>
      <c r="G458" t="s">
        <v>93</v>
      </c>
      <c r="H458" t="s">
        <v>94</v>
      </c>
      <c r="I458" s="12">
        <f>_xlfn.XLOOKUP(A:A,'FY26 Prelim Allocation'!B:B, 'FY26 Prelim Allocation'!F:F, "", FALSE)</f>
        <v>683.05</v>
      </c>
      <c r="J458" s="12">
        <f>_xlfn.XLOOKUP(A:A, 'FY26 Full Allocation'!B:B, 'FY26 Full Allocation'!F:F, "", FALSE)</f>
        <v>682.98</v>
      </c>
      <c r="K458" s="12">
        <f>_xlfn.XLOOKUP(A:A, 'FY26 Full Allocation'!B:B, 'FY26 Full Allocation'!F:F, "", FALSE)</f>
        <v>682.98</v>
      </c>
      <c r="O458" t="s">
        <v>95</v>
      </c>
      <c r="P458" t="str">
        <f>_xlfn.XLOOKUP(A458,'FY26 Indirect Cost Rates'!E:E, 'FY26 Indirect Cost Rates'!D:D, "", FALSE)</f>
        <v/>
      </c>
      <c r="Q458">
        <f t="shared" si="7"/>
        <v>0</v>
      </c>
    </row>
    <row r="459" spans="1:17">
      <c r="A459" t="s">
        <v>1639</v>
      </c>
      <c r="B459" t="s">
        <v>1640</v>
      </c>
      <c r="C459" t="s">
        <v>1641</v>
      </c>
      <c r="D459" t="s">
        <v>1642</v>
      </c>
      <c r="E459" t="s">
        <v>2332</v>
      </c>
      <c r="F459" s="13">
        <v>46296</v>
      </c>
      <c r="G459" t="s">
        <v>93</v>
      </c>
      <c r="H459" t="s">
        <v>94</v>
      </c>
      <c r="I459" s="12">
        <f>_xlfn.XLOOKUP(A:A,'FY26 Prelim Allocation'!B:B, 'FY26 Prelim Allocation'!F:F, "", FALSE)</f>
        <v>750.96</v>
      </c>
      <c r="J459" s="12">
        <f>_xlfn.XLOOKUP(A:A, 'FY26 Full Allocation'!B:B, 'FY26 Full Allocation'!F:F, "", FALSE)</f>
        <v>750.41</v>
      </c>
      <c r="K459" s="12">
        <f>_xlfn.XLOOKUP(A:A, 'FY26 Full Allocation'!B:B, 'FY26 Full Allocation'!F:F, "", FALSE)</f>
        <v>750.41</v>
      </c>
      <c r="O459" t="s">
        <v>95</v>
      </c>
      <c r="P459">
        <f>_xlfn.XLOOKUP(A459,'FY26 Indirect Cost Rates'!E:E, 'FY26 Indirect Cost Rates'!D:D, "", FALSE)</f>
        <v>8</v>
      </c>
      <c r="Q459">
        <f t="shared" si="7"/>
        <v>0.08</v>
      </c>
    </row>
    <row r="460" spans="1:17">
      <c r="A460" t="s">
        <v>1643</v>
      </c>
      <c r="B460" t="s">
        <v>1644</v>
      </c>
      <c r="C460" t="s">
        <v>1645</v>
      </c>
      <c r="D460" t="s">
        <v>1646</v>
      </c>
      <c r="E460" t="s">
        <v>2332</v>
      </c>
      <c r="F460" s="13">
        <v>46296</v>
      </c>
      <c r="G460" t="s">
        <v>93</v>
      </c>
      <c r="H460" t="s">
        <v>94</v>
      </c>
      <c r="I460" s="12">
        <f>_xlfn.XLOOKUP(A:A,'FY26 Prelim Allocation'!B:B, 'FY26 Prelim Allocation'!F:F, "", FALSE)</f>
        <v>192.74</v>
      </c>
      <c r="J460" s="12">
        <f>_xlfn.XLOOKUP(A:A, 'FY26 Full Allocation'!B:B, 'FY26 Full Allocation'!F:F, "", FALSE)</f>
        <v>192.63</v>
      </c>
      <c r="K460" s="12">
        <f>_xlfn.XLOOKUP(A:A, 'FY26 Full Allocation'!B:B, 'FY26 Full Allocation'!F:F, "", FALSE)</f>
        <v>192.63</v>
      </c>
      <c r="O460" t="s">
        <v>95</v>
      </c>
      <c r="P460">
        <f>_xlfn.XLOOKUP(A460,'FY26 Indirect Cost Rates'!E:E, 'FY26 Indirect Cost Rates'!D:D, "", FALSE)</f>
        <v>8</v>
      </c>
      <c r="Q460">
        <f t="shared" si="7"/>
        <v>0.08</v>
      </c>
    </row>
    <row r="461" spans="1:17">
      <c r="A461" t="s">
        <v>1647</v>
      </c>
      <c r="B461" t="s">
        <v>1648</v>
      </c>
      <c r="C461" t="s">
        <v>1648</v>
      </c>
      <c r="D461" t="s">
        <v>1649</v>
      </c>
      <c r="E461" t="s">
        <v>2332</v>
      </c>
      <c r="F461" s="13">
        <v>46296</v>
      </c>
      <c r="G461" t="s">
        <v>93</v>
      </c>
      <c r="H461" t="s">
        <v>94</v>
      </c>
      <c r="I461" s="12">
        <f>_xlfn.XLOOKUP(A:A,'FY26 Prelim Allocation'!B:B, 'FY26 Prelim Allocation'!F:F, "", FALSE)</f>
        <v>5741.59</v>
      </c>
      <c r="J461" s="12">
        <f>_xlfn.XLOOKUP(A:A, 'FY26 Full Allocation'!B:B, 'FY26 Full Allocation'!F:F, "", FALSE)</f>
        <v>5740.82</v>
      </c>
      <c r="K461" s="12">
        <f>_xlfn.XLOOKUP(A:A, 'FY26 Full Allocation'!B:B, 'FY26 Full Allocation'!F:F, "", FALSE)</f>
        <v>5740.82</v>
      </c>
      <c r="O461" t="s">
        <v>95</v>
      </c>
      <c r="P461">
        <f>_xlfn.XLOOKUP(A461,'FY26 Indirect Cost Rates'!E:E, 'FY26 Indirect Cost Rates'!D:D, "", FALSE)</f>
        <v>8</v>
      </c>
      <c r="Q461">
        <f t="shared" si="7"/>
        <v>0.08</v>
      </c>
    </row>
    <row r="462" spans="1:17">
      <c r="A462" t="s">
        <v>1650</v>
      </c>
      <c r="B462" t="s">
        <v>1651</v>
      </c>
      <c r="C462" t="s">
        <v>1652</v>
      </c>
      <c r="D462" t="s">
        <v>1653</v>
      </c>
      <c r="E462" t="s">
        <v>2332</v>
      </c>
      <c r="F462" s="13">
        <v>46296</v>
      </c>
      <c r="G462" t="s">
        <v>93</v>
      </c>
      <c r="H462" t="s">
        <v>94</v>
      </c>
      <c r="I462" s="12">
        <f>_xlfn.XLOOKUP(A:A,'FY26 Prelim Allocation'!B:B, 'FY26 Prelim Allocation'!F:F, "", FALSE)</f>
        <v>1469.6</v>
      </c>
      <c r="J462" s="12">
        <f>_xlfn.XLOOKUP(A:A, 'FY26 Full Allocation'!B:B, 'FY26 Full Allocation'!F:F, "", FALSE)</f>
        <v>1468.22</v>
      </c>
      <c r="K462" s="12">
        <f>_xlfn.XLOOKUP(A:A, 'FY26 Full Allocation'!B:B, 'FY26 Full Allocation'!F:F, "", FALSE)</f>
        <v>1468.22</v>
      </c>
      <c r="O462" t="s">
        <v>95</v>
      </c>
      <c r="P462" t="str">
        <f>_xlfn.XLOOKUP(A462,'FY26 Indirect Cost Rates'!E:E, 'FY26 Indirect Cost Rates'!D:D, "", FALSE)</f>
        <v/>
      </c>
      <c r="Q462">
        <f t="shared" si="7"/>
        <v>0</v>
      </c>
    </row>
    <row r="463" spans="1:17">
      <c r="A463" t="s">
        <v>1654</v>
      </c>
      <c r="B463" t="s">
        <v>1655</v>
      </c>
      <c r="C463" t="s">
        <v>1656</v>
      </c>
      <c r="D463" t="s">
        <v>1657</v>
      </c>
      <c r="E463" t="s">
        <v>2332</v>
      </c>
      <c r="F463" s="13">
        <v>46296</v>
      </c>
      <c r="G463" t="s">
        <v>93</v>
      </c>
      <c r="H463" t="s">
        <v>94</v>
      </c>
      <c r="I463" s="12">
        <f>_xlfn.XLOOKUP(A:A,'FY26 Prelim Allocation'!B:B, 'FY26 Prelim Allocation'!F:F, "", FALSE)</f>
        <v>125421.59</v>
      </c>
      <c r="J463" s="12">
        <f>_xlfn.XLOOKUP(A:A, 'FY26 Full Allocation'!B:B, 'FY26 Full Allocation'!F:F, "", FALSE)</f>
        <v>125392.52</v>
      </c>
      <c r="K463" s="12">
        <f>_xlfn.XLOOKUP(A:A, 'FY26 Full Allocation'!B:B, 'FY26 Full Allocation'!F:F, "", FALSE)</f>
        <v>125392.52</v>
      </c>
      <c r="O463" t="s">
        <v>95</v>
      </c>
      <c r="P463">
        <f>_xlfn.XLOOKUP(A463,'FY26 Indirect Cost Rates'!E:E, 'FY26 Indirect Cost Rates'!D:D, "", FALSE)</f>
        <v>2.2999999999999998</v>
      </c>
      <c r="Q463">
        <f t="shared" si="7"/>
        <v>2.3E-2</v>
      </c>
    </row>
    <row r="464" spans="1:17">
      <c r="A464" t="s">
        <v>1658</v>
      </c>
      <c r="B464" t="s">
        <v>1659</v>
      </c>
      <c r="C464" t="s">
        <v>1660</v>
      </c>
      <c r="D464" t="s">
        <v>1661</v>
      </c>
      <c r="E464" t="s">
        <v>2332</v>
      </c>
      <c r="F464" s="13">
        <v>46296</v>
      </c>
      <c r="G464" t="s">
        <v>93</v>
      </c>
      <c r="H464" t="s">
        <v>94</v>
      </c>
      <c r="I464" s="12">
        <f>_xlfn.XLOOKUP(A:A,'FY26 Prelim Allocation'!B:B, 'FY26 Prelim Allocation'!F:F, "", FALSE)</f>
        <v>3439.01</v>
      </c>
      <c r="J464" s="12">
        <f>_xlfn.XLOOKUP(A:A, 'FY26 Full Allocation'!B:B, 'FY26 Full Allocation'!F:F, "", FALSE)</f>
        <v>3436.16</v>
      </c>
      <c r="K464" s="12">
        <f>_xlfn.XLOOKUP(A:A, 'FY26 Full Allocation'!B:B, 'FY26 Full Allocation'!F:F, "", FALSE)</f>
        <v>3436.16</v>
      </c>
      <c r="O464" t="s">
        <v>95</v>
      </c>
      <c r="P464" t="str">
        <f>_xlfn.XLOOKUP(A464,'FY26 Indirect Cost Rates'!E:E, 'FY26 Indirect Cost Rates'!D:D, "", FALSE)</f>
        <v/>
      </c>
      <c r="Q464">
        <f t="shared" si="7"/>
        <v>0</v>
      </c>
    </row>
    <row r="465" spans="1:17">
      <c r="A465" t="s">
        <v>1662</v>
      </c>
      <c r="B465" t="s">
        <v>1663</v>
      </c>
      <c r="C465" t="s">
        <v>1664</v>
      </c>
      <c r="D465" t="s">
        <v>1665</v>
      </c>
      <c r="E465" t="s">
        <v>2332</v>
      </c>
      <c r="F465" s="13">
        <v>46296</v>
      </c>
      <c r="G465" t="s">
        <v>93</v>
      </c>
      <c r="H465" t="s">
        <v>94</v>
      </c>
      <c r="I465" s="12">
        <f>_xlfn.XLOOKUP(A:A,'FY26 Prelim Allocation'!B:B, 'FY26 Prelim Allocation'!F:F, "", FALSE)</f>
        <v>20715.11</v>
      </c>
      <c r="J465" s="12">
        <f>_xlfn.XLOOKUP(A:A, 'FY26 Full Allocation'!B:B, 'FY26 Full Allocation'!F:F, "", FALSE)</f>
        <v>20713.240000000002</v>
      </c>
      <c r="K465" s="12">
        <f>_xlfn.XLOOKUP(A:A, 'FY26 Full Allocation'!B:B, 'FY26 Full Allocation'!F:F, "", FALSE)</f>
        <v>20713.240000000002</v>
      </c>
      <c r="O465" t="s">
        <v>95</v>
      </c>
      <c r="P465">
        <f>_xlfn.XLOOKUP(A465,'FY26 Indirect Cost Rates'!E:E, 'FY26 Indirect Cost Rates'!D:D, "", FALSE)</f>
        <v>7.41</v>
      </c>
      <c r="Q465">
        <f t="shared" si="7"/>
        <v>7.4099999999999999E-2</v>
      </c>
    </row>
    <row r="466" spans="1:17">
      <c r="A466" t="s">
        <v>1666</v>
      </c>
      <c r="B466" t="s">
        <v>1667</v>
      </c>
      <c r="C466" t="s">
        <v>1668</v>
      </c>
      <c r="D466" t="s">
        <v>1669</v>
      </c>
      <c r="E466" t="s">
        <v>2332</v>
      </c>
      <c r="F466" s="13">
        <v>46296</v>
      </c>
      <c r="G466" t="s">
        <v>93</v>
      </c>
      <c r="H466" t="s">
        <v>94</v>
      </c>
      <c r="I466" s="12">
        <f>_xlfn.XLOOKUP(A:A,'FY26 Prelim Allocation'!B:B, 'FY26 Prelim Allocation'!F:F, "", FALSE)</f>
        <v>0</v>
      </c>
      <c r="J466" s="12">
        <f>_xlfn.XLOOKUP(A:A, 'FY26 Full Allocation'!B:B, 'FY26 Full Allocation'!F:F, "", FALSE)</f>
        <v>0</v>
      </c>
      <c r="K466" s="12">
        <f>_xlfn.XLOOKUP(A:A, 'FY26 Full Allocation'!B:B, 'FY26 Full Allocation'!F:F, "", FALSE)</f>
        <v>0</v>
      </c>
      <c r="O466" t="s">
        <v>95</v>
      </c>
      <c r="P466" t="str">
        <f>_xlfn.XLOOKUP(A466,'FY26 Indirect Cost Rates'!E:E, 'FY26 Indirect Cost Rates'!D:D, "", FALSE)</f>
        <v/>
      </c>
      <c r="Q466">
        <f t="shared" si="7"/>
        <v>0</v>
      </c>
    </row>
    <row r="467" spans="1:17">
      <c r="A467" t="s">
        <v>1670</v>
      </c>
      <c r="B467" t="s">
        <v>1671</v>
      </c>
      <c r="C467" t="s">
        <v>1672</v>
      </c>
      <c r="D467" t="s">
        <v>1673</v>
      </c>
      <c r="E467" t="s">
        <v>2332</v>
      </c>
      <c r="F467" s="13">
        <v>46296</v>
      </c>
      <c r="G467" t="s">
        <v>93</v>
      </c>
      <c r="H467" t="s">
        <v>94</v>
      </c>
      <c r="I467" s="12">
        <f>_xlfn.XLOOKUP(A:A,'FY26 Prelim Allocation'!B:B, 'FY26 Prelim Allocation'!F:F, "", FALSE)</f>
        <v>442.92</v>
      </c>
      <c r="J467" s="12">
        <f>_xlfn.XLOOKUP(A:A, 'FY26 Full Allocation'!B:B, 'FY26 Full Allocation'!F:F, "", FALSE)</f>
        <v>442.79</v>
      </c>
      <c r="K467" s="12">
        <f>_xlfn.XLOOKUP(A:A, 'FY26 Full Allocation'!B:B, 'FY26 Full Allocation'!F:F, "", FALSE)</f>
        <v>442.79</v>
      </c>
      <c r="O467" t="s">
        <v>95</v>
      </c>
      <c r="P467">
        <f>_xlfn.XLOOKUP(A467,'FY26 Indirect Cost Rates'!E:E, 'FY26 Indirect Cost Rates'!D:D, "", FALSE)</f>
        <v>6.59</v>
      </c>
      <c r="Q467">
        <f t="shared" si="7"/>
        <v>6.59E-2</v>
      </c>
    </row>
    <row r="468" spans="1:17">
      <c r="A468" t="s">
        <v>1674</v>
      </c>
      <c r="B468" t="s">
        <v>1675</v>
      </c>
      <c r="C468" t="s">
        <v>1676</v>
      </c>
      <c r="D468" t="s">
        <v>1677</v>
      </c>
      <c r="E468" t="s">
        <v>2332</v>
      </c>
      <c r="F468" s="13">
        <v>46296</v>
      </c>
      <c r="G468" t="s">
        <v>93</v>
      </c>
      <c r="H468" t="s">
        <v>94</v>
      </c>
      <c r="I468" s="12">
        <f>_xlfn.XLOOKUP(A:A,'FY26 Prelim Allocation'!B:B, 'FY26 Prelim Allocation'!F:F, "", FALSE)</f>
        <v>366.32</v>
      </c>
      <c r="J468" s="12">
        <f>_xlfn.XLOOKUP(A:A, 'FY26 Full Allocation'!B:B, 'FY26 Full Allocation'!F:F, "", FALSE)</f>
        <v>366.29</v>
      </c>
      <c r="K468" s="12">
        <f>_xlfn.XLOOKUP(A:A, 'FY26 Full Allocation'!B:B, 'FY26 Full Allocation'!F:F, "", FALSE)</f>
        <v>366.29</v>
      </c>
      <c r="O468" t="s">
        <v>95</v>
      </c>
      <c r="P468" t="str">
        <f>_xlfn.XLOOKUP(A468,'FY26 Indirect Cost Rates'!E:E, 'FY26 Indirect Cost Rates'!D:D, "", FALSE)</f>
        <v/>
      </c>
      <c r="Q468">
        <f t="shared" si="7"/>
        <v>0</v>
      </c>
    </row>
    <row r="469" spans="1:17">
      <c r="A469" t="s">
        <v>1678</v>
      </c>
      <c r="B469" t="s">
        <v>1679</v>
      </c>
      <c r="C469" t="s">
        <v>1679</v>
      </c>
      <c r="D469" t="s">
        <v>1680</v>
      </c>
      <c r="E469" t="s">
        <v>2332</v>
      </c>
      <c r="F469" s="13">
        <v>46296</v>
      </c>
      <c r="G469" t="s">
        <v>93</v>
      </c>
      <c r="H469" t="s">
        <v>94</v>
      </c>
      <c r="I469" s="12">
        <f>_xlfn.XLOOKUP(A:A,'FY26 Prelim Allocation'!B:B, 'FY26 Prelim Allocation'!F:F, "", FALSE)</f>
        <v>0</v>
      </c>
      <c r="J469" s="12">
        <f>_xlfn.XLOOKUP(A:A, 'FY26 Full Allocation'!B:B, 'FY26 Full Allocation'!F:F, "", FALSE)</f>
        <v>0</v>
      </c>
      <c r="K469" s="12">
        <f>_xlfn.XLOOKUP(A:A, 'FY26 Full Allocation'!B:B, 'FY26 Full Allocation'!F:F, "", FALSE)</f>
        <v>0</v>
      </c>
      <c r="O469" t="s">
        <v>95</v>
      </c>
      <c r="P469">
        <f>_xlfn.XLOOKUP(A469,'FY26 Indirect Cost Rates'!E:E, 'FY26 Indirect Cost Rates'!D:D, "", FALSE)</f>
        <v>8</v>
      </c>
      <c r="Q469">
        <f t="shared" si="7"/>
        <v>0.08</v>
      </c>
    </row>
    <row r="470" spans="1:17">
      <c r="A470" t="s">
        <v>1681</v>
      </c>
      <c r="B470" t="s">
        <v>1682</v>
      </c>
      <c r="C470" t="s">
        <v>1682</v>
      </c>
      <c r="D470" t="s">
        <v>1683</v>
      </c>
      <c r="E470" t="s">
        <v>2332</v>
      </c>
      <c r="F470" s="13">
        <v>46296</v>
      </c>
      <c r="G470" t="s">
        <v>93</v>
      </c>
      <c r="H470" t="s">
        <v>94</v>
      </c>
      <c r="I470" s="12">
        <f>_xlfn.XLOOKUP(A:A,'FY26 Prelim Allocation'!B:B, 'FY26 Prelim Allocation'!F:F, "", FALSE)</f>
        <v>2091.64</v>
      </c>
      <c r="J470" s="12">
        <f>_xlfn.XLOOKUP(A:A, 'FY26 Full Allocation'!B:B, 'FY26 Full Allocation'!F:F, "", FALSE)</f>
        <v>2091.15</v>
      </c>
      <c r="K470" s="12">
        <f>_xlfn.XLOOKUP(A:A, 'FY26 Full Allocation'!B:B, 'FY26 Full Allocation'!F:F, "", FALSE)</f>
        <v>2091.15</v>
      </c>
      <c r="O470" t="s">
        <v>95</v>
      </c>
      <c r="P470" t="str">
        <f>_xlfn.XLOOKUP(A470,'FY26 Indirect Cost Rates'!E:E, 'FY26 Indirect Cost Rates'!D:D, "", FALSE)</f>
        <v/>
      </c>
      <c r="Q470">
        <f t="shared" si="7"/>
        <v>0</v>
      </c>
    </row>
    <row r="471" spans="1:17">
      <c r="A471" t="s">
        <v>1684</v>
      </c>
      <c r="B471" t="s">
        <v>1685</v>
      </c>
      <c r="C471" t="s">
        <v>1686</v>
      </c>
      <c r="D471" t="s">
        <v>1687</v>
      </c>
      <c r="E471" t="s">
        <v>2332</v>
      </c>
      <c r="F471" s="13">
        <v>46296</v>
      </c>
      <c r="G471" t="s">
        <v>93</v>
      </c>
      <c r="H471" t="s">
        <v>94</v>
      </c>
      <c r="I471" s="12">
        <f>_xlfn.XLOOKUP(A:A,'FY26 Prelim Allocation'!B:B, 'FY26 Prelim Allocation'!F:F, "", FALSE)</f>
        <v>0</v>
      </c>
      <c r="J471" s="12">
        <f>_xlfn.XLOOKUP(A:A, 'FY26 Full Allocation'!B:B, 'FY26 Full Allocation'!F:F, "", FALSE)</f>
        <v>0</v>
      </c>
      <c r="K471" s="12">
        <f>_xlfn.XLOOKUP(A:A, 'FY26 Full Allocation'!B:B, 'FY26 Full Allocation'!F:F, "", FALSE)</f>
        <v>0</v>
      </c>
      <c r="O471" t="s">
        <v>95</v>
      </c>
      <c r="P471" t="str">
        <f>_xlfn.XLOOKUP(A471,'FY26 Indirect Cost Rates'!E:E, 'FY26 Indirect Cost Rates'!D:D, "", FALSE)</f>
        <v/>
      </c>
      <c r="Q471">
        <f t="shared" si="7"/>
        <v>0</v>
      </c>
    </row>
    <row r="472" spans="1:17">
      <c r="A472" t="s">
        <v>1688</v>
      </c>
      <c r="B472" t="s">
        <v>1689</v>
      </c>
      <c r="C472" t="s">
        <v>1689</v>
      </c>
      <c r="D472">
        <v>0</v>
      </c>
      <c r="E472" t="s">
        <v>2332</v>
      </c>
      <c r="F472" s="13">
        <v>46296</v>
      </c>
      <c r="G472" t="s">
        <v>93</v>
      </c>
      <c r="H472" t="s">
        <v>94</v>
      </c>
      <c r="I472" s="12">
        <f>_xlfn.XLOOKUP(A:A,'FY26 Prelim Allocation'!B:B, 'FY26 Prelim Allocation'!F:F, "", FALSE)</f>
        <v>0</v>
      </c>
      <c r="J472" s="12">
        <f>_xlfn.XLOOKUP(A:A, 'FY26 Full Allocation'!B:B, 'FY26 Full Allocation'!F:F, "", FALSE)</f>
        <v>0</v>
      </c>
      <c r="K472" s="12">
        <f>_xlfn.XLOOKUP(A:A, 'FY26 Full Allocation'!B:B, 'FY26 Full Allocation'!F:F, "", FALSE)</f>
        <v>0</v>
      </c>
      <c r="O472" t="s">
        <v>95</v>
      </c>
      <c r="P472" t="str">
        <f>_xlfn.XLOOKUP(A472,'FY26 Indirect Cost Rates'!E:E, 'FY26 Indirect Cost Rates'!D:D, "", FALSE)</f>
        <v/>
      </c>
      <c r="Q472">
        <f t="shared" si="7"/>
        <v>0</v>
      </c>
    </row>
    <row r="473" spans="1:17">
      <c r="A473" t="s">
        <v>1690</v>
      </c>
      <c r="B473" t="s">
        <v>1691</v>
      </c>
      <c r="C473" t="s">
        <v>1692</v>
      </c>
      <c r="D473" t="s">
        <v>1693</v>
      </c>
      <c r="E473" t="s">
        <v>2332</v>
      </c>
      <c r="F473" s="13">
        <v>46296</v>
      </c>
      <c r="G473" t="s">
        <v>93</v>
      </c>
      <c r="H473" t="s">
        <v>94</v>
      </c>
      <c r="I473" s="12">
        <f>_xlfn.XLOOKUP(A:A,'FY26 Prelim Allocation'!B:B, 'FY26 Prelim Allocation'!F:F, "", FALSE)</f>
        <v>14514.43</v>
      </c>
      <c r="J473" s="12">
        <f>_xlfn.XLOOKUP(A:A, 'FY26 Full Allocation'!B:B, 'FY26 Full Allocation'!F:F, "", FALSE)</f>
        <v>14511.79</v>
      </c>
      <c r="K473" s="12">
        <f>_xlfn.XLOOKUP(A:A, 'FY26 Full Allocation'!B:B, 'FY26 Full Allocation'!F:F, "", FALSE)</f>
        <v>14511.79</v>
      </c>
      <c r="O473" t="s">
        <v>95</v>
      </c>
      <c r="P473">
        <f>_xlfn.XLOOKUP(A473,'FY26 Indirect Cost Rates'!E:E, 'FY26 Indirect Cost Rates'!D:D, "", FALSE)</f>
        <v>8</v>
      </c>
      <c r="Q473">
        <f t="shared" si="7"/>
        <v>0.08</v>
      </c>
    </row>
    <row r="474" spans="1:17">
      <c r="A474" t="s">
        <v>1694</v>
      </c>
      <c r="B474" t="s">
        <v>1695</v>
      </c>
      <c r="C474" t="s">
        <v>1696</v>
      </c>
      <c r="D474" t="s">
        <v>1697</v>
      </c>
      <c r="E474" t="s">
        <v>2332</v>
      </c>
      <c r="F474" s="13">
        <v>46296</v>
      </c>
      <c r="G474" t="s">
        <v>93</v>
      </c>
      <c r="H474" t="s">
        <v>94</v>
      </c>
      <c r="I474" s="12">
        <f>_xlfn.XLOOKUP(A:A,'FY26 Prelim Allocation'!B:B, 'FY26 Prelim Allocation'!F:F, "", FALSE)</f>
        <v>488.24</v>
      </c>
      <c r="J474" s="12">
        <f>_xlfn.XLOOKUP(A:A, 'FY26 Full Allocation'!B:B, 'FY26 Full Allocation'!F:F, "", FALSE)</f>
        <v>0</v>
      </c>
      <c r="K474" s="12">
        <f>_xlfn.XLOOKUP(A:A, 'FY26 Full Allocation'!B:B, 'FY26 Full Allocation'!F:F, "", FALSE)</f>
        <v>0</v>
      </c>
      <c r="O474" t="s">
        <v>95</v>
      </c>
      <c r="P474">
        <f>_xlfn.XLOOKUP(A474,'FY26 Indirect Cost Rates'!E:E, 'FY26 Indirect Cost Rates'!D:D, "", FALSE)</f>
        <v>8</v>
      </c>
      <c r="Q474">
        <f t="shared" si="7"/>
        <v>0.08</v>
      </c>
    </row>
    <row r="475" spans="1:17">
      <c r="A475" t="s">
        <v>1698</v>
      </c>
      <c r="B475" t="s">
        <v>1699</v>
      </c>
      <c r="C475" t="s">
        <v>1700</v>
      </c>
      <c r="D475" t="s">
        <v>1701</v>
      </c>
      <c r="E475" t="s">
        <v>2332</v>
      </c>
      <c r="F475" s="13">
        <v>46296</v>
      </c>
      <c r="G475" t="s">
        <v>93</v>
      </c>
      <c r="H475" t="s">
        <v>94</v>
      </c>
      <c r="I475" s="12">
        <f>_xlfn.XLOOKUP(A:A,'FY26 Prelim Allocation'!B:B, 'FY26 Prelim Allocation'!F:F, "", FALSE)</f>
        <v>783.51</v>
      </c>
      <c r="J475" s="12">
        <f>_xlfn.XLOOKUP(A:A, 'FY26 Full Allocation'!B:B, 'FY26 Full Allocation'!F:F, "", FALSE)</f>
        <v>783.38</v>
      </c>
      <c r="K475" s="12">
        <f>_xlfn.XLOOKUP(A:A, 'FY26 Full Allocation'!B:B, 'FY26 Full Allocation'!F:F, "", FALSE)</f>
        <v>783.38</v>
      </c>
      <c r="O475" t="s">
        <v>95</v>
      </c>
      <c r="P475" t="str">
        <f>_xlfn.XLOOKUP(A475,'FY26 Indirect Cost Rates'!E:E, 'FY26 Indirect Cost Rates'!D:D, "", FALSE)</f>
        <v/>
      </c>
      <c r="Q475">
        <f t="shared" si="7"/>
        <v>0</v>
      </c>
    </row>
    <row r="476" spans="1:17">
      <c r="A476" t="s">
        <v>1702</v>
      </c>
      <c r="B476" t="s">
        <v>1703</v>
      </c>
      <c r="C476" t="s">
        <v>1704</v>
      </c>
      <c r="D476" t="s">
        <v>1705</v>
      </c>
      <c r="E476" t="s">
        <v>2332</v>
      </c>
      <c r="F476" s="13">
        <v>46296</v>
      </c>
      <c r="G476" t="s">
        <v>93</v>
      </c>
      <c r="H476" t="s">
        <v>94</v>
      </c>
      <c r="I476" s="12">
        <f>_xlfn.XLOOKUP(A:A,'FY26 Prelim Allocation'!B:B, 'FY26 Prelim Allocation'!F:F, "", FALSE)</f>
        <v>68519.350000000006</v>
      </c>
      <c r="J476" s="12">
        <f>_xlfn.XLOOKUP(A:A, 'FY26 Full Allocation'!B:B, 'FY26 Full Allocation'!F:F, "", FALSE)</f>
        <v>68510.36</v>
      </c>
      <c r="K476" s="12">
        <f>_xlfn.XLOOKUP(A:A, 'FY26 Full Allocation'!B:B, 'FY26 Full Allocation'!F:F, "", FALSE)</f>
        <v>68510.36</v>
      </c>
      <c r="O476" t="s">
        <v>95</v>
      </c>
      <c r="P476">
        <f>_xlfn.XLOOKUP(A476,'FY26 Indirect Cost Rates'!E:E, 'FY26 Indirect Cost Rates'!D:D, "", FALSE)</f>
        <v>3.41</v>
      </c>
      <c r="Q476">
        <f t="shared" si="7"/>
        <v>3.4099999999999998E-2</v>
      </c>
    </row>
    <row r="477" spans="1:17">
      <c r="A477" t="s">
        <v>1706</v>
      </c>
      <c r="B477" t="s">
        <v>1707</v>
      </c>
      <c r="C477" t="s">
        <v>1707</v>
      </c>
      <c r="D477" t="s">
        <v>1708</v>
      </c>
      <c r="E477" t="s">
        <v>2332</v>
      </c>
      <c r="F477" s="13">
        <v>46296</v>
      </c>
      <c r="G477" t="s">
        <v>93</v>
      </c>
      <c r="H477" t="s">
        <v>94</v>
      </c>
      <c r="I477" s="12">
        <f>_xlfn.XLOOKUP(A:A,'FY26 Prelim Allocation'!B:B, 'FY26 Prelim Allocation'!F:F, "", FALSE)</f>
        <v>0</v>
      </c>
      <c r="J477" s="12">
        <f>_xlfn.XLOOKUP(A:A, 'FY26 Full Allocation'!B:B, 'FY26 Full Allocation'!F:F, "", FALSE)</f>
        <v>0</v>
      </c>
      <c r="K477" s="12">
        <f>_xlfn.XLOOKUP(A:A, 'FY26 Full Allocation'!B:B, 'FY26 Full Allocation'!F:F, "", FALSE)</f>
        <v>0</v>
      </c>
      <c r="O477" t="s">
        <v>95</v>
      </c>
      <c r="P477" t="str">
        <f>_xlfn.XLOOKUP(A477,'FY26 Indirect Cost Rates'!E:E, 'FY26 Indirect Cost Rates'!D:D, "", FALSE)</f>
        <v/>
      </c>
      <c r="Q477">
        <f t="shared" si="7"/>
        <v>0</v>
      </c>
    </row>
    <row r="478" spans="1:17">
      <c r="A478" t="s">
        <v>1709</v>
      </c>
      <c r="B478" t="s">
        <v>1710</v>
      </c>
      <c r="C478" t="s">
        <v>1711</v>
      </c>
      <c r="D478" t="s">
        <v>1712</v>
      </c>
      <c r="E478" t="s">
        <v>2332</v>
      </c>
      <c r="F478" s="13">
        <v>46296</v>
      </c>
      <c r="G478" t="s">
        <v>93</v>
      </c>
      <c r="H478" t="s">
        <v>94</v>
      </c>
      <c r="I478" s="12">
        <f>_xlfn.XLOOKUP(A:A,'FY26 Prelim Allocation'!B:B, 'FY26 Prelim Allocation'!F:F, "", FALSE)</f>
        <v>159842.16</v>
      </c>
      <c r="J478" s="12">
        <f>_xlfn.XLOOKUP(A:A, 'FY26 Full Allocation'!B:B, 'FY26 Full Allocation'!F:F, "", FALSE)</f>
        <v>159805.5</v>
      </c>
      <c r="K478" s="12">
        <f>_xlfn.XLOOKUP(A:A, 'FY26 Full Allocation'!B:B, 'FY26 Full Allocation'!F:F, "", FALSE)</f>
        <v>159805.5</v>
      </c>
      <c r="O478" t="s">
        <v>95</v>
      </c>
      <c r="P478">
        <f>_xlfn.XLOOKUP(A478,'FY26 Indirect Cost Rates'!E:E, 'FY26 Indirect Cost Rates'!D:D, "", FALSE)</f>
        <v>4.12</v>
      </c>
      <c r="Q478">
        <f t="shared" si="7"/>
        <v>4.1200000000000001E-2</v>
      </c>
    </row>
    <row r="479" spans="1:17">
      <c r="A479" t="s">
        <v>1713</v>
      </c>
      <c r="B479" t="s">
        <v>1714</v>
      </c>
      <c r="C479" t="s">
        <v>1715</v>
      </c>
      <c r="D479" t="s">
        <v>1716</v>
      </c>
      <c r="E479" t="s">
        <v>2332</v>
      </c>
      <c r="F479" s="13">
        <v>46296</v>
      </c>
      <c r="G479" t="s">
        <v>93</v>
      </c>
      <c r="H479" t="s">
        <v>94</v>
      </c>
      <c r="I479" s="12">
        <f>_xlfn.XLOOKUP(A:A,'FY26 Prelim Allocation'!B:B, 'FY26 Prelim Allocation'!F:F, "", FALSE)</f>
        <v>343.85</v>
      </c>
      <c r="J479" s="12">
        <f>_xlfn.XLOOKUP(A:A, 'FY26 Full Allocation'!B:B, 'FY26 Full Allocation'!F:F, "", FALSE)</f>
        <v>343.38</v>
      </c>
      <c r="K479" s="12">
        <f>_xlfn.XLOOKUP(A:A, 'FY26 Full Allocation'!B:B, 'FY26 Full Allocation'!F:F, "", FALSE)</f>
        <v>343.38</v>
      </c>
      <c r="O479" t="s">
        <v>95</v>
      </c>
      <c r="P479" t="str">
        <f>_xlfn.XLOOKUP(A479,'FY26 Indirect Cost Rates'!E:E, 'FY26 Indirect Cost Rates'!D:D, "", FALSE)</f>
        <v/>
      </c>
      <c r="Q479">
        <f t="shared" si="7"/>
        <v>0</v>
      </c>
    </row>
    <row r="480" spans="1:17">
      <c r="A480" t="s">
        <v>1717</v>
      </c>
      <c r="B480" t="s">
        <v>1718</v>
      </c>
      <c r="C480" t="s">
        <v>1719</v>
      </c>
      <c r="D480" t="s">
        <v>1720</v>
      </c>
      <c r="E480" t="s">
        <v>2332</v>
      </c>
      <c r="F480" s="13">
        <v>46296</v>
      </c>
      <c r="G480" t="s">
        <v>93</v>
      </c>
      <c r="H480" t="s">
        <v>94</v>
      </c>
      <c r="I480" s="12">
        <f>_xlfn.XLOOKUP(A:A,'FY26 Prelim Allocation'!B:B, 'FY26 Prelim Allocation'!F:F, "", FALSE)</f>
        <v>59766.45</v>
      </c>
      <c r="J480" s="12">
        <f>_xlfn.XLOOKUP(A:A, 'FY26 Full Allocation'!B:B, 'FY26 Full Allocation'!F:F, "", FALSE)</f>
        <v>50936.55</v>
      </c>
      <c r="K480" s="12">
        <f>_xlfn.XLOOKUP(A:A, 'FY26 Full Allocation'!B:B, 'FY26 Full Allocation'!F:F, "", FALSE)</f>
        <v>50936.55</v>
      </c>
      <c r="O480" t="s">
        <v>95</v>
      </c>
      <c r="P480">
        <f>_xlfn.XLOOKUP(A480,'FY26 Indirect Cost Rates'!E:E, 'FY26 Indirect Cost Rates'!D:D, "", FALSE)</f>
        <v>4.8</v>
      </c>
      <c r="Q480">
        <f t="shared" si="7"/>
        <v>4.8000000000000001E-2</v>
      </c>
    </row>
    <row r="481" spans="1:17">
      <c r="A481" t="s">
        <v>1721</v>
      </c>
      <c r="B481" t="s">
        <v>1722</v>
      </c>
      <c r="C481" t="s">
        <v>1722</v>
      </c>
      <c r="D481" t="s">
        <v>1723</v>
      </c>
      <c r="E481" t="s">
        <v>2332</v>
      </c>
      <c r="F481" s="13">
        <v>46296</v>
      </c>
      <c r="G481" t="s">
        <v>93</v>
      </c>
      <c r="H481" t="s">
        <v>94</v>
      </c>
      <c r="I481" s="12">
        <f>_xlfn.XLOOKUP(A:A,'FY26 Prelim Allocation'!B:B, 'FY26 Prelim Allocation'!F:F, "", FALSE)</f>
        <v>210.31</v>
      </c>
      <c r="J481" s="12">
        <f>_xlfn.XLOOKUP(A:A, 'FY26 Full Allocation'!B:B, 'FY26 Full Allocation'!F:F, "", FALSE)</f>
        <v>210.03</v>
      </c>
      <c r="K481" s="12">
        <f>_xlfn.XLOOKUP(A:A, 'FY26 Full Allocation'!B:B, 'FY26 Full Allocation'!F:F, "", FALSE)</f>
        <v>210.03</v>
      </c>
      <c r="O481" t="s">
        <v>95</v>
      </c>
      <c r="P481" t="str">
        <f>_xlfn.XLOOKUP(A481,'FY26 Indirect Cost Rates'!E:E, 'FY26 Indirect Cost Rates'!D:D, "", FALSE)</f>
        <v/>
      </c>
      <c r="Q481">
        <f t="shared" si="7"/>
        <v>0</v>
      </c>
    </row>
    <row r="482" spans="1:17">
      <c r="A482" t="s">
        <v>1724</v>
      </c>
      <c r="B482" t="s">
        <v>1725</v>
      </c>
      <c r="C482" t="s">
        <v>1726</v>
      </c>
      <c r="D482" t="s">
        <v>1727</v>
      </c>
      <c r="E482" t="s">
        <v>2332</v>
      </c>
      <c r="F482" s="13">
        <v>46296</v>
      </c>
      <c r="G482" t="s">
        <v>93</v>
      </c>
      <c r="H482" t="s">
        <v>94</v>
      </c>
      <c r="I482" s="12">
        <f>_xlfn.XLOOKUP(A:A,'FY26 Prelim Allocation'!B:B, 'FY26 Prelim Allocation'!F:F, "", FALSE)</f>
        <v>0</v>
      </c>
      <c r="J482" s="12">
        <f>_xlfn.XLOOKUP(A:A, 'FY26 Full Allocation'!B:B, 'FY26 Full Allocation'!F:F, "", FALSE)</f>
        <v>0</v>
      </c>
      <c r="K482" s="12">
        <f>_xlfn.XLOOKUP(A:A, 'FY26 Full Allocation'!B:B, 'FY26 Full Allocation'!F:F, "", FALSE)</f>
        <v>0</v>
      </c>
      <c r="O482" t="s">
        <v>95</v>
      </c>
      <c r="P482" t="str">
        <f>_xlfn.XLOOKUP(A482,'FY26 Indirect Cost Rates'!E:E, 'FY26 Indirect Cost Rates'!D:D, "", FALSE)</f>
        <v/>
      </c>
      <c r="Q482">
        <f t="shared" si="7"/>
        <v>0</v>
      </c>
    </row>
    <row r="483" spans="1:17">
      <c r="A483" t="s">
        <v>1728</v>
      </c>
      <c r="B483" t="s">
        <v>1729</v>
      </c>
      <c r="C483" t="s">
        <v>1730</v>
      </c>
      <c r="D483" t="s">
        <v>1731</v>
      </c>
      <c r="E483" t="s">
        <v>2332</v>
      </c>
      <c r="F483" s="13">
        <v>46296</v>
      </c>
      <c r="G483" t="s">
        <v>93</v>
      </c>
      <c r="H483" t="s">
        <v>94</v>
      </c>
      <c r="I483" s="12">
        <f>_xlfn.XLOOKUP(A:A,'FY26 Prelim Allocation'!B:B, 'FY26 Prelim Allocation'!F:F, "", FALSE)</f>
        <v>0</v>
      </c>
      <c r="J483" s="12">
        <f>_xlfn.XLOOKUP(A:A, 'FY26 Full Allocation'!B:B, 'FY26 Full Allocation'!F:F, "", FALSE)</f>
        <v>0</v>
      </c>
      <c r="K483" s="12">
        <f>_xlfn.XLOOKUP(A:A, 'FY26 Full Allocation'!B:B, 'FY26 Full Allocation'!F:F, "", FALSE)</f>
        <v>0</v>
      </c>
      <c r="O483" t="s">
        <v>95</v>
      </c>
      <c r="P483">
        <f>_xlfn.XLOOKUP(A483,'FY26 Indirect Cost Rates'!E:E, 'FY26 Indirect Cost Rates'!D:D, "", FALSE)</f>
        <v>4.63</v>
      </c>
      <c r="Q483">
        <f t="shared" si="7"/>
        <v>4.6300000000000001E-2</v>
      </c>
    </row>
    <row r="484" spans="1:17">
      <c r="A484" t="s">
        <v>1732</v>
      </c>
      <c r="B484" t="s">
        <v>1733</v>
      </c>
      <c r="C484" t="s">
        <v>1734</v>
      </c>
      <c r="D484" t="s">
        <v>1735</v>
      </c>
      <c r="E484" t="s">
        <v>2332</v>
      </c>
      <c r="F484" s="13">
        <v>46296</v>
      </c>
      <c r="G484" t="s">
        <v>93</v>
      </c>
      <c r="H484" t="s">
        <v>94</v>
      </c>
      <c r="I484" s="12">
        <f>_xlfn.XLOOKUP(A:A,'FY26 Prelim Allocation'!B:B, 'FY26 Prelim Allocation'!F:F, "", FALSE)</f>
        <v>983.82</v>
      </c>
      <c r="J484" s="12">
        <f>_xlfn.XLOOKUP(A:A, 'FY26 Full Allocation'!B:B, 'FY26 Full Allocation'!F:F, "", FALSE)</f>
        <v>0</v>
      </c>
      <c r="K484" s="12">
        <f>_xlfn.XLOOKUP(A:A, 'FY26 Full Allocation'!B:B, 'FY26 Full Allocation'!F:F, "", FALSE)</f>
        <v>0</v>
      </c>
      <c r="O484" t="s">
        <v>95</v>
      </c>
      <c r="P484">
        <f>_xlfn.XLOOKUP(A484,'FY26 Indirect Cost Rates'!E:E, 'FY26 Indirect Cost Rates'!D:D, "", FALSE)</f>
        <v>8</v>
      </c>
      <c r="Q484">
        <f t="shared" si="7"/>
        <v>0.08</v>
      </c>
    </row>
    <row r="485" spans="1:17">
      <c r="A485" t="s">
        <v>1736</v>
      </c>
      <c r="B485" t="s">
        <v>1737</v>
      </c>
      <c r="C485" t="s">
        <v>1738</v>
      </c>
      <c r="D485" t="s">
        <v>1739</v>
      </c>
      <c r="E485" t="s">
        <v>2332</v>
      </c>
      <c r="F485" s="13">
        <v>46296</v>
      </c>
      <c r="G485" t="s">
        <v>93</v>
      </c>
      <c r="H485" t="s">
        <v>94</v>
      </c>
      <c r="I485" s="12">
        <f>_xlfn.XLOOKUP(A:A,'FY26 Prelim Allocation'!B:B, 'FY26 Prelim Allocation'!F:F, "", FALSE)</f>
        <v>0</v>
      </c>
      <c r="J485" s="12">
        <f>_xlfn.XLOOKUP(A:A, 'FY26 Full Allocation'!B:B, 'FY26 Full Allocation'!F:F, "", FALSE)</f>
        <v>0</v>
      </c>
      <c r="K485" s="12">
        <f>_xlfn.XLOOKUP(A:A, 'FY26 Full Allocation'!B:B, 'FY26 Full Allocation'!F:F, "", FALSE)</f>
        <v>0</v>
      </c>
      <c r="O485" t="s">
        <v>95</v>
      </c>
      <c r="P485" t="str">
        <f>_xlfn.XLOOKUP(A485,'FY26 Indirect Cost Rates'!E:E, 'FY26 Indirect Cost Rates'!D:D, "", FALSE)</f>
        <v/>
      </c>
      <c r="Q485">
        <f t="shared" si="7"/>
        <v>0</v>
      </c>
    </row>
    <row r="486" spans="1:17">
      <c r="A486" t="s">
        <v>1740</v>
      </c>
      <c r="B486" t="s">
        <v>1741</v>
      </c>
      <c r="C486" t="s">
        <v>1742</v>
      </c>
      <c r="D486" t="s">
        <v>1743</v>
      </c>
      <c r="E486" t="s">
        <v>2332</v>
      </c>
      <c r="F486" s="13">
        <v>46296</v>
      </c>
      <c r="G486" t="s">
        <v>93</v>
      </c>
      <c r="H486" t="s">
        <v>94</v>
      </c>
      <c r="I486" s="12">
        <f>_xlfn.XLOOKUP(A:A,'FY26 Prelim Allocation'!B:B, 'FY26 Prelim Allocation'!F:F, "", FALSE)</f>
        <v>0</v>
      </c>
      <c r="J486" s="12">
        <f>_xlfn.XLOOKUP(A:A, 'FY26 Full Allocation'!B:B, 'FY26 Full Allocation'!F:F, "", FALSE)</f>
        <v>0</v>
      </c>
      <c r="K486" s="12">
        <f>_xlfn.XLOOKUP(A:A, 'FY26 Full Allocation'!B:B, 'FY26 Full Allocation'!F:F, "", FALSE)</f>
        <v>0</v>
      </c>
      <c r="O486" t="s">
        <v>95</v>
      </c>
      <c r="P486" t="str">
        <f>_xlfn.XLOOKUP(A486,'FY26 Indirect Cost Rates'!E:E, 'FY26 Indirect Cost Rates'!D:D, "", FALSE)</f>
        <v/>
      </c>
      <c r="Q486">
        <f t="shared" si="7"/>
        <v>0</v>
      </c>
    </row>
    <row r="487" spans="1:17">
      <c r="A487" t="s">
        <v>1744</v>
      </c>
      <c r="B487" t="s">
        <v>1745</v>
      </c>
      <c r="C487" t="s">
        <v>1745</v>
      </c>
      <c r="D487" t="s">
        <v>1746</v>
      </c>
      <c r="E487" t="s">
        <v>2332</v>
      </c>
      <c r="F487" s="13">
        <v>46296</v>
      </c>
      <c r="G487" t="s">
        <v>93</v>
      </c>
      <c r="H487" t="s">
        <v>94</v>
      </c>
      <c r="I487" s="12" t="str">
        <f>_xlfn.XLOOKUP(A:A,'FY26 Prelim Allocation'!B:B, 'FY26 Prelim Allocation'!F:F, "", FALSE)</f>
        <v/>
      </c>
      <c r="J487" s="12" t="str">
        <f>_xlfn.XLOOKUP(A:A, 'FY26 Full Allocation'!B:B, 'FY26 Full Allocation'!F:F, "", FALSE)</f>
        <v/>
      </c>
      <c r="K487" s="12" t="str">
        <f>_xlfn.XLOOKUP(A:A, 'FY26 Full Allocation'!B:B, 'FY26 Full Allocation'!F:F, "", FALSE)</f>
        <v/>
      </c>
      <c r="O487" t="s">
        <v>95</v>
      </c>
      <c r="P487" t="str">
        <f>_xlfn.XLOOKUP(A487,'FY26 Indirect Cost Rates'!E:E, 'FY26 Indirect Cost Rates'!D:D, "", FALSE)</f>
        <v/>
      </c>
      <c r="Q487">
        <f t="shared" si="7"/>
        <v>0</v>
      </c>
    </row>
    <row r="488" spans="1:17">
      <c r="A488" t="s">
        <v>1747</v>
      </c>
      <c r="B488" t="s">
        <v>1748</v>
      </c>
      <c r="C488" t="s">
        <v>1749</v>
      </c>
      <c r="D488" t="s">
        <v>1750</v>
      </c>
      <c r="E488" t="s">
        <v>2332</v>
      </c>
      <c r="F488" s="13">
        <v>46296</v>
      </c>
      <c r="G488" t="s">
        <v>93</v>
      </c>
      <c r="H488" t="s">
        <v>94</v>
      </c>
      <c r="I488" s="12">
        <f>_xlfn.XLOOKUP(A:A,'FY26 Prelim Allocation'!B:B, 'FY26 Prelim Allocation'!F:F, "", FALSE)</f>
        <v>0</v>
      </c>
      <c r="J488" s="12">
        <f>_xlfn.XLOOKUP(A:A, 'FY26 Full Allocation'!B:B, 'FY26 Full Allocation'!F:F, "", FALSE)</f>
        <v>0</v>
      </c>
      <c r="K488" s="12">
        <f>_xlfn.XLOOKUP(A:A, 'FY26 Full Allocation'!B:B, 'FY26 Full Allocation'!F:F, "", FALSE)</f>
        <v>0</v>
      </c>
      <c r="O488" t="s">
        <v>95</v>
      </c>
      <c r="P488">
        <f>_xlfn.XLOOKUP(A488,'FY26 Indirect Cost Rates'!E:E, 'FY26 Indirect Cost Rates'!D:D, "", FALSE)</f>
        <v>8</v>
      </c>
      <c r="Q488">
        <f t="shared" si="7"/>
        <v>0.08</v>
      </c>
    </row>
    <row r="489" spans="1:17">
      <c r="A489" t="s">
        <v>1751</v>
      </c>
      <c r="B489" t="s">
        <v>1752</v>
      </c>
      <c r="C489" t="s">
        <v>1749</v>
      </c>
      <c r="D489" t="s">
        <v>1750</v>
      </c>
      <c r="E489" t="s">
        <v>2332</v>
      </c>
      <c r="F489" s="13">
        <v>46296</v>
      </c>
      <c r="G489" t="s">
        <v>93</v>
      </c>
      <c r="H489" t="s">
        <v>94</v>
      </c>
      <c r="I489" s="12">
        <f>_xlfn.XLOOKUP(A:A,'FY26 Prelim Allocation'!B:B, 'FY26 Prelim Allocation'!F:F, "", FALSE)</f>
        <v>0</v>
      </c>
      <c r="J489" s="12">
        <f>_xlfn.XLOOKUP(A:A, 'FY26 Full Allocation'!B:B, 'FY26 Full Allocation'!F:F, "", FALSE)</f>
        <v>0</v>
      </c>
      <c r="K489" s="12">
        <f>_xlfn.XLOOKUP(A:A, 'FY26 Full Allocation'!B:B, 'FY26 Full Allocation'!F:F, "", FALSE)</f>
        <v>0</v>
      </c>
      <c r="O489" t="s">
        <v>95</v>
      </c>
      <c r="P489">
        <f>_xlfn.XLOOKUP(A489,'FY26 Indirect Cost Rates'!E:E, 'FY26 Indirect Cost Rates'!D:D, "", FALSE)</f>
        <v>8</v>
      </c>
      <c r="Q489">
        <f t="shared" si="7"/>
        <v>0.08</v>
      </c>
    </row>
    <row r="490" spans="1:17">
      <c r="A490" t="s">
        <v>1753</v>
      </c>
      <c r="B490" t="s">
        <v>1754</v>
      </c>
      <c r="C490" t="s">
        <v>1749</v>
      </c>
      <c r="D490" t="s">
        <v>1750</v>
      </c>
      <c r="E490" t="s">
        <v>2332</v>
      </c>
      <c r="F490" s="13">
        <v>46296</v>
      </c>
      <c r="G490" t="s">
        <v>93</v>
      </c>
      <c r="H490" t="s">
        <v>94</v>
      </c>
      <c r="I490" s="12">
        <f>_xlfn.XLOOKUP(A:A,'FY26 Prelim Allocation'!B:B, 'FY26 Prelim Allocation'!F:F, "", FALSE)</f>
        <v>0</v>
      </c>
      <c r="J490" s="12">
        <f>_xlfn.XLOOKUP(A:A, 'FY26 Full Allocation'!B:B, 'FY26 Full Allocation'!F:F, "", FALSE)</f>
        <v>0</v>
      </c>
      <c r="K490" s="12">
        <f>_xlfn.XLOOKUP(A:A, 'FY26 Full Allocation'!B:B, 'FY26 Full Allocation'!F:F, "", FALSE)</f>
        <v>0</v>
      </c>
      <c r="O490" t="s">
        <v>95</v>
      </c>
      <c r="P490">
        <f>_xlfn.XLOOKUP(A490,'FY26 Indirect Cost Rates'!E:E, 'FY26 Indirect Cost Rates'!D:D, "", FALSE)</f>
        <v>8</v>
      </c>
      <c r="Q490">
        <f t="shared" si="7"/>
        <v>0.08</v>
      </c>
    </row>
    <row r="491" spans="1:17">
      <c r="A491" t="s">
        <v>1755</v>
      </c>
      <c r="B491" t="s">
        <v>1756</v>
      </c>
      <c r="C491" t="s">
        <v>1757</v>
      </c>
      <c r="D491" t="s">
        <v>1758</v>
      </c>
      <c r="E491" t="s">
        <v>2332</v>
      </c>
      <c r="F491" s="13">
        <v>46296</v>
      </c>
      <c r="G491" t="s">
        <v>93</v>
      </c>
      <c r="H491" t="s">
        <v>94</v>
      </c>
      <c r="I491" s="12">
        <f>_xlfn.XLOOKUP(A:A,'FY26 Prelim Allocation'!B:B, 'FY26 Prelim Allocation'!F:F, "", FALSE)</f>
        <v>6945.4</v>
      </c>
      <c r="J491" s="12">
        <f>_xlfn.XLOOKUP(A:A, 'FY26 Full Allocation'!B:B, 'FY26 Full Allocation'!F:F, "", FALSE)</f>
        <v>6944.34</v>
      </c>
      <c r="K491" s="12">
        <f>_xlfn.XLOOKUP(A:A, 'FY26 Full Allocation'!B:B, 'FY26 Full Allocation'!F:F, "", FALSE)</f>
        <v>6944.34</v>
      </c>
      <c r="O491" t="s">
        <v>95</v>
      </c>
      <c r="P491">
        <f>_xlfn.XLOOKUP(A491,'FY26 Indirect Cost Rates'!E:E, 'FY26 Indirect Cost Rates'!D:D, "", FALSE)</f>
        <v>3.76</v>
      </c>
      <c r="Q491">
        <f t="shared" si="7"/>
        <v>3.7599999999999995E-2</v>
      </c>
    </row>
    <row r="492" spans="1:17">
      <c r="A492" t="s">
        <v>1759</v>
      </c>
      <c r="B492" t="s">
        <v>1760</v>
      </c>
      <c r="C492">
        <v>0</v>
      </c>
      <c r="D492">
        <v>0</v>
      </c>
      <c r="E492" t="s">
        <v>2332</v>
      </c>
      <c r="F492" s="13">
        <v>46296</v>
      </c>
      <c r="G492" t="s">
        <v>93</v>
      </c>
      <c r="H492" t="s">
        <v>94</v>
      </c>
      <c r="I492" s="12">
        <f>_xlfn.XLOOKUP(A:A,'FY26 Prelim Allocation'!B:B, 'FY26 Prelim Allocation'!F:F, "", FALSE)</f>
        <v>0</v>
      </c>
      <c r="J492" s="12">
        <f>_xlfn.XLOOKUP(A:A, 'FY26 Full Allocation'!B:B, 'FY26 Full Allocation'!F:F, "", FALSE)</f>
        <v>0</v>
      </c>
      <c r="K492" s="12">
        <f>_xlfn.XLOOKUP(A:A, 'FY26 Full Allocation'!B:B, 'FY26 Full Allocation'!F:F, "", FALSE)</f>
        <v>0</v>
      </c>
      <c r="O492" t="s">
        <v>95</v>
      </c>
      <c r="P492" t="str">
        <f>_xlfn.XLOOKUP(A492,'FY26 Indirect Cost Rates'!E:E, 'FY26 Indirect Cost Rates'!D:D, "", FALSE)</f>
        <v/>
      </c>
      <c r="Q492">
        <f t="shared" si="7"/>
        <v>0</v>
      </c>
    </row>
    <row r="493" spans="1:17">
      <c r="A493" t="s">
        <v>1761</v>
      </c>
      <c r="B493" t="s">
        <v>1762</v>
      </c>
      <c r="C493" t="s">
        <v>1763</v>
      </c>
      <c r="D493" t="s">
        <v>1764</v>
      </c>
      <c r="E493" t="s">
        <v>2332</v>
      </c>
      <c r="F493" s="13">
        <v>46296</v>
      </c>
      <c r="G493" t="s">
        <v>93</v>
      </c>
      <c r="H493" t="s">
        <v>94</v>
      </c>
      <c r="I493" s="12">
        <f>_xlfn.XLOOKUP(A:A,'FY26 Prelim Allocation'!B:B, 'FY26 Prelim Allocation'!F:F, "", FALSE)</f>
        <v>843.72</v>
      </c>
      <c r="J493" s="12">
        <f>_xlfn.XLOOKUP(A:A, 'FY26 Full Allocation'!B:B, 'FY26 Full Allocation'!F:F, "", FALSE)</f>
        <v>0</v>
      </c>
      <c r="K493" s="12">
        <f>_xlfn.XLOOKUP(A:A, 'FY26 Full Allocation'!B:B, 'FY26 Full Allocation'!F:F, "", FALSE)</f>
        <v>0</v>
      </c>
      <c r="O493" t="s">
        <v>95</v>
      </c>
      <c r="P493" t="str">
        <f>_xlfn.XLOOKUP(A493,'FY26 Indirect Cost Rates'!E:E, 'FY26 Indirect Cost Rates'!D:D, "", FALSE)</f>
        <v/>
      </c>
      <c r="Q493">
        <f t="shared" si="7"/>
        <v>0</v>
      </c>
    </row>
    <row r="494" spans="1:17">
      <c r="A494" t="s">
        <v>1765</v>
      </c>
      <c r="B494" t="s">
        <v>1766</v>
      </c>
      <c r="C494" t="s">
        <v>1767</v>
      </c>
      <c r="D494" t="s">
        <v>1768</v>
      </c>
      <c r="E494" t="s">
        <v>2332</v>
      </c>
      <c r="F494" s="13">
        <v>46296</v>
      </c>
      <c r="G494" t="s">
        <v>93</v>
      </c>
      <c r="H494" t="s">
        <v>94</v>
      </c>
      <c r="I494" s="12">
        <f>_xlfn.XLOOKUP(A:A,'FY26 Prelim Allocation'!B:B, 'FY26 Prelim Allocation'!F:F, "", FALSE)</f>
        <v>2143.08</v>
      </c>
      <c r="J494" s="12">
        <f>_xlfn.XLOOKUP(A:A, 'FY26 Full Allocation'!B:B, 'FY26 Full Allocation'!F:F, "", FALSE)</f>
        <v>2142.98</v>
      </c>
      <c r="K494" s="12">
        <f>_xlfn.XLOOKUP(A:A, 'FY26 Full Allocation'!B:B, 'FY26 Full Allocation'!F:F, "", FALSE)</f>
        <v>2142.98</v>
      </c>
      <c r="O494" t="s">
        <v>95</v>
      </c>
      <c r="P494" t="str">
        <f>_xlfn.XLOOKUP(A494,'FY26 Indirect Cost Rates'!E:E, 'FY26 Indirect Cost Rates'!D:D, "", FALSE)</f>
        <v/>
      </c>
      <c r="Q494">
        <f t="shared" si="7"/>
        <v>0</v>
      </c>
    </row>
    <row r="495" spans="1:17">
      <c r="A495" t="s">
        <v>1769</v>
      </c>
      <c r="B495" t="s">
        <v>1770</v>
      </c>
      <c r="C495" t="s">
        <v>1771</v>
      </c>
      <c r="D495" t="s">
        <v>1772</v>
      </c>
      <c r="E495" t="s">
        <v>2332</v>
      </c>
      <c r="F495" s="13">
        <v>46296</v>
      </c>
      <c r="G495" t="s">
        <v>93</v>
      </c>
      <c r="H495" t="s">
        <v>94</v>
      </c>
      <c r="I495" s="12">
        <f>_xlfn.XLOOKUP(A:A,'FY26 Prelim Allocation'!B:B, 'FY26 Prelim Allocation'!F:F, "", FALSE)</f>
        <v>10146.34</v>
      </c>
      <c r="J495" s="12">
        <f>_xlfn.XLOOKUP(A:A, 'FY26 Full Allocation'!B:B, 'FY26 Full Allocation'!F:F, "", FALSE)</f>
        <v>10145.219999999999</v>
      </c>
      <c r="K495" s="12">
        <f>_xlfn.XLOOKUP(A:A, 'FY26 Full Allocation'!B:B, 'FY26 Full Allocation'!F:F, "", FALSE)</f>
        <v>10145.219999999999</v>
      </c>
      <c r="O495" t="s">
        <v>95</v>
      </c>
      <c r="P495">
        <f>_xlfn.XLOOKUP(A495,'FY26 Indirect Cost Rates'!E:E, 'FY26 Indirect Cost Rates'!D:D, "", FALSE)</f>
        <v>8</v>
      </c>
      <c r="Q495">
        <f t="shared" si="7"/>
        <v>0.08</v>
      </c>
    </row>
    <row r="496" spans="1:17">
      <c r="A496" t="s">
        <v>1773</v>
      </c>
      <c r="B496" t="s">
        <v>1774</v>
      </c>
      <c r="C496" t="s">
        <v>1774</v>
      </c>
      <c r="D496" t="s">
        <v>1775</v>
      </c>
      <c r="E496" t="s">
        <v>2332</v>
      </c>
      <c r="F496" s="13">
        <v>46296</v>
      </c>
      <c r="G496" t="s">
        <v>93</v>
      </c>
      <c r="H496" t="s">
        <v>94</v>
      </c>
      <c r="I496" s="12">
        <f>_xlfn.XLOOKUP(A:A,'FY26 Prelim Allocation'!B:B, 'FY26 Prelim Allocation'!F:F, "", FALSE)</f>
        <v>1335.58</v>
      </c>
      <c r="J496" s="12">
        <f>_xlfn.XLOOKUP(A:A, 'FY26 Full Allocation'!B:B, 'FY26 Full Allocation'!F:F, "", FALSE)</f>
        <v>1335.17</v>
      </c>
      <c r="K496" s="12">
        <f>_xlfn.XLOOKUP(A:A, 'FY26 Full Allocation'!B:B, 'FY26 Full Allocation'!F:F, "", FALSE)</f>
        <v>1335.17</v>
      </c>
      <c r="O496" t="s">
        <v>95</v>
      </c>
      <c r="P496" t="str">
        <f>_xlfn.XLOOKUP(A496,'FY26 Indirect Cost Rates'!E:E, 'FY26 Indirect Cost Rates'!D:D, "", FALSE)</f>
        <v/>
      </c>
      <c r="Q496">
        <f t="shared" si="7"/>
        <v>0</v>
      </c>
    </row>
    <row r="497" spans="1:17">
      <c r="A497" t="s">
        <v>1776</v>
      </c>
      <c r="B497" t="s">
        <v>1777</v>
      </c>
      <c r="C497" t="s">
        <v>1778</v>
      </c>
      <c r="D497" t="s">
        <v>1779</v>
      </c>
      <c r="E497" t="s">
        <v>2332</v>
      </c>
      <c r="F497" s="13">
        <v>46296</v>
      </c>
      <c r="G497" t="s">
        <v>93</v>
      </c>
      <c r="H497" t="s">
        <v>94</v>
      </c>
      <c r="I497" s="12" t="str">
        <f>_xlfn.XLOOKUP(A:A,'FY26 Prelim Allocation'!B:B, 'FY26 Prelim Allocation'!F:F, "", FALSE)</f>
        <v/>
      </c>
      <c r="J497" s="12" t="str">
        <f>_xlfn.XLOOKUP(A:A, 'FY26 Full Allocation'!B:B, 'FY26 Full Allocation'!F:F, "", FALSE)</f>
        <v/>
      </c>
      <c r="K497" s="12" t="str">
        <f>_xlfn.XLOOKUP(A:A, 'FY26 Full Allocation'!B:B, 'FY26 Full Allocation'!F:F, "", FALSE)</f>
        <v/>
      </c>
      <c r="O497" t="s">
        <v>95</v>
      </c>
      <c r="P497" t="str">
        <f>_xlfn.XLOOKUP(A497,'FY26 Indirect Cost Rates'!E:E, 'FY26 Indirect Cost Rates'!D:D, "", FALSE)</f>
        <v/>
      </c>
      <c r="Q497">
        <f t="shared" si="7"/>
        <v>0</v>
      </c>
    </row>
    <row r="498" spans="1:17">
      <c r="A498" t="s">
        <v>1780</v>
      </c>
      <c r="B498" t="s">
        <v>1781</v>
      </c>
      <c r="C498" t="s">
        <v>1782</v>
      </c>
      <c r="D498" t="s">
        <v>1783</v>
      </c>
      <c r="E498" t="s">
        <v>2332</v>
      </c>
      <c r="F498" s="13">
        <v>46296</v>
      </c>
      <c r="G498" t="s">
        <v>93</v>
      </c>
      <c r="H498" t="s">
        <v>94</v>
      </c>
      <c r="I498" s="12">
        <f>_xlfn.XLOOKUP(A:A,'FY26 Prelim Allocation'!B:B, 'FY26 Prelim Allocation'!F:F, "", FALSE)</f>
        <v>336.82</v>
      </c>
      <c r="J498" s="12">
        <f>_xlfn.XLOOKUP(A:A, 'FY26 Full Allocation'!B:B, 'FY26 Full Allocation'!F:F, "", FALSE)</f>
        <v>0</v>
      </c>
      <c r="K498" s="12">
        <f>_xlfn.XLOOKUP(A:A, 'FY26 Full Allocation'!B:B, 'FY26 Full Allocation'!F:F, "", FALSE)</f>
        <v>0</v>
      </c>
      <c r="O498" t="s">
        <v>95</v>
      </c>
      <c r="P498" t="str">
        <f>_xlfn.XLOOKUP(A498,'FY26 Indirect Cost Rates'!E:E, 'FY26 Indirect Cost Rates'!D:D, "", FALSE)</f>
        <v/>
      </c>
      <c r="Q498">
        <f t="shared" si="7"/>
        <v>0</v>
      </c>
    </row>
    <row r="499" spans="1:17">
      <c r="A499" t="s">
        <v>1784</v>
      </c>
      <c r="B499" t="s">
        <v>1785</v>
      </c>
      <c r="C499" t="s">
        <v>1786</v>
      </c>
      <c r="D499" t="s">
        <v>1787</v>
      </c>
      <c r="E499" t="s">
        <v>2332</v>
      </c>
      <c r="F499" s="13">
        <v>46296</v>
      </c>
      <c r="G499" t="s">
        <v>93</v>
      </c>
      <c r="H499" t="s">
        <v>94</v>
      </c>
      <c r="I499" s="12">
        <f>_xlfn.XLOOKUP(A:A,'FY26 Prelim Allocation'!B:B, 'FY26 Prelim Allocation'!F:F, "", FALSE)</f>
        <v>0</v>
      </c>
      <c r="J499" s="12">
        <f>_xlfn.XLOOKUP(A:A, 'FY26 Full Allocation'!B:B, 'FY26 Full Allocation'!F:F, "", FALSE)</f>
        <v>0</v>
      </c>
      <c r="K499" s="12">
        <f>_xlfn.XLOOKUP(A:A, 'FY26 Full Allocation'!B:B, 'FY26 Full Allocation'!F:F, "", FALSE)</f>
        <v>0</v>
      </c>
      <c r="O499" t="s">
        <v>95</v>
      </c>
      <c r="P499">
        <f>_xlfn.XLOOKUP(A499,'FY26 Indirect Cost Rates'!E:E, 'FY26 Indirect Cost Rates'!D:D, "", FALSE)</f>
        <v>8</v>
      </c>
      <c r="Q499">
        <f t="shared" si="7"/>
        <v>0.08</v>
      </c>
    </row>
    <row r="500" spans="1:17">
      <c r="A500" t="s">
        <v>1788</v>
      </c>
      <c r="B500" t="s">
        <v>1785</v>
      </c>
      <c r="C500" t="s">
        <v>1789</v>
      </c>
      <c r="D500" t="s">
        <v>1787</v>
      </c>
      <c r="E500" t="s">
        <v>2332</v>
      </c>
      <c r="F500" s="13">
        <v>46296</v>
      </c>
      <c r="G500" t="s">
        <v>93</v>
      </c>
      <c r="H500" t="s">
        <v>94</v>
      </c>
      <c r="I500" s="12">
        <f>_xlfn.XLOOKUP(A:A,'FY26 Prelim Allocation'!B:B, 'FY26 Prelim Allocation'!F:F, "", FALSE)</f>
        <v>6269.79</v>
      </c>
      <c r="J500" s="12">
        <f>_xlfn.XLOOKUP(A:A, 'FY26 Full Allocation'!B:B, 'FY26 Full Allocation'!F:F, "", FALSE)</f>
        <v>0</v>
      </c>
      <c r="K500" s="12">
        <f>_xlfn.XLOOKUP(A:A, 'FY26 Full Allocation'!B:B, 'FY26 Full Allocation'!F:F, "", FALSE)</f>
        <v>0</v>
      </c>
      <c r="O500" t="s">
        <v>95</v>
      </c>
      <c r="P500" t="str">
        <f>_xlfn.XLOOKUP(A500,'FY26 Indirect Cost Rates'!E:E, 'FY26 Indirect Cost Rates'!D:D, "", FALSE)</f>
        <v/>
      </c>
      <c r="Q500">
        <f t="shared" si="7"/>
        <v>0</v>
      </c>
    </row>
    <row r="501" spans="1:17">
      <c r="A501" t="s">
        <v>1790</v>
      </c>
      <c r="B501" t="s">
        <v>1791</v>
      </c>
      <c r="C501" t="s">
        <v>1792</v>
      </c>
      <c r="D501" t="s">
        <v>1793</v>
      </c>
      <c r="E501" t="s">
        <v>2332</v>
      </c>
      <c r="F501" s="13">
        <v>46296</v>
      </c>
      <c r="G501" t="s">
        <v>93</v>
      </c>
      <c r="H501" t="s">
        <v>94</v>
      </c>
      <c r="I501" s="12">
        <f>_xlfn.XLOOKUP(A:A,'FY26 Prelim Allocation'!B:B, 'FY26 Prelim Allocation'!F:F, "", FALSE)</f>
        <v>0</v>
      </c>
      <c r="J501" s="12">
        <f>_xlfn.XLOOKUP(A:A, 'FY26 Full Allocation'!B:B, 'FY26 Full Allocation'!F:F, "", FALSE)</f>
        <v>0</v>
      </c>
      <c r="K501" s="12">
        <f>_xlfn.XLOOKUP(A:A, 'FY26 Full Allocation'!B:B, 'FY26 Full Allocation'!F:F, "", FALSE)</f>
        <v>0</v>
      </c>
      <c r="O501" t="s">
        <v>95</v>
      </c>
      <c r="P501" t="str">
        <f>_xlfn.XLOOKUP(A501,'FY26 Indirect Cost Rates'!E:E, 'FY26 Indirect Cost Rates'!D:D, "", FALSE)</f>
        <v/>
      </c>
      <c r="Q501">
        <f t="shared" si="7"/>
        <v>0</v>
      </c>
    </row>
    <row r="502" spans="1:17">
      <c r="A502" t="s">
        <v>1794</v>
      </c>
      <c r="B502" t="s">
        <v>1795</v>
      </c>
      <c r="C502" t="s">
        <v>1795</v>
      </c>
      <c r="D502" t="s">
        <v>1796</v>
      </c>
      <c r="E502" t="s">
        <v>2332</v>
      </c>
      <c r="F502" s="13">
        <v>46296</v>
      </c>
      <c r="G502" t="s">
        <v>93</v>
      </c>
      <c r="H502" t="s">
        <v>94</v>
      </c>
      <c r="I502" s="12">
        <f>_xlfn.XLOOKUP(A:A,'FY26 Prelim Allocation'!B:B, 'FY26 Prelim Allocation'!F:F, "", FALSE)</f>
        <v>0</v>
      </c>
      <c r="J502" s="12">
        <f>_xlfn.XLOOKUP(A:A, 'FY26 Full Allocation'!B:B, 'FY26 Full Allocation'!F:F, "", FALSE)</f>
        <v>0</v>
      </c>
      <c r="K502" s="12">
        <f>_xlfn.XLOOKUP(A:A, 'FY26 Full Allocation'!B:B, 'FY26 Full Allocation'!F:F, "", FALSE)</f>
        <v>0</v>
      </c>
      <c r="O502" t="s">
        <v>95</v>
      </c>
      <c r="P502">
        <f>_xlfn.XLOOKUP(A502,'FY26 Indirect Cost Rates'!E:E, 'FY26 Indirect Cost Rates'!D:D, "", FALSE)</f>
        <v>8</v>
      </c>
      <c r="Q502">
        <f t="shared" si="7"/>
        <v>0.08</v>
      </c>
    </row>
    <row r="503" spans="1:17">
      <c r="A503" t="s">
        <v>1797</v>
      </c>
      <c r="B503" t="s">
        <v>1798</v>
      </c>
      <c r="C503" t="s">
        <v>1799</v>
      </c>
      <c r="D503" t="s">
        <v>1800</v>
      </c>
      <c r="E503" t="s">
        <v>2332</v>
      </c>
      <c r="F503" s="13">
        <v>46296</v>
      </c>
      <c r="G503" t="s">
        <v>93</v>
      </c>
      <c r="H503" t="s">
        <v>94</v>
      </c>
      <c r="I503" s="12">
        <f>_xlfn.XLOOKUP(A:A,'FY26 Prelim Allocation'!B:B, 'FY26 Prelim Allocation'!F:F, "", FALSE)</f>
        <v>14479.64</v>
      </c>
      <c r="J503" s="12">
        <f>_xlfn.XLOOKUP(A:A, 'FY26 Full Allocation'!B:B, 'FY26 Full Allocation'!F:F, "", FALSE)</f>
        <v>15166.42</v>
      </c>
      <c r="K503" s="12">
        <f>_xlfn.XLOOKUP(A:A, 'FY26 Full Allocation'!B:B, 'FY26 Full Allocation'!F:F, "", FALSE)</f>
        <v>15166.42</v>
      </c>
      <c r="O503" t="s">
        <v>95</v>
      </c>
      <c r="P503">
        <f>_xlfn.XLOOKUP(A503,'FY26 Indirect Cost Rates'!E:E, 'FY26 Indirect Cost Rates'!D:D, "", FALSE)</f>
        <v>3.91</v>
      </c>
      <c r="Q503">
        <f t="shared" si="7"/>
        <v>3.9100000000000003E-2</v>
      </c>
    </row>
    <row r="504" spans="1:17">
      <c r="A504" t="s">
        <v>1801</v>
      </c>
      <c r="B504" t="s">
        <v>1802</v>
      </c>
      <c r="C504" t="s">
        <v>1802</v>
      </c>
      <c r="D504" t="s">
        <v>1803</v>
      </c>
      <c r="E504" t="s">
        <v>2332</v>
      </c>
      <c r="F504" s="13">
        <v>46296</v>
      </c>
      <c r="G504" t="s">
        <v>93</v>
      </c>
      <c r="H504" t="s">
        <v>94</v>
      </c>
      <c r="I504" s="12">
        <f>_xlfn.XLOOKUP(A:A,'FY26 Prelim Allocation'!B:B, 'FY26 Prelim Allocation'!F:F, "", FALSE)</f>
        <v>582.04</v>
      </c>
      <c r="J504" s="12">
        <f>_xlfn.XLOOKUP(A:A, 'FY26 Full Allocation'!B:B, 'FY26 Full Allocation'!F:F, "", FALSE)</f>
        <v>581.58000000000004</v>
      </c>
      <c r="K504" s="12">
        <f>_xlfn.XLOOKUP(A:A, 'FY26 Full Allocation'!B:B, 'FY26 Full Allocation'!F:F, "", FALSE)</f>
        <v>581.58000000000004</v>
      </c>
      <c r="O504" t="s">
        <v>95</v>
      </c>
      <c r="P504">
        <f>_xlfn.XLOOKUP(A504,'FY26 Indirect Cost Rates'!E:E, 'FY26 Indirect Cost Rates'!D:D, "", FALSE)</f>
        <v>8</v>
      </c>
      <c r="Q504">
        <f t="shared" si="7"/>
        <v>0.08</v>
      </c>
    </row>
    <row r="505" spans="1:17">
      <c r="A505" t="s">
        <v>1804</v>
      </c>
      <c r="B505" t="s">
        <v>1805</v>
      </c>
      <c r="C505" t="s">
        <v>1805</v>
      </c>
      <c r="D505" t="s">
        <v>1806</v>
      </c>
      <c r="E505" t="s">
        <v>2332</v>
      </c>
      <c r="F505" s="13">
        <v>46296</v>
      </c>
      <c r="G505" t="s">
        <v>93</v>
      </c>
      <c r="H505" t="s">
        <v>94</v>
      </c>
      <c r="I505" s="12">
        <f>_xlfn.XLOOKUP(A:A,'FY26 Prelim Allocation'!B:B, 'FY26 Prelim Allocation'!F:F, "", FALSE)</f>
        <v>564.45000000000005</v>
      </c>
      <c r="J505" s="12">
        <f>_xlfn.XLOOKUP(A:A, 'FY26 Full Allocation'!B:B, 'FY26 Full Allocation'!F:F, "", FALSE)</f>
        <v>0</v>
      </c>
      <c r="K505" s="12">
        <f>_xlfn.XLOOKUP(A:A, 'FY26 Full Allocation'!B:B, 'FY26 Full Allocation'!F:F, "", FALSE)</f>
        <v>0</v>
      </c>
      <c r="O505" t="s">
        <v>95</v>
      </c>
      <c r="P505" t="str">
        <f>_xlfn.XLOOKUP(A505,'FY26 Indirect Cost Rates'!E:E, 'FY26 Indirect Cost Rates'!D:D, "", FALSE)</f>
        <v/>
      </c>
      <c r="Q505">
        <f t="shared" si="7"/>
        <v>0</v>
      </c>
    </row>
    <row r="506" spans="1:17">
      <c r="A506" t="s">
        <v>1807</v>
      </c>
      <c r="B506" t="s">
        <v>1808</v>
      </c>
      <c r="C506" t="s">
        <v>1809</v>
      </c>
      <c r="D506" t="s">
        <v>1810</v>
      </c>
      <c r="E506" t="s">
        <v>2332</v>
      </c>
      <c r="F506" s="13">
        <v>46296</v>
      </c>
      <c r="G506" t="s">
        <v>93</v>
      </c>
      <c r="H506" t="s">
        <v>94</v>
      </c>
      <c r="I506" s="12">
        <f>_xlfn.XLOOKUP(A:A,'FY26 Prelim Allocation'!B:B, 'FY26 Prelim Allocation'!F:F, "", FALSE)</f>
        <v>800.23</v>
      </c>
      <c r="J506" s="12">
        <f>_xlfn.XLOOKUP(A:A, 'FY26 Full Allocation'!B:B, 'FY26 Full Allocation'!F:F, "", FALSE)</f>
        <v>800.09</v>
      </c>
      <c r="K506" s="12">
        <f>_xlfn.XLOOKUP(A:A, 'FY26 Full Allocation'!B:B, 'FY26 Full Allocation'!F:F, "", FALSE)</f>
        <v>800.09</v>
      </c>
      <c r="O506" t="s">
        <v>95</v>
      </c>
      <c r="P506">
        <f>_xlfn.XLOOKUP(A506,'FY26 Indirect Cost Rates'!E:E, 'FY26 Indirect Cost Rates'!D:D, "", FALSE)</f>
        <v>8</v>
      </c>
      <c r="Q506">
        <f t="shared" si="7"/>
        <v>0.08</v>
      </c>
    </row>
    <row r="507" spans="1:17">
      <c r="A507" t="s">
        <v>1811</v>
      </c>
      <c r="B507" t="s">
        <v>1812</v>
      </c>
      <c r="C507" t="s">
        <v>1813</v>
      </c>
      <c r="D507" t="s">
        <v>1814</v>
      </c>
      <c r="E507" t="s">
        <v>2332</v>
      </c>
      <c r="F507" s="13">
        <v>46296</v>
      </c>
      <c r="G507" t="s">
        <v>93</v>
      </c>
      <c r="H507" t="s">
        <v>94</v>
      </c>
      <c r="I507" s="12">
        <f>_xlfn.XLOOKUP(A:A,'FY26 Prelim Allocation'!B:B, 'FY26 Prelim Allocation'!F:F, "", FALSE)</f>
        <v>17597.59</v>
      </c>
      <c r="J507" s="12">
        <f>_xlfn.XLOOKUP(A:A, 'FY26 Full Allocation'!B:B, 'FY26 Full Allocation'!F:F, "", FALSE)</f>
        <v>17245.59</v>
      </c>
      <c r="K507" s="12">
        <f>_xlfn.XLOOKUP(A:A, 'FY26 Full Allocation'!B:B, 'FY26 Full Allocation'!F:F, "", FALSE)</f>
        <v>17245.59</v>
      </c>
      <c r="O507" t="s">
        <v>95</v>
      </c>
      <c r="P507">
        <f>_xlfn.XLOOKUP(A507,'FY26 Indirect Cost Rates'!E:E, 'FY26 Indirect Cost Rates'!D:D, "", FALSE)</f>
        <v>4.96</v>
      </c>
      <c r="Q507">
        <f t="shared" si="7"/>
        <v>4.9599999999999998E-2</v>
      </c>
    </row>
    <row r="508" spans="1:17">
      <c r="A508" t="s">
        <v>1815</v>
      </c>
      <c r="B508" t="s">
        <v>1816</v>
      </c>
      <c r="C508" t="s">
        <v>1817</v>
      </c>
      <c r="D508" t="s">
        <v>1818</v>
      </c>
      <c r="E508" t="s">
        <v>2332</v>
      </c>
      <c r="F508" s="13">
        <v>46296</v>
      </c>
      <c r="G508" t="s">
        <v>93</v>
      </c>
      <c r="H508" t="s">
        <v>94</v>
      </c>
      <c r="I508" s="12">
        <f>_xlfn.XLOOKUP(A:A,'FY26 Prelim Allocation'!B:B, 'FY26 Prelim Allocation'!F:F, "", FALSE)</f>
        <v>1629.54</v>
      </c>
      <c r="J508" s="12">
        <f>_xlfn.XLOOKUP(A:A, 'FY26 Full Allocation'!B:B, 'FY26 Full Allocation'!F:F, "", FALSE)</f>
        <v>1629.2</v>
      </c>
      <c r="K508" s="12">
        <f>_xlfn.XLOOKUP(A:A, 'FY26 Full Allocation'!B:B, 'FY26 Full Allocation'!F:F, "", FALSE)</f>
        <v>1629.2</v>
      </c>
      <c r="O508" t="s">
        <v>95</v>
      </c>
      <c r="P508">
        <f>_xlfn.XLOOKUP(A508,'FY26 Indirect Cost Rates'!E:E, 'FY26 Indirect Cost Rates'!D:D, "", FALSE)</f>
        <v>8</v>
      </c>
      <c r="Q508">
        <f t="shared" si="7"/>
        <v>0.08</v>
      </c>
    </row>
    <row r="509" spans="1:17">
      <c r="A509" t="s">
        <v>1819</v>
      </c>
      <c r="B509" t="s">
        <v>1820</v>
      </c>
      <c r="C509" t="s">
        <v>1821</v>
      </c>
      <c r="D509" t="s">
        <v>1822</v>
      </c>
      <c r="E509" t="s">
        <v>2332</v>
      </c>
      <c r="F509" s="13">
        <v>46296</v>
      </c>
      <c r="G509" t="s">
        <v>93</v>
      </c>
      <c r="H509" t="s">
        <v>94</v>
      </c>
      <c r="I509" s="12">
        <f>_xlfn.XLOOKUP(A:A,'FY26 Prelim Allocation'!B:B, 'FY26 Prelim Allocation'!F:F, "", FALSE)</f>
        <v>6217.2</v>
      </c>
      <c r="J509" s="12">
        <f>_xlfn.XLOOKUP(A:A, 'FY26 Full Allocation'!B:B, 'FY26 Full Allocation'!F:F, "", FALSE)</f>
        <v>6216.73</v>
      </c>
      <c r="K509" s="12">
        <f>_xlfn.XLOOKUP(A:A, 'FY26 Full Allocation'!B:B, 'FY26 Full Allocation'!F:F, "", FALSE)</f>
        <v>6216.73</v>
      </c>
      <c r="O509" t="s">
        <v>95</v>
      </c>
      <c r="P509">
        <f>_xlfn.XLOOKUP(A509,'FY26 Indirect Cost Rates'!E:E, 'FY26 Indirect Cost Rates'!D:D, "", FALSE)</f>
        <v>8</v>
      </c>
      <c r="Q509">
        <f t="shared" si="7"/>
        <v>0.08</v>
      </c>
    </row>
    <row r="510" spans="1:17">
      <c r="A510" t="s">
        <v>1823</v>
      </c>
      <c r="B510" t="s">
        <v>1824</v>
      </c>
      <c r="C510" t="s">
        <v>1825</v>
      </c>
      <c r="D510" t="s">
        <v>1826</v>
      </c>
      <c r="E510" t="s">
        <v>2332</v>
      </c>
      <c r="F510" s="13">
        <v>46296</v>
      </c>
      <c r="G510" t="s">
        <v>93</v>
      </c>
      <c r="H510" t="s">
        <v>94</v>
      </c>
      <c r="I510" s="12">
        <f>_xlfn.XLOOKUP(A:A,'FY26 Prelim Allocation'!B:B, 'FY26 Prelim Allocation'!F:F, "", FALSE)</f>
        <v>1163.5</v>
      </c>
      <c r="J510" s="12">
        <f>_xlfn.XLOOKUP(A:A, 'FY26 Full Allocation'!B:B, 'FY26 Full Allocation'!F:F, "", FALSE)</f>
        <v>1163.04</v>
      </c>
      <c r="K510" s="12">
        <f>_xlfn.XLOOKUP(A:A, 'FY26 Full Allocation'!B:B, 'FY26 Full Allocation'!F:F, "", FALSE)</f>
        <v>1163.04</v>
      </c>
      <c r="O510" t="s">
        <v>95</v>
      </c>
      <c r="P510">
        <f>_xlfn.XLOOKUP(A510,'FY26 Indirect Cost Rates'!E:E, 'FY26 Indirect Cost Rates'!D:D, "", FALSE)</f>
        <v>8</v>
      </c>
      <c r="Q510">
        <f t="shared" si="7"/>
        <v>0.08</v>
      </c>
    </row>
    <row r="511" spans="1:17">
      <c r="A511" t="s">
        <v>1827</v>
      </c>
      <c r="B511" t="s">
        <v>1828</v>
      </c>
      <c r="C511" t="s">
        <v>1829</v>
      </c>
      <c r="D511" t="s">
        <v>1830</v>
      </c>
      <c r="E511" t="s">
        <v>2332</v>
      </c>
      <c r="F511" s="13">
        <v>46296</v>
      </c>
      <c r="G511" t="s">
        <v>93</v>
      </c>
      <c r="H511" t="s">
        <v>94</v>
      </c>
      <c r="I511" s="12">
        <f>_xlfn.XLOOKUP(A:A,'FY26 Prelim Allocation'!B:B, 'FY26 Prelim Allocation'!F:F, "", FALSE)</f>
        <v>621.73</v>
      </c>
      <c r="J511" s="12">
        <f>_xlfn.XLOOKUP(A:A, 'FY26 Full Allocation'!B:B, 'FY26 Full Allocation'!F:F, "", FALSE)</f>
        <v>0</v>
      </c>
      <c r="K511" s="12">
        <f>_xlfn.XLOOKUP(A:A, 'FY26 Full Allocation'!B:B, 'FY26 Full Allocation'!F:F, "", FALSE)</f>
        <v>0</v>
      </c>
      <c r="O511" t="s">
        <v>95</v>
      </c>
      <c r="P511" t="str">
        <f>_xlfn.XLOOKUP(A511,'FY26 Indirect Cost Rates'!E:E, 'FY26 Indirect Cost Rates'!D:D, "", FALSE)</f>
        <v/>
      </c>
      <c r="Q511">
        <f t="shared" si="7"/>
        <v>0</v>
      </c>
    </row>
    <row r="512" spans="1:17">
      <c r="A512" t="s">
        <v>1831</v>
      </c>
      <c r="B512" t="s">
        <v>1832</v>
      </c>
      <c r="C512" t="s">
        <v>1833</v>
      </c>
      <c r="D512" t="s">
        <v>1834</v>
      </c>
      <c r="E512" t="s">
        <v>2332</v>
      </c>
      <c r="F512" s="13">
        <v>46296</v>
      </c>
      <c r="G512" t="s">
        <v>93</v>
      </c>
      <c r="H512" t="s">
        <v>94</v>
      </c>
      <c r="I512" s="12">
        <f>_xlfn.XLOOKUP(A:A,'FY26 Prelim Allocation'!B:B, 'FY26 Prelim Allocation'!F:F, "", FALSE)</f>
        <v>1163.53</v>
      </c>
      <c r="J512" s="12">
        <f>_xlfn.XLOOKUP(A:A, 'FY26 Full Allocation'!B:B, 'FY26 Full Allocation'!F:F, "", FALSE)</f>
        <v>0</v>
      </c>
      <c r="K512" s="12">
        <f>_xlfn.XLOOKUP(A:A, 'FY26 Full Allocation'!B:B, 'FY26 Full Allocation'!F:F, "", FALSE)</f>
        <v>0</v>
      </c>
      <c r="O512" t="s">
        <v>95</v>
      </c>
      <c r="P512" t="str">
        <f>_xlfn.XLOOKUP(A512,'FY26 Indirect Cost Rates'!E:E, 'FY26 Indirect Cost Rates'!D:D, "", FALSE)</f>
        <v/>
      </c>
      <c r="Q512">
        <f t="shared" si="7"/>
        <v>0</v>
      </c>
    </row>
    <row r="513" spans="1:17">
      <c r="A513" t="s">
        <v>1835</v>
      </c>
      <c r="B513" t="s">
        <v>1836</v>
      </c>
      <c r="C513" t="s">
        <v>1837</v>
      </c>
      <c r="D513" t="s">
        <v>1838</v>
      </c>
      <c r="E513" t="s">
        <v>2332</v>
      </c>
      <c r="F513" s="13">
        <v>46296</v>
      </c>
      <c r="G513" t="s">
        <v>93</v>
      </c>
      <c r="H513" t="s">
        <v>94</v>
      </c>
      <c r="I513" s="12">
        <f>_xlfn.XLOOKUP(A:A,'FY26 Prelim Allocation'!B:B, 'FY26 Prelim Allocation'!F:F, "", FALSE)</f>
        <v>568.99</v>
      </c>
      <c r="J513" s="12">
        <f>_xlfn.XLOOKUP(A:A, 'FY26 Full Allocation'!B:B, 'FY26 Full Allocation'!F:F, "", FALSE)</f>
        <v>0</v>
      </c>
      <c r="K513" s="12">
        <f>_xlfn.XLOOKUP(A:A, 'FY26 Full Allocation'!B:B, 'FY26 Full Allocation'!F:F, "", FALSE)</f>
        <v>0</v>
      </c>
      <c r="O513" t="s">
        <v>95</v>
      </c>
      <c r="P513" t="str">
        <f>_xlfn.XLOOKUP(A513,'FY26 Indirect Cost Rates'!E:E, 'FY26 Indirect Cost Rates'!D:D, "", FALSE)</f>
        <v/>
      </c>
      <c r="Q513">
        <f t="shared" si="7"/>
        <v>0</v>
      </c>
    </row>
    <row r="514" spans="1:17">
      <c r="A514" t="s">
        <v>1839</v>
      </c>
      <c r="B514" t="s">
        <v>1840</v>
      </c>
      <c r="C514" t="s">
        <v>1840</v>
      </c>
      <c r="D514" t="s">
        <v>1841</v>
      </c>
      <c r="E514" t="s">
        <v>2332</v>
      </c>
      <c r="F514" s="13">
        <v>46296</v>
      </c>
      <c r="G514" t="s">
        <v>93</v>
      </c>
      <c r="H514" t="s">
        <v>94</v>
      </c>
      <c r="I514" s="12">
        <f>_xlfn.XLOOKUP(A:A,'FY26 Prelim Allocation'!B:B, 'FY26 Prelim Allocation'!F:F, "", FALSE)</f>
        <v>924.59</v>
      </c>
      <c r="J514" s="12">
        <f>_xlfn.XLOOKUP(A:A, 'FY26 Full Allocation'!B:B, 'FY26 Full Allocation'!F:F, "", FALSE)</f>
        <v>923.78</v>
      </c>
      <c r="K514" s="12">
        <f>_xlfn.XLOOKUP(A:A, 'FY26 Full Allocation'!B:B, 'FY26 Full Allocation'!F:F, "", FALSE)</f>
        <v>923.78</v>
      </c>
      <c r="O514" t="s">
        <v>95</v>
      </c>
      <c r="P514" t="str">
        <f>_xlfn.XLOOKUP(A514,'FY26 Indirect Cost Rates'!E:E, 'FY26 Indirect Cost Rates'!D:D, "", FALSE)</f>
        <v/>
      </c>
      <c r="Q514">
        <f t="shared" si="7"/>
        <v>0</v>
      </c>
    </row>
    <row r="515" spans="1:17">
      <c r="A515" t="s">
        <v>1842</v>
      </c>
      <c r="B515" t="s">
        <v>1843</v>
      </c>
      <c r="C515" t="s">
        <v>1844</v>
      </c>
      <c r="D515" t="s">
        <v>1845</v>
      </c>
      <c r="E515" t="s">
        <v>2332</v>
      </c>
      <c r="F515" s="13">
        <v>46296</v>
      </c>
      <c r="G515" t="s">
        <v>93</v>
      </c>
      <c r="H515" t="s">
        <v>94</v>
      </c>
      <c r="I515" s="12">
        <f>_xlfn.XLOOKUP(A:A,'FY26 Prelim Allocation'!B:B, 'FY26 Prelim Allocation'!F:F, "", FALSE)</f>
        <v>2329.13</v>
      </c>
      <c r="J515" s="12">
        <f>_xlfn.XLOOKUP(A:A, 'FY26 Full Allocation'!B:B, 'FY26 Full Allocation'!F:F, "", FALSE)</f>
        <v>2328.21</v>
      </c>
      <c r="K515" s="12">
        <f>_xlfn.XLOOKUP(A:A, 'FY26 Full Allocation'!B:B, 'FY26 Full Allocation'!F:F, "", FALSE)</f>
        <v>2328.21</v>
      </c>
      <c r="O515" t="s">
        <v>95</v>
      </c>
      <c r="P515">
        <f>_xlfn.XLOOKUP(A515,'FY26 Indirect Cost Rates'!E:E, 'FY26 Indirect Cost Rates'!D:D, "", FALSE)</f>
        <v>6.93</v>
      </c>
      <c r="Q515">
        <f t="shared" si="7"/>
        <v>6.93E-2</v>
      </c>
    </row>
    <row r="516" spans="1:17">
      <c r="A516" t="s">
        <v>1846</v>
      </c>
      <c r="B516" t="s">
        <v>1847</v>
      </c>
      <c r="C516" t="s">
        <v>1848</v>
      </c>
      <c r="D516" t="s">
        <v>1849</v>
      </c>
      <c r="E516" t="s">
        <v>2332</v>
      </c>
      <c r="F516" s="13">
        <v>46296</v>
      </c>
      <c r="G516" t="s">
        <v>93</v>
      </c>
      <c r="H516" t="s">
        <v>94</v>
      </c>
      <c r="I516" s="12">
        <f>_xlfn.XLOOKUP(A:A,'FY26 Prelim Allocation'!B:B, 'FY26 Prelim Allocation'!F:F, "", FALSE)</f>
        <v>37348.78</v>
      </c>
      <c r="J516" s="12">
        <f>_xlfn.XLOOKUP(A:A, 'FY26 Full Allocation'!B:B, 'FY26 Full Allocation'!F:F, "", FALSE)</f>
        <v>34756.92</v>
      </c>
      <c r="K516" s="12">
        <f>_xlfn.XLOOKUP(A:A, 'FY26 Full Allocation'!B:B, 'FY26 Full Allocation'!F:F, "", FALSE)</f>
        <v>34756.92</v>
      </c>
      <c r="O516" t="s">
        <v>95</v>
      </c>
      <c r="P516">
        <f>_xlfn.XLOOKUP(A516,'FY26 Indirect Cost Rates'!E:E, 'FY26 Indirect Cost Rates'!D:D, "", FALSE)</f>
        <v>8</v>
      </c>
      <c r="Q516">
        <f t="shared" ref="Q516:Q579" si="8">IFERROR(P516/100,0)</f>
        <v>0.08</v>
      </c>
    </row>
    <row r="517" spans="1:17">
      <c r="A517" t="s">
        <v>1850</v>
      </c>
      <c r="B517" t="s">
        <v>1851</v>
      </c>
      <c r="C517" t="s">
        <v>1851</v>
      </c>
      <c r="D517" t="s">
        <v>1852</v>
      </c>
      <c r="E517" t="s">
        <v>2332</v>
      </c>
      <c r="F517" s="13">
        <v>46296</v>
      </c>
      <c r="G517" t="s">
        <v>93</v>
      </c>
      <c r="H517" t="s">
        <v>94</v>
      </c>
      <c r="I517" s="12">
        <f>_xlfn.XLOOKUP(A:A,'FY26 Prelim Allocation'!B:B, 'FY26 Prelim Allocation'!F:F, "", FALSE)</f>
        <v>1020.46</v>
      </c>
      <c r="J517" s="12">
        <f>_xlfn.XLOOKUP(A:A, 'FY26 Full Allocation'!B:B, 'FY26 Full Allocation'!F:F, "", FALSE)</f>
        <v>0</v>
      </c>
      <c r="K517" s="12">
        <f>_xlfn.XLOOKUP(A:A, 'FY26 Full Allocation'!B:B, 'FY26 Full Allocation'!F:F, "", FALSE)</f>
        <v>0</v>
      </c>
      <c r="O517" t="s">
        <v>95</v>
      </c>
      <c r="P517">
        <f>_xlfn.XLOOKUP(A517,'FY26 Indirect Cost Rates'!E:E, 'FY26 Indirect Cost Rates'!D:D, "", FALSE)</f>
        <v>8</v>
      </c>
      <c r="Q517">
        <f t="shared" si="8"/>
        <v>0.08</v>
      </c>
    </row>
    <row r="518" spans="1:17">
      <c r="A518" t="s">
        <v>1853</v>
      </c>
      <c r="B518" t="s">
        <v>1854</v>
      </c>
      <c r="C518" t="s">
        <v>1855</v>
      </c>
      <c r="D518" t="s">
        <v>1856</v>
      </c>
      <c r="E518" t="s">
        <v>2332</v>
      </c>
      <c r="F518" s="13">
        <v>46296</v>
      </c>
      <c r="G518" t="s">
        <v>93</v>
      </c>
      <c r="H518" t="s">
        <v>94</v>
      </c>
      <c r="I518" s="12">
        <f>_xlfn.XLOOKUP(A:A,'FY26 Prelim Allocation'!B:B, 'FY26 Prelim Allocation'!F:F, "", FALSE)</f>
        <v>1107.49</v>
      </c>
      <c r="J518" s="12">
        <f>_xlfn.XLOOKUP(A:A, 'FY26 Full Allocation'!B:B, 'FY26 Full Allocation'!F:F, "", FALSE)</f>
        <v>1106.97</v>
      </c>
      <c r="K518" s="12">
        <f>_xlfn.XLOOKUP(A:A, 'FY26 Full Allocation'!B:B, 'FY26 Full Allocation'!F:F, "", FALSE)</f>
        <v>1106.97</v>
      </c>
      <c r="O518" t="s">
        <v>95</v>
      </c>
      <c r="P518" t="str">
        <f>_xlfn.XLOOKUP(A518,'FY26 Indirect Cost Rates'!E:E, 'FY26 Indirect Cost Rates'!D:D, "", FALSE)</f>
        <v/>
      </c>
      <c r="Q518">
        <f t="shared" si="8"/>
        <v>0</v>
      </c>
    </row>
    <row r="519" spans="1:17">
      <c r="A519" t="s">
        <v>1857</v>
      </c>
      <c r="B519" t="s">
        <v>1858</v>
      </c>
      <c r="C519" t="s">
        <v>1859</v>
      </c>
      <c r="D519" t="s">
        <v>1860</v>
      </c>
      <c r="E519" t="s">
        <v>2332</v>
      </c>
      <c r="F519" s="13">
        <v>46296</v>
      </c>
      <c r="G519" t="s">
        <v>93</v>
      </c>
      <c r="H519" t="s">
        <v>94</v>
      </c>
      <c r="I519" s="12">
        <f>_xlfn.XLOOKUP(A:A,'FY26 Prelim Allocation'!B:B, 'FY26 Prelim Allocation'!F:F, "", FALSE)</f>
        <v>13978.38</v>
      </c>
      <c r="J519" s="12">
        <f>_xlfn.XLOOKUP(A:A, 'FY26 Full Allocation'!B:B, 'FY26 Full Allocation'!F:F, "", FALSE)</f>
        <v>13977.03</v>
      </c>
      <c r="K519" s="12">
        <f>_xlfn.XLOOKUP(A:A, 'FY26 Full Allocation'!B:B, 'FY26 Full Allocation'!F:F, "", FALSE)</f>
        <v>13977.03</v>
      </c>
      <c r="O519" t="s">
        <v>95</v>
      </c>
      <c r="P519">
        <f>_xlfn.XLOOKUP(A519,'FY26 Indirect Cost Rates'!E:E, 'FY26 Indirect Cost Rates'!D:D, "", FALSE)</f>
        <v>6.29</v>
      </c>
      <c r="Q519">
        <f t="shared" si="8"/>
        <v>6.2899999999999998E-2</v>
      </c>
    </row>
    <row r="520" spans="1:17">
      <c r="A520" t="s">
        <v>1861</v>
      </c>
      <c r="B520" t="s">
        <v>1862</v>
      </c>
      <c r="C520" t="s">
        <v>1863</v>
      </c>
      <c r="D520" t="s">
        <v>1864</v>
      </c>
      <c r="E520" t="s">
        <v>2332</v>
      </c>
      <c r="F520" s="13">
        <v>46296</v>
      </c>
      <c r="G520" t="s">
        <v>93</v>
      </c>
      <c r="H520" t="s">
        <v>94</v>
      </c>
      <c r="I520" s="12">
        <f>_xlfn.XLOOKUP(A:A,'FY26 Prelim Allocation'!B:B, 'FY26 Prelim Allocation'!F:F, "", FALSE)</f>
        <v>8689.09</v>
      </c>
      <c r="J520" s="12">
        <f>_xlfn.XLOOKUP(A:A, 'FY26 Full Allocation'!B:B, 'FY26 Full Allocation'!F:F, "", FALSE)</f>
        <v>8688.5499999999993</v>
      </c>
      <c r="K520" s="12">
        <f>_xlfn.XLOOKUP(A:A, 'FY26 Full Allocation'!B:B, 'FY26 Full Allocation'!F:F, "", FALSE)</f>
        <v>8688.5499999999993</v>
      </c>
      <c r="O520" t="s">
        <v>95</v>
      </c>
      <c r="P520">
        <f>_xlfn.XLOOKUP(A520,'FY26 Indirect Cost Rates'!E:E, 'FY26 Indirect Cost Rates'!D:D, "", FALSE)</f>
        <v>8</v>
      </c>
      <c r="Q520">
        <f t="shared" si="8"/>
        <v>0.08</v>
      </c>
    </row>
    <row r="521" spans="1:17">
      <c r="A521" t="s">
        <v>1865</v>
      </c>
      <c r="B521" t="s">
        <v>1866</v>
      </c>
      <c r="C521" t="s">
        <v>1866</v>
      </c>
      <c r="D521" t="s">
        <v>1867</v>
      </c>
      <c r="E521" t="s">
        <v>2332</v>
      </c>
      <c r="F521" s="13">
        <v>46296</v>
      </c>
      <c r="G521" t="s">
        <v>93</v>
      </c>
      <c r="H521" t="s">
        <v>94</v>
      </c>
      <c r="I521" s="12">
        <f>_xlfn.XLOOKUP(A:A,'FY26 Prelim Allocation'!B:B, 'FY26 Prelim Allocation'!F:F, "", FALSE)</f>
        <v>5856.17</v>
      </c>
      <c r="J521" s="12">
        <f>_xlfn.XLOOKUP(A:A, 'FY26 Full Allocation'!B:B, 'FY26 Full Allocation'!F:F, "", FALSE)</f>
        <v>5852.66</v>
      </c>
      <c r="K521" s="12">
        <f>_xlfn.XLOOKUP(A:A, 'FY26 Full Allocation'!B:B, 'FY26 Full Allocation'!F:F, "", FALSE)</f>
        <v>5852.66</v>
      </c>
      <c r="O521" t="s">
        <v>95</v>
      </c>
      <c r="P521">
        <f>_xlfn.XLOOKUP(A521,'FY26 Indirect Cost Rates'!E:E, 'FY26 Indirect Cost Rates'!D:D, "", FALSE)</f>
        <v>4.08</v>
      </c>
      <c r="Q521">
        <f t="shared" si="8"/>
        <v>4.0800000000000003E-2</v>
      </c>
    </row>
    <row r="522" spans="1:17">
      <c r="A522" t="s">
        <v>1868</v>
      </c>
      <c r="B522" t="s">
        <v>1869</v>
      </c>
      <c r="C522" t="s">
        <v>1870</v>
      </c>
      <c r="D522" t="s">
        <v>1871</v>
      </c>
      <c r="E522" t="s">
        <v>2332</v>
      </c>
      <c r="F522" s="13">
        <v>46296</v>
      </c>
      <c r="G522" t="s">
        <v>93</v>
      </c>
      <c r="H522" t="s">
        <v>94</v>
      </c>
      <c r="I522" s="12">
        <f>_xlfn.XLOOKUP(A:A,'FY26 Prelim Allocation'!B:B, 'FY26 Prelim Allocation'!F:F, "", FALSE)</f>
        <v>20955.97</v>
      </c>
      <c r="J522" s="12">
        <f>_xlfn.XLOOKUP(A:A, 'FY26 Full Allocation'!B:B, 'FY26 Full Allocation'!F:F, "", FALSE)</f>
        <v>20952.82</v>
      </c>
      <c r="K522" s="12">
        <f>_xlfn.XLOOKUP(A:A, 'FY26 Full Allocation'!B:B, 'FY26 Full Allocation'!F:F, "", FALSE)</f>
        <v>20952.82</v>
      </c>
      <c r="O522" t="s">
        <v>95</v>
      </c>
      <c r="P522" t="str">
        <f>_xlfn.XLOOKUP(A522,'FY26 Indirect Cost Rates'!E:E, 'FY26 Indirect Cost Rates'!D:D, "", FALSE)</f>
        <v/>
      </c>
      <c r="Q522">
        <f t="shared" si="8"/>
        <v>0</v>
      </c>
    </row>
    <row r="523" spans="1:17">
      <c r="A523" t="s">
        <v>1872</v>
      </c>
      <c r="B523" t="s">
        <v>1873</v>
      </c>
      <c r="C523" t="s">
        <v>1874</v>
      </c>
      <c r="D523" t="s">
        <v>1875</v>
      </c>
      <c r="E523" t="s">
        <v>2332</v>
      </c>
      <c r="F523" s="13">
        <v>46296</v>
      </c>
      <c r="G523" t="s">
        <v>93</v>
      </c>
      <c r="H523" t="s">
        <v>94</v>
      </c>
      <c r="I523" s="12">
        <f>_xlfn.XLOOKUP(A:A,'FY26 Prelim Allocation'!B:B, 'FY26 Prelim Allocation'!F:F, "", FALSE)</f>
        <v>459.54</v>
      </c>
      <c r="J523" s="12">
        <f>_xlfn.XLOOKUP(A:A, 'FY26 Full Allocation'!B:B, 'FY26 Full Allocation'!F:F, "", FALSE)</f>
        <v>0</v>
      </c>
      <c r="K523" s="12">
        <f>_xlfn.XLOOKUP(A:A, 'FY26 Full Allocation'!B:B, 'FY26 Full Allocation'!F:F, "", FALSE)</f>
        <v>0</v>
      </c>
      <c r="O523" t="s">
        <v>95</v>
      </c>
      <c r="P523" t="str">
        <f>_xlfn.XLOOKUP(A523,'FY26 Indirect Cost Rates'!E:E, 'FY26 Indirect Cost Rates'!D:D, "", FALSE)</f>
        <v/>
      </c>
      <c r="Q523">
        <f t="shared" si="8"/>
        <v>0</v>
      </c>
    </row>
    <row r="524" spans="1:17">
      <c r="A524" t="s">
        <v>1876</v>
      </c>
      <c r="B524" t="s">
        <v>1877</v>
      </c>
      <c r="C524" t="s">
        <v>1878</v>
      </c>
      <c r="D524" t="s">
        <v>1879</v>
      </c>
      <c r="E524" t="s">
        <v>2332</v>
      </c>
      <c r="F524" s="13">
        <v>46296</v>
      </c>
      <c r="G524" t="s">
        <v>93</v>
      </c>
      <c r="H524" t="s">
        <v>94</v>
      </c>
      <c r="I524" s="12">
        <f>_xlfn.XLOOKUP(A:A,'FY26 Prelim Allocation'!B:B, 'FY26 Prelim Allocation'!F:F, "", FALSE)</f>
        <v>14617.84</v>
      </c>
      <c r="J524" s="12">
        <f>_xlfn.XLOOKUP(A:A, 'FY26 Full Allocation'!B:B, 'FY26 Full Allocation'!F:F, "", FALSE)</f>
        <v>14611.39</v>
      </c>
      <c r="K524" s="12">
        <f>_xlfn.XLOOKUP(A:A, 'FY26 Full Allocation'!B:B, 'FY26 Full Allocation'!F:F, "", FALSE)</f>
        <v>14611.39</v>
      </c>
      <c r="O524" t="s">
        <v>95</v>
      </c>
      <c r="P524">
        <f>_xlfn.XLOOKUP(A524,'FY26 Indirect Cost Rates'!E:E, 'FY26 Indirect Cost Rates'!D:D, "", FALSE)</f>
        <v>3.93</v>
      </c>
      <c r="Q524">
        <f t="shared" si="8"/>
        <v>3.9300000000000002E-2</v>
      </c>
    </row>
    <row r="525" spans="1:17">
      <c r="A525" t="s">
        <v>1880</v>
      </c>
      <c r="B525" t="s">
        <v>1881</v>
      </c>
      <c r="C525" t="s">
        <v>1882</v>
      </c>
      <c r="D525" t="s">
        <v>1883</v>
      </c>
      <c r="E525" t="s">
        <v>2332</v>
      </c>
      <c r="F525" s="13">
        <v>46296</v>
      </c>
      <c r="G525" t="s">
        <v>93</v>
      </c>
      <c r="H525" t="s">
        <v>94</v>
      </c>
      <c r="I525" s="12">
        <f>_xlfn.XLOOKUP(A:A,'FY26 Prelim Allocation'!B:B, 'FY26 Prelim Allocation'!F:F, "", FALSE)</f>
        <v>3544</v>
      </c>
      <c r="J525" s="12">
        <f>_xlfn.XLOOKUP(A:A, 'FY26 Full Allocation'!B:B, 'FY26 Full Allocation'!F:F, "", FALSE)</f>
        <v>3543.88</v>
      </c>
      <c r="K525" s="12">
        <f>_xlfn.XLOOKUP(A:A, 'FY26 Full Allocation'!B:B, 'FY26 Full Allocation'!F:F, "", FALSE)</f>
        <v>3543.88</v>
      </c>
      <c r="O525" t="s">
        <v>95</v>
      </c>
      <c r="P525">
        <f>_xlfn.XLOOKUP(A525,'FY26 Indirect Cost Rates'!E:E, 'FY26 Indirect Cost Rates'!D:D, "", FALSE)</f>
        <v>8</v>
      </c>
      <c r="Q525">
        <f t="shared" si="8"/>
        <v>0.08</v>
      </c>
    </row>
    <row r="526" spans="1:17">
      <c r="A526" t="s">
        <v>1884</v>
      </c>
      <c r="B526" t="s">
        <v>1885</v>
      </c>
      <c r="C526" t="s">
        <v>1886</v>
      </c>
      <c r="D526" t="s">
        <v>1887</v>
      </c>
      <c r="E526" t="s">
        <v>2332</v>
      </c>
      <c r="F526" s="13">
        <v>46296</v>
      </c>
      <c r="G526" t="s">
        <v>93</v>
      </c>
      <c r="H526" t="s">
        <v>94</v>
      </c>
      <c r="I526" s="12">
        <f>_xlfn.XLOOKUP(A:A,'FY26 Prelim Allocation'!B:B, 'FY26 Prelim Allocation'!F:F, "", FALSE)</f>
        <v>0</v>
      </c>
      <c r="J526" s="12">
        <f>_xlfn.XLOOKUP(A:A, 'FY26 Full Allocation'!B:B, 'FY26 Full Allocation'!F:F, "", FALSE)</f>
        <v>0</v>
      </c>
      <c r="K526" s="12">
        <f>_xlfn.XLOOKUP(A:A, 'FY26 Full Allocation'!B:B, 'FY26 Full Allocation'!F:F, "", FALSE)</f>
        <v>0</v>
      </c>
      <c r="O526" t="s">
        <v>95</v>
      </c>
      <c r="P526" t="str">
        <f>_xlfn.XLOOKUP(A526,'FY26 Indirect Cost Rates'!E:E, 'FY26 Indirect Cost Rates'!D:D, "", FALSE)</f>
        <v/>
      </c>
      <c r="Q526">
        <f t="shared" si="8"/>
        <v>0</v>
      </c>
    </row>
    <row r="527" spans="1:17">
      <c r="A527" t="s">
        <v>1888</v>
      </c>
      <c r="B527" t="s">
        <v>1889</v>
      </c>
      <c r="C527" t="s">
        <v>1890</v>
      </c>
      <c r="D527" t="s">
        <v>1891</v>
      </c>
      <c r="E527" t="s">
        <v>2332</v>
      </c>
      <c r="F527" s="13">
        <v>46296</v>
      </c>
      <c r="G527" t="s">
        <v>93</v>
      </c>
      <c r="H527" t="s">
        <v>94</v>
      </c>
      <c r="I527" s="12">
        <f>_xlfn.XLOOKUP(A:A,'FY26 Prelim Allocation'!B:B, 'FY26 Prelim Allocation'!F:F, "", FALSE)</f>
        <v>12380.3</v>
      </c>
      <c r="J527" s="12">
        <f>_xlfn.XLOOKUP(A:A, 'FY26 Full Allocation'!B:B, 'FY26 Full Allocation'!F:F, "", FALSE)</f>
        <v>12378.49</v>
      </c>
      <c r="K527" s="12">
        <f>_xlfn.XLOOKUP(A:A, 'FY26 Full Allocation'!B:B, 'FY26 Full Allocation'!F:F, "", FALSE)</f>
        <v>12378.49</v>
      </c>
      <c r="O527" t="s">
        <v>95</v>
      </c>
      <c r="P527">
        <f>_xlfn.XLOOKUP(A527,'FY26 Indirect Cost Rates'!E:E, 'FY26 Indirect Cost Rates'!D:D, "", FALSE)</f>
        <v>8</v>
      </c>
      <c r="Q527">
        <f t="shared" si="8"/>
        <v>0.08</v>
      </c>
    </row>
    <row r="528" spans="1:17">
      <c r="A528" t="s">
        <v>1892</v>
      </c>
      <c r="B528" t="s">
        <v>1893</v>
      </c>
      <c r="C528" t="s">
        <v>1894</v>
      </c>
      <c r="D528" t="s">
        <v>1895</v>
      </c>
      <c r="E528" t="s">
        <v>2332</v>
      </c>
      <c r="F528" s="13">
        <v>46296</v>
      </c>
      <c r="G528" t="s">
        <v>93</v>
      </c>
      <c r="H528" t="s">
        <v>94</v>
      </c>
      <c r="I528" s="12">
        <f>_xlfn.XLOOKUP(A:A,'FY26 Prelim Allocation'!B:B, 'FY26 Prelim Allocation'!F:F, "", FALSE)</f>
        <v>0</v>
      </c>
      <c r="J528" s="12">
        <f>_xlfn.XLOOKUP(A:A, 'FY26 Full Allocation'!B:B, 'FY26 Full Allocation'!F:F, "", FALSE)</f>
        <v>0</v>
      </c>
      <c r="K528" s="12">
        <f>_xlfn.XLOOKUP(A:A, 'FY26 Full Allocation'!B:B, 'FY26 Full Allocation'!F:F, "", FALSE)</f>
        <v>0</v>
      </c>
      <c r="O528" t="s">
        <v>95</v>
      </c>
      <c r="P528" t="str">
        <f>_xlfn.XLOOKUP(A528,'FY26 Indirect Cost Rates'!E:E, 'FY26 Indirect Cost Rates'!D:D, "", FALSE)</f>
        <v/>
      </c>
      <c r="Q528">
        <f t="shared" si="8"/>
        <v>0</v>
      </c>
    </row>
    <row r="529" spans="1:17">
      <c r="A529" t="s">
        <v>1896</v>
      </c>
      <c r="B529" t="s">
        <v>1897</v>
      </c>
      <c r="C529" t="s">
        <v>1898</v>
      </c>
      <c r="D529" t="s">
        <v>1899</v>
      </c>
      <c r="E529" t="s">
        <v>2332</v>
      </c>
      <c r="F529" s="13">
        <v>46296</v>
      </c>
      <c r="G529" t="s">
        <v>93</v>
      </c>
      <c r="H529" t="s">
        <v>94</v>
      </c>
      <c r="I529" s="12">
        <f>_xlfn.XLOOKUP(A:A,'FY26 Prelim Allocation'!B:B, 'FY26 Prelim Allocation'!F:F, "", FALSE)</f>
        <v>421.1</v>
      </c>
      <c r="J529" s="12">
        <f>_xlfn.XLOOKUP(A:A, 'FY26 Full Allocation'!B:B, 'FY26 Full Allocation'!F:F, "", FALSE)</f>
        <v>0</v>
      </c>
      <c r="K529" s="12">
        <f>_xlfn.XLOOKUP(A:A, 'FY26 Full Allocation'!B:B, 'FY26 Full Allocation'!F:F, "", FALSE)</f>
        <v>0</v>
      </c>
      <c r="O529" t="s">
        <v>95</v>
      </c>
      <c r="P529" t="str">
        <f>_xlfn.XLOOKUP(A529,'FY26 Indirect Cost Rates'!E:E, 'FY26 Indirect Cost Rates'!D:D, "", FALSE)</f>
        <v/>
      </c>
      <c r="Q529">
        <f t="shared" si="8"/>
        <v>0</v>
      </c>
    </row>
    <row r="530" spans="1:17">
      <c r="A530" t="s">
        <v>1900</v>
      </c>
      <c r="B530" t="s">
        <v>1901</v>
      </c>
      <c r="C530" t="s">
        <v>1902</v>
      </c>
      <c r="D530" t="s">
        <v>1903</v>
      </c>
      <c r="E530" t="s">
        <v>2332</v>
      </c>
      <c r="F530" s="13">
        <v>46296</v>
      </c>
      <c r="G530" t="s">
        <v>93</v>
      </c>
      <c r="H530" t="s">
        <v>94</v>
      </c>
      <c r="I530" s="12">
        <f>_xlfn.XLOOKUP(A:A,'FY26 Prelim Allocation'!B:B, 'FY26 Prelim Allocation'!F:F, "", FALSE)</f>
        <v>947.51</v>
      </c>
      <c r="J530" s="12">
        <f>_xlfn.XLOOKUP(A:A, 'FY26 Full Allocation'!B:B, 'FY26 Full Allocation'!F:F, "", FALSE)</f>
        <v>946.66</v>
      </c>
      <c r="K530" s="12">
        <f>_xlfn.XLOOKUP(A:A, 'FY26 Full Allocation'!B:B, 'FY26 Full Allocation'!F:F, "", FALSE)</f>
        <v>946.66</v>
      </c>
      <c r="O530" t="s">
        <v>95</v>
      </c>
      <c r="P530" t="str">
        <f>_xlfn.XLOOKUP(A530,'FY26 Indirect Cost Rates'!E:E, 'FY26 Indirect Cost Rates'!D:D, "", FALSE)</f>
        <v/>
      </c>
      <c r="Q530">
        <f t="shared" si="8"/>
        <v>0</v>
      </c>
    </row>
    <row r="531" spans="1:17">
      <c r="A531" t="s">
        <v>1904</v>
      </c>
      <c r="B531" t="s">
        <v>1905</v>
      </c>
      <c r="C531" t="s">
        <v>1906</v>
      </c>
      <c r="D531" t="s">
        <v>1907</v>
      </c>
      <c r="E531" t="s">
        <v>2332</v>
      </c>
      <c r="F531" s="13">
        <v>46296</v>
      </c>
      <c r="G531" t="s">
        <v>93</v>
      </c>
      <c r="H531" t="s">
        <v>94</v>
      </c>
      <c r="I531" s="12">
        <f>_xlfn.XLOOKUP(A:A,'FY26 Prelim Allocation'!B:B, 'FY26 Prelim Allocation'!F:F, "", FALSE)</f>
        <v>4655.07</v>
      </c>
      <c r="J531" s="12">
        <f>_xlfn.XLOOKUP(A:A, 'FY26 Full Allocation'!B:B, 'FY26 Full Allocation'!F:F, "", FALSE)</f>
        <v>4654.38</v>
      </c>
      <c r="K531" s="12">
        <f>_xlfn.XLOOKUP(A:A, 'FY26 Full Allocation'!B:B, 'FY26 Full Allocation'!F:F, "", FALSE)</f>
        <v>4654.38</v>
      </c>
      <c r="O531" t="s">
        <v>95</v>
      </c>
      <c r="P531">
        <f>_xlfn.XLOOKUP(A531,'FY26 Indirect Cost Rates'!E:E, 'FY26 Indirect Cost Rates'!D:D, "", FALSE)</f>
        <v>8</v>
      </c>
      <c r="Q531">
        <f t="shared" si="8"/>
        <v>0.08</v>
      </c>
    </row>
    <row r="532" spans="1:17">
      <c r="A532" t="s">
        <v>1908</v>
      </c>
      <c r="B532" t="s">
        <v>1909</v>
      </c>
      <c r="C532" t="s">
        <v>1910</v>
      </c>
      <c r="D532" t="s">
        <v>1911</v>
      </c>
      <c r="E532" t="s">
        <v>2332</v>
      </c>
      <c r="F532" s="13">
        <v>46296</v>
      </c>
      <c r="G532" t="s">
        <v>93</v>
      </c>
      <c r="H532" t="s">
        <v>94</v>
      </c>
      <c r="I532" s="12">
        <f>_xlfn.XLOOKUP(A:A,'FY26 Prelim Allocation'!B:B, 'FY26 Prelim Allocation'!F:F, "", FALSE)</f>
        <v>0</v>
      </c>
      <c r="J532" s="12">
        <f>_xlfn.XLOOKUP(A:A, 'FY26 Full Allocation'!B:B, 'FY26 Full Allocation'!F:F, "", FALSE)</f>
        <v>0</v>
      </c>
      <c r="K532" s="12">
        <f>_xlfn.XLOOKUP(A:A, 'FY26 Full Allocation'!B:B, 'FY26 Full Allocation'!F:F, "", FALSE)</f>
        <v>0</v>
      </c>
      <c r="O532" t="s">
        <v>95</v>
      </c>
      <c r="P532" t="str">
        <f>_xlfn.XLOOKUP(A532,'FY26 Indirect Cost Rates'!E:E, 'FY26 Indirect Cost Rates'!D:D, "", FALSE)</f>
        <v/>
      </c>
      <c r="Q532">
        <f t="shared" si="8"/>
        <v>0</v>
      </c>
    </row>
    <row r="533" spans="1:17">
      <c r="A533" t="s">
        <v>1912</v>
      </c>
      <c r="B533" t="s">
        <v>1913</v>
      </c>
      <c r="C533" t="s">
        <v>1914</v>
      </c>
      <c r="D533" t="s">
        <v>1915</v>
      </c>
      <c r="E533" t="s">
        <v>2332</v>
      </c>
      <c r="F533" s="13">
        <v>46296</v>
      </c>
      <c r="G533" t="s">
        <v>93</v>
      </c>
      <c r="H533" t="s">
        <v>94</v>
      </c>
      <c r="I533" s="12">
        <f>_xlfn.XLOOKUP(A:A,'FY26 Prelim Allocation'!B:B, 'FY26 Prelim Allocation'!F:F, "", FALSE)</f>
        <v>702.03</v>
      </c>
      <c r="J533" s="12">
        <f>_xlfn.XLOOKUP(A:A, 'FY26 Full Allocation'!B:B, 'FY26 Full Allocation'!F:F, "", FALSE)</f>
        <v>701.89</v>
      </c>
      <c r="K533" s="12">
        <f>_xlfn.XLOOKUP(A:A, 'FY26 Full Allocation'!B:B, 'FY26 Full Allocation'!F:F, "", FALSE)</f>
        <v>701.89</v>
      </c>
      <c r="O533" t="s">
        <v>95</v>
      </c>
      <c r="P533" t="str">
        <f>_xlfn.XLOOKUP(A533,'FY26 Indirect Cost Rates'!E:E, 'FY26 Indirect Cost Rates'!D:D, "", FALSE)</f>
        <v/>
      </c>
      <c r="Q533">
        <f t="shared" si="8"/>
        <v>0</v>
      </c>
    </row>
    <row r="534" spans="1:17">
      <c r="A534" t="s">
        <v>1916</v>
      </c>
      <c r="B534" t="s">
        <v>1917</v>
      </c>
      <c r="C534" t="s">
        <v>1918</v>
      </c>
      <c r="D534" t="s">
        <v>1919</v>
      </c>
      <c r="E534" t="s">
        <v>2332</v>
      </c>
      <c r="F534" s="13">
        <v>46296</v>
      </c>
      <c r="G534" t="s">
        <v>93</v>
      </c>
      <c r="H534" t="s">
        <v>94</v>
      </c>
      <c r="I534" s="12">
        <f>_xlfn.XLOOKUP(A:A,'FY26 Prelim Allocation'!B:B, 'FY26 Prelim Allocation'!F:F, "", FALSE)</f>
        <v>330.05</v>
      </c>
      <c r="J534" s="12">
        <f>_xlfn.XLOOKUP(A:A, 'FY26 Full Allocation'!B:B, 'FY26 Full Allocation'!F:F, "", FALSE)</f>
        <v>329.97</v>
      </c>
      <c r="K534" s="12">
        <f>_xlfn.XLOOKUP(A:A, 'FY26 Full Allocation'!B:B, 'FY26 Full Allocation'!F:F, "", FALSE)</f>
        <v>329.97</v>
      </c>
      <c r="O534" t="s">
        <v>95</v>
      </c>
      <c r="P534">
        <f>_xlfn.XLOOKUP(A534,'FY26 Indirect Cost Rates'!E:E, 'FY26 Indirect Cost Rates'!D:D, "", FALSE)</f>
        <v>8</v>
      </c>
      <c r="Q534">
        <f t="shared" si="8"/>
        <v>0.08</v>
      </c>
    </row>
    <row r="535" spans="1:17">
      <c r="A535" t="s">
        <v>1920</v>
      </c>
      <c r="B535" t="s">
        <v>1921</v>
      </c>
      <c r="C535" t="s">
        <v>1922</v>
      </c>
      <c r="D535" t="s">
        <v>1923</v>
      </c>
      <c r="E535" t="s">
        <v>2332</v>
      </c>
      <c r="F535" s="13">
        <v>46296</v>
      </c>
      <c r="G535" t="s">
        <v>93</v>
      </c>
      <c r="H535" t="s">
        <v>94</v>
      </c>
      <c r="I535" s="12">
        <f>_xlfn.XLOOKUP(A:A,'FY26 Prelim Allocation'!B:B, 'FY26 Prelim Allocation'!F:F, "", FALSE)</f>
        <v>14616.36</v>
      </c>
      <c r="J535" s="12">
        <f>_xlfn.XLOOKUP(A:A, 'FY26 Full Allocation'!B:B, 'FY26 Full Allocation'!F:F, "", FALSE)</f>
        <v>14612.46</v>
      </c>
      <c r="K535" s="12">
        <f>_xlfn.XLOOKUP(A:A, 'FY26 Full Allocation'!B:B, 'FY26 Full Allocation'!F:F, "", FALSE)</f>
        <v>14612.46</v>
      </c>
      <c r="O535" t="s">
        <v>95</v>
      </c>
      <c r="P535">
        <f>_xlfn.XLOOKUP(A535,'FY26 Indirect Cost Rates'!E:E, 'FY26 Indirect Cost Rates'!D:D, "", FALSE)</f>
        <v>5.12</v>
      </c>
      <c r="Q535">
        <f t="shared" si="8"/>
        <v>5.1200000000000002E-2</v>
      </c>
    </row>
    <row r="536" spans="1:17">
      <c r="A536" t="s">
        <v>1924</v>
      </c>
      <c r="B536" t="s">
        <v>1925</v>
      </c>
      <c r="C536" t="s">
        <v>1925</v>
      </c>
      <c r="D536" t="s">
        <v>1926</v>
      </c>
      <c r="E536" t="s">
        <v>2332</v>
      </c>
      <c r="F536" s="13">
        <v>46296</v>
      </c>
      <c r="G536" t="s">
        <v>93</v>
      </c>
      <c r="H536" t="s">
        <v>94</v>
      </c>
      <c r="I536" s="12">
        <f>_xlfn.XLOOKUP(A:A,'FY26 Prelim Allocation'!B:B, 'FY26 Prelim Allocation'!F:F, "", FALSE)</f>
        <v>0</v>
      </c>
      <c r="J536" s="12">
        <f>_xlfn.XLOOKUP(A:A, 'FY26 Full Allocation'!B:B, 'FY26 Full Allocation'!F:F, "", FALSE)</f>
        <v>0</v>
      </c>
      <c r="K536" s="12">
        <f>_xlfn.XLOOKUP(A:A, 'FY26 Full Allocation'!B:B, 'FY26 Full Allocation'!F:F, "", FALSE)</f>
        <v>0</v>
      </c>
      <c r="O536" t="s">
        <v>95</v>
      </c>
      <c r="P536">
        <f>_xlfn.XLOOKUP(A536,'FY26 Indirect Cost Rates'!E:E, 'FY26 Indirect Cost Rates'!D:D, "", FALSE)</f>
        <v>8</v>
      </c>
      <c r="Q536">
        <f t="shared" si="8"/>
        <v>0.08</v>
      </c>
    </row>
    <row r="537" spans="1:17">
      <c r="A537" t="s">
        <v>1927</v>
      </c>
      <c r="B537" t="s">
        <v>1928</v>
      </c>
      <c r="C537" t="s">
        <v>1929</v>
      </c>
      <c r="D537" t="s">
        <v>1930</v>
      </c>
      <c r="E537" t="s">
        <v>2332</v>
      </c>
      <c r="F537" s="13">
        <v>46296</v>
      </c>
      <c r="G537" t="s">
        <v>93</v>
      </c>
      <c r="H537" t="s">
        <v>94</v>
      </c>
      <c r="I537" s="12">
        <f>_xlfn.XLOOKUP(A:A,'FY26 Prelim Allocation'!B:B, 'FY26 Prelim Allocation'!F:F, "", FALSE)</f>
        <v>0</v>
      </c>
      <c r="J537" s="12">
        <f>_xlfn.XLOOKUP(A:A, 'FY26 Full Allocation'!B:B, 'FY26 Full Allocation'!F:F, "", FALSE)</f>
        <v>0</v>
      </c>
      <c r="K537" s="12">
        <f>_xlfn.XLOOKUP(A:A, 'FY26 Full Allocation'!B:B, 'FY26 Full Allocation'!F:F, "", FALSE)</f>
        <v>0</v>
      </c>
      <c r="O537" t="s">
        <v>95</v>
      </c>
      <c r="P537" t="str">
        <f>_xlfn.XLOOKUP(A537,'FY26 Indirect Cost Rates'!E:E, 'FY26 Indirect Cost Rates'!D:D, "", FALSE)</f>
        <v/>
      </c>
      <c r="Q537">
        <f t="shared" si="8"/>
        <v>0</v>
      </c>
    </row>
    <row r="538" spans="1:17">
      <c r="A538" t="s">
        <v>1931</v>
      </c>
      <c r="B538" t="s">
        <v>1932</v>
      </c>
      <c r="C538" t="s">
        <v>1933</v>
      </c>
      <c r="D538" t="s">
        <v>1934</v>
      </c>
      <c r="E538" t="s">
        <v>2332</v>
      </c>
      <c r="F538" s="13">
        <v>46296</v>
      </c>
      <c r="G538" t="s">
        <v>93</v>
      </c>
      <c r="H538" t="s">
        <v>94</v>
      </c>
      <c r="I538" s="12">
        <f>_xlfn.XLOOKUP(A:A,'FY26 Prelim Allocation'!B:B, 'FY26 Prelim Allocation'!F:F, "", FALSE)</f>
        <v>0</v>
      </c>
      <c r="J538" s="12">
        <f>_xlfn.XLOOKUP(A:A, 'FY26 Full Allocation'!B:B, 'FY26 Full Allocation'!F:F, "", FALSE)</f>
        <v>0</v>
      </c>
      <c r="K538" s="12">
        <f>_xlfn.XLOOKUP(A:A, 'FY26 Full Allocation'!B:B, 'FY26 Full Allocation'!F:F, "", FALSE)</f>
        <v>0</v>
      </c>
      <c r="O538" t="s">
        <v>95</v>
      </c>
      <c r="P538" t="str">
        <f>_xlfn.XLOOKUP(A538,'FY26 Indirect Cost Rates'!E:E, 'FY26 Indirect Cost Rates'!D:D, "", FALSE)</f>
        <v/>
      </c>
      <c r="Q538">
        <f t="shared" si="8"/>
        <v>0</v>
      </c>
    </row>
    <row r="539" spans="1:17">
      <c r="A539" t="s">
        <v>1935</v>
      </c>
      <c r="B539" t="s">
        <v>1936</v>
      </c>
      <c r="C539" t="s">
        <v>1936</v>
      </c>
      <c r="D539" t="s">
        <v>1937</v>
      </c>
      <c r="E539" t="s">
        <v>2332</v>
      </c>
      <c r="F539" s="13">
        <v>46296</v>
      </c>
      <c r="G539" t="s">
        <v>93</v>
      </c>
      <c r="H539" t="s">
        <v>94</v>
      </c>
      <c r="I539" s="12">
        <f>_xlfn.XLOOKUP(A:A,'FY26 Prelim Allocation'!B:B, 'FY26 Prelim Allocation'!F:F, "", FALSE)</f>
        <v>1935.54</v>
      </c>
      <c r="J539" s="12">
        <f>_xlfn.XLOOKUP(A:A, 'FY26 Full Allocation'!B:B, 'FY26 Full Allocation'!F:F, "", FALSE)</f>
        <v>1935.16</v>
      </c>
      <c r="K539" s="12">
        <f>_xlfn.XLOOKUP(A:A, 'FY26 Full Allocation'!B:B, 'FY26 Full Allocation'!F:F, "", FALSE)</f>
        <v>1935.16</v>
      </c>
      <c r="O539" t="s">
        <v>95</v>
      </c>
      <c r="P539">
        <f>_xlfn.XLOOKUP(A539,'FY26 Indirect Cost Rates'!E:E, 'FY26 Indirect Cost Rates'!D:D, "", FALSE)</f>
        <v>8</v>
      </c>
      <c r="Q539">
        <f t="shared" si="8"/>
        <v>0.08</v>
      </c>
    </row>
    <row r="540" spans="1:17">
      <c r="A540" t="s">
        <v>1938</v>
      </c>
      <c r="B540" t="s">
        <v>1939</v>
      </c>
      <c r="C540" t="s">
        <v>1940</v>
      </c>
      <c r="D540" t="s">
        <v>1941</v>
      </c>
      <c r="E540" t="s">
        <v>2332</v>
      </c>
      <c r="F540" s="13">
        <v>46296</v>
      </c>
      <c r="G540" t="s">
        <v>93</v>
      </c>
      <c r="H540" t="s">
        <v>94</v>
      </c>
      <c r="I540" s="12">
        <f>_xlfn.XLOOKUP(A:A,'FY26 Prelim Allocation'!B:B, 'FY26 Prelim Allocation'!F:F, "", FALSE)</f>
        <v>982.27</v>
      </c>
      <c r="J540" s="12">
        <f>_xlfn.XLOOKUP(A:A, 'FY26 Full Allocation'!B:B, 'FY26 Full Allocation'!F:F, "", FALSE)</f>
        <v>981.98</v>
      </c>
      <c r="K540" s="12">
        <f>_xlfn.XLOOKUP(A:A, 'FY26 Full Allocation'!B:B, 'FY26 Full Allocation'!F:F, "", FALSE)</f>
        <v>981.98</v>
      </c>
      <c r="O540" t="s">
        <v>95</v>
      </c>
      <c r="P540">
        <f>_xlfn.XLOOKUP(A540,'FY26 Indirect Cost Rates'!E:E, 'FY26 Indirect Cost Rates'!D:D, "", FALSE)</f>
        <v>8</v>
      </c>
      <c r="Q540">
        <f t="shared" si="8"/>
        <v>0.08</v>
      </c>
    </row>
    <row r="541" spans="1:17">
      <c r="A541" t="s">
        <v>1942</v>
      </c>
      <c r="B541" t="s">
        <v>1943</v>
      </c>
      <c r="C541" t="s">
        <v>1943</v>
      </c>
      <c r="D541" t="s">
        <v>1944</v>
      </c>
      <c r="E541" t="s">
        <v>2332</v>
      </c>
      <c r="F541" s="13">
        <v>46296</v>
      </c>
      <c r="G541" t="s">
        <v>93</v>
      </c>
      <c r="H541" t="s">
        <v>94</v>
      </c>
      <c r="I541" s="12">
        <f>_xlfn.XLOOKUP(A:A,'FY26 Prelim Allocation'!B:B, 'FY26 Prelim Allocation'!F:F, "", FALSE)</f>
        <v>85.04</v>
      </c>
      <c r="J541" s="12">
        <f>_xlfn.XLOOKUP(A:A, 'FY26 Full Allocation'!B:B, 'FY26 Full Allocation'!F:F, "", FALSE)</f>
        <v>0</v>
      </c>
      <c r="K541" s="12">
        <f>_xlfn.XLOOKUP(A:A, 'FY26 Full Allocation'!B:B, 'FY26 Full Allocation'!F:F, "", FALSE)</f>
        <v>0</v>
      </c>
      <c r="O541" t="s">
        <v>95</v>
      </c>
      <c r="P541" t="str">
        <f>_xlfn.XLOOKUP(A541,'FY26 Indirect Cost Rates'!E:E, 'FY26 Indirect Cost Rates'!D:D, "", FALSE)</f>
        <v/>
      </c>
      <c r="Q541">
        <f t="shared" si="8"/>
        <v>0</v>
      </c>
    </row>
    <row r="542" spans="1:17">
      <c r="A542" t="s">
        <v>1945</v>
      </c>
      <c r="B542" t="s">
        <v>1946</v>
      </c>
      <c r="C542" t="s">
        <v>1946</v>
      </c>
      <c r="D542" t="s">
        <v>1947</v>
      </c>
      <c r="E542" t="s">
        <v>2332</v>
      </c>
      <c r="F542" s="13">
        <v>46296</v>
      </c>
      <c r="G542" t="s">
        <v>93</v>
      </c>
      <c r="H542" t="s">
        <v>94</v>
      </c>
      <c r="I542" s="12">
        <f>_xlfn.XLOOKUP(A:A,'FY26 Prelim Allocation'!B:B, 'FY26 Prelim Allocation'!F:F, "", FALSE)</f>
        <v>0</v>
      </c>
      <c r="J542" s="12">
        <f>_xlfn.XLOOKUP(A:A, 'FY26 Full Allocation'!B:B, 'FY26 Full Allocation'!F:F, "", FALSE)</f>
        <v>0</v>
      </c>
      <c r="K542" s="12">
        <f>_xlfn.XLOOKUP(A:A, 'FY26 Full Allocation'!B:B, 'FY26 Full Allocation'!F:F, "", FALSE)</f>
        <v>0</v>
      </c>
      <c r="O542" t="s">
        <v>95</v>
      </c>
      <c r="P542">
        <f>_xlfn.XLOOKUP(A542,'FY26 Indirect Cost Rates'!E:E, 'FY26 Indirect Cost Rates'!D:D, "", FALSE)</f>
        <v>8</v>
      </c>
      <c r="Q542">
        <f t="shared" si="8"/>
        <v>0.08</v>
      </c>
    </row>
    <row r="543" spans="1:17">
      <c r="A543" t="s">
        <v>1948</v>
      </c>
      <c r="B543" t="s">
        <v>1949</v>
      </c>
      <c r="C543" t="s">
        <v>1950</v>
      </c>
      <c r="D543" t="s">
        <v>1951</v>
      </c>
      <c r="E543" t="s">
        <v>2332</v>
      </c>
      <c r="F543" s="13">
        <v>46296</v>
      </c>
      <c r="G543" t="s">
        <v>93</v>
      </c>
      <c r="H543" t="s">
        <v>94</v>
      </c>
      <c r="I543" s="12">
        <f>_xlfn.XLOOKUP(A:A,'FY26 Prelim Allocation'!B:B, 'FY26 Prelim Allocation'!F:F, "", FALSE)</f>
        <v>92949.1</v>
      </c>
      <c r="J543" s="12">
        <f>_xlfn.XLOOKUP(A:A, 'FY26 Full Allocation'!B:B, 'FY26 Full Allocation'!F:F, "", FALSE)</f>
        <v>92926.63</v>
      </c>
      <c r="K543" s="12">
        <f>_xlfn.XLOOKUP(A:A, 'FY26 Full Allocation'!B:B, 'FY26 Full Allocation'!F:F, "", FALSE)</f>
        <v>92926.63</v>
      </c>
      <c r="O543" t="s">
        <v>95</v>
      </c>
      <c r="P543">
        <f>_xlfn.XLOOKUP(A543,'FY26 Indirect Cost Rates'!E:E, 'FY26 Indirect Cost Rates'!D:D, "", FALSE)</f>
        <v>5.42</v>
      </c>
      <c r="Q543">
        <f t="shared" si="8"/>
        <v>5.4199999999999998E-2</v>
      </c>
    </row>
    <row r="544" spans="1:17">
      <c r="A544" t="s">
        <v>1952</v>
      </c>
      <c r="B544" t="s">
        <v>1953</v>
      </c>
      <c r="C544" t="s">
        <v>1954</v>
      </c>
      <c r="D544" t="s">
        <v>1955</v>
      </c>
      <c r="E544" t="s">
        <v>2332</v>
      </c>
      <c r="F544" s="13">
        <v>46296</v>
      </c>
      <c r="G544" t="s">
        <v>93</v>
      </c>
      <c r="H544" t="s">
        <v>94</v>
      </c>
      <c r="I544" s="12">
        <f>_xlfn.XLOOKUP(A:A,'FY26 Prelim Allocation'!B:B, 'FY26 Prelim Allocation'!F:F, "", FALSE)</f>
        <v>790.32</v>
      </c>
      <c r="J544" s="12">
        <f>_xlfn.XLOOKUP(A:A, 'FY26 Full Allocation'!B:B, 'FY26 Full Allocation'!F:F, "", FALSE)</f>
        <v>790.19</v>
      </c>
      <c r="K544" s="12">
        <f>_xlfn.XLOOKUP(A:A, 'FY26 Full Allocation'!B:B, 'FY26 Full Allocation'!F:F, "", FALSE)</f>
        <v>790.19</v>
      </c>
      <c r="O544" t="s">
        <v>95</v>
      </c>
      <c r="P544" t="str">
        <f>_xlfn.XLOOKUP(A544,'FY26 Indirect Cost Rates'!E:E, 'FY26 Indirect Cost Rates'!D:D, "", FALSE)</f>
        <v/>
      </c>
      <c r="Q544">
        <f t="shared" si="8"/>
        <v>0</v>
      </c>
    </row>
    <row r="545" spans="1:17">
      <c r="A545" t="s">
        <v>1956</v>
      </c>
      <c r="B545" t="s">
        <v>1957</v>
      </c>
      <c r="C545" t="s">
        <v>1958</v>
      </c>
      <c r="D545" t="s">
        <v>1959</v>
      </c>
      <c r="E545" t="s">
        <v>2332</v>
      </c>
      <c r="F545" s="13">
        <v>46296</v>
      </c>
      <c r="G545" t="s">
        <v>93</v>
      </c>
      <c r="H545" t="s">
        <v>94</v>
      </c>
      <c r="I545" s="12">
        <f>_xlfn.XLOOKUP(A:A,'FY26 Prelim Allocation'!B:B, 'FY26 Prelim Allocation'!F:F, "", FALSE)</f>
        <v>5211.8599999999997</v>
      </c>
      <c r="J545" s="12">
        <f>_xlfn.XLOOKUP(A:A, 'FY26 Full Allocation'!B:B, 'FY26 Full Allocation'!F:F, "", FALSE)</f>
        <v>5210.8599999999997</v>
      </c>
      <c r="K545" s="12">
        <f>_xlfn.XLOOKUP(A:A, 'FY26 Full Allocation'!B:B, 'FY26 Full Allocation'!F:F, "", FALSE)</f>
        <v>5210.8599999999997</v>
      </c>
      <c r="O545" t="s">
        <v>95</v>
      </c>
      <c r="P545">
        <f>_xlfn.XLOOKUP(A545,'FY26 Indirect Cost Rates'!E:E, 'FY26 Indirect Cost Rates'!D:D, "", FALSE)</f>
        <v>6.79</v>
      </c>
      <c r="Q545">
        <f t="shared" si="8"/>
        <v>6.7900000000000002E-2</v>
      </c>
    </row>
    <row r="546" spans="1:17">
      <c r="A546" t="s">
        <v>1960</v>
      </c>
      <c r="B546" t="s">
        <v>1961</v>
      </c>
      <c r="C546" t="s">
        <v>1961</v>
      </c>
      <c r="D546" t="s">
        <v>1962</v>
      </c>
      <c r="E546" t="s">
        <v>2332</v>
      </c>
      <c r="F546" s="13">
        <v>46296</v>
      </c>
      <c r="G546" t="s">
        <v>93</v>
      </c>
      <c r="H546" t="s">
        <v>94</v>
      </c>
      <c r="I546" s="12">
        <f>_xlfn.XLOOKUP(A:A,'FY26 Prelim Allocation'!B:B, 'FY26 Prelim Allocation'!F:F, "", FALSE)</f>
        <v>433.11</v>
      </c>
      <c r="J546" s="12">
        <f>_xlfn.XLOOKUP(A:A, 'FY26 Full Allocation'!B:B, 'FY26 Full Allocation'!F:F, "", FALSE)</f>
        <v>432.83</v>
      </c>
      <c r="K546" s="12">
        <f>_xlfn.XLOOKUP(A:A, 'FY26 Full Allocation'!B:B, 'FY26 Full Allocation'!F:F, "", FALSE)</f>
        <v>432.83</v>
      </c>
      <c r="O546" t="s">
        <v>95</v>
      </c>
      <c r="P546" t="str">
        <f>_xlfn.XLOOKUP(A546,'FY26 Indirect Cost Rates'!E:E, 'FY26 Indirect Cost Rates'!D:D, "", FALSE)</f>
        <v/>
      </c>
      <c r="Q546">
        <f t="shared" si="8"/>
        <v>0</v>
      </c>
    </row>
    <row r="547" spans="1:17">
      <c r="A547" t="s">
        <v>1963</v>
      </c>
      <c r="B547" t="s">
        <v>1964</v>
      </c>
      <c r="C547" t="s">
        <v>1965</v>
      </c>
      <c r="D547" t="s">
        <v>1966</v>
      </c>
      <c r="E547" t="s">
        <v>2332</v>
      </c>
      <c r="F547" s="13">
        <v>46296</v>
      </c>
      <c r="G547" t="s">
        <v>93</v>
      </c>
      <c r="H547" t="s">
        <v>94</v>
      </c>
      <c r="I547" s="12">
        <f>_xlfn.XLOOKUP(A:A,'FY26 Prelim Allocation'!B:B, 'FY26 Prelim Allocation'!F:F, "", FALSE)</f>
        <v>485.49</v>
      </c>
      <c r="J547" s="12">
        <f>_xlfn.XLOOKUP(A:A, 'FY26 Full Allocation'!B:B, 'FY26 Full Allocation'!F:F, "", FALSE)</f>
        <v>0</v>
      </c>
      <c r="K547" s="12">
        <f>_xlfn.XLOOKUP(A:A, 'FY26 Full Allocation'!B:B, 'FY26 Full Allocation'!F:F, "", FALSE)</f>
        <v>0</v>
      </c>
      <c r="O547" t="s">
        <v>95</v>
      </c>
      <c r="P547" t="str">
        <f>_xlfn.XLOOKUP(A547,'FY26 Indirect Cost Rates'!E:E, 'FY26 Indirect Cost Rates'!D:D, "", FALSE)</f>
        <v/>
      </c>
      <c r="Q547">
        <f t="shared" si="8"/>
        <v>0</v>
      </c>
    </row>
    <row r="548" spans="1:17">
      <c r="A548" t="s">
        <v>1967</v>
      </c>
      <c r="B548" t="s">
        <v>1968</v>
      </c>
      <c r="C548" t="s">
        <v>1969</v>
      </c>
      <c r="D548" t="s">
        <v>1970</v>
      </c>
      <c r="E548" t="s">
        <v>2332</v>
      </c>
      <c r="F548" s="13">
        <v>46296</v>
      </c>
      <c r="G548" t="s">
        <v>93</v>
      </c>
      <c r="H548" t="s">
        <v>94</v>
      </c>
      <c r="I548" s="12">
        <f>_xlfn.XLOOKUP(A:A,'FY26 Prelim Allocation'!B:B, 'FY26 Prelim Allocation'!F:F, "", FALSE)</f>
        <v>487.74</v>
      </c>
      <c r="J548" s="12">
        <f>_xlfn.XLOOKUP(A:A, 'FY26 Full Allocation'!B:B, 'FY26 Full Allocation'!F:F, "", FALSE)</f>
        <v>0</v>
      </c>
      <c r="K548" s="12">
        <f>_xlfn.XLOOKUP(A:A, 'FY26 Full Allocation'!B:B, 'FY26 Full Allocation'!F:F, "", FALSE)</f>
        <v>0</v>
      </c>
      <c r="O548" t="s">
        <v>95</v>
      </c>
      <c r="P548" t="str">
        <f>_xlfn.XLOOKUP(A548,'FY26 Indirect Cost Rates'!E:E, 'FY26 Indirect Cost Rates'!D:D, "", FALSE)</f>
        <v/>
      </c>
      <c r="Q548">
        <f t="shared" si="8"/>
        <v>0</v>
      </c>
    </row>
    <row r="549" spans="1:17">
      <c r="A549" t="s">
        <v>1971</v>
      </c>
      <c r="B549" t="s">
        <v>1972</v>
      </c>
      <c r="C549" t="s">
        <v>1973</v>
      </c>
      <c r="D549" t="s">
        <v>1974</v>
      </c>
      <c r="E549" t="s">
        <v>2332</v>
      </c>
      <c r="F549" s="13">
        <v>46296</v>
      </c>
      <c r="G549" t="s">
        <v>93</v>
      </c>
      <c r="H549" t="s">
        <v>94</v>
      </c>
      <c r="I549" s="12">
        <f>_xlfn.XLOOKUP(A:A,'FY26 Prelim Allocation'!B:B, 'FY26 Prelim Allocation'!F:F, "", FALSE)</f>
        <v>0</v>
      </c>
      <c r="J549" s="12">
        <f>_xlfn.XLOOKUP(A:A, 'FY26 Full Allocation'!B:B, 'FY26 Full Allocation'!F:F, "", FALSE)</f>
        <v>0</v>
      </c>
      <c r="K549" s="12">
        <f>_xlfn.XLOOKUP(A:A, 'FY26 Full Allocation'!B:B, 'FY26 Full Allocation'!F:F, "", FALSE)</f>
        <v>0</v>
      </c>
      <c r="O549" t="s">
        <v>95</v>
      </c>
      <c r="P549" t="str">
        <f>_xlfn.XLOOKUP(A549,'FY26 Indirect Cost Rates'!E:E, 'FY26 Indirect Cost Rates'!D:D, "", FALSE)</f>
        <v/>
      </c>
      <c r="Q549">
        <f t="shared" si="8"/>
        <v>0</v>
      </c>
    </row>
    <row r="550" spans="1:17">
      <c r="A550" t="s">
        <v>1975</v>
      </c>
      <c r="B550" t="s">
        <v>1976</v>
      </c>
      <c r="C550" t="s">
        <v>1977</v>
      </c>
      <c r="D550" t="s">
        <v>1978</v>
      </c>
      <c r="E550" t="s">
        <v>2332</v>
      </c>
      <c r="F550" s="13">
        <v>46296</v>
      </c>
      <c r="G550" t="s">
        <v>93</v>
      </c>
      <c r="H550" t="s">
        <v>94</v>
      </c>
      <c r="I550" s="12">
        <f>_xlfn.XLOOKUP(A:A,'FY26 Prelim Allocation'!B:B, 'FY26 Prelim Allocation'!F:F, "", FALSE)</f>
        <v>10120.969999999999</v>
      </c>
      <c r="J550" s="12">
        <f>_xlfn.XLOOKUP(A:A, 'FY26 Full Allocation'!B:B, 'FY26 Full Allocation'!F:F, "", FALSE)</f>
        <v>10118.08</v>
      </c>
      <c r="K550" s="12">
        <f>_xlfn.XLOOKUP(A:A, 'FY26 Full Allocation'!B:B, 'FY26 Full Allocation'!F:F, "", FALSE)</f>
        <v>10118.08</v>
      </c>
      <c r="O550" t="s">
        <v>95</v>
      </c>
      <c r="P550">
        <f>_xlfn.XLOOKUP(A550,'FY26 Indirect Cost Rates'!E:E, 'FY26 Indirect Cost Rates'!D:D, "", FALSE)</f>
        <v>8</v>
      </c>
      <c r="Q550">
        <f t="shared" si="8"/>
        <v>0.08</v>
      </c>
    </row>
    <row r="551" spans="1:17">
      <c r="A551" t="s">
        <v>1979</v>
      </c>
      <c r="B551" t="s">
        <v>1980</v>
      </c>
      <c r="C551" t="s">
        <v>1981</v>
      </c>
      <c r="D551" t="s">
        <v>1982</v>
      </c>
      <c r="E551" t="s">
        <v>2332</v>
      </c>
      <c r="F551" s="13">
        <v>46296</v>
      </c>
      <c r="G551" t="s">
        <v>93</v>
      </c>
      <c r="H551" t="s">
        <v>94</v>
      </c>
      <c r="I551" s="12">
        <f>_xlfn.XLOOKUP(A:A,'FY26 Prelim Allocation'!B:B, 'FY26 Prelim Allocation'!F:F, "", FALSE)</f>
        <v>29755.31</v>
      </c>
      <c r="J551" s="12">
        <f>_xlfn.XLOOKUP(A:A, 'FY26 Full Allocation'!B:B, 'FY26 Full Allocation'!F:F, "", FALSE)</f>
        <v>29750.55</v>
      </c>
      <c r="K551" s="12">
        <f>_xlfn.XLOOKUP(A:A, 'FY26 Full Allocation'!B:B, 'FY26 Full Allocation'!F:F, "", FALSE)</f>
        <v>29750.55</v>
      </c>
      <c r="O551" t="s">
        <v>95</v>
      </c>
      <c r="P551">
        <f>_xlfn.XLOOKUP(A551,'FY26 Indirect Cost Rates'!E:E, 'FY26 Indirect Cost Rates'!D:D, "", FALSE)</f>
        <v>5.71</v>
      </c>
      <c r="Q551">
        <f t="shared" si="8"/>
        <v>5.7099999999999998E-2</v>
      </c>
    </row>
    <row r="552" spans="1:17">
      <c r="A552" t="s">
        <v>1983</v>
      </c>
      <c r="B552" t="s">
        <v>1984</v>
      </c>
      <c r="C552" t="s">
        <v>1985</v>
      </c>
      <c r="D552" t="s">
        <v>1986</v>
      </c>
      <c r="E552" t="s">
        <v>2332</v>
      </c>
      <c r="F552" s="13">
        <v>46296</v>
      </c>
      <c r="G552" t="s">
        <v>93</v>
      </c>
      <c r="H552" t="s">
        <v>94</v>
      </c>
      <c r="I552" s="12">
        <f>_xlfn.XLOOKUP(A:A,'FY26 Prelim Allocation'!B:B, 'FY26 Prelim Allocation'!F:F, "", FALSE)</f>
        <v>310.12</v>
      </c>
      <c r="J552" s="12">
        <f>_xlfn.XLOOKUP(A:A, 'FY26 Full Allocation'!B:B, 'FY26 Full Allocation'!F:F, "", FALSE)</f>
        <v>0</v>
      </c>
      <c r="K552" s="12">
        <f>_xlfn.XLOOKUP(A:A, 'FY26 Full Allocation'!B:B, 'FY26 Full Allocation'!F:F, "", FALSE)</f>
        <v>0</v>
      </c>
      <c r="O552" t="s">
        <v>95</v>
      </c>
      <c r="P552" t="str">
        <f>_xlfn.XLOOKUP(A552,'FY26 Indirect Cost Rates'!E:E, 'FY26 Indirect Cost Rates'!D:D, "", FALSE)</f>
        <v/>
      </c>
      <c r="Q552">
        <f t="shared" si="8"/>
        <v>0</v>
      </c>
    </row>
    <row r="553" spans="1:17">
      <c r="A553" t="s">
        <v>1987</v>
      </c>
      <c r="B553" t="s">
        <v>1988</v>
      </c>
      <c r="C553" t="s">
        <v>1988</v>
      </c>
      <c r="D553" t="s">
        <v>1989</v>
      </c>
      <c r="E553" t="s">
        <v>2332</v>
      </c>
      <c r="F553" s="13">
        <v>46296</v>
      </c>
      <c r="G553" t="s">
        <v>93</v>
      </c>
      <c r="H553" t="s">
        <v>94</v>
      </c>
      <c r="I553" s="12">
        <f>_xlfn.XLOOKUP(A:A,'FY26 Prelim Allocation'!B:B, 'FY26 Prelim Allocation'!F:F, "", FALSE)</f>
        <v>0</v>
      </c>
      <c r="J553" s="12">
        <f>_xlfn.XLOOKUP(A:A, 'FY26 Full Allocation'!B:B, 'FY26 Full Allocation'!F:F, "", FALSE)</f>
        <v>0</v>
      </c>
      <c r="K553" s="12">
        <f>_xlfn.XLOOKUP(A:A, 'FY26 Full Allocation'!B:B, 'FY26 Full Allocation'!F:F, "", FALSE)</f>
        <v>0</v>
      </c>
      <c r="O553" t="s">
        <v>95</v>
      </c>
      <c r="P553" t="str">
        <f>_xlfn.XLOOKUP(A553,'FY26 Indirect Cost Rates'!E:E, 'FY26 Indirect Cost Rates'!D:D, "", FALSE)</f>
        <v/>
      </c>
      <c r="Q553">
        <f t="shared" si="8"/>
        <v>0</v>
      </c>
    </row>
    <row r="554" spans="1:17">
      <c r="A554" t="s">
        <v>1990</v>
      </c>
      <c r="B554" t="s">
        <v>1991</v>
      </c>
      <c r="C554" t="s">
        <v>1992</v>
      </c>
      <c r="D554" t="s">
        <v>1993</v>
      </c>
      <c r="E554" t="s">
        <v>2332</v>
      </c>
      <c r="F554" s="13">
        <v>46296</v>
      </c>
      <c r="G554" t="s">
        <v>93</v>
      </c>
      <c r="H554" t="s">
        <v>94</v>
      </c>
      <c r="I554" s="12">
        <f>_xlfn.XLOOKUP(A:A,'FY26 Prelim Allocation'!B:B, 'FY26 Prelim Allocation'!F:F, "", FALSE)</f>
        <v>0</v>
      </c>
      <c r="J554" s="12">
        <f>_xlfn.XLOOKUP(A:A, 'FY26 Full Allocation'!B:B, 'FY26 Full Allocation'!F:F, "", FALSE)</f>
        <v>0</v>
      </c>
      <c r="K554" s="12">
        <f>_xlfn.XLOOKUP(A:A, 'FY26 Full Allocation'!B:B, 'FY26 Full Allocation'!F:F, "", FALSE)</f>
        <v>0</v>
      </c>
      <c r="O554" t="s">
        <v>95</v>
      </c>
      <c r="P554" t="str">
        <f>_xlfn.XLOOKUP(A554,'FY26 Indirect Cost Rates'!E:E, 'FY26 Indirect Cost Rates'!D:D, "", FALSE)</f>
        <v/>
      </c>
      <c r="Q554">
        <f t="shared" si="8"/>
        <v>0</v>
      </c>
    </row>
    <row r="555" spans="1:17">
      <c r="A555" t="s">
        <v>1994</v>
      </c>
      <c r="B555" t="s">
        <v>1995</v>
      </c>
      <c r="C555" t="s">
        <v>1996</v>
      </c>
      <c r="D555" t="s">
        <v>1997</v>
      </c>
      <c r="E555" t="s">
        <v>2332</v>
      </c>
      <c r="F555" s="13">
        <v>46296</v>
      </c>
      <c r="G555" t="s">
        <v>93</v>
      </c>
      <c r="H555" t="s">
        <v>94</v>
      </c>
      <c r="I555" s="12">
        <f>_xlfn.XLOOKUP(A:A,'FY26 Prelim Allocation'!B:B, 'FY26 Prelim Allocation'!F:F, "", FALSE)</f>
        <v>480.23</v>
      </c>
      <c r="J555" s="12">
        <f>_xlfn.XLOOKUP(A:A, 'FY26 Full Allocation'!B:B, 'FY26 Full Allocation'!F:F, "", FALSE)</f>
        <v>480.03</v>
      </c>
      <c r="K555" s="12">
        <f>_xlfn.XLOOKUP(A:A, 'FY26 Full Allocation'!B:B, 'FY26 Full Allocation'!F:F, "", FALSE)</f>
        <v>480.03</v>
      </c>
      <c r="O555" t="s">
        <v>95</v>
      </c>
      <c r="P555" t="str">
        <f>_xlfn.XLOOKUP(A555,'FY26 Indirect Cost Rates'!E:E, 'FY26 Indirect Cost Rates'!D:D, "", FALSE)</f>
        <v/>
      </c>
      <c r="Q555">
        <f t="shared" si="8"/>
        <v>0</v>
      </c>
    </row>
    <row r="556" spans="1:17">
      <c r="A556" t="s">
        <v>1998</v>
      </c>
      <c r="B556" t="s">
        <v>1999</v>
      </c>
      <c r="C556" t="s">
        <v>2000</v>
      </c>
      <c r="D556">
        <v>0</v>
      </c>
      <c r="E556" t="s">
        <v>2332</v>
      </c>
      <c r="F556" s="13">
        <v>46296</v>
      </c>
      <c r="G556" t="s">
        <v>93</v>
      </c>
      <c r="H556" t="s">
        <v>94</v>
      </c>
      <c r="I556" s="12">
        <f>_xlfn.XLOOKUP(A:A,'FY26 Prelim Allocation'!B:B, 'FY26 Prelim Allocation'!F:F, "", FALSE)</f>
        <v>49.24</v>
      </c>
      <c r="J556" s="12">
        <f>_xlfn.XLOOKUP(A:A, 'FY26 Full Allocation'!B:B, 'FY26 Full Allocation'!F:F, "", FALSE)</f>
        <v>49.17</v>
      </c>
      <c r="K556" s="12">
        <f>_xlfn.XLOOKUP(A:A, 'FY26 Full Allocation'!B:B, 'FY26 Full Allocation'!F:F, "", FALSE)</f>
        <v>49.17</v>
      </c>
      <c r="O556" t="s">
        <v>95</v>
      </c>
      <c r="P556" t="str">
        <f>_xlfn.XLOOKUP(A556,'FY26 Indirect Cost Rates'!E:E, 'FY26 Indirect Cost Rates'!D:D, "", FALSE)</f>
        <v/>
      </c>
      <c r="Q556">
        <f t="shared" si="8"/>
        <v>0</v>
      </c>
    </row>
    <row r="557" spans="1:17">
      <c r="A557" t="s">
        <v>2001</v>
      </c>
      <c r="B557" t="s">
        <v>2002</v>
      </c>
      <c r="C557" t="s">
        <v>2003</v>
      </c>
      <c r="D557" t="s">
        <v>2004</v>
      </c>
      <c r="E557" t="s">
        <v>2332</v>
      </c>
      <c r="F557" s="13">
        <v>46296</v>
      </c>
      <c r="G557" t="s">
        <v>93</v>
      </c>
      <c r="H557" t="s">
        <v>94</v>
      </c>
      <c r="I557" s="12">
        <f>_xlfn.XLOOKUP(A:A,'FY26 Prelim Allocation'!B:B, 'FY26 Prelim Allocation'!F:F, "", FALSE)</f>
        <v>18974.580000000002</v>
      </c>
      <c r="J557" s="12">
        <f>_xlfn.XLOOKUP(A:A, 'FY26 Full Allocation'!B:B, 'FY26 Full Allocation'!F:F, "", FALSE)</f>
        <v>18971.52</v>
      </c>
      <c r="K557" s="12">
        <f>_xlfn.XLOOKUP(A:A, 'FY26 Full Allocation'!B:B, 'FY26 Full Allocation'!F:F, "", FALSE)</f>
        <v>18971.52</v>
      </c>
      <c r="O557" t="s">
        <v>95</v>
      </c>
      <c r="P557">
        <f>_xlfn.XLOOKUP(A557,'FY26 Indirect Cost Rates'!E:E, 'FY26 Indirect Cost Rates'!D:D, "", FALSE)</f>
        <v>3.28</v>
      </c>
      <c r="Q557">
        <f t="shared" si="8"/>
        <v>3.2799999999999996E-2</v>
      </c>
    </row>
    <row r="558" spans="1:17">
      <c r="A558" t="s">
        <v>2005</v>
      </c>
      <c r="B558" t="s">
        <v>2006</v>
      </c>
      <c r="C558" t="s">
        <v>2007</v>
      </c>
      <c r="D558" t="s">
        <v>2008</v>
      </c>
      <c r="E558" t="s">
        <v>2332</v>
      </c>
      <c r="F558" s="13">
        <v>46296</v>
      </c>
      <c r="G558" t="s">
        <v>93</v>
      </c>
      <c r="H558" t="s">
        <v>94</v>
      </c>
      <c r="I558" s="12">
        <f>_xlfn.XLOOKUP(A:A,'FY26 Prelim Allocation'!B:B, 'FY26 Prelim Allocation'!F:F, "", FALSE)</f>
        <v>1866.42</v>
      </c>
      <c r="J558" s="12">
        <f>_xlfn.XLOOKUP(A:A, 'FY26 Full Allocation'!B:B, 'FY26 Full Allocation'!F:F, "", FALSE)</f>
        <v>1866.23</v>
      </c>
      <c r="K558" s="12">
        <f>_xlfn.XLOOKUP(A:A, 'FY26 Full Allocation'!B:B, 'FY26 Full Allocation'!F:F, "", FALSE)</f>
        <v>1866.23</v>
      </c>
      <c r="O558" t="s">
        <v>95</v>
      </c>
      <c r="P558">
        <f>_xlfn.XLOOKUP(A558,'FY26 Indirect Cost Rates'!E:E, 'FY26 Indirect Cost Rates'!D:D, "", FALSE)</f>
        <v>8</v>
      </c>
      <c r="Q558">
        <f t="shared" si="8"/>
        <v>0.08</v>
      </c>
    </row>
    <row r="559" spans="1:17">
      <c r="A559" t="s">
        <v>2009</v>
      </c>
      <c r="B559" t="s">
        <v>2010</v>
      </c>
      <c r="C559" t="s">
        <v>2011</v>
      </c>
      <c r="D559" t="s">
        <v>2012</v>
      </c>
      <c r="E559" t="s">
        <v>2332</v>
      </c>
      <c r="F559" s="13">
        <v>46296</v>
      </c>
      <c r="G559" t="s">
        <v>93</v>
      </c>
      <c r="H559" t="s">
        <v>94</v>
      </c>
      <c r="I559" s="12">
        <f>_xlfn.XLOOKUP(A:A,'FY26 Prelim Allocation'!B:B, 'FY26 Prelim Allocation'!F:F, "", FALSE)</f>
        <v>257.99</v>
      </c>
      <c r="J559" s="12">
        <f>_xlfn.XLOOKUP(A:A, 'FY26 Full Allocation'!B:B, 'FY26 Full Allocation'!F:F, "", FALSE)</f>
        <v>0</v>
      </c>
      <c r="K559" s="12">
        <f>_xlfn.XLOOKUP(A:A, 'FY26 Full Allocation'!B:B, 'FY26 Full Allocation'!F:F, "", FALSE)</f>
        <v>0</v>
      </c>
      <c r="O559" t="s">
        <v>95</v>
      </c>
      <c r="P559" t="str">
        <f>_xlfn.XLOOKUP(A559,'FY26 Indirect Cost Rates'!E:E, 'FY26 Indirect Cost Rates'!D:D, "", FALSE)</f>
        <v/>
      </c>
      <c r="Q559">
        <f t="shared" si="8"/>
        <v>0</v>
      </c>
    </row>
    <row r="560" spans="1:17">
      <c r="A560" t="s">
        <v>2013</v>
      </c>
      <c r="B560" t="s">
        <v>2014</v>
      </c>
      <c r="C560" t="s">
        <v>2015</v>
      </c>
      <c r="D560" t="s">
        <v>2016</v>
      </c>
      <c r="E560" t="s">
        <v>2332</v>
      </c>
      <c r="F560" s="13">
        <v>46296</v>
      </c>
      <c r="G560" t="s">
        <v>93</v>
      </c>
      <c r="H560" t="s">
        <v>94</v>
      </c>
      <c r="I560" s="12">
        <f>_xlfn.XLOOKUP(A:A,'FY26 Prelim Allocation'!B:B, 'FY26 Prelim Allocation'!F:F, "", FALSE)</f>
        <v>29972.15</v>
      </c>
      <c r="J560" s="12">
        <f>_xlfn.XLOOKUP(A:A, 'FY26 Full Allocation'!B:B, 'FY26 Full Allocation'!F:F, "", FALSE)</f>
        <v>29968.74</v>
      </c>
      <c r="K560" s="12">
        <f>_xlfn.XLOOKUP(A:A, 'FY26 Full Allocation'!B:B, 'FY26 Full Allocation'!F:F, "", FALSE)</f>
        <v>29968.74</v>
      </c>
      <c r="O560" t="s">
        <v>95</v>
      </c>
      <c r="P560">
        <f>_xlfn.XLOOKUP(A560,'FY26 Indirect Cost Rates'!E:E, 'FY26 Indirect Cost Rates'!D:D, "", FALSE)</f>
        <v>7.1</v>
      </c>
      <c r="Q560">
        <f t="shared" si="8"/>
        <v>7.0999999999999994E-2</v>
      </c>
    </row>
    <row r="561" spans="1:17">
      <c r="A561" t="s">
        <v>2017</v>
      </c>
      <c r="B561" t="s">
        <v>2018</v>
      </c>
      <c r="C561" t="s">
        <v>2019</v>
      </c>
      <c r="D561" t="s">
        <v>2020</v>
      </c>
      <c r="E561" t="s">
        <v>2332</v>
      </c>
      <c r="F561" s="13">
        <v>46296</v>
      </c>
      <c r="G561" t="s">
        <v>93</v>
      </c>
      <c r="H561" t="s">
        <v>94</v>
      </c>
      <c r="I561" s="12">
        <f>_xlfn.XLOOKUP(A:A,'FY26 Prelim Allocation'!B:B, 'FY26 Prelim Allocation'!F:F, "", FALSE)</f>
        <v>1487.3</v>
      </c>
      <c r="J561" s="12">
        <f>_xlfn.XLOOKUP(A:A, 'FY26 Full Allocation'!B:B, 'FY26 Full Allocation'!F:F, "", FALSE)</f>
        <v>1487.15</v>
      </c>
      <c r="K561" s="12">
        <f>_xlfn.XLOOKUP(A:A, 'FY26 Full Allocation'!B:B, 'FY26 Full Allocation'!F:F, "", FALSE)</f>
        <v>1487.15</v>
      </c>
      <c r="O561" t="s">
        <v>95</v>
      </c>
      <c r="P561">
        <f>_xlfn.XLOOKUP(A561,'FY26 Indirect Cost Rates'!E:E, 'FY26 Indirect Cost Rates'!D:D, "", FALSE)</f>
        <v>8</v>
      </c>
      <c r="Q561">
        <f t="shared" si="8"/>
        <v>0.08</v>
      </c>
    </row>
    <row r="562" spans="1:17">
      <c r="A562" t="s">
        <v>2021</v>
      </c>
      <c r="B562" t="s">
        <v>2022</v>
      </c>
      <c r="C562" t="s">
        <v>2023</v>
      </c>
      <c r="D562" t="s">
        <v>2024</v>
      </c>
      <c r="E562" t="s">
        <v>2332</v>
      </c>
      <c r="F562" s="13">
        <v>46296</v>
      </c>
      <c r="G562" t="s">
        <v>93</v>
      </c>
      <c r="H562" t="s">
        <v>94</v>
      </c>
      <c r="I562" s="12">
        <f>_xlfn.XLOOKUP(A:A,'FY26 Prelim Allocation'!B:B, 'FY26 Prelim Allocation'!F:F, "", FALSE)</f>
        <v>567.63</v>
      </c>
      <c r="J562" s="12">
        <f>_xlfn.XLOOKUP(A:A, 'FY26 Full Allocation'!B:B, 'FY26 Full Allocation'!F:F, "", FALSE)</f>
        <v>0</v>
      </c>
      <c r="K562" s="12">
        <f>_xlfn.XLOOKUP(A:A, 'FY26 Full Allocation'!B:B, 'FY26 Full Allocation'!F:F, "", FALSE)</f>
        <v>0</v>
      </c>
      <c r="O562" t="s">
        <v>95</v>
      </c>
      <c r="P562" t="str">
        <f>_xlfn.XLOOKUP(A562,'FY26 Indirect Cost Rates'!E:E, 'FY26 Indirect Cost Rates'!D:D, "", FALSE)</f>
        <v/>
      </c>
      <c r="Q562">
        <f t="shared" si="8"/>
        <v>0</v>
      </c>
    </row>
    <row r="563" spans="1:17">
      <c r="A563" t="s">
        <v>2025</v>
      </c>
      <c r="B563" t="s">
        <v>2026</v>
      </c>
      <c r="C563" t="s">
        <v>2026</v>
      </c>
      <c r="D563" t="s">
        <v>2027</v>
      </c>
      <c r="E563" t="s">
        <v>2332</v>
      </c>
      <c r="F563" s="13">
        <v>46296</v>
      </c>
      <c r="G563" t="s">
        <v>93</v>
      </c>
      <c r="H563" t="s">
        <v>94</v>
      </c>
      <c r="I563" s="12">
        <f>_xlfn.XLOOKUP(A:A,'FY26 Prelim Allocation'!B:B, 'FY26 Prelim Allocation'!F:F, "", FALSE)</f>
        <v>0</v>
      </c>
      <c r="J563" s="12">
        <f>_xlfn.XLOOKUP(A:A, 'FY26 Full Allocation'!B:B, 'FY26 Full Allocation'!F:F, "", FALSE)</f>
        <v>0</v>
      </c>
      <c r="K563" s="12">
        <f>_xlfn.XLOOKUP(A:A, 'FY26 Full Allocation'!B:B, 'FY26 Full Allocation'!F:F, "", FALSE)</f>
        <v>0</v>
      </c>
      <c r="O563" t="s">
        <v>95</v>
      </c>
      <c r="P563" t="str">
        <f>_xlfn.XLOOKUP(A563,'FY26 Indirect Cost Rates'!E:E, 'FY26 Indirect Cost Rates'!D:D, "", FALSE)</f>
        <v/>
      </c>
      <c r="Q563">
        <f t="shared" si="8"/>
        <v>0</v>
      </c>
    </row>
    <row r="564" spans="1:17">
      <c r="A564" t="s">
        <v>2028</v>
      </c>
      <c r="B564" t="s">
        <v>2029</v>
      </c>
      <c r="C564" t="s">
        <v>2030</v>
      </c>
      <c r="D564" t="s">
        <v>2031</v>
      </c>
      <c r="E564" t="s">
        <v>2332</v>
      </c>
      <c r="F564" s="13">
        <v>46296</v>
      </c>
      <c r="G564" t="s">
        <v>93</v>
      </c>
      <c r="H564" t="s">
        <v>94</v>
      </c>
      <c r="I564" s="12">
        <f>_xlfn.XLOOKUP(A:A,'FY26 Prelim Allocation'!B:B, 'FY26 Prelim Allocation'!F:F, "", FALSE)</f>
        <v>996.73</v>
      </c>
      <c r="J564" s="12">
        <f>_xlfn.XLOOKUP(A:A, 'FY26 Full Allocation'!B:B, 'FY26 Full Allocation'!F:F, "", FALSE)</f>
        <v>996.32</v>
      </c>
      <c r="K564" s="12">
        <f>_xlfn.XLOOKUP(A:A, 'FY26 Full Allocation'!B:B, 'FY26 Full Allocation'!F:F, "", FALSE)</f>
        <v>996.32</v>
      </c>
      <c r="O564" t="s">
        <v>95</v>
      </c>
      <c r="P564" t="str">
        <f>_xlfn.XLOOKUP(A564,'FY26 Indirect Cost Rates'!E:E, 'FY26 Indirect Cost Rates'!D:D, "", FALSE)</f>
        <v/>
      </c>
      <c r="Q564">
        <f t="shared" si="8"/>
        <v>0</v>
      </c>
    </row>
    <row r="565" spans="1:17">
      <c r="A565" t="s">
        <v>2032</v>
      </c>
      <c r="B565" t="s">
        <v>2033</v>
      </c>
      <c r="C565" t="s">
        <v>2033</v>
      </c>
      <c r="D565" t="s">
        <v>2034</v>
      </c>
      <c r="E565" t="s">
        <v>2332</v>
      </c>
      <c r="F565" s="13">
        <v>46296</v>
      </c>
      <c r="G565" t="s">
        <v>93</v>
      </c>
      <c r="H565" t="s">
        <v>94</v>
      </c>
      <c r="I565" s="12">
        <f>_xlfn.XLOOKUP(A:A,'FY26 Prelim Allocation'!B:B, 'FY26 Prelim Allocation'!F:F, "", FALSE)</f>
        <v>0</v>
      </c>
      <c r="J565" s="12">
        <f>_xlfn.XLOOKUP(A:A, 'FY26 Full Allocation'!B:B, 'FY26 Full Allocation'!F:F, "", FALSE)</f>
        <v>0</v>
      </c>
      <c r="K565" s="12">
        <f>_xlfn.XLOOKUP(A:A, 'FY26 Full Allocation'!B:B, 'FY26 Full Allocation'!F:F, "", FALSE)</f>
        <v>0</v>
      </c>
      <c r="O565" t="s">
        <v>95</v>
      </c>
      <c r="P565" t="str">
        <f>_xlfn.XLOOKUP(A565,'FY26 Indirect Cost Rates'!E:E, 'FY26 Indirect Cost Rates'!D:D, "", FALSE)</f>
        <v/>
      </c>
      <c r="Q565">
        <f t="shared" si="8"/>
        <v>0</v>
      </c>
    </row>
    <row r="566" spans="1:17">
      <c r="A566" t="s">
        <v>2035</v>
      </c>
      <c r="B566" t="s">
        <v>2036</v>
      </c>
      <c r="C566" t="s">
        <v>2037</v>
      </c>
      <c r="D566" t="s">
        <v>2038</v>
      </c>
      <c r="E566" t="s">
        <v>2332</v>
      </c>
      <c r="F566" s="13">
        <v>46296</v>
      </c>
      <c r="G566" t="s">
        <v>93</v>
      </c>
      <c r="H566" t="s">
        <v>94</v>
      </c>
      <c r="I566" s="12">
        <f>_xlfn.XLOOKUP(A:A,'FY26 Prelim Allocation'!B:B, 'FY26 Prelim Allocation'!F:F, "", FALSE)</f>
        <v>6899.92</v>
      </c>
      <c r="J566" s="12">
        <f>_xlfn.XLOOKUP(A:A, 'FY26 Full Allocation'!B:B, 'FY26 Full Allocation'!F:F, "", FALSE)</f>
        <v>6899.45</v>
      </c>
      <c r="K566" s="12">
        <f>_xlfn.XLOOKUP(A:A, 'FY26 Full Allocation'!B:B, 'FY26 Full Allocation'!F:F, "", FALSE)</f>
        <v>6899.45</v>
      </c>
      <c r="O566" t="s">
        <v>95</v>
      </c>
      <c r="P566">
        <f>_xlfn.XLOOKUP(A566,'FY26 Indirect Cost Rates'!E:E, 'FY26 Indirect Cost Rates'!D:D, "", FALSE)</f>
        <v>8</v>
      </c>
      <c r="Q566">
        <f t="shared" si="8"/>
        <v>0.08</v>
      </c>
    </row>
    <row r="567" spans="1:17">
      <c r="A567" t="s">
        <v>2039</v>
      </c>
      <c r="B567" t="s">
        <v>2040</v>
      </c>
      <c r="C567" t="s">
        <v>2041</v>
      </c>
      <c r="D567" t="s">
        <v>2042</v>
      </c>
      <c r="E567" t="s">
        <v>2332</v>
      </c>
      <c r="F567" s="13">
        <v>46296</v>
      </c>
      <c r="G567" t="s">
        <v>93</v>
      </c>
      <c r="H567" t="s">
        <v>94</v>
      </c>
      <c r="I567" s="12">
        <f>_xlfn.XLOOKUP(A:A,'FY26 Prelim Allocation'!B:B, 'FY26 Prelim Allocation'!F:F, "", FALSE)</f>
        <v>9957.2900000000009</v>
      </c>
      <c r="J567" s="12">
        <f>_xlfn.XLOOKUP(A:A, 'FY26 Full Allocation'!B:B, 'FY26 Full Allocation'!F:F, "", FALSE)</f>
        <v>9956.41</v>
      </c>
      <c r="K567" s="12">
        <f>_xlfn.XLOOKUP(A:A, 'FY26 Full Allocation'!B:B, 'FY26 Full Allocation'!F:F, "", FALSE)</f>
        <v>9956.41</v>
      </c>
      <c r="O567" t="s">
        <v>95</v>
      </c>
      <c r="P567">
        <f>_xlfn.XLOOKUP(A567,'FY26 Indirect Cost Rates'!E:E, 'FY26 Indirect Cost Rates'!D:D, "", FALSE)</f>
        <v>7.34</v>
      </c>
      <c r="Q567">
        <f t="shared" si="8"/>
        <v>7.3399999999999993E-2</v>
      </c>
    </row>
    <row r="568" spans="1:17">
      <c r="A568" t="s">
        <v>2043</v>
      </c>
      <c r="B568" t="s">
        <v>2044</v>
      </c>
      <c r="C568" t="s">
        <v>2045</v>
      </c>
      <c r="D568" t="s">
        <v>2046</v>
      </c>
      <c r="E568" t="s">
        <v>2332</v>
      </c>
      <c r="F568" s="13">
        <v>46296</v>
      </c>
      <c r="G568" t="s">
        <v>93</v>
      </c>
      <c r="H568" t="s">
        <v>94</v>
      </c>
      <c r="I568" s="12">
        <f>_xlfn.XLOOKUP(A:A,'FY26 Prelim Allocation'!B:B, 'FY26 Prelim Allocation'!F:F, "", FALSE)</f>
        <v>1329.29</v>
      </c>
      <c r="J568" s="12">
        <f>_xlfn.XLOOKUP(A:A, 'FY26 Full Allocation'!B:B, 'FY26 Full Allocation'!F:F, "", FALSE)</f>
        <v>1328.89</v>
      </c>
      <c r="K568" s="12">
        <f>_xlfn.XLOOKUP(A:A, 'FY26 Full Allocation'!B:B, 'FY26 Full Allocation'!F:F, "", FALSE)</f>
        <v>1328.89</v>
      </c>
      <c r="O568" t="s">
        <v>95</v>
      </c>
      <c r="P568">
        <f>_xlfn.XLOOKUP(A568,'FY26 Indirect Cost Rates'!E:E, 'FY26 Indirect Cost Rates'!D:D, "", FALSE)</f>
        <v>8</v>
      </c>
      <c r="Q568">
        <f t="shared" si="8"/>
        <v>0.08</v>
      </c>
    </row>
    <row r="569" spans="1:17">
      <c r="A569" t="s">
        <v>2047</v>
      </c>
      <c r="B569" t="s">
        <v>2048</v>
      </c>
      <c r="C569" t="s">
        <v>2049</v>
      </c>
      <c r="D569" t="s">
        <v>2050</v>
      </c>
      <c r="E569" t="s">
        <v>2332</v>
      </c>
      <c r="F569" s="13">
        <v>46296</v>
      </c>
      <c r="G569" t="s">
        <v>93</v>
      </c>
      <c r="H569" t="s">
        <v>94</v>
      </c>
      <c r="I569" s="12">
        <f>_xlfn.XLOOKUP(A:A,'FY26 Prelim Allocation'!B:B, 'FY26 Prelim Allocation'!F:F, "", FALSE)</f>
        <v>0</v>
      </c>
      <c r="J569" s="12">
        <f>_xlfn.XLOOKUP(A:A, 'FY26 Full Allocation'!B:B, 'FY26 Full Allocation'!F:F, "", FALSE)</f>
        <v>0</v>
      </c>
      <c r="K569" s="12">
        <f>_xlfn.XLOOKUP(A:A, 'FY26 Full Allocation'!B:B, 'FY26 Full Allocation'!F:F, "", FALSE)</f>
        <v>0</v>
      </c>
      <c r="O569" t="s">
        <v>95</v>
      </c>
      <c r="P569" t="str">
        <f>_xlfn.XLOOKUP(A569,'FY26 Indirect Cost Rates'!E:E, 'FY26 Indirect Cost Rates'!D:D, "", FALSE)</f>
        <v/>
      </c>
      <c r="Q569">
        <f t="shared" si="8"/>
        <v>0</v>
      </c>
    </row>
    <row r="570" spans="1:17">
      <c r="A570" t="s">
        <v>2051</v>
      </c>
      <c r="B570" t="s">
        <v>2052</v>
      </c>
      <c r="C570" t="s">
        <v>2053</v>
      </c>
      <c r="D570" t="s">
        <v>2054</v>
      </c>
      <c r="E570" t="s">
        <v>2332</v>
      </c>
      <c r="F570" s="13">
        <v>46296</v>
      </c>
      <c r="G570" t="s">
        <v>93</v>
      </c>
      <c r="H570" t="s">
        <v>94</v>
      </c>
      <c r="I570" s="12">
        <f>_xlfn.XLOOKUP(A:A,'FY26 Prelim Allocation'!B:B, 'FY26 Prelim Allocation'!F:F, "", FALSE)</f>
        <v>427.2</v>
      </c>
      <c r="J570" s="12">
        <f>_xlfn.XLOOKUP(A:A, 'FY26 Full Allocation'!B:B, 'FY26 Full Allocation'!F:F, "", FALSE)</f>
        <v>427.01</v>
      </c>
      <c r="K570" s="12">
        <f>_xlfn.XLOOKUP(A:A, 'FY26 Full Allocation'!B:B, 'FY26 Full Allocation'!F:F, "", FALSE)</f>
        <v>427.01</v>
      </c>
      <c r="O570" t="s">
        <v>95</v>
      </c>
      <c r="P570" t="str">
        <f>_xlfn.XLOOKUP(A570,'FY26 Indirect Cost Rates'!E:E, 'FY26 Indirect Cost Rates'!D:D, "", FALSE)</f>
        <v/>
      </c>
      <c r="Q570">
        <f t="shared" si="8"/>
        <v>0</v>
      </c>
    </row>
    <row r="571" spans="1:17">
      <c r="A571" t="s">
        <v>2055</v>
      </c>
      <c r="B571" t="s">
        <v>2056</v>
      </c>
      <c r="C571" t="s">
        <v>2057</v>
      </c>
      <c r="D571" t="s">
        <v>2058</v>
      </c>
      <c r="E571" t="s">
        <v>2332</v>
      </c>
      <c r="F571" s="13">
        <v>46296</v>
      </c>
      <c r="G571" t="s">
        <v>93</v>
      </c>
      <c r="H571" t="s">
        <v>94</v>
      </c>
      <c r="I571" s="12">
        <f>_xlfn.XLOOKUP(A:A,'FY26 Prelim Allocation'!B:B, 'FY26 Prelim Allocation'!F:F, "", FALSE)</f>
        <v>0</v>
      </c>
      <c r="J571" s="12">
        <f>_xlfn.XLOOKUP(A:A, 'FY26 Full Allocation'!B:B, 'FY26 Full Allocation'!F:F, "", FALSE)</f>
        <v>0</v>
      </c>
      <c r="K571" s="12">
        <f>_xlfn.XLOOKUP(A:A, 'FY26 Full Allocation'!B:B, 'FY26 Full Allocation'!F:F, "", FALSE)</f>
        <v>0</v>
      </c>
      <c r="O571" t="s">
        <v>95</v>
      </c>
      <c r="P571" t="str">
        <f>_xlfn.XLOOKUP(A571,'FY26 Indirect Cost Rates'!E:E, 'FY26 Indirect Cost Rates'!D:D, "", FALSE)</f>
        <v/>
      </c>
      <c r="Q571">
        <f t="shared" si="8"/>
        <v>0</v>
      </c>
    </row>
    <row r="572" spans="1:17">
      <c r="A572" t="s">
        <v>2059</v>
      </c>
      <c r="B572" t="s">
        <v>2060</v>
      </c>
      <c r="C572" t="s">
        <v>2061</v>
      </c>
      <c r="D572" t="s">
        <v>2062</v>
      </c>
      <c r="E572" t="s">
        <v>2332</v>
      </c>
      <c r="F572" s="13">
        <v>46296</v>
      </c>
      <c r="G572" t="s">
        <v>93</v>
      </c>
      <c r="H572" t="s">
        <v>94</v>
      </c>
      <c r="I572" s="12">
        <f>_xlfn.XLOOKUP(A:A,'FY26 Prelim Allocation'!B:B, 'FY26 Prelim Allocation'!F:F, "", FALSE)</f>
        <v>1379.45</v>
      </c>
      <c r="J572" s="12">
        <f>_xlfn.XLOOKUP(A:A, 'FY26 Full Allocation'!B:B, 'FY26 Full Allocation'!F:F, "", FALSE)</f>
        <v>1378.27</v>
      </c>
      <c r="K572" s="12">
        <f>_xlfn.XLOOKUP(A:A, 'FY26 Full Allocation'!B:B, 'FY26 Full Allocation'!F:F, "", FALSE)</f>
        <v>1378.27</v>
      </c>
      <c r="O572" t="s">
        <v>95</v>
      </c>
      <c r="P572">
        <f>_xlfn.XLOOKUP(A572,'FY26 Indirect Cost Rates'!E:E, 'FY26 Indirect Cost Rates'!D:D, "", FALSE)</f>
        <v>8</v>
      </c>
      <c r="Q572">
        <f t="shared" si="8"/>
        <v>0.08</v>
      </c>
    </row>
    <row r="573" spans="1:17">
      <c r="A573" t="s">
        <v>2063</v>
      </c>
      <c r="B573" t="s">
        <v>2064</v>
      </c>
      <c r="C573" t="s">
        <v>2065</v>
      </c>
      <c r="D573" t="s">
        <v>2066</v>
      </c>
      <c r="E573" t="s">
        <v>2332</v>
      </c>
      <c r="F573" s="13">
        <v>46296</v>
      </c>
      <c r="G573" t="s">
        <v>93</v>
      </c>
      <c r="H573" t="s">
        <v>94</v>
      </c>
      <c r="I573" s="12">
        <f>_xlfn.XLOOKUP(A:A,'FY26 Prelim Allocation'!B:B, 'FY26 Prelim Allocation'!F:F, "", FALSE)</f>
        <v>88473.96</v>
      </c>
      <c r="J573" s="12">
        <f>_xlfn.XLOOKUP(A:A, 'FY26 Full Allocation'!B:B, 'FY26 Full Allocation'!F:F, "", FALSE)</f>
        <v>88457.96</v>
      </c>
      <c r="K573" s="12">
        <f>_xlfn.XLOOKUP(A:A, 'FY26 Full Allocation'!B:B, 'FY26 Full Allocation'!F:F, "", FALSE)</f>
        <v>88457.96</v>
      </c>
      <c r="O573" t="s">
        <v>95</v>
      </c>
      <c r="P573">
        <f>_xlfn.XLOOKUP(A573,'FY26 Indirect Cost Rates'!E:E, 'FY26 Indirect Cost Rates'!D:D, "", FALSE)</f>
        <v>6.72</v>
      </c>
      <c r="Q573">
        <f t="shared" si="8"/>
        <v>6.7199999999999996E-2</v>
      </c>
    </row>
    <row r="574" spans="1:17">
      <c r="A574" t="s">
        <v>2067</v>
      </c>
      <c r="B574" t="s">
        <v>2068</v>
      </c>
      <c r="C574" t="s">
        <v>2069</v>
      </c>
      <c r="D574" t="s">
        <v>2070</v>
      </c>
      <c r="E574" t="s">
        <v>2332</v>
      </c>
      <c r="F574" s="13">
        <v>46296</v>
      </c>
      <c r="G574" t="s">
        <v>93</v>
      </c>
      <c r="H574" t="s">
        <v>94</v>
      </c>
      <c r="I574" s="12">
        <f>_xlfn.XLOOKUP(A:A,'FY26 Prelim Allocation'!B:B, 'FY26 Prelim Allocation'!F:F, "", FALSE)</f>
        <v>594.87</v>
      </c>
      <c r="J574" s="12">
        <f>_xlfn.XLOOKUP(A:A, 'FY26 Full Allocation'!B:B, 'FY26 Full Allocation'!F:F, "", FALSE)</f>
        <v>594.53</v>
      </c>
      <c r="K574" s="12">
        <f>_xlfn.XLOOKUP(A:A, 'FY26 Full Allocation'!B:B, 'FY26 Full Allocation'!F:F, "", FALSE)</f>
        <v>594.53</v>
      </c>
      <c r="O574" t="s">
        <v>95</v>
      </c>
      <c r="P574">
        <f>_xlfn.XLOOKUP(A574,'FY26 Indirect Cost Rates'!E:E, 'FY26 Indirect Cost Rates'!D:D, "", FALSE)</f>
        <v>8</v>
      </c>
      <c r="Q574">
        <f t="shared" si="8"/>
        <v>0.08</v>
      </c>
    </row>
    <row r="575" spans="1:17">
      <c r="A575" t="s">
        <v>2071</v>
      </c>
      <c r="B575" t="s">
        <v>2072</v>
      </c>
      <c r="C575" t="s">
        <v>2073</v>
      </c>
      <c r="D575" t="s">
        <v>2074</v>
      </c>
      <c r="E575" t="s">
        <v>2332</v>
      </c>
      <c r="F575" s="13">
        <v>46296</v>
      </c>
      <c r="G575" t="s">
        <v>93</v>
      </c>
      <c r="H575" t="s">
        <v>94</v>
      </c>
      <c r="I575" s="12">
        <f>_xlfn.XLOOKUP(A:A,'FY26 Prelim Allocation'!B:B, 'FY26 Prelim Allocation'!F:F, "", FALSE)</f>
        <v>1365.25</v>
      </c>
      <c r="J575" s="12">
        <f>_xlfn.XLOOKUP(A:A, 'FY26 Full Allocation'!B:B, 'FY26 Full Allocation'!F:F, "", FALSE)</f>
        <v>1364.6</v>
      </c>
      <c r="K575" s="12">
        <f>_xlfn.XLOOKUP(A:A, 'FY26 Full Allocation'!B:B, 'FY26 Full Allocation'!F:F, "", FALSE)</f>
        <v>1364.6</v>
      </c>
      <c r="O575" t="s">
        <v>95</v>
      </c>
      <c r="P575">
        <f>_xlfn.XLOOKUP(A575,'FY26 Indirect Cost Rates'!E:E, 'FY26 Indirect Cost Rates'!D:D, "", FALSE)</f>
        <v>8</v>
      </c>
      <c r="Q575">
        <f t="shared" si="8"/>
        <v>0.08</v>
      </c>
    </row>
    <row r="576" spans="1:17">
      <c r="A576" t="s">
        <v>2075</v>
      </c>
      <c r="B576" t="s">
        <v>2076</v>
      </c>
      <c r="C576" t="s">
        <v>2077</v>
      </c>
      <c r="D576" t="s">
        <v>2078</v>
      </c>
      <c r="E576" t="s">
        <v>2332</v>
      </c>
      <c r="F576" s="13">
        <v>46296</v>
      </c>
      <c r="G576" t="s">
        <v>93</v>
      </c>
      <c r="H576" t="s">
        <v>94</v>
      </c>
      <c r="I576" s="12">
        <f>_xlfn.XLOOKUP(A:A,'FY26 Prelim Allocation'!B:B, 'FY26 Prelim Allocation'!F:F, "", FALSE)</f>
        <v>7732.18</v>
      </c>
      <c r="J576" s="12">
        <f>_xlfn.XLOOKUP(A:A, 'FY26 Full Allocation'!B:B, 'FY26 Full Allocation'!F:F, "", FALSE)</f>
        <v>7730.06</v>
      </c>
      <c r="K576" s="12">
        <f>_xlfn.XLOOKUP(A:A, 'FY26 Full Allocation'!B:B, 'FY26 Full Allocation'!F:F, "", FALSE)</f>
        <v>7730.06</v>
      </c>
      <c r="O576" t="s">
        <v>95</v>
      </c>
      <c r="P576" t="str">
        <f>_xlfn.XLOOKUP(A576,'FY26 Indirect Cost Rates'!E:E, 'FY26 Indirect Cost Rates'!D:D, "", FALSE)</f>
        <v/>
      </c>
      <c r="Q576">
        <f t="shared" si="8"/>
        <v>0</v>
      </c>
    </row>
    <row r="577" spans="1:17">
      <c r="A577" t="s">
        <v>2079</v>
      </c>
      <c r="B577" t="s">
        <v>2080</v>
      </c>
      <c r="C577" t="s">
        <v>2081</v>
      </c>
      <c r="D577" t="s">
        <v>2082</v>
      </c>
      <c r="E577" t="s">
        <v>2332</v>
      </c>
      <c r="F577" s="13">
        <v>46296</v>
      </c>
      <c r="G577" t="s">
        <v>93</v>
      </c>
      <c r="H577" t="s">
        <v>94</v>
      </c>
      <c r="I577" s="12">
        <f>_xlfn.XLOOKUP(A:A,'FY26 Prelim Allocation'!B:B, 'FY26 Prelim Allocation'!F:F, "", FALSE)</f>
        <v>511.5</v>
      </c>
      <c r="J577" s="12">
        <f>_xlfn.XLOOKUP(A:A, 'FY26 Full Allocation'!B:B, 'FY26 Full Allocation'!F:F, "", FALSE)</f>
        <v>511.17</v>
      </c>
      <c r="K577" s="12">
        <f>_xlfn.XLOOKUP(A:A, 'FY26 Full Allocation'!B:B, 'FY26 Full Allocation'!F:F, "", FALSE)</f>
        <v>511.17</v>
      </c>
      <c r="O577" t="s">
        <v>95</v>
      </c>
      <c r="P577">
        <f>_xlfn.XLOOKUP(A577,'FY26 Indirect Cost Rates'!E:E, 'FY26 Indirect Cost Rates'!D:D, "", FALSE)</f>
        <v>8</v>
      </c>
      <c r="Q577">
        <f t="shared" si="8"/>
        <v>0.08</v>
      </c>
    </row>
    <row r="578" spans="1:17">
      <c r="A578" t="s">
        <v>2083</v>
      </c>
      <c r="B578" t="s">
        <v>2084</v>
      </c>
      <c r="C578" t="s">
        <v>2084</v>
      </c>
      <c r="D578" t="s">
        <v>2085</v>
      </c>
      <c r="E578" t="s">
        <v>2332</v>
      </c>
      <c r="F578" s="13">
        <v>46296</v>
      </c>
      <c r="G578" t="s">
        <v>93</v>
      </c>
      <c r="H578" t="s">
        <v>94</v>
      </c>
      <c r="I578" s="12">
        <f>_xlfn.XLOOKUP(A:A,'FY26 Prelim Allocation'!B:B, 'FY26 Prelim Allocation'!F:F, "", FALSE)</f>
        <v>0</v>
      </c>
      <c r="J578" s="12">
        <f>_xlfn.XLOOKUP(A:A, 'FY26 Full Allocation'!B:B, 'FY26 Full Allocation'!F:F, "", FALSE)</f>
        <v>0</v>
      </c>
      <c r="K578" s="12">
        <f>_xlfn.XLOOKUP(A:A, 'FY26 Full Allocation'!B:B, 'FY26 Full Allocation'!F:F, "", FALSE)</f>
        <v>0</v>
      </c>
      <c r="O578" t="s">
        <v>95</v>
      </c>
      <c r="P578" t="str">
        <f>_xlfn.XLOOKUP(A578,'FY26 Indirect Cost Rates'!E:E, 'FY26 Indirect Cost Rates'!D:D, "", FALSE)</f>
        <v/>
      </c>
      <c r="Q578">
        <f t="shared" si="8"/>
        <v>0</v>
      </c>
    </row>
    <row r="579" spans="1:17">
      <c r="A579" t="s">
        <v>2086</v>
      </c>
      <c r="B579" t="s">
        <v>2087</v>
      </c>
      <c r="C579" t="s">
        <v>2088</v>
      </c>
      <c r="D579" t="s">
        <v>2089</v>
      </c>
      <c r="E579" t="s">
        <v>2332</v>
      </c>
      <c r="F579" s="13">
        <v>46296</v>
      </c>
      <c r="G579" t="s">
        <v>93</v>
      </c>
      <c r="H579" t="s">
        <v>94</v>
      </c>
      <c r="I579" s="12">
        <f>_xlfn.XLOOKUP(A:A,'FY26 Prelim Allocation'!B:B, 'FY26 Prelim Allocation'!F:F, "", FALSE)</f>
        <v>103546.59</v>
      </c>
      <c r="J579" s="12">
        <f>_xlfn.XLOOKUP(A:A, 'FY26 Full Allocation'!B:B, 'FY26 Full Allocation'!F:F, "", FALSE)</f>
        <v>103535.39</v>
      </c>
      <c r="K579" s="12">
        <f>_xlfn.XLOOKUP(A:A, 'FY26 Full Allocation'!B:B, 'FY26 Full Allocation'!F:F, "", FALSE)</f>
        <v>103535.39</v>
      </c>
      <c r="O579" t="s">
        <v>95</v>
      </c>
      <c r="P579">
        <f>_xlfn.XLOOKUP(A579,'FY26 Indirect Cost Rates'!E:E, 'FY26 Indirect Cost Rates'!D:D, "", FALSE)</f>
        <v>4.41</v>
      </c>
      <c r="Q579">
        <f t="shared" si="8"/>
        <v>4.41E-2</v>
      </c>
    </row>
    <row r="580" spans="1:17">
      <c r="A580" t="s">
        <v>2090</v>
      </c>
      <c r="B580" t="s">
        <v>2091</v>
      </c>
      <c r="C580" t="s">
        <v>2092</v>
      </c>
      <c r="D580" t="s">
        <v>2093</v>
      </c>
      <c r="E580" t="s">
        <v>2332</v>
      </c>
      <c r="F580" s="13">
        <v>46296</v>
      </c>
      <c r="G580" t="s">
        <v>93</v>
      </c>
      <c r="H580" t="s">
        <v>94</v>
      </c>
      <c r="I580" s="12">
        <f>_xlfn.XLOOKUP(A:A,'FY26 Prelim Allocation'!B:B, 'FY26 Prelim Allocation'!F:F, "", FALSE)</f>
        <v>0</v>
      </c>
      <c r="J580" s="12">
        <f>_xlfn.XLOOKUP(A:A, 'FY26 Full Allocation'!B:B, 'FY26 Full Allocation'!F:F, "", FALSE)</f>
        <v>0</v>
      </c>
      <c r="K580" s="12">
        <f>_xlfn.XLOOKUP(A:A, 'FY26 Full Allocation'!B:B, 'FY26 Full Allocation'!F:F, "", FALSE)</f>
        <v>0</v>
      </c>
      <c r="O580" t="s">
        <v>95</v>
      </c>
      <c r="P580">
        <f>_xlfn.XLOOKUP(A580,'FY26 Indirect Cost Rates'!E:E, 'FY26 Indirect Cost Rates'!D:D, "", FALSE)</f>
        <v>5.6</v>
      </c>
      <c r="Q580">
        <f t="shared" ref="Q580:Q643" si="9">IFERROR(P580/100,0)</f>
        <v>5.5999999999999994E-2</v>
      </c>
    </row>
    <row r="581" spans="1:17">
      <c r="A581" t="s">
        <v>2094</v>
      </c>
      <c r="B581" t="s">
        <v>2095</v>
      </c>
      <c r="C581">
        <v>0</v>
      </c>
      <c r="D581">
        <v>0</v>
      </c>
      <c r="E581" t="s">
        <v>2332</v>
      </c>
      <c r="F581" s="13">
        <v>46296</v>
      </c>
      <c r="G581" t="s">
        <v>93</v>
      </c>
      <c r="H581" t="s">
        <v>94</v>
      </c>
      <c r="I581" s="12" t="str">
        <f>_xlfn.XLOOKUP(A:A,'FY26 Prelim Allocation'!B:B, 'FY26 Prelim Allocation'!F:F, "", FALSE)</f>
        <v/>
      </c>
      <c r="J581" s="12" t="str">
        <f>_xlfn.XLOOKUP(A:A, 'FY26 Full Allocation'!B:B, 'FY26 Full Allocation'!F:F, "", FALSE)</f>
        <v/>
      </c>
      <c r="K581" s="12" t="str">
        <f>_xlfn.XLOOKUP(A:A, 'FY26 Full Allocation'!B:B, 'FY26 Full Allocation'!F:F, "", FALSE)</f>
        <v/>
      </c>
      <c r="O581" t="s">
        <v>95</v>
      </c>
      <c r="P581" t="str">
        <f>_xlfn.XLOOKUP(A581,'FY26 Indirect Cost Rates'!E:E, 'FY26 Indirect Cost Rates'!D:D, "", FALSE)</f>
        <v/>
      </c>
      <c r="Q581">
        <f t="shared" si="9"/>
        <v>0</v>
      </c>
    </row>
    <row r="582" spans="1:17">
      <c r="A582" t="s">
        <v>2096</v>
      </c>
      <c r="B582" t="s">
        <v>2097</v>
      </c>
      <c r="C582" t="s">
        <v>2098</v>
      </c>
      <c r="D582" t="s">
        <v>2099</v>
      </c>
      <c r="E582" t="s">
        <v>2332</v>
      </c>
      <c r="F582" s="13">
        <v>46296</v>
      </c>
      <c r="G582" t="s">
        <v>93</v>
      </c>
      <c r="H582" t="s">
        <v>94</v>
      </c>
      <c r="I582" s="12">
        <f>_xlfn.XLOOKUP(A:A,'FY26 Prelim Allocation'!B:B, 'FY26 Prelim Allocation'!F:F, "", FALSE)</f>
        <v>7506.52</v>
      </c>
      <c r="J582" s="12">
        <f>_xlfn.XLOOKUP(A:A, 'FY26 Full Allocation'!B:B, 'FY26 Full Allocation'!F:F, "", FALSE)</f>
        <v>7504.73</v>
      </c>
      <c r="K582" s="12">
        <f>_xlfn.XLOOKUP(A:A, 'FY26 Full Allocation'!B:B, 'FY26 Full Allocation'!F:F, "", FALSE)</f>
        <v>7504.73</v>
      </c>
      <c r="O582" t="s">
        <v>95</v>
      </c>
      <c r="P582" t="str">
        <f>_xlfn.XLOOKUP(A582,'FY26 Indirect Cost Rates'!E:E, 'FY26 Indirect Cost Rates'!D:D, "", FALSE)</f>
        <v/>
      </c>
      <c r="Q582">
        <f t="shared" si="9"/>
        <v>0</v>
      </c>
    </row>
    <row r="583" spans="1:17">
      <c r="A583" t="s">
        <v>2100</v>
      </c>
      <c r="B583" t="s">
        <v>2101</v>
      </c>
      <c r="C583" t="s">
        <v>2102</v>
      </c>
      <c r="D583" t="s">
        <v>2103</v>
      </c>
      <c r="E583" t="s">
        <v>2332</v>
      </c>
      <c r="F583" s="13">
        <v>46296</v>
      </c>
      <c r="G583" t="s">
        <v>93</v>
      </c>
      <c r="H583" t="s">
        <v>94</v>
      </c>
      <c r="I583" s="12">
        <f>_xlfn.XLOOKUP(A:A,'FY26 Prelim Allocation'!B:B, 'FY26 Prelim Allocation'!F:F, "", FALSE)</f>
        <v>824.33</v>
      </c>
      <c r="J583" s="12">
        <f>_xlfn.XLOOKUP(A:A, 'FY26 Full Allocation'!B:B, 'FY26 Full Allocation'!F:F, "", FALSE)</f>
        <v>824.07</v>
      </c>
      <c r="K583" s="12">
        <f>_xlfn.XLOOKUP(A:A, 'FY26 Full Allocation'!B:B, 'FY26 Full Allocation'!F:F, "", FALSE)</f>
        <v>824.07</v>
      </c>
      <c r="O583" t="s">
        <v>95</v>
      </c>
      <c r="P583">
        <f>_xlfn.XLOOKUP(A583,'FY26 Indirect Cost Rates'!E:E, 'FY26 Indirect Cost Rates'!D:D, "", FALSE)</f>
        <v>8</v>
      </c>
      <c r="Q583">
        <f t="shared" si="9"/>
        <v>0.08</v>
      </c>
    </row>
    <row r="584" spans="1:17">
      <c r="A584" t="s">
        <v>2104</v>
      </c>
      <c r="B584" t="s">
        <v>2105</v>
      </c>
      <c r="C584" t="s">
        <v>2106</v>
      </c>
      <c r="D584" t="s">
        <v>2107</v>
      </c>
      <c r="E584" t="s">
        <v>2332</v>
      </c>
      <c r="F584" s="13">
        <v>46296</v>
      </c>
      <c r="G584" t="s">
        <v>93</v>
      </c>
      <c r="H584" t="s">
        <v>94</v>
      </c>
      <c r="I584" s="12">
        <f>_xlfn.XLOOKUP(A:A,'FY26 Prelim Allocation'!B:B, 'FY26 Prelim Allocation'!F:F, "", FALSE)</f>
        <v>1829.13</v>
      </c>
      <c r="J584" s="12">
        <f>_xlfn.XLOOKUP(A:A, 'FY26 Full Allocation'!B:B, 'FY26 Full Allocation'!F:F, "", FALSE)</f>
        <v>1828.53</v>
      </c>
      <c r="K584" s="12">
        <f>_xlfn.XLOOKUP(A:A, 'FY26 Full Allocation'!B:B, 'FY26 Full Allocation'!F:F, "", FALSE)</f>
        <v>1828.53</v>
      </c>
      <c r="O584" t="s">
        <v>95</v>
      </c>
      <c r="P584" t="str">
        <f>_xlfn.XLOOKUP(A584,'FY26 Indirect Cost Rates'!E:E, 'FY26 Indirect Cost Rates'!D:D, "", FALSE)</f>
        <v/>
      </c>
      <c r="Q584">
        <f t="shared" si="9"/>
        <v>0</v>
      </c>
    </row>
    <row r="585" spans="1:17">
      <c r="A585" t="s">
        <v>2108</v>
      </c>
      <c r="B585" t="s">
        <v>2109</v>
      </c>
      <c r="C585" t="s">
        <v>2110</v>
      </c>
      <c r="D585" t="s">
        <v>2111</v>
      </c>
      <c r="E585" t="s">
        <v>2332</v>
      </c>
      <c r="F585" s="13">
        <v>46296</v>
      </c>
      <c r="G585" t="s">
        <v>93</v>
      </c>
      <c r="H585" t="s">
        <v>94</v>
      </c>
      <c r="I585" s="12">
        <f>_xlfn.XLOOKUP(A:A,'FY26 Prelim Allocation'!B:B, 'FY26 Prelim Allocation'!F:F, "", FALSE)</f>
        <v>0</v>
      </c>
      <c r="J585" s="12">
        <f>_xlfn.XLOOKUP(A:A, 'FY26 Full Allocation'!B:B, 'FY26 Full Allocation'!F:F, "", FALSE)</f>
        <v>0</v>
      </c>
      <c r="K585" s="12">
        <f>_xlfn.XLOOKUP(A:A, 'FY26 Full Allocation'!B:B, 'FY26 Full Allocation'!F:F, "", FALSE)</f>
        <v>0</v>
      </c>
      <c r="O585" t="s">
        <v>95</v>
      </c>
      <c r="P585" t="str">
        <f>_xlfn.XLOOKUP(A585,'FY26 Indirect Cost Rates'!E:E, 'FY26 Indirect Cost Rates'!D:D, "", FALSE)</f>
        <v/>
      </c>
      <c r="Q585">
        <f t="shared" si="9"/>
        <v>0</v>
      </c>
    </row>
    <row r="586" spans="1:17">
      <c r="A586" t="s">
        <v>2112</v>
      </c>
      <c r="B586" t="s">
        <v>2113</v>
      </c>
      <c r="C586" t="s">
        <v>2113</v>
      </c>
      <c r="D586" t="s">
        <v>2114</v>
      </c>
      <c r="E586" t="s">
        <v>2332</v>
      </c>
      <c r="F586" s="13">
        <v>46296</v>
      </c>
      <c r="G586" t="s">
        <v>93</v>
      </c>
      <c r="H586" t="s">
        <v>94</v>
      </c>
      <c r="I586" s="12">
        <f>_xlfn.XLOOKUP(A:A,'FY26 Prelim Allocation'!B:B, 'FY26 Prelim Allocation'!F:F, "", FALSE)</f>
        <v>1100.6199999999999</v>
      </c>
      <c r="J586" s="12">
        <f>_xlfn.XLOOKUP(A:A, 'FY26 Full Allocation'!B:B, 'FY26 Full Allocation'!F:F, "", FALSE)</f>
        <v>1099.77</v>
      </c>
      <c r="K586" s="12">
        <f>_xlfn.XLOOKUP(A:A, 'FY26 Full Allocation'!B:B, 'FY26 Full Allocation'!F:F, "", FALSE)</f>
        <v>1099.77</v>
      </c>
      <c r="O586" t="s">
        <v>95</v>
      </c>
      <c r="P586" t="str">
        <f>_xlfn.XLOOKUP(A586,'FY26 Indirect Cost Rates'!E:E, 'FY26 Indirect Cost Rates'!D:D, "", FALSE)</f>
        <v/>
      </c>
      <c r="Q586">
        <f t="shared" si="9"/>
        <v>0</v>
      </c>
    </row>
    <row r="587" spans="1:17">
      <c r="A587" t="s">
        <v>2115</v>
      </c>
      <c r="B587" t="s">
        <v>2116</v>
      </c>
      <c r="C587" t="s">
        <v>2117</v>
      </c>
      <c r="D587" t="s">
        <v>2118</v>
      </c>
      <c r="E587" t="s">
        <v>2332</v>
      </c>
      <c r="F587" s="13">
        <v>46296</v>
      </c>
      <c r="G587" t="s">
        <v>93</v>
      </c>
      <c r="H587" t="s">
        <v>94</v>
      </c>
      <c r="I587" s="12">
        <f>_xlfn.XLOOKUP(A:A,'FY26 Prelim Allocation'!B:B, 'FY26 Prelim Allocation'!F:F, "", FALSE)</f>
        <v>2641.48</v>
      </c>
      <c r="J587" s="12">
        <f>_xlfn.XLOOKUP(A:A, 'FY26 Full Allocation'!B:B, 'FY26 Full Allocation'!F:F, "", FALSE)</f>
        <v>2638.64</v>
      </c>
      <c r="K587" s="12">
        <f>_xlfn.XLOOKUP(A:A, 'FY26 Full Allocation'!B:B, 'FY26 Full Allocation'!F:F, "", FALSE)</f>
        <v>2638.64</v>
      </c>
      <c r="O587" t="s">
        <v>95</v>
      </c>
      <c r="P587">
        <f>_xlfn.XLOOKUP(A587,'FY26 Indirect Cost Rates'!E:E, 'FY26 Indirect Cost Rates'!D:D, "", FALSE)</f>
        <v>8</v>
      </c>
      <c r="Q587">
        <f t="shared" si="9"/>
        <v>0.08</v>
      </c>
    </row>
    <row r="588" spans="1:17">
      <c r="A588" t="s">
        <v>2119</v>
      </c>
      <c r="B588" t="s">
        <v>2120</v>
      </c>
      <c r="C588" t="s">
        <v>2121</v>
      </c>
      <c r="D588" t="s">
        <v>2122</v>
      </c>
      <c r="E588" t="s">
        <v>2332</v>
      </c>
      <c r="F588" s="13">
        <v>46296</v>
      </c>
      <c r="G588" t="s">
        <v>93</v>
      </c>
      <c r="H588" t="s">
        <v>94</v>
      </c>
      <c r="I588" s="12">
        <f>_xlfn.XLOOKUP(A:A,'FY26 Prelim Allocation'!B:B, 'FY26 Prelim Allocation'!F:F, "", FALSE)</f>
        <v>878.06</v>
      </c>
      <c r="J588" s="12">
        <f>_xlfn.XLOOKUP(A:A, 'FY26 Full Allocation'!B:B, 'FY26 Full Allocation'!F:F, "", FALSE)</f>
        <v>0</v>
      </c>
      <c r="K588" s="12">
        <f>_xlfn.XLOOKUP(A:A, 'FY26 Full Allocation'!B:B, 'FY26 Full Allocation'!F:F, "", FALSE)</f>
        <v>0</v>
      </c>
      <c r="O588" t="s">
        <v>95</v>
      </c>
      <c r="P588">
        <f>_xlfn.XLOOKUP(A588,'FY26 Indirect Cost Rates'!E:E, 'FY26 Indirect Cost Rates'!D:D, "", FALSE)</f>
        <v>8</v>
      </c>
      <c r="Q588">
        <f t="shared" si="9"/>
        <v>0.08</v>
      </c>
    </row>
    <row r="589" spans="1:17">
      <c r="A589" t="s">
        <v>2123</v>
      </c>
      <c r="B589" t="s">
        <v>2124</v>
      </c>
      <c r="C589" t="s">
        <v>2124</v>
      </c>
      <c r="D589" t="s">
        <v>2125</v>
      </c>
      <c r="E589" t="s">
        <v>2332</v>
      </c>
      <c r="F589" s="13">
        <v>46296</v>
      </c>
      <c r="G589" t="s">
        <v>93</v>
      </c>
      <c r="H589" t="s">
        <v>94</v>
      </c>
      <c r="I589" s="12">
        <f>_xlfn.XLOOKUP(A:A,'FY26 Prelim Allocation'!B:B, 'FY26 Prelim Allocation'!F:F, "", FALSE)</f>
        <v>0</v>
      </c>
      <c r="J589" s="12">
        <f>_xlfn.XLOOKUP(A:A, 'FY26 Full Allocation'!B:B, 'FY26 Full Allocation'!F:F, "", FALSE)</f>
        <v>0</v>
      </c>
      <c r="K589" s="12">
        <f>_xlfn.XLOOKUP(A:A, 'FY26 Full Allocation'!B:B, 'FY26 Full Allocation'!F:F, "", FALSE)</f>
        <v>0</v>
      </c>
      <c r="O589" t="s">
        <v>95</v>
      </c>
      <c r="P589">
        <f>_xlfn.XLOOKUP(A589,'FY26 Indirect Cost Rates'!E:E, 'FY26 Indirect Cost Rates'!D:D, "", FALSE)</f>
        <v>5.97</v>
      </c>
      <c r="Q589">
        <f t="shared" si="9"/>
        <v>5.9699999999999996E-2</v>
      </c>
    </row>
    <row r="590" spans="1:17">
      <c r="A590" t="s">
        <v>2126</v>
      </c>
      <c r="B590" t="s">
        <v>2127</v>
      </c>
      <c r="C590" t="s">
        <v>2128</v>
      </c>
      <c r="D590" t="s">
        <v>2129</v>
      </c>
      <c r="E590" t="s">
        <v>2332</v>
      </c>
      <c r="F590" s="13">
        <v>46296</v>
      </c>
      <c r="G590" t="s">
        <v>93</v>
      </c>
      <c r="H590" t="s">
        <v>94</v>
      </c>
      <c r="I590" s="12">
        <f>_xlfn.XLOOKUP(A:A,'FY26 Prelim Allocation'!B:B, 'FY26 Prelim Allocation'!F:F, "", FALSE)</f>
        <v>0</v>
      </c>
      <c r="J590" s="12">
        <f>_xlfn.XLOOKUP(A:A, 'FY26 Full Allocation'!B:B, 'FY26 Full Allocation'!F:F, "", FALSE)</f>
        <v>0</v>
      </c>
      <c r="K590" s="12">
        <f>_xlfn.XLOOKUP(A:A, 'FY26 Full Allocation'!B:B, 'FY26 Full Allocation'!F:F, "", FALSE)</f>
        <v>0</v>
      </c>
      <c r="O590" t="s">
        <v>95</v>
      </c>
      <c r="P590" t="str">
        <f>_xlfn.XLOOKUP(A590,'FY26 Indirect Cost Rates'!E:E, 'FY26 Indirect Cost Rates'!D:D, "", FALSE)</f>
        <v/>
      </c>
      <c r="Q590">
        <f t="shared" si="9"/>
        <v>0</v>
      </c>
    </row>
    <row r="591" spans="1:17">
      <c r="A591" t="s">
        <v>2130</v>
      </c>
      <c r="B591" t="s">
        <v>2131</v>
      </c>
      <c r="C591" t="s">
        <v>2132</v>
      </c>
      <c r="D591" t="s">
        <v>2133</v>
      </c>
      <c r="E591" t="s">
        <v>2332</v>
      </c>
      <c r="F591" s="13">
        <v>46296</v>
      </c>
      <c r="G591" t="s">
        <v>93</v>
      </c>
      <c r="H591" t="s">
        <v>94</v>
      </c>
      <c r="I591" s="12">
        <f>_xlfn.XLOOKUP(A:A,'FY26 Prelim Allocation'!B:B, 'FY26 Prelim Allocation'!F:F, "", FALSE)</f>
        <v>9275.61</v>
      </c>
      <c r="J591" s="12">
        <f>_xlfn.XLOOKUP(A:A, 'FY26 Full Allocation'!B:B, 'FY26 Full Allocation'!F:F, "", FALSE)</f>
        <v>9272.34</v>
      </c>
      <c r="K591" s="12">
        <f>_xlfn.XLOOKUP(A:A, 'FY26 Full Allocation'!B:B, 'FY26 Full Allocation'!F:F, "", FALSE)</f>
        <v>9272.34</v>
      </c>
      <c r="O591" t="s">
        <v>95</v>
      </c>
      <c r="P591">
        <f>_xlfn.XLOOKUP(A591,'FY26 Indirect Cost Rates'!E:E, 'FY26 Indirect Cost Rates'!D:D, "", FALSE)</f>
        <v>6.69</v>
      </c>
      <c r="Q591">
        <f t="shared" si="9"/>
        <v>6.6900000000000001E-2</v>
      </c>
    </row>
    <row r="592" spans="1:17">
      <c r="A592" t="s">
        <v>2134</v>
      </c>
      <c r="B592" t="s">
        <v>2135</v>
      </c>
      <c r="C592" t="s">
        <v>2136</v>
      </c>
      <c r="D592" t="s">
        <v>2137</v>
      </c>
      <c r="E592" t="s">
        <v>2332</v>
      </c>
      <c r="F592" s="13">
        <v>46296</v>
      </c>
      <c r="G592" t="s">
        <v>93</v>
      </c>
      <c r="H592" t="s">
        <v>94</v>
      </c>
      <c r="I592" s="12">
        <f>_xlfn.XLOOKUP(A:A,'FY26 Prelim Allocation'!B:B, 'FY26 Prelim Allocation'!F:F, "", FALSE)</f>
        <v>0</v>
      </c>
      <c r="J592" s="12">
        <f>_xlfn.XLOOKUP(A:A, 'FY26 Full Allocation'!B:B, 'FY26 Full Allocation'!F:F, "", FALSE)</f>
        <v>0</v>
      </c>
      <c r="K592" s="12">
        <f>_xlfn.XLOOKUP(A:A, 'FY26 Full Allocation'!B:B, 'FY26 Full Allocation'!F:F, "", FALSE)</f>
        <v>0</v>
      </c>
      <c r="O592" t="s">
        <v>95</v>
      </c>
      <c r="P592">
        <f>_xlfn.XLOOKUP(A592,'FY26 Indirect Cost Rates'!E:E, 'FY26 Indirect Cost Rates'!D:D, "", FALSE)</f>
        <v>5.24</v>
      </c>
      <c r="Q592">
        <f t="shared" si="9"/>
        <v>5.2400000000000002E-2</v>
      </c>
    </row>
    <row r="593" spans="1:17">
      <c r="A593" t="s">
        <v>2138</v>
      </c>
      <c r="B593" t="s">
        <v>2139</v>
      </c>
      <c r="C593" t="s">
        <v>2139</v>
      </c>
      <c r="D593" t="s">
        <v>2140</v>
      </c>
      <c r="E593" t="s">
        <v>2332</v>
      </c>
      <c r="F593" s="13">
        <v>46296</v>
      </c>
      <c r="G593" t="s">
        <v>93</v>
      </c>
      <c r="H593" t="s">
        <v>94</v>
      </c>
      <c r="I593" s="12">
        <f>_xlfn.XLOOKUP(A:A,'FY26 Prelim Allocation'!B:B, 'FY26 Prelim Allocation'!F:F, "", FALSE)</f>
        <v>7297.92</v>
      </c>
      <c r="J593" s="12">
        <f>_xlfn.XLOOKUP(A:A, 'FY26 Full Allocation'!B:B, 'FY26 Full Allocation'!F:F, "", FALSE)</f>
        <v>7296.47</v>
      </c>
      <c r="K593" s="12">
        <f>_xlfn.XLOOKUP(A:A, 'FY26 Full Allocation'!B:B, 'FY26 Full Allocation'!F:F, "", FALSE)</f>
        <v>7296.47</v>
      </c>
      <c r="O593" t="s">
        <v>95</v>
      </c>
      <c r="P593">
        <f>_xlfn.XLOOKUP(A593,'FY26 Indirect Cost Rates'!E:E, 'FY26 Indirect Cost Rates'!D:D, "", FALSE)</f>
        <v>3.99</v>
      </c>
      <c r="Q593">
        <f t="shared" si="9"/>
        <v>3.9900000000000005E-2</v>
      </c>
    </row>
    <row r="594" spans="1:17">
      <c r="A594" t="s">
        <v>2141</v>
      </c>
      <c r="B594" t="s">
        <v>2142</v>
      </c>
      <c r="C594" t="s">
        <v>2143</v>
      </c>
      <c r="D594" t="s">
        <v>2144</v>
      </c>
      <c r="E594" t="s">
        <v>2332</v>
      </c>
      <c r="F594" s="13">
        <v>46296</v>
      </c>
      <c r="G594" t="s">
        <v>93</v>
      </c>
      <c r="H594" t="s">
        <v>94</v>
      </c>
      <c r="I594" s="12">
        <f>_xlfn.XLOOKUP(A:A,'FY26 Prelim Allocation'!B:B, 'FY26 Prelim Allocation'!F:F, "", FALSE)</f>
        <v>6454.01</v>
      </c>
      <c r="J594" s="12">
        <f>_xlfn.XLOOKUP(A:A, 'FY26 Full Allocation'!B:B, 'FY26 Full Allocation'!F:F, "", FALSE)</f>
        <v>6453.05</v>
      </c>
      <c r="K594" s="12">
        <f>_xlfn.XLOOKUP(A:A, 'FY26 Full Allocation'!B:B, 'FY26 Full Allocation'!F:F, "", FALSE)</f>
        <v>6453.05</v>
      </c>
      <c r="O594" t="s">
        <v>95</v>
      </c>
      <c r="P594">
        <f>_xlfn.XLOOKUP(A594,'FY26 Indirect Cost Rates'!E:E, 'FY26 Indirect Cost Rates'!D:D, "", FALSE)</f>
        <v>5.55</v>
      </c>
      <c r="Q594">
        <f t="shared" si="9"/>
        <v>5.5500000000000001E-2</v>
      </c>
    </row>
    <row r="595" spans="1:17">
      <c r="A595" t="s">
        <v>2145</v>
      </c>
      <c r="B595" t="s">
        <v>2146</v>
      </c>
      <c r="C595" t="s">
        <v>2147</v>
      </c>
      <c r="D595" t="s">
        <v>2148</v>
      </c>
      <c r="E595" t="s">
        <v>2332</v>
      </c>
      <c r="F595" s="13">
        <v>46296</v>
      </c>
      <c r="G595" t="s">
        <v>93</v>
      </c>
      <c r="H595" t="s">
        <v>94</v>
      </c>
      <c r="I595" s="12">
        <f>_xlfn.XLOOKUP(A:A,'FY26 Prelim Allocation'!B:B, 'FY26 Prelim Allocation'!F:F, "", FALSE)</f>
        <v>877.87</v>
      </c>
      <c r="J595" s="12">
        <f>_xlfn.XLOOKUP(A:A, 'FY26 Full Allocation'!B:B, 'FY26 Full Allocation'!F:F, "", FALSE)</f>
        <v>877.79</v>
      </c>
      <c r="K595" s="12">
        <f>_xlfn.XLOOKUP(A:A, 'FY26 Full Allocation'!B:B, 'FY26 Full Allocation'!F:F, "", FALSE)</f>
        <v>877.79</v>
      </c>
      <c r="O595" t="s">
        <v>95</v>
      </c>
      <c r="P595" t="str">
        <f>_xlfn.XLOOKUP(A595,'FY26 Indirect Cost Rates'!E:E, 'FY26 Indirect Cost Rates'!D:D, "", FALSE)</f>
        <v/>
      </c>
      <c r="Q595">
        <f t="shared" si="9"/>
        <v>0</v>
      </c>
    </row>
    <row r="596" spans="1:17">
      <c r="A596" t="s">
        <v>2149</v>
      </c>
      <c r="B596" t="s">
        <v>2150</v>
      </c>
      <c r="C596" t="s">
        <v>2151</v>
      </c>
      <c r="D596" t="s">
        <v>2152</v>
      </c>
      <c r="E596" t="s">
        <v>2332</v>
      </c>
      <c r="F596" s="13">
        <v>46296</v>
      </c>
      <c r="G596" t="s">
        <v>93</v>
      </c>
      <c r="H596" t="s">
        <v>94</v>
      </c>
      <c r="I596" s="12">
        <f>_xlfn.XLOOKUP(A:A,'FY26 Prelim Allocation'!B:B, 'FY26 Prelim Allocation'!F:F, "", FALSE)</f>
        <v>1102.6600000000001</v>
      </c>
      <c r="J596" s="12">
        <f>_xlfn.XLOOKUP(A:A, 'FY26 Full Allocation'!B:B, 'FY26 Full Allocation'!F:F, "", FALSE)</f>
        <v>1102.57</v>
      </c>
      <c r="K596" s="12">
        <f>_xlfn.XLOOKUP(A:A, 'FY26 Full Allocation'!B:B, 'FY26 Full Allocation'!F:F, "", FALSE)</f>
        <v>1102.57</v>
      </c>
      <c r="O596" t="s">
        <v>95</v>
      </c>
      <c r="P596" t="str">
        <f>_xlfn.XLOOKUP(A596,'FY26 Indirect Cost Rates'!E:E, 'FY26 Indirect Cost Rates'!D:D, "", FALSE)</f>
        <v/>
      </c>
      <c r="Q596">
        <f t="shared" si="9"/>
        <v>0</v>
      </c>
    </row>
    <row r="597" spans="1:17">
      <c r="A597" t="s">
        <v>2153</v>
      </c>
      <c r="B597" t="s">
        <v>2154</v>
      </c>
      <c r="C597" t="s">
        <v>2155</v>
      </c>
      <c r="D597" t="s">
        <v>2156</v>
      </c>
      <c r="E597" t="s">
        <v>2332</v>
      </c>
      <c r="F597" s="13">
        <v>46296</v>
      </c>
      <c r="G597" t="s">
        <v>93</v>
      </c>
      <c r="H597" t="s">
        <v>94</v>
      </c>
      <c r="I597" s="12">
        <f>_xlfn.XLOOKUP(A:A,'FY26 Prelim Allocation'!B:B, 'FY26 Prelim Allocation'!F:F, "", FALSE)</f>
        <v>1456.59</v>
      </c>
      <c r="J597" s="12">
        <f>_xlfn.XLOOKUP(A:A, 'FY26 Full Allocation'!B:B, 'FY26 Full Allocation'!F:F, "", FALSE)</f>
        <v>1456.48</v>
      </c>
      <c r="K597" s="12">
        <f>_xlfn.XLOOKUP(A:A, 'FY26 Full Allocation'!B:B, 'FY26 Full Allocation'!F:F, "", FALSE)</f>
        <v>1456.48</v>
      </c>
      <c r="O597" t="s">
        <v>95</v>
      </c>
      <c r="P597" t="str">
        <f>_xlfn.XLOOKUP(A597,'FY26 Indirect Cost Rates'!E:E, 'FY26 Indirect Cost Rates'!D:D, "", FALSE)</f>
        <v/>
      </c>
      <c r="Q597">
        <f t="shared" si="9"/>
        <v>0</v>
      </c>
    </row>
    <row r="598" spans="1:17">
      <c r="A598" t="s">
        <v>2157</v>
      </c>
      <c r="B598" t="s">
        <v>2158</v>
      </c>
      <c r="C598" t="s">
        <v>2158</v>
      </c>
      <c r="D598" t="s">
        <v>2159</v>
      </c>
      <c r="E598" t="s">
        <v>2332</v>
      </c>
      <c r="F598" s="13">
        <v>46296</v>
      </c>
      <c r="G598" t="s">
        <v>93</v>
      </c>
      <c r="H598" t="s">
        <v>94</v>
      </c>
      <c r="I598" s="12">
        <f>_xlfn.XLOOKUP(A:A,'FY26 Prelim Allocation'!B:B, 'FY26 Prelim Allocation'!F:F, "", FALSE)</f>
        <v>0</v>
      </c>
      <c r="J598" s="12">
        <f>_xlfn.XLOOKUP(A:A, 'FY26 Full Allocation'!B:B, 'FY26 Full Allocation'!F:F, "", FALSE)</f>
        <v>0</v>
      </c>
      <c r="K598" s="12">
        <f>_xlfn.XLOOKUP(A:A, 'FY26 Full Allocation'!B:B, 'FY26 Full Allocation'!F:F, "", FALSE)</f>
        <v>0</v>
      </c>
      <c r="O598" t="s">
        <v>95</v>
      </c>
      <c r="P598">
        <f>_xlfn.XLOOKUP(A598,'FY26 Indirect Cost Rates'!E:E, 'FY26 Indirect Cost Rates'!D:D, "", FALSE)</f>
        <v>8</v>
      </c>
      <c r="Q598">
        <f t="shared" si="9"/>
        <v>0.08</v>
      </c>
    </row>
    <row r="599" spans="1:17">
      <c r="A599" t="s">
        <v>2160</v>
      </c>
      <c r="B599" t="s">
        <v>2161</v>
      </c>
      <c r="C599" t="s">
        <v>2161</v>
      </c>
      <c r="D599" t="s">
        <v>2162</v>
      </c>
      <c r="E599" t="s">
        <v>2332</v>
      </c>
      <c r="F599" s="13">
        <v>46296</v>
      </c>
      <c r="G599" t="s">
        <v>93</v>
      </c>
      <c r="H599" t="s">
        <v>94</v>
      </c>
      <c r="I599" s="12">
        <f>_xlfn.XLOOKUP(A:A,'FY26 Prelim Allocation'!B:B, 'FY26 Prelim Allocation'!F:F, "", FALSE)</f>
        <v>8199.75</v>
      </c>
      <c r="J599" s="12">
        <f>_xlfn.XLOOKUP(A:A, 'FY26 Full Allocation'!B:B, 'FY26 Full Allocation'!F:F, "", FALSE)</f>
        <v>8198.24</v>
      </c>
      <c r="K599" s="12">
        <f>_xlfn.XLOOKUP(A:A, 'FY26 Full Allocation'!B:B, 'FY26 Full Allocation'!F:F, "", FALSE)</f>
        <v>8198.24</v>
      </c>
      <c r="O599" t="s">
        <v>95</v>
      </c>
      <c r="P599">
        <f>_xlfn.XLOOKUP(A599,'FY26 Indirect Cost Rates'!E:E, 'FY26 Indirect Cost Rates'!D:D, "", FALSE)</f>
        <v>8</v>
      </c>
      <c r="Q599">
        <f t="shared" si="9"/>
        <v>0.08</v>
      </c>
    </row>
    <row r="600" spans="1:17">
      <c r="A600" t="s">
        <v>2163</v>
      </c>
      <c r="B600" t="s">
        <v>2164</v>
      </c>
      <c r="C600" t="s">
        <v>2165</v>
      </c>
      <c r="D600" t="s">
        <v>2166</v>
      </c>
      <c r="E600" t="s">
        <v>2332</v>
      </c>
      <c r="F600" s="13">
        <v>46296</v>
      </c>
      <c r="G600" t="s">
        <v>93</v>
      </c>
      <c r="H600" t="s">
        <v>94</v>
      </c>
      <c r="I600" s="12">
        <f>_xlfn.XLOOKUP(A:A,'FY26 Prelim Allocation'!B:B, 'FY26 Prelim Allocation'!F:F, "", FALSE)</f>
        <v>676.11</v>
      </c>
      <c r="J600" s="12">
        <f>_xlfn.XLOOKUP(A:A, 'FY26 Full Allocation'!B:B, 'FY26 Full Allocation'!F:F, "", FALSE)</f>
        <v>675.6</v>
      </c>
      <c r="K600" s="12">
        <f>_xlfn.XLOOKUP(A:A, 'FY26 Full Allocation'!B:B, 'FY26 Full Allocation'!F:F, "", FALSE)</f>
        <v>675.6</v>
      </c>
      <c r="O600" t="s">
        <v>95</v>
      </c>
      <c r="P600" t="str">
        <f>_xlfn.XLOOKUP(A600,'FY26 Indirect Cost Rates'!E:E, 'FY26 Indirect Cost Rates'!D:D, "", FALSE)</f>
        <v/>
      </c>
      <c r="Q600">
        <f t="shared" si="9"/>
        <v>0</v>
      </c>
    </row>
    <row r="601" spans="1:17">
      <c r="A601" t="s">
        <v>2167</v>
      </c>
      <c r="B601" t="s">
        <v>2168</v>
      </c>
      <c r="C601" t="s">
        <v>2169</v>
      </c>
      <c r="D601" t="s">
        <v>2170</v>
      </c>
      <c r="E601" t="s">
        <v>2332</v>
      </c>
      <c r="F601" s="13">
        <v>46296</v>
      </c>
      <c r="G601" t="s">
        <v>93</v>
      </c>
      <c r="H601" t="s">
        <v>94</v>
      </c>
      <c r="I601" s="12">
        <f>_xlfn.XLOOKUP(A:A,'FY26 Prelim Allocation'!B:B, 'FY26 Prelim Allocation'!F:F, "", FALSE)</f>
        <v>946.72</v>
      </c>
      <c r="J601" s="12">
        <f>_xlfn.XLOOKUP(A:A, 'FY26 Full Allocation'!B:B, 'FY26 Full Allocation'!F:F, "", FALSE)</f>
        <v>946.27</v>
      </c>
      <c r="K601" s="12">
        <f>_xlfn.XLOOKUP(A:A, 'FY26 Full Allocation'!B:B, 'FY26 Full Allocation'!F:F, "", FALSE)</f>
        <v>946.27</v>
      </c>
      <c r="O601" t="s">
        <v>95</v>
      </c>
      <c r="P601">
        <f>_xlfn.XLOOKUP(A601,'FY26 Indirect Cost Rates'!E:E, 'FY26 Indirect Cost Rates'!D:D, "", FALSE)</f>
        <v>8</v>
      </c>
      <c r="Q601">
        <f t="shared" si="9"/>
        <v>0.08</v>
      </c>
    </row>
    <row r="602" spans="1:17">
      <c r="A602" t="s">
        <v>2171</v>
      </c>
      <c r="B602" t="s">
        <v>2172</v>
      </c>
      <c r="C602" t="s">
        <v>2172</v>
      </c>
      <c r="D602" t="s">
        <v>2173</v>
      </c>
      <c r="E602" t="s">
        <v>2332</v>
      </c>
      <c r="F602" s="13">
        <v>46296</v>
      </c>
      <c r="G602" t="s">
        <v>93</v>
      </c>
      <c r="H602" t="s">
        <v>94</v>
      </c>
      <c r="I602" s="12">
        <f>_xlfn.XLOOKUP(A:A,'FY26 Prelim Allocation'!B:B, 'FY26 Prelim Allocation'!F:F, "", FALSE)</f>
        <v>0</v>
      </c>
      <c r="J602" s="12">
        <f>_xlfn.XLOOKUP(A:A, 'FY26 Full Allocation'!B:B, 'FY26 Full Allocation'!F:F, "", FALSE)</f>
        <v>0</v>
      </c>
      <c r="K602" s="12">
        <f>_xlfn.XLOOKUP(A:A, 'FY26 Full Allocation'!B:B, 'FY26 Full Allocation'!F:F, "", FALSE)</f>
        <v>0</v>
      </c>
      <c r="O602" t="s">
        <v>95</v>
      </c>
      <c r="P602" t="str">
        <f>_xlfn.XLOOKUP(A602,'FY26 Indirect Cost Rates'!E:E, 'FY26 Indirect Cost Rates'!D:D, "", FALSE)</f>
        <v/>
      </c>
      <c r="Q602">
        <f t="shared" si="9"/>
        <v>0</v>
      </c>
    </row>
    <row r="603" spans="1:17">
      <c r="A603" t="s">
        <v>2174</v>
      </c>
      <c r="B603" t="s">
        <v>2175</v>
      </c>
      <c r="C603" t="s">
        <v>2176</v>
      </c>
      <c r="D603" t="s">
        <v>2177</v>
      </c>
      <c r="E603" t="s">
        <v>2332</v>
      </c>
      <c r="F603" s="13">
        <v>46296</v>
      </c>
      <c r="G603" t="s">
        <v>93</v>
      </c>
      <c r="H603" t="s">
        <v>94</v>
      </c>
      <c r="I603" s="12">
        <f>_xlfn.XLOOKUP(A:A,'FY26 Prelim Allocation'!B:B, 'FY26 Prelim Allocation'!F:F, "", FALSE)</f>
        <v>275207.09999999998</v>
      </c>
      <c r="J603" s="12">
        <f>_xlfn.XLOOKUP(A:A, 'FY26 Full Allocation'!B:B, 'FY26 Full Allocation'!F:F, "", FALSE)</f>
        <v>275830.21999999997</v>
      </c>
      <c r="K603" s="12">
        <f>_xlfn.XLOOKUP(A:A, 'FY26 Full Allocation'!B:B, 'FY26 Full Allocation'!F:F, "", FALSE)</f>
        <v>275830.21999999997</v>
      </c>
      <c r="O603" t="s">
        <v>95</v>
      </c>
      <c r="P603">
        <f>_xlfn.XLOOKUP(A603,'FY26 Indirect Cost Rates'!E:E, 'FY26 Indirect Cost Rates'!D:D, "", FALSE)</f>
        <v>3.75</v>
      </c>
      <c r="Q603">
        <f t="shared" si="9"/>
        <v>3.7499999999999999E-2</v>
      </c>
    </row>
    <row r="604" spans="1:17">
      <c r="A604" t="s">
        <v>2178</v>
      </c>
      <c r="B604" t="s">
        <v>2179</v>
      </c>
      <c r="C604" t="s">
        <v>2180</v>
      </c>
      <c r="D604" t="s">
        <v>2181</v>
      </c>
      <c r="E604" t="s">
        <v>2332</v>
      </c>
      <c r="F604" s="13">
        <v>46296</v>
      </c>
      <c r="G604" t="s">
        <v>93</v>
      </c>
      <c r="H604" t="s">
        <v>94</v>
      </c>
      <c r="I604" s="12">
        <f>_xlfn.XLOOKUP(A:A,'FY26 Prelim Allocation'!B:B, 'FY26 Prelim Allocation'!F:F, "", FALSE)</f>
        <v>0</v>
      </c>
      <c r="J604" s="12">
        <f>_xlfn.XLOOKUP(A:A, 'FY26 Full Allocation'!B:B, 'FY26 Full Allocation'!F:F, "", FALSE)</f>
        <v>0</v>
      </c>
      <c r="K604" s="12">
        <f>_xlfn.XLOOKUP(A:A, 'FY26 Full Allocation'!B:B, 'FY26 Full Allocation'!F:F, "", FALSE)</f>
        <v>0</v>
      </c>
      <c r="O604" t="s">
        <v>95</v>
      </c>
      <c r="P604" t="str">
        <f>_xlfn.XLOOKUP(A604,'FY26 Indirect Cost Rates'!E:E, 'FY26 Indirect Cost Rates'!D:D, "", FALSE)</f>
        <v/>
      </c>
      <c r="Q604">
        <f t="shared" si="9"/>
        <v>0</v>
      </c>
    </row>
    <row r="605" spans="1:17">
      <c r="A605" t="s">
        <v>2182</v>
      </c>
      <c r="B605" t="s">
        <v>2183</v>
      </c>
      <c r="C605" t="s">
        <v>2184</v>
      </c>
      <c r="D605" t="s">
        <v>2185</v>
      </c>
      <c r="E605" t="s">
        <v>2332</v>
      </c>
      <c r="F605" s="13">
        <v>46296</v>
      </c>
      <c r="G605" t="s">
        <v>93</v>
      </c>
      <c r="H605" t="s">
        <v>94</v>
      </c>
      <c r="I605" s="12">
        <f>_xlfn.XLOOKUP(A:A,'FY26 Prelim Allocation'!B:B, 'FY26 Prelim Allocation'!F:F, "", FALSE)</f>
        <v>0</v>
      </c>
      <c r="J605" s="12">
        <f>_xlfn.XLOOKUP(A:A, 'FY26 Full Allocation'!B:B, 'FY26 Full Allocation'!F:F, "", FALSE)</f>
        <v>0</v>
      </c>
      <c r="K605" s="12">
        <f>_xlfn.XLOOKUP(A:A, 'FY26 Full Allocation'!B:B, 'FY26 Full Allocation'!F:F, "", FALSE)</f>
        <v>0</v>
      </c>
      <c r="O605" t="s">
        <v>95</v>
      </c>
      <c r="P605" t="str">
        <f>_xlfn.XLOOKUP(A605,'FY26 Indirect Cost Rates'!E:E, 'FY26 Indirect Cost Rates'!D:D, "", FALSE)</f>
        <v/>
      </c>
      <c r="Q605">
        <f t="shared" si="9"/>
        <v>0</v>
      </c>
    </row>
    <row r="606" spans="1:17">
      <c r="A606" t="s">
        <v>2186</v>
      </c>
      <c r="B606" t="s">
        <v>2187</v>
      </c>
      <c r="C606" t="s">
        <v>2188</v>
      </c>
      <c r="D606" t="s">
        <v>2189</v>
      </c>
      <c r="E606" t="s">
        <v>2332</v>
      </c>
      <c r="F606" s="13">
        <v>46296</v>
      </c>
      <c r="G606" t="s">
        <v>93</v>
      </c>
      <c r="H606" t="s">
        <v>94</v>
      </c>
      <c r="I606" s="12">
        <f>_xlfn.XLOOKUP(A:A,'FY26 Prelim Allocation'!B:B, 'FY26 Prelim Allocation'!F:F, "", FALSE)</f>
        <v>2266.7399999999998</v>
      </c>
      <c r="J606" s="12">
        <f>_xlfn.XLOOKUP(A:A, 'FY26 Full Allocation'!B:B, 'FY26 Full Allocation'!F:F, "", FALSE)</f>
        <v>2264.89</v>
      </c>
      <c r="K606" s="12">
        <f>_xlfn.XLOOKUP(A:A, 'FY26 Full Allocation'!B:B, 'FY26 Full Allocation'!F:F, "", FALSE)</f>
        <v>2264.89</v>
      </c>
      <c r="O606" t="s">
        <v>95</v>
      </c>
      <c r="P606">
        <f>_xlfn.XLOOKUP(A606,'FY26 Indirect Cost Rates'!E:E, 'FY26 Indirect Cost Rates'!D:D, "", FALSE)</f>
        <v>6.85</v>
      </c>
      <c r="Q606">
        <f t="shared" si="9"/>
        <v>6.8499999999999991E-2</v>
      </c>
    </row>
    <row r="607" spans="1:17">
      <c r="A607" t="s">
        <v>2190</v>
      </c>
      <c r="B607" t="s">
        <v>2191</v>
      </c>
      <c r="C607" t="s">
        <v>2192</v>
      </c>
      <c r="D607" t="s">
        <v>2193</v>
      </c>
      <c r="E607" t="s">
        <v>2332</v>
      </c>
      <c r="F607" s="13">
        <v>46296</v>
      </c>
      <c r="G607" t="s">
        <v>93</v>
      </c>
      <c r="H607" t="s">
        <v>94</v>
      </c>
      <c r="I607" s="12">
        <f>_xlfn.XLOOKUP(A:A,'FY26 Prelim Allocation'!B:B, 'FY26 Prelim Allocation'!F:F, "", FALSE)</f>
        <v>33964.11</v>
      </c>
      <c r="J607" s="12">
        <f>_xlfn.XLOOKUP(A:A, 'FY26 Full Allocation'!B:B, 'FY26 Full Allocation'!F:F, "", FALSE)</f>
        <v>33949.199999999997</v>
      </c>
      <c r="K607" s="12">
        <f>_xlfn.XLOOKUP(A:A, 'FY26 Full Allocation'!B:B, 'FY26 Full Allocation'!F:F, "", FALSE)</f>
        <v>33949.199999999997</v>
      </c>
      <c r="O607" t="s">
        <v>95</v>
      </c>
      <c r="P607">
        <f>_xlfn.XLOOKUP(A607,'FY26 Indirect Cost Rates'!E:E, 'FY26 Indirect Cost Rates'!D:D, "", FALSE)</f>
        <v>5.23</v>
      </c>
      <c r="Q607">
        <f t="shared" si="9"/>
        <v>5.2300000000000006E-2</v>
      </c>
    </row>
    <row r="608" spans="1:17">
      <c r="A608" t="s">
        <v>2194</v>
      </c>
      <c r="B608" t="s">
        <v>2195</v>
      </c>
      <c r="C608" t="s">
        <v>2196</v>
      </c>
      <c r="D608">
        <v>0</v>
      </c>
      <c r="E608" t="s">
        <v>2332</v>
      </c>
      <c r="F608" s="13">
        <v>46296</v>
      </c>
      <c r="G608" t="s">
        <v>93</v>
      </c>
      <c r="H608" t="s">
        <v>94</v>
      </c>
      <c r="I608" s="12">
        <f>_xlfn.XLOOKUP(A:A,'FY26 Prelim Allocation'!B:B, 'FY26 Prelim Allocation'!F:F, "", FALSE)</f>
        <v>318.56</v>
      </c>
      <c r="J608" s="12">
        <f>_xlfn.XLOOKUP(A:A, 'FY26 Full Allocation'!B:B, 'FY26 Full Allocation'!F:F, "", FALSE)</f>
        <v>318.45999999999998</v>
      </c>
      <c r="K608" s="12">
        <f>_xlfn.XLOOKUP(A:A, 'FY26 Full Allocation'!B:B, 'FY26 Full Allocation'!F:F, "", FALSE)</f>
        <v>318.45999999999998</v>
      </c>
      <c r="O608" t="s">
        <v>95</v>
      </c>
      <c r="P608" t="str">
        <f>_xlfn.XLOOKUP(A608,'FY26 Indirect Cost Rates'!E:E, 'FY26 Indirect Cost Rates'!D:D, "", FALSE)</f>
        <v/>
      </c>
      <c r="Q608">
        <f t="shared" si="9"/>
        <v>0</v>
      </c>
    </row>
    <row r="609" spans="1:17">
      <c r="A609" t="s">
        <v>2197</v>
      </c>
      <c r="B609" t="s">
        <v>2198</v>
      </c>
      <c r="C609" t="s">
        <v>2199</v>
      </c>
      <c r="D609" t="s">
        <v>2200</v>
      </c>
      <c r="E609" t="s">
        <v>2332</v>
      </c>
      <c r="F609" s="13">
        <v>46296</v>
      </c>
      <c r="G609" t="s">
        <v>93</v>
      </c>
      <c r="H609" t="s">
        <v>94</v>
      </c>
      <c r="I609" s="12">
        <f>_xlfn.XLOOKUP(A:A,'FY26 Prelim Allocation'!B:B, 'FY26 Prelim Allocation'!F:F, "", FALSE)</f>
        <v>1921.27</v>
      </c>
      <c r="J609" s="12">
        <f>_xlfn.XLOOKUP(A:A, 'FY26 Full Allocation'!B:B, 'FY26 Full Allocation'!F:F, "", FALSE)</f>
        <v>0</v>
      </c>
      <c r="K609" s="12">
        <f>_xlfn.XLOOKUP(A:A, 'FY26 Full Allocation'!B:B, 'FY26 Full Allocation'!F:F, "", FALSE)</f>
        <v>0</v>
      </c>
      <c r="O609" t="s">
        <v>95</v>
      </c>
      <c r="P609" t="str">
        <f>_xlfn.XLOOKUP(A609,'FY26 Indirect Cost Rates'!E:E, 'FY26 Indirect Cost Rates'!D:D, "", FALSE)</f>
        <v/>
      </c>
      <c r="Q609">
        <f t="shared" si="9"/>
        <v>0</v>
      </c>
    </row>
    <row r="610" spans="1:17">
      <c r="A610" t="s">
        <v>2201</v>
      </c>
      <c r="B610" t="s">
        <v>2202</v>
      </c>
      <c r="C610" t="s">
        <v>2203</v>
      </c>
      <c r="D610" t="s">
        <v>2204</v>
      </c>
      <c r="E610" t="s">
        <v>2332</v>
      </c>
      <c r="F610" s="13">
        <v>46296</v>
      </c>
      <c r="G610" t="s">
        <v>93</v>
      </c>
      <c r="H610" t="s">
        <v>94</v>
      </c>
      <c r="I610" s="12">
        <f>_xlfn.XLOOKUP(A:A,'FY26 Prelim Allocation'!B:B, 'FY26 Prelim Allocation'!F:F, "", FALSE)</f>
        <v>0</v>
      </c>
      <c r="J610" s="12">
        <f>_xlfn.XLOOKUP(A:A, 'FY26 Full Allocation'!B:B, 'FY26 Full Allocation'!F:F, "", FALSE)</f>
        <v>0</v>
      </c>
      <c r="K610" s="12">
        <f>_xlfn.XLOOKUP(A:A, 'FY26 Full Allocation'!B:B, 'FY26 Full Allocation'!F:F, "", FALSE)</f>
        <v>0</v>
      </c>
      <c r="O610" t="s">
        <v>95</v>
      </c>
      <c r="P610" t="str">
        <f>_xlfn.XLOOKUP(A610,'FY26 Indirect Cost Rates'!E:E, 'FY26 Indirect Cost Rates'!D:D, "", FALSE)</f>
        <v/>
      </c>
      <c r="Q610">
        <f t="shared" si="9"/>
        <v>0</v>
      </c>
    </row>
    <row r="611" spans="1:17">
      <c r="A611" t="s">
        <v>2205</v>
      </c>
      <c r="B611" t="s">
        <v>2206</v>
      </c>
      <c r="C611" t="s">
        <v>2206</v>
      </c>
      <c r="D611" t="s">
        <v>2207</v>
      </c>
      <c r="E611" t="s">
        <v>2332</v>
      </c>
      <c r="F611" s="13">
        <v>46296</v>
      </c>
      <c r="G611" t="s">
        <v>93</v>
      </c>
      <c r="H611" t="s">
        <v>94</v>
      </c>
      <c r="I611" s="12">
        <f>_xlfn.XLOOKUP(A:A,'FY26 Prelim Allocation'!B:B, 'FY26 Prelim Allocation'!F:F, "", FALSE)</f>
        <v>0</v>
      </c>
      <c r="J611" s="12">
        <f>_xlfn.XLOOKUP(A:A, 'FY26 Full Allocation'!B:B, 'FY26 Full Allocation'!F:F, "", FALSE)</f>
        <v>0</v>
      </c>
      <c r="K611" s="12">
        <f>_xlfn.XLOOKUP(A:A, 'FY26 Full Allocation'!B:B, 'FY26 Full Allocation'!F:F, "", FALSE)</f>
        <v>0</v>
      </c>
      <c r="O611" t="s">
        <v>95</v>
      </c>
      <c r="P611" t="str">
        <f>_xlfn.XLOOKUP(A611,'FY26 Indirect Cost Rates'!E:E, 'FY26 Indirect Cost Rates'!D:D, "", FALSE)</f>
        <v/>
      </c>
      <c r="Q611">
        <f t="shared" si="9"/>
        <v>0</v>
      </c>
    </row>
    <row r="612" spans="1:17">
      <c r="A612" t="s">
        <v>2208</v>
      </c>
      <c r="B612" t="s">
        <v>2209</v>
      </c>
      <c r="C612" t="s">
        <v>2209</v>
      </c>
      <c r="D612" t="s">
        <v>2210</v>
      </c>
      <c r="E612" t="s">
        <v>2332</v>
      </c>
      <c r="F612" s="13">
        <v>46296</v>
      </c>
      <c r="G612" t="s">
        <v>93</v>
      </c>
      <c r="H612" t="s">
        <v>94</v>
      </c>
      <c r="I612" s="12">
        <f>_xlfn.XLOOKUP(A:A,'FY26 Prelim Allocation'!B:B, 'FY26 Prelim Allocation'!F:F, "", FALSE)</f>
        <v>421.92</v>
      </c>
      <c r="J612" s="12">
        <f>_xlfn.XLOOKUP(A:A, 'FY26 Full Allocation'!B:B, 'FY26 Full Allocation'!F:F, "", FALSE)</f>
        <v>0</v>
      </c>
      <c r="K612" s="12">
        <f>_xlfn.XLOOKUP(A:A, 'FY26 Full Allocation'!B:B, 'FY26 Full Allocation'!F:F, "", FALSE)</f>
        <v>0</v>
      </c>
      <c r="O612" t="s">
        <v>95</v>
      </c>
      <c r="P612" t="str">
        <f>_xlfn.XLOOKUP(A612,'FY26 Indirect Cost Rates'!E:E, 'FY26 Indirect Cost Rates'!D:D, "", FALSE)</f>
        <v/>
      </c>
      <c r="Q612">
        <f t="shared" si="9"/>
        <v>0</v>
      </c>
    </row>
    <row r="613" spans="1:17">
      <c r="A613" t="s">
        <v>2211</v>
      </c>
      <c r="B613" t="s">
        <v>2212</v>
      </c>
      <c r="C613" t="s">
        <v>2212</v>
      </c>
      <c r="D613" t="s">
        <v>2213</v>
      </c>
      <c r="E613" t="s">
        <v>2332</v>
      </c>
      <c r="F613" s="13">
        <v>46296</v>
      </c>
      <c r="G613" t="s">
        <v>93</v>
      </c>
      <c r="H613" t="s">
        <v>94</v>
      </c>
      <c r="I613" s="12">
        <f>_xlfn.XLOOKUP(A:A,'FY26 Prelim Allocation'!B:B, 'FY26 Prelim Allocation'!F:F, "", FALSE)</f>
        <v>0</v>
      </c>
      <c r="J613" s="12">
        <f>_xlfn.XLOOKUP(A:A, 'FY26 Full Allocation'!B:B, 'FY26 Full Allocation'!F:F, "", FALSE)</f>
        <v>0</v>
      </c>
      <c r="K613" s="12">
        <f>_xlfn.XLOOKUP(A:A, 'FY26 Full Allocation'!B:B, 'FY26 Full Allocation'!F:F, "", FALSE)</f>
        <v>0</v>
      </c>
      <c r="O613" t="s">
        <v>95</v>
      </c>
      <c r="P613">
        <f>_xlfn.XLOOKUP(A613,'FY26 Indirect Cost Rates'!E:E, 'FY26 Indirect Cost Rates'!D:D, "", FALSE)</f>
        <v>8</v>
      </c>
      <c r="Q613">
        <f t="shared" si="9"/>
        <v>0.08</v>
      </c>
    </row>
    <row r="614" spans="1:17">
      <c r="A614" t="s">
        <v>2214</v>
      </c>
      <c r="B614" t="s">
        <v>2215</v>
      </c>
      <c r="C614" t="s">
        <v>2216</v>
      </c>
      <c r="D614" t="s">
        <v>2217</v>
      </c>
      <c r="E614" t="s">
        <v>2332</v>
      </c>
      <c r="F614" s="13">
        <v>46296</v>
      </c>
      <c r="G614" t="s">
        <v>93</v>
      </c>
      <c r="H614" t="s">
        <v>94</v>
      </c>
      <c r="I614" s="12">
        <f>_xlfn.XLOOKUP(A:A,'FY26 Prelim Allocation'!B:B, 'FY26 Prelim Allocation'!F:F, "", FALSE)</f>
        <v>724.57</v>
      </c>
      <c r="J614" s="12">
        <f>_xlfn.XLOOKUP(A:A, 'FY26 Full Allocation'!B:B, 'FY26 Full Allocation'!F:F, "", FALSE)</f>
        <v>724.42</v>
      </c>
      <c r="K614" s="12">
        <f>_xlfn.XLOOKUP(A:A, 'FY26 Full Allocation'!B:B, 'FY26 Full Allocation'!F:F, "", FALSE)</f>
        <v>724.42</v>
      </c>
      <c r="O614" t="s">
        <v>95</v>
      </c>
      <c r="P614">
        <f>_xlfn.XLOOKUP(A614,'FY26 Indirect Cost Rates'!E:E, 'FY26 Indirect Cost Rates'!D:D, "", FALSE)</f>
        <v>8</v>
      </c>
      <c r="Q614">
        <f t="shared" si="9"/>
        <v>0.08</v>
      </c>
    </row>
    <row r="615" spans="1:17">
      <c r="A615" t="s">
        <v>2218</v>
      </c>
      <c r="B615" t="s">
        <v>2219</v>
      </c>
      <c r="C615" t="s">
        <v>2220</v>
      </c>
      <c r="D615" t="s">
        <v>2221</v>
      </c>
      <c r="E615" t="s">
        <v>2332</v>
      </c>
      <c r="F615" s="13">
        <v>46296</v>
      </c>
      <c r="G615" t="s">
        <v>93</v>
      </c>
      <c r="H615" t="s">
        <v>94</v>
      </c>
      <c r="I615" s="12">
        <f>_xlfn.XLOOKUP(A:A,'FY26 Prelim Allocation'!B:B, 'FY26 Prelim Allocation'!F:F, "", FALSE)</f>
        <v>1379.57</v>
      </c>
      <c r="J615" s="12">
        <f>_xlfn.XLOOKUP(A:A, 'FY26 Full Allocation'!B:B, 'FY26 Full Allocation'!F:F, "", FALSE)</f>
        <v>1379.24</v>
      </c>
      <c r="K615" s="12">
        <f>_xlfn.XLOOKUP(A:A, 'FY26 Full Allocation'!B:B, 'FY26 Full Allocation'!F:F, "", FALSE)</f>
        <v>1379.24</v>
      </c>
      <c r="O615" t="s">
        <v>95</v>
      </c>
      <c r="P615">
        <f>_xlfn.XLOOKUP(A615,'FY26 Indirect Cost Rates'!E:E, 'FY26 Indirect Cost Rates'!D:D, "", FALSE)</f>
        <v>8</v>
      </c>
      <c r="Q615">
        <f t="shared" si="9"/>
        <v>0.08</v>
      </c>
    </row>
    <row r="616" spans="1:17">
      <c r="A616" t="s">
        <v>2222</v>
      </c>
      <c r="B616" t="s">
        <v>2223</v>
      </c>
      <c r="C616" t="s">
        <v>2224</v>
      </c>
      <c r="D616" t="s">
        <v>2225</v>
      </c>
      <c r="E616" t="s">
        <v>2332</v>
      </c>
      <c r="F616" s="13">
        <v>46296</v>
      </c>
      <c r="G616" t="s">
        <v>93</v>
      </c>
      <c r="H616" t="s">
        <v>94</v>
      </c>
      <c r="I616" s="12">
        <f>_xlfn.XLOOKUP(A:A,'FY26 Prelim Allocation'!B:B, 'FY26 Prelim Allocation'!F:F, "", FALSE)</f>
        <v>674.89</v>
      </c>
      <c r="J616" s="12">
        <f>_xlfn.XLOOKUP(A:A, 'FY26 Full Allocation'!B:B, 'FY26 Full Allocation'!F:F, "", FALSE)</f>
        <v>0</v>
      </c>
      <c r="K616" s="12">
        <f>_xlfn.XLOOKUP(A:A, 'FY26 Full Allocation'!B:B, 'FY26 Full Allocation'!F:F, "", FALSE)</f>
        <v>0</v>
      </c>
      <c r="O616" t="s">
        <v>95</v>
      </c>
      <c r="P616" t="str">
        <f>_xlfn.XLOOKUP(A616,'FY26 Indirect Cost Rates'!E:E, 'FY26 Indirect Cost Rates'!D:D, "", FALSE)</f>
        <v/>
      </c>
      <c r="Q616">
        <f t="shared" si="9"/>
        <v>0</v>
      </c>
    </row>
    <row r="617" spans="1:17">
      <c r="A617" t="s">
        <v>2226</v>
      </c>
      <c r="B617" t="s">
        <v>2227</v>
      </c>
      <c r="C617" t="s">
        <v>2227</v>
      </c>
      <c r="D617" t="s">
        <v>2228</v>
      </c>
      <c r="E617" t="s">
        <v>2332</v>
      </c>
      <c r="F617" s="13">
        <v>46296</v>
      </c>
      <c r="G617" t="s">
        <v>93</v>
      </c>
      <c r="H617" t="s">
        <v>94</v>
      </c>
      <c r="I617" s="12">
        <f>_xlfn.XLOOKUP(A:A,'FY26 Prelim Allocation'!B:B, 'FY26 Prelim Allocation'!F:F, "", FALSE)</f>
        <v>0</v>
      </c>
      <c r="J617" s="12">
        <f>_xlfn.XLOOKUP(A:A, 'FY26 Full Allocation'!B:B, 'FY26 Full Allocation'!F:F, "", FALSE)</f>
        <v>0</v>
      </c>
      <c r="K617" s="12">
        <f>_xlfn.XLOOKUP(A:A, 'FY26 Full Allocation'!B:B, 'FY26 Full Allocation'!F:F, "", FALSE)</f>
        <v>0</v>
      </c>
      <c r="O617" t="s">
        <v>95</v>
      </c>
      <c r="P617" t="str">
        <f>_xlfn.XLOOKUP(A617,'FY26 Indirect Cost Rates'!E:E, 'FY26 Indirect Cost Rates'!D:D, "", FALSE)</f>
        <v/>
      </c>
      <c r="Q617">
        <f t="shared" si="9"/>
        <v>0</v>
      </c>
    </row>
    <row r="618" spans="1:17">
      <c r="A618" t="s">
        <v>2229</v>
      </c>
      <c r="B618" t="s">
        <v>2230</v>
      </c>
      <c r="C618" t="s">
        <v>2231</v>
      </c>
      <c r="D618" t="s">
        <v>2232</v>
      </c>
      <c r="E618" t="s">
        <v>2332</v>
      </c>
      <c r="F618" s="13">
        <v>46296</v>
      </c>
      <c r="G618" t="s">
        <v>93</v>
      </c>
      <c r="H618" t="s">
        <v>94</v>
      </c>
      <c r="I618" s="12">
        <f>_xlfn.XLOOKUP(A:A,'FY26 Prelim Allocation'!B:B, 'FY26 Prelim Allocation'!F:F, "", FALSE)</f>
        <v>6365.46</v>
      </c>
      <c r="J618" s="12">
        <f>_xlfn.XLOOKUP(A:A, 'FY26 Full Allocation'!B:B, 'FY26 Full Allocation'!F:F, "", FALSE)</f>
        <v>6363.62</v>
      </c>
      <c r="K618" s="12">
        <f>_xlfn.XLOOKUP(A:A, 'FY26 Full Allocation'!B:B, 'FY26 Full Allocation'!F:F, "", FALSE)</f>
        <v>6363.62</v>
      </c>
      <c r="O618" t="s">
        <v>95</v>
      </c>
      <c r="P618">
        <f>_xlfn.XLOOKUP(A618,'FY26 Indirect Cost Rates'!E:E, 'FY26 Indirect Cost Rates'!D:D, "", FALSE)</f>
        <v>8</v>
      </c>
      <c r="Q618">
        <f t="shared" si="9"/>
        <v>0.08</v>
      </c>
    </row>
    <row r="619" spans="1:17">
      <c r="A619" t="s">
        <v>2233</v>
      </c>
      <c r="B619" t="s">
        <v>2234</v>
      </c>
      <c r="C619" t="s">
        <v>2235</v>
      </c>
      <c r="D619" t="s">
        <v>2236</v>
      </c>
      <c r="E619" t="s">
        <v>2332</v>
      </c>
      <c r="F619" s="13">
        <v>46296</v>
      </c>
      <c r="G619" t="s">
        <v>93</v>
      </c>
      <c r="H619" t="s">
        <v>94</v>
      </c>
      <c r="I619" s="12">
        <f>_xlfn.XLOOKUP(A:A,'FY26 Prelim Allocation'!B:B, 'FY26 Prelim Allocation'!F:F, "", FALSE)</f>
        <v>229042.66</v>
      </c>
      <c r="J619" s="12">
        <f>_xlfn.XLOOKUP(A:A, 'FY26 Full Allocation'!B:B, 'FY26 Full Allocation'!F:F, "", FALSE)</f>
        <v>229414.36</v>
      </c>
      <c r="K619" s="12">
        <f>_xlfn.XLOOKUP(A:A, 'FY26 Full Allocation'!B:B, 'FY26 Full Allocation'!F:F, "", FALSE)</f>
        <v>229414.36</v>
      </c>
      <c r="O619" t="s">
        <v>95</v>
      </c>
      <c r="P619">
        <f>_xlfn.XLOOKUP(A619,'FY26 Indirect Cost Rates'!E:E, 'FY26 Indirect Cost Rates'!D:D, "", FALSE)</f>
        <v>4.2699999999999996</v>
      </c>
      <c r="Q619">
        <f t="shared" si="9"/>
        <v>4.2699999999999995E-2</v>
      </c>
    </row>
    <row r="620" spans="1:17">
      <c r="A620" t="s">
        <v>2237</v>
      </c>
      <c r="B620" t="s">
        <v>2238</v>
      </c>
      <c r="C620" t="s">
        <v>2239</v>
      </c>
      <c r="D620" t="s">
        <v>2240</v>
      </c>
      <c r="E620" t="s">
        <v>2332</v>
      </c>
      <c r="F620" s="13">
        <v>46296</v>
      </c>
      <c r="G620" t="s">
        <v>93</v>
      </c>
      <c r="H620" t="s">
        <v>94</v>
      </c>
      <c r="I620" s="12">
        <f>_xlfn.XLOOKUP(A:A,'FY26 Prelim Allocation'!B:B, 'FY26 Prelim Allocation'!F:F, "", FALSE)</f>
        <v>1222.68</v>
      </c>
      <c r="J620" s="12">
        <f>_xlfn.XLOOKUP(A:A, 'FY26 Full Allocation'!B:B, 'FY26 Full Allocation'!F:F, "", FALSE)</f>
        <v>1222.43</v>
      </c>
      <c r="K620" s="12">
        <f>_xlfn.XLOOKUP(A:A, 'FY26 Full Allocation'!B:B, 'FY26 Full Allocation'!F:F, "", FALSE)</f>
        <v>1222.43</v>
      </c>
      <c r="O620" t="s">
        <v>95</v>
      </c>
      <c r="P620" t="str">
        <f>_xlfn.XLOOKUP(A620,'FY26 Indirect Cost Rates'!E:E, 'FY26 Indirect Cost Rates'!D:D, "", FALSE)</f>
        <v/>
      </c>
      <c r="Q620">
        <f t="shared" si="9"/>
        <v>0</v>
      </c>
    </row>
    <row r="621" spans="1:17">
      <c r="A621" t="s">
        <v>2241</v>
      </c>
      <c r="B621" t="s">
        <v>2242</v>
      </c>
      <c r="C621" t="s">
        <v>2243</v>
      </c>
      <c r="D621" t="s">
        <v>2244</v>
      </c>
      <c r="E621" t="s">
        <v>2332</v>
      </c>
      <c r="F621" s="13">
        <v>46296</v>
      </c>
      <c r="G621" t="s">
        <v>93</v>
      </c>
      <c r="H621" t="s">
        <v>94</v>
      </c>
      <c r="I621" s="12">
        <f>_xlfn.XLOOKUP(A:A,'FY26 Prelim Allocation'!B:B, 'FY26 Prelim Allocation'!F:F, "", FALSE)</f>
        <v>2812.67</v>
      </c>
      <c r="J621" s="12">
        <f>_xlfn.XLOOKUP(A:A, 'FY26 Full Allocation'!B:B, 'FY26 Full Allocation'!F:F, "", FALSE)</f>
        <v>2812.6</v>
      </c>
      <c r="K621" s="12">
        <f>_xlfn.XLOOKUP(A:A, 'FY26 Full Allocation'!B:B, 'FY26 Full Allocation'!F:F, "", FALSE)</f>
        <v>2812.6</v>
      </c>
      <c r="O621" t="s">
        <v>95</v>
      </c>
      <c r="P621" t="str">
        <f>_xlfn.XLOOKUP(A621,'FY26 Indirect Cost Rates'!E:E, 'FY26 Indirect Cost Rates'!D:D, "", FALSE)</f>
        <v/>
      </c>
      <c r="Q621">
        <f t="shared" si="9"/>
        <v>0</v>
      </c>
    </row>
    <row r="622" spans="1:17">
      <c r="A622" t="s">
        <v>2245</v>
      </c>
      <c r="B622" t="s">
        <v>2246</v>
      </c>
      <c r="C622" t="s">
        <v>2247</v>
      </c>
      <c r="D622" t="s">
        <v>2248</v>
      </c>
      <c r="E622" t="s">
        <v>2332</v>
      </c>
      <c r="F622" s="13">
        <v>46296</v>
      </c>
      <c r="G622" t="s">
        <v>93</v>
      </c>
      <c r="H622" t="s">
        <v>94</v>
      </c>
      <c r="I622" s="12">
        <f>_xlfn.XLOOKUP(A:A,'FY26 Prelim Allocation'!B:B, 'FY26 Prelim Allocation'!F:F, "", FALSE)</f>
        <v>793.22</v>
      </c>
      <c r="J622" s="12">
        <f>_xlfn.XLOOKUP(A:A, 'FY26 Full Allocation'!B:B, 'FY26 Full Allocation'!F:F, "", FALSE)</f>
        <v>792.76</v>
      </c>
      <c r="K622" s="12">
        <f>_xlfn.XLOOKUP(A:A, 'FY26 Full Allocation'!B:B, 'FY26 Full Allocation'!F:F, "", FALSE)</f>
        <v>792.76</v>
      </c>
      <c r="O622" t="s">
        <v>95</v>
      </c>
      <c r="P622" t="str">
        <f>_xlfn.XLOOKUP(A622,'FY26 Indirect Cost Rates'!E:E, 'FY26 Indirect Cost Rates'!D:D, "", FALSE)</f>
        <v/>
      </c>
      <c r="Q622">
        <f t="shared" si="9"/>
        <v>0</v>
      </c>
    </row>
    <row r="623" spans="1:17">
      <c r="A623" t="s">
        <v>2249</v>
      </c>
      <c r="B623" t="s">
        <v>2250</v>
      </c>
      <c r="C623" t="s">
        <v>2251</v>
      </c>
      <c r="D623" t="s">
        <v>2252</v>
      </c>
      <c r="E623" t="s">
        <v>2332</v>
      </c>
      <c r="F623" s="13">
        <v>46296</v>
      </c>
      <c r="G623" t="s">
        <v>93</v>
      </c>
      <c r="H623" t="s">
        <v>94</v>
      </c>
      <c r="I623" s="12">
        <f>_xlfn.XLOOKUP(A:A,'FY26 Prelim Allocation'!B:B, 'FY26 Prelim Allocation'!F:F, "", FALSE)</f>
        <v>46.68</v>
      </c>
      <c r="J623" s="12">
        <f>_xlfn.XLOOKUP(A:A, 'FY26 Full Allocation'!B:B, 'FY26 Full Allocation'!F:F, "", FALSE)</f>
        <v>0</v>
      </c>
      <c r="K623" s="12">
        <f>_xlfn.XLOOKUP(A:A, 'FY26 Full Allocation'!B:B, 'FY26 Full Allocation'!F:F, "", FALSE)</f>
        <v>0</v>
      </c>
      <c r="O623" t="s">
        <v>95</v>
      </c>
      <c r="P623" t="str">
        <f>_xlfn.XLOOKUP(A623,'FY26 Indirect Cost Rates'!E:E, 'FY26 Indirect Cost Rates'!D:D, "", FALSE)</f>
        <v/>
      </c>
      <c r="Q623">
        <f t="shared" si="9"/>
        <v>0</v>
      </c>
    </row>
    <row r="624" spans="1:17">
      <c r="A624" t="s">
        <v>2253</v>
      </c>
      <c r="B624" t="s">
        <v>2254</v>
      </c>
      <c r="C624" t="s">
        <v>2255</v>
      </c>
      <c r="D624" t="s">
        <v>2256</v>
      </c>
      <c r="E624" t="s">
        <v>2332</v>
      </c>
      <c r="F624" s="13">
        <v>46296</v>
      </c>
      <c r="G624" t="s">
        <v>93</v>
      </c>
      <c r="H624" t="s">
        <v>94</v>
      </c>
      <c r="I624" s="12">
        <f>_xlfn.XLOOKUP(A:A,'FY26 Prelim Allocation'!B:B, 'FY26 Prelim Allocation'!F:F, "", FALSE)</f>
        <v>354.96</v>
      </c>
      <c r="J624" s="12">
        <f>_xlfn.XLOOKUP(A:A, 'FY26 Full Allocation'!B:B, 'FY26 Full Allocation'!F:F, "", FALSE)</f>
        <v>354.73</v>
      </c>
      <c r="K624" s="12">
        <f>_xlfn.XLOOKUP(A:A, 'FY26 Full Allocation'!B:B, 'FY26 Full Allocation'!F:F, "", FALSE)</f>
        <v>354.73</v>
      </c>
      <c r="O624" t="s">
        <v>95</v>
      </c>
      <c r="P624">
        <f>_xlfn.XLOOKUP(A624,'FY26 Indirect Cost Rates'!E:E, 'FY26 Indirect Cost Rates'!D:D, "", FALSE)</f>
        <v>8</v>
      </c>
      <c r="Q624">
        <f t="shared" si="9"/>
        <v>0.08</v>
      </c>
    </row>
    <row r="625" spans="1:17">
      <c r="A625" t="s">
        <v>2257</v>
      </c>
      <c r="B625" t="s">
        <v>2258</v>
      </c>
      <c r="C625" t="s">
        <v>2258</v>
      </c>
      <c r="D625" t="s">
        <v>2259</v>
      </c>
      <c r="E625" t="s">
        <v>2332</v>
      </c>
      <c r="F625" s="13">
        <v>46296</v>
      </c>
      <c r="G625" t="s">
        <v>93</v>
      </c>
      <c r="H625" t="s">
        <v>94</v>
      </c>
      <c r="I625" s="12">
        <f>_xlfn.XLOOKUP(A:A,'FY26 Prelim Allocation'!B:B, 'FY26 Prelim Allocation'!F:F, "", FALSE)</f>
        <v>0</v>
      </c>
      <c r="J625" s="12">
        <f>_xlfn.XLOOKUP(A:A, 'FY26 Full Allocation'!B:B, 'FY26 Full Allocation'!F:F, "", FALSE)</f>
        <v>0</v>
      </c>
      <c r="K625" s="12">
        <f>_xlfn.XLOOKUP(A:A, 'FY26 Full Allocation'!B:B, 'FY26 Full Allocation'!F:F, "", FALSE)</f>
        <v>0</v>
      </c>
      <c r="O625" t="s">
        <v>95</v>
      </c>
      <c r="P625" t="str">
        <f>_xlfn.XLOOKUP(A625,'FY26 Indirect Cost Rates'!E:E, 'FY26 Indirect Cost Rates'!D:D, "", FALSE)</f>
        <v/>
      </c>
      <c r="Q625">
        <f t="shared" si="9"/>
        <v>0</v>
      </c>
    </row>
    <row r="626" spans="1:17">
      <c r="A626" t="s">
        <v>2260</v>
      </c>
      <c r="B626" t="s">
        <v>2261</v>
      </c>
      <c r="C626" t="s">
        <v>2262</v>
      </c>
      <c r="D626" t="s">
        <v>2263</v>
      </c>
      <c r="E626" t="s">
        <v>2332</v>
      </c>
      <c r="F626" s="13">
        <v>46296</v>
      </c>
      <c r="G626" t="s">
        <v>93</v>
      </c>
      <c r="H626" t="s">
        <v>94</v>
      </c>
      <c r="I626" s="12">
        <f>_xlfn.XLOOKUP(A:A,'FY26 Prelim Allocation'!B:B, 'FY26 Prelim Allocation'!F:F, "", FALSE)</f>
        <v>16986.849999999999</v>
      </c>
      <c r="J626" s="12">
        <f>_xlfn.XLOOKUP(A:A, 'FY26 Full Allocation'!B:B, 'FY26 Full Allocation'!F:F, "", FALSE)</f>
        <v>16984.400000000001</v>
      </c>
      <c r="K626" s="12">
        <f>_xlfn.XLOOKUP(A:A, 'FY26 Full Allocation'!B:B, 'FY26 Full Allocation'!F:F, "", FALSE)</f>
        <v>16984.400000000001</v>
      </c>
      <c r="O626" t="s">
        <v>95</v>
      </c>
      <c r="P626">
        <f>_xlfn.XLOOKUP(A626,'FY26 Indirect Cost Rates'!E:E, 'FY26 Indirect Cost Rates'!D:D, "", FALSE)</f>
        <v>3.34</v>
      </c>
      <c r="Q626">
        <f t="shared" si="9"/>
        <v>3.3399999999999999E-2</v>
      </c>
    </row>
    <row r="627" spans="1:17">
      <c r="A627" t="s">
        <v>2264</v>
      </c>
      <c r="B627" t="s">
        <v>2265</v>
      </c>
      <c r="C627" t="s">
        <v>2266</v>
      </c>
      <c r="D627" t="s">
        <v>2267</v>
      </c>
      <c r="E627" t="s">
        <v>2332</v>
      </c>
      <c r="F627" s="13">
        <v>46296</v>
      </c>
      <c r="G627" t="s">
        <v>93</v>
      </c>
      <c r="H627" t="s">
        <v>94</v>
      </c>
      <c r="I627" s="12">
        <f>_xlfn.XLOOKUP(A:A,'FY26 Prelim Allocation'!B:B, 'FY26 Prelim Allocation'!F:F, "", FALSE)</f>
        <v>3670.82</v>
      </c>
      <c r="J627" s="12">
        <f>_xlfn.XLOOKUP(A:A, 'FY26 Full Allocation'!B:B, 'FY26 Full Allocation'!F:F, "", FALSE)</f>
        <v>3669.57</v>
      </c>
      <c r="K627" s="12">
        <f>_xlfn.XLOOKUP(A:A, 'FY26 Full Allocation'!B:B, 'FY26 Full Allocation'!F:F, "", FALSE)</f>
        <v>3669.57</v>
      </c>
      <c r="O627" t="s">
        <v>95</v>
      </c>
      <c r="P627">
        <f>_xlfn.XLOOKUP(A627,'FY26 Indirect Cost Rates'!E:E, 'FY26 Indirect Cost Rates'!D:D, "", FALSE)</f>
        <v>3.67</v>
      </c>
      <c r="Q627">
        <f t="shared" si="9"/>
        <v>3.6699999999999997E-2</v>
      </c>
    </row>
    <row r="628" spans="1:17">
      <c r="A628" t="s">
        <v>2268</v>
      </c>
      <c r="B628" t="s">
        <v>2269</v>
      </c>
      <c r="C628" t="s">
        <v>2270</v>
      </c>
      <c r="D628" t="s">
        <v>2271</v>
      </c>
      <c r="E628" t="s">
        <v>2332</v>
      </c>
      <c r="F628" s="13">
        <v>46296</v>
      </c>
      <c r="G628" t="s">
        <v>93</v>
      </c>
      <c r="H628" t="s">
        <v>94</v>
      </c>
      <c r="I628" s="12">
        <f>_xlfn.XLOOKUP(A:A,'FY26 Prelim Allocation'!B:B, 'FY26 Prelim Allocation'!F:F, "", FALSE)</f>
        <v>5053.76</v>
      </c>
      <c r="J628" s="12">
        <f>_xlfn.XLOOKUP(A:A, 'FY26 Full Allocation'!B:B, 'FY26 Full Allocation'!F:F, "", FALSE)</f>
        <v>5052.6000000000004</v>
      </c>
      <c r="K628" s="12">
        <f>_xlfn.XLOOKUP(A:A, 'FY26 Full Allocation'!B:B, 'FY26 Full Allocation'!F:F, "", FALSE)</f>
        <v>5052.6000000000004</v>
      </c>
      <c r="O628" t="s">
        <v>95</v>
      </c>
      <c r="P628">
        <f>_xlfn.XLOOKUP(A628,'FY26 Indirect Cost Rates'!E:E, 'FY26 Indirect Cost Rates'!D:D, "", FALSE)</f>
        <v>7.87</v>
      </c>
      <c r="Q628">
        <f t="shared" si="9"/>
        <v>7.8700000000000006E-2</v>
      </c>
    </row>
    <row r="629" spans="1:17">
      <c r="A629" t="s">
        <v>2272</v>
      </c>
      <c r="B629" t="s">
        <v>2273</v>
      </c>
      <c r="C629" t="s">
        <v>2274</v>
      </c>
      <c r="D629" t="s">
        <v>2275</v>
      </c>
      <c r="E629" t="s">
        <v>2332</v>
      </c>
      <c r="F629" s="13">
        <v>46296</v>
      </c>
      <c r="G629" t="s">
        <v>93</v>
      </c>
      <c r="H629" t="s">
        <v>94</v>
      </c>
      <c r="I629" s="12">
        <f>_xlfn.XLOOKUP(A:A,'FY26 Prelim Allocation'!B:B, 'FY26 Prelim Allocation'!F:F, "", FALSE)</f>
        <v>2371.41</v>
      </c>
      <c r="J629" s="12">
        <f>_xlfn.XLOOKUP(A:A, 'FY26 Full Allocation'!B:B, 'FY26 Full Allocation'!F:F, "", FALSE)</f>
        <v>2370.7199999999998</v>
      </c>
      <c r="K629" s="12">
        <f>_xlfn.XLOOKUP(A:A, 'FY26 Full Allocation'!B:B, 'FY26 Full Allocation'!F:F, "", FALSE)</f>
        <v>2370.7199999999998</v>
      </c>
      <c r="O629" t="s">
        <v>95</v>
      </c>
      <c r="P629">
        <f>_xlfn.XLOOKUP(A629,'FY26 Indirect Cost Rates'!E:E, 'FY26 Indirect Cost Rates'!D:D, "", FALSE)</f>
        <v>8</v>
      </c>
      <c r="Q629">
        <f t="shared" si="9"/>
        <v>0.08</v>
      </c>
    </row>
    <row r="630" spans="1:17">
      <c r="A630" t="s">
        <v>2276</v>
      </c>
      <c r="B630" t="s">
        <v>2277</v>
      </c>
      <c r="C630" t="s">
        <v>2278</v>
      </c>
      <c r="D630" t="s">
        <v>2279</v>
      </c>
      <c r="E630" t="s">
        <v>2332</v>
      </c>
      <c r="F630" s="13">
        <v>46296</v>
      </c>
      <c r="G630" t="s">
        <v>93</v>
      </c>
      <c r="H630" t="s">
        <v>94</v>
      </c>
      <c r="I630" s="12">
        <f>_xlfn.XLOOKUP(A:A,'FY26 Prelim Allocation'!B:B, 'FY26 Prelim Allocation'!F:F, "", FALSE)</f>
        <v>11690.53</v>
      </c>
      <c r="J630" s="12">
        <f>_xlfn.XLOOKUP(A:A, 'FY26 Full Allocation'!B:B, 'FY26 Full Allocation'!F:F, "", FALSE)</f>
        <v>11689.66</v>
      </c>
      <c r="K630" s="12">
        <f>_xlfn.XLOOKUP(A:A, 'FY26 Full Allocation'!B:B, 'FY26 Full Allocation'!F:F, "", FALSE)</f>
        <v>11689.66</v>
      </c>
      <c r="O630" t="s">
        <v>95</v>
      </c>
      <c r="P630">
        <f>_xlfn.XLOOKUP(A630,'FY26 Indirect Cost Rates'!E:E, 'FY26 Indirect Cost Rates'!D:D, "", FALSE)</f>
        <v>8</v>
      </c>
      <c r="Q630">
        <f t="shared" si="9"/>
        <v>0.08</v>
      </c>
    </row>
    <row r="631" spans="1:17">
      <c r="A631" t="s">
        <v>2280</v>
      </c>
      <c r="B631" t="s">
        <v>2281</v>
      </c>
      <c r="C631" t="s">
        <v>2282</v>
      </c>
      <c r="D631" t="s">
        <v>2283</v>
      </c>
      <c r="E631" t="s">
        <v>2332</v>
      </c>
      <c r="F631" s="13">
        <v>46296</v>
      </c>
      <c r="G631" t="s">
        <v>93</v>
      </c>
      <c r="H631" t="s">
        <v>94</v>
      </c>
      <c r="I631" s="12">
        <f>_xlfn.XLOOKUP(A:A,'FY26 Prelim Allocation'!B:B, 'FY26 Prelim Allocation'!F:F, "", FALSE)</f>
        <v>7944.67</v>
      </c>
      <c r="J631" s="12">
        <f>_xlfn.XLOOKUP(A:A, 'FY26 Full Allocation'!B:B, 'FY26 Full Allocation'!F:F, "", FALSE)</f>
        <v>7942.53</v>
      </c>
      <c r="K631" s="12">
        <f>_xlfn.XLOOKUP(A:A, 'FY26 Full Allocation'!B:B, 'FY26 Full Allocation'!F:F, "", FALSE)</f>
        <v>7942.53</v>
      </c>
      <c r="O631" t="s">
        <v>95</v>
      </c>
      <c r="P631">
        <f>_xlfn.XLOOKUP(A631,'FY26 Indirect Cost Rates'!E:E, 'FY26 Indirect Cost Rates'!D:D, "", FALSE)</f>
        <v>8</v>
      </c>
      <c r="Q631">
        <f t="shared" si="9"/>
        <v>0.08</v>
      </c>
    </row>
    <row r="632" spans="1:17">
      <c r="A632" t="s">
        <v>2284</v>
      </c>
      <c r="B632" t="s">
        <v>2285</v>
      </c>
      <c r="C632" t="s">
        <v>2286</v>
      </c>
      <c r="D632" t="s">
        <v>2287</v>
      </c>
      <c r="E632" t="s">
        <v>2332</v>
      </c>
      <c r="F632" s="13">
        <v>46296</v>
      </c>
      <c r="G632" t="s">
        <v>93</v>
      </c>
      <c r="H632" t="s">
        <v>94</v>
      </c>
      <c r="I632" s="12">
        <f>_xlfn.XLOOKUP(A:A,'FY26 Prelim Allocation'!B:B, 'FY26 Prelim Allocation'!F:F, "", FALSE)</f>
        <v>7399.1</v>
      </c>
      <c r="J632" s="12">
        <f>_xlfn.XLOOKUP(A:A, 'FY26 Full Allocation'!B:B, 'FY26 Full Allocation'!F:F, "", FALSE)</f>
        <v>7397.03</v>
      </c>
      <c r="K632" s="12">
        <f>_xlfn.XLOOKUP(A:A, 'FY26 Full Allocation'!B:B, 'FY26 Full Allocation'!F:F, "", FALSE)</f>
        <v>7397.03</v>
      </c>
      <c r="O632" t="s">
        <v>95</v>
      </c>
      <c r="P632">
        <f>_xlfn.XLOOKUP(A632,'FY26 Indirect Cost Rates'!E:E, 'FY26 Indirect Cost Rates'!D:D, "", FALSE)</f>
        <v>6.27</v>
      </c>
      <c r="Q632">
        <f t="shared" si="9"/>
        <v>6.2699999999999992E-2</v>
      </c>
    </row>
    <row r="633" spans="1:17">
      <c r="A633" t="s">
        <v>2288</v>
      </c>
      <c r="B633" t="s">
        <v>2289</v>
      </c>
      <c r="C633" t="s">
        <v>2290</v>
      </c>
      <c r="D633" t="s">
        <v>2291</v>
      </c>
      <c r="E633" t="s">
        <v>2332</v>
      </c>
      <c r="F633" s="13">
        <v>46296</v>
      </c>
      <c r="G633" t="s">
        <v>93</v>
      </c>
      <c r="H633" t="s">
        <v>94</v>
      </c>
      <c r="I633" s="12">
        <f>_xlfn.XLOOKUP(A:A,'FY26 Prelim Allocation'!B:B, 'FY26 Prelim Allocation'!F:F, "", FALSE)</f>
        <v>548.71</v>
      </c>
      <c r="J633" s="12">
        <f>_xlfn.XLOOKUP(A:A, 'FY26 Full Allocation'!B:B, 'FY26 Full Allocation'!F:F, "", FALSE)</f>
        <v>548.66999999999996</v>
      </c>
      <c r="K633" s="12">
        <f>_xlfn.XLOOKUP(A:A, 'FY26 Full Allocation'!B:B, 'FY26 Full Allocation'!F:F, "", FALSE)</f>
        <v>548.66999999999996</v>
      </c>
      <c r="O633" t="s">
        <v>95</v>
      </c>
      <c r="P633" t="str">
        <f>_xlfn.XLOOKUP(A633,'FY26 Indirect Cost Rates'!E:E, 'FY26 Indirect Cost Rates'!D:D, "", FALSE)</f>
        <v/>
      </c>
      <c r="Q633">
        <f t="shared" si="9"/>
        <v>0</v>
      </c>
    </row>
    <row r="634" spans="1:17">
      <c r="A634" t="s">
        <v>2292</v>
      </c>
      <c r="B634" t="s">
        <v>2293</v>
      </c>
      <c r="C634" t="s">
        <v>2294</v>
      </c>
      <c r="D634" t="s">
        <v>2295</v>
      </c>
      <c r="E634" t="s">
        <v>2332</v>
      </c>
      <c r="F634" s="13">
        <v>46296</v>
      </c>
      <c r="G634" t="s">
        <v>93</v>
      </c>
      <c r="H634" t="s">
        <v>94</v>
      </c>
      <c r="I634" s="12">
        <f>_xlfn.XLOOKUP(A:A,'FY26 Prelim Allocation'!B:B, 'FY26 Prelim Allocation'!F:F, "", FALSE)</f>
        <v>0</v>
      </c>
      <c r="J634" s="12">
        <f>_xlfn.XLOOKUP(A:A, 'FY26 Full Allocation'!B:B, 'FY26 Full Allocation'!F:F, "", FALSE)</f>
        <v>0</v>
      </c>
      <c r="K634" s="12">
        <f>_xlfn.XLOOKUP(A:A, 'FY26 Full Allocation'!B:B, 'FY26 Full Allocation'!F:F, "", FALSE)</f>
        <v>0</v>
      </c>
      <c r="O634" t="s">
        <v>95</v>
      </c>
      <c r="P634" t="str">
        <f>_xlfn.XLOOKUP(A634,'FY26 Indirect Cost Rates'!E:E, 'FY26 Indirect Cost Rates'!D:D, "", FALSE)</f>
        <v/>
      </c>
      <c r="Q634">
        <f t="shared" si="9"/>
        <v>0</v>
      </c>
    </row>
    <row r="635" spans="1:17">
      <c r="A635" t="s">
        <v>2296</v>
      </c>
      <c r="B635" t="s">
        <v>2297</v>
      </c>
      <c r="C635" t="s">
        <v>2298</v>
      </c>
      <c r="D635" t="s">
        <v>2299</v>
      </c>
      <c r="E635" t="s">
        <v>2332</v>
      </c>
      <c r="F635" s="13">
        <v>46296</v>
      </c>
      <c r="G635" t="s">
        <v>93</v>
      </c>
      <c r="H635" t="s">
        <v>94</v>
      </c>
      <c r="I635" s="12">
        <f>_xlfn.XLOOKUP(A:A,'FY26 Prelim Allocation'!B:B, 'FY26 Prelim Allocation'!F:F, "", FALSE)</f>
        <v>0</v>
      </c>
      <c r="J635" s="12">
        <f>_xlfn.XLOOKUP(A:A, 'FY26 Full Allocation'!B:B, 'FY26 Full Allocation'!F:F, "", FALSE)</f>
        <v>0</v>
      </c>
      <c r="K635" s="12">
        <f>_xlfn.XLOOKUP(A:A, 'FY26 Full Allocation'!B:B, 'FY26 Full Allocation'!F:F, "", FALSE)</f>
        <v>0</v>
      </c>
      <c r="O635" t="s">
        <v>95</v>
      </c>
      <c r="P635" t="str">
        <f>_xlfn.XLOOKUP(A635,'FY26 Indirect Cost Rates'!E:E, 'FY26 Indirect Cost Rates'!D:D, "", FALSE)</f>
        <v/>
      </c>
      <c r="Q635">
        <f t="shared" si="9"/>
        <v>0</v>
      </c>
    </row>
    <row r="636" spans="1:17">
      <c r="A636" t="s">
        <v>2300</v>
      </c>
      <c r="B636" t="s">
        <v>2301</v>
      </c>
      <c r="C636">
        <v>0</v>
      </c>
      <c r="D636">
        <v>0</v>
      </c>
      <c r="E636" t="s">
        <v>2332</v>
      </c>
      <c r="F636" s="13">
        <v>46296</v>
      </c>
      <c r="G636" t="s">
        <v>93</v>
      </c>
      <c r="H636" t="s">
        <v>94</v>
      </c>
      <c r="I636" s="12">
        <f>_xlfn.XLOOKUP(A:A,'FY26 Prelim Allocation'!B:B, 'FY26 Prelim Allocation'!F:F, "", FALSE)</f>
        <v>0</v>
      </c>
      <c r="J636" s="12">
        <f>_xlfn.XLOOKUP(A:A, 'FY26 Full Allocation'!B:B, 'FY26 Full Allocation'!F:F, "", FALSE)</f>
        <v>0</v>
      </c>
      <c r="K636" s="12">
        <f>_xlfn.XLOOKUP(A:A, 'FY26 Full Allocation'!B:B, 'FY26 Full Allocation'!F:F, "", FALSE)</f>
        <v>0</v>
      </c>
      <c r="O636" t="s">
        <v>95</v>
      </c>
      <c r="P636" t="str">
        <f>_xlfn.XLOOKUP(A636,'FY26 Indirect Cost Rates'!E:E, 'FY26 Indirect Cost Rates'!D:D, "", FALSE)</f>
        <v/>
      </c>
      <c r="Q636">
        <f t="shared" si="9"/>
        <v>0</v>
      </c>
    </row>
    <row r="637" spans="1:17">
      <c r="A637" t="s">
        <v>2302</v>
      </c>
      <c r="B637" t="s">
        <v>2303</v>
      </c>
      <c r="C637" t="s">
        <v>2304</v>
      </c>
      <c r="D637" t="s">
        <v>2305</v>
      </c>
      <c r="E637" t="s">
        <v>2332</v>
      </c>
      <c r="F637" s="13">
        <v>46296</v>
      </c>
      <c r="G637" t="s">
        <v>93</v>
      </c>
      <c r="H637" t="s">
        <v>94</v>
      </c>
      <c r="I637" s="12">
        <f>_xlfn.XLOOKUP(A:A,'FY26 Prelim Allocation'!B:B, 'FY26 Prelim Allocation'!F:F, "", FALSE)</f>
        <v>1421.1</v>
      </c>
      <c r="J637" s="12">
        <f>_xlfn.XLOOKUP(A:A, 'FY26 Full Allocation'!B:B, 'FY26 Full Allocation'!F:F, "", FALSE)</f>
        <v>1421.05</v>
      </c>
      <c r="K637" s="12">
        <f>_xlfn.XLOOKUP(A:A, 'FY26 Full Allocation'!B:B, 'FY26 Full Allocation'!F:F, "", FALSE)</f>
        <v>1421.05</v>
      </c>
      <c r="O637" t="s">
        <v>95</v>
      </c>
      <c r="P637" t="str">
        <f>_xlfn.XLOOKUP(A637,'FY26 Indirect Cost Rates'!E:E, 'FY26 Indirect Cost Rates'!D:D, "", FALSE)</f>
        <v/>
      </c>
      <c r="Q637">
        <f t="shared" si="9"/>
        <v>0</v>
      </c>
    </row>
    <row r="638" spans="1:17">
      <c r="A638" t="s">
        <v>2306</v>
      </c>
      <c r="B638" t="s">
        <v>2307</v>
      </c>
      <c r="C638" t="s">
        <v>2308</v>
      </c>
      <c r="D638" t="s">
        <v>2309</v>
      </c>
      <c r="E638" t="s">
        <v>2332</v>
      </c>
      <c r="F638" s="13">
        <v>46296</v>
      </c>
      <c r="G638" t="s">
        <v>93</v>
      </c>
      <c r="H638" t="s">
        <v>94</v>
      </c>
      <c r="I638" s="12">
        <f>_xlfn.XLOOKUP(A:A,'FY26 Prelim Allocation'!B:B, 'FY26 Prelim Allocation'!F:F, "", FALSE)</f>
        <v>1570.04</v>
      </c>
      <c r="J638" s="12">
        <f>_xlfn.XLOOKUP(A:A, 'FY26 Full Allocation'!B:B, 'FY26 Full Allocation'!F:F, "", FALSE)</f>
        <v>1569.62</v>
      </c>
      <c r="K638" s="12">
        <f>_xlfn.XLOOKUP(A:A, 'FY26 Full Allocation'!B:B, 'FY26 Full Allocation'!F:F, "", FALSE)</f>
        <v>1569.62</v>
      </c>
      <c r="O638" t="s">
        <v>95</v>
      </c>
      <c r="P638">
        <f>_xlfn.XLOOKUP(A638,'FY26 Indirect Cost Rates'!E:E, 'FY26 Indirect Cost Rates'!D:D, "", FALSE)</f>
        <v>8</v>
      </c>
      <c r="Q638">
        <f t="shared" si="9"/>
        <v>0.08</v>
      </c>
    </row>
    <row r="639" spans="1:17">
      <c r="A639" t="s">
        <v>2310</v>
      </c>
      <c r="B639" t="s">
        <v>2311</v>
      </c>
      <c r="C639" t="s">
        <v>2312</v>
      </c>
      <c r="D639" t="s">
        <v>2313</v>
      </c>
      <c r="E639" t="s">
        <v>2332</v>
      </c>
      <c r="F639" s="13">
        <v>46296</v>
      </c>
      <c r="G639" t="s">
        <v>93</v>
      </c>
      <c r="H639" t="s">
        <v>94</v>
      </c>
      <c r="I639" s="12">
        <f>_xlfn.XLOOKUP(A:A,'FY26 Prelim Allocation'!B:B, 'FY26 Prelim Allocation'!F:F, "", FALSE)</f>
        <v>1070.8900000000001</v>
      </c>
      <c r="J639" s="12">
        <f>_xlfn.XLOOKUP(A:A, 'FY26 Full Allocation'!B:B, 'FY26 Full Allocation'!F:F, "", FALSE)</f>
        <v>0</v>
      </c>
      <c r="K639" s="12">
        <f>_xlfn.XLOOKUP(A:A, 'FY26 Full Allocation'!B:B, 'FY26 Full Allocation'!F:F, "", FALSE)</f>
        <v>0</v>
      </c>
      <c r="O639" t="s">
        <v>95</v>
      </c>
      <c r="P639" t="str">
        <f>_xlfn.XLOOKUP(A639,'FY26 Indirect Cost Rates'!E:E, 'FY26 Indirect Cost Rates'!D:D, "", FALSE)</f>
        <v/>
      </c>
      <c r="Q639">
        <f t="shared" si="9"/>
        <v>0</v>
      </c>
    </row>
    <row r="640" spans="1:17">
      <c r="A640" t="s">
        <v>2314</v>
      </c>
      <c r="B640" t="s">
        <v>2315</v>
      </c>
      <c r="C640" t="s">
        <v>2316</v>
      </c>
      <c r="D640" t="s">
        <v>2317</v>
      </c>
      <c r="E640" t="s">
        <v>2332</v>
      </c>
      <c r="F640" s="13">
        <v>46296</v>
      </c>
      <c r="G640" t="s">
        <v>93</v>
      </c>
      <c r="H640" t="s">
        <v>94</v>
      </c>
      <c r="I640" s="12">
        <f>_xlfn.XLOOKUP(A:A,'FY26 Prelim Allocation'!B:B, 'FY26 Prelim Allocation'!F:F, "", FALSE)</f>
        <v>0</v>
      </c>
      <c r="J640" s="12">
        <f>_xlfn.XLOOKUP(A:A, 'FY26 Full Allocation'!B:B, 'FY26 Full Allocation'!F:F, "", FALSE)</f>
        <v>0</v>
      </c>
      <c r="K640" s="12">
        <f>_xlfn.XLOOKUP(A:A, 'FY26 Full Allocation'!B:B, 'FY26 Full Allocation'!F:F, "", FALSE)</f>
        <v>0</v>
      </c>
      <c r="O640" t="s">
        <v>95</v>
      </c>
      <c r="P640" t="str">
        <f>_xlfn.XLOOKUP(A640,'FY26 Indirect Cost Rates'!E:E, 'FY26 Indirect Cost Rates'!D:D, "", FALSE)</f>
        <v/>
      </c>
      <c r="Q640">
        <f t="shared" si="9"/>
        <v>0</v>
      </c>
    </row>
    <row r="641" spans="1:17">
      <c r="A641" t="s">
        <v>2318</v>
      </c>
      <c r="B641" t="s">
        <v>2319</v>
      </c>
      <c r="C641" t="s">
        <v>2320</v>
      </c>
      <c r="D641" t="s">
        <v>2317</v>
      </c>
      <c r="E641" t="s">
        <v>2332</v>
      </c>
      <c r="F641" s="13">
        <v>46296</v>
      </c>
      <c r="G641" t="s">
        <v>93</v>
      </c>
      <c r="H641" t="s">
        <v>94</v>
      </c>
      <c r="I641" s="12">
        <f>_xlfn.XLOOKUP(A:A,'FY26 Prelim Allocation'!B:B, 'FY26 Prelim Allocation'!F:F, "", FALSE)</f>
        <v>0</v>
      </c>
      <c r="J641" s="12">
        <f>_xlfn.XLOOKUP(A:A, 'FY26 Full Allocation'!B:B, 'FY26 Full Allocation'!F:F, "", FALSE)</f>
        <v>0</v>
      </c>
      <c r="K641" s="12">
        <f>_xlfn.XLOOKUP(A:A, 'FY26 Full Allocation'!B:B, 'FY26 Full Allocation'!F:F, "", FALSE)</f>
        <v>0</v>
      </c>
      <c r="O641" t="s">
        <v>95</v>
      </c>
      <c r="P641" t="str">
        <f>_xlfn.XLOOKUP(A641,'FY26 Indirect Cost Rates'!E:E, 'FY26 Indirect Cost Rates'!D:D, "", FALSE)</f>
        <v/>
      </c>
      <c r="Q641">
        <f t="shared" si="9"/>
        <v>0</v>
      </c>
    </row>
    <row r="642" spans="1:17">
      <c r="A642" t="s">
        <v>2321</v>
      </c>
      <c r="B642" t="s">
        <v>2322</v>
      </c>
      <c r="C642" t="s">
        <v>2323</v>
      </c>
      <c r="D642" t="s">
        <v>2324</v>
      </c>
      <c r="E642" t="s">
        <v>2332</v>
      </c>
      <c r="F642" s="13">
        <v>46296</v>
      </c>
      <c r="G642" t="s">
        <v>93</v>
      </c>
      <c r="H642" t="s">
        <v>94</v>
      </c>
      <c r="I642" s="12">
        <f>_xlfn.XLOOKUP(A:A,'FY26 Prelim Allocation'!B:B, 'FY26 Prelim Allocation'!F:F, "", FALSE)</f>
        <v>37838.04</v>
      </c>
      <c r="J642" s="12">
        <f>_xlfn.XLOOKUP(A:A, 'FY26 Full Allocation'!B:B, 'FY26 Full Allocation'!F:F, "", FALSE)</f>
        <v>37826.589999999997</v>
      </c>
      <c r="K642" s="12">
        <f>_xlfn.XLOOKUP(A:A, 'FY26 Full Allocation'!B:B, 'FY26 Full Allocation'!F:F, "", FALSE)</f>
        <v>37826.589999999997</v>
      </c>
      <c r="O642" t="s">
        <v>95</v>
      </c>
      <c r="P642">
        <f>_xlfn.XLOOKUP(A642,'FY26 Indirect Cost Rates'!E:E, 'FY26 Indirect Cost Rates'!D:D, "", FALSE)</f>
        <v>8</v>
      </c>
      <c r="Q642">
        <f t="shared" si="9"/>
        <v>0.08</v>
      </c>
    </row>
    <row r="643" spans="1:17">
      <c r="A643" t="s">
        <v>2325</v>
      </c>
      <c r="B643" t="s">
        <v>2326</v>
      </c>
      <c r="C643" t="s">
        <v>2326</v>
      </c>
      <c r="D643" t="s">
        <v>2327</v>
      </c>
      <c r="E643" t="s">
        <v>2332</v>
      </c>
      <c r="F643" s="13">
        <v>46296</v>
      </c>
      <c r="G643" t="s">
        <v>93</v>
      </c>
      <c r="H643" t="s">
        <v>94</v>
      </c>
      <c r="I643" s="12">
        <f>_xlfn.XLOOKUP(A:A,'FY26 Prelim Allocation'!B:B, 'FY26 Prelim Allocation'!F:F, "", FALSE)</f>
        <v>0</v>
      </c>
      <c r="J643" s="12">
        <f>_xlfn.XLOOKUP(A:A, 'FY26 Full Allocation'!B:B, 'FY26 Full Allocation'!F:F, "", FALSE)</f>
        <v>0</v>
      </c>
      <c r="K643" s="12">
        <f>_xlfn.XLOOKUP(A:A, 'FY26 Full Allocation'!B:B, 'FY26 Full Allocation'!F:F, "", FALSE)</f>
        <v>0</v>
      </c>
      <c r="O643" t="s">
        <v>95</v>
      </c>
      <c r="P643" t="str">
        <f>_xlfn.XLOOKUP(A643,'FY26 Indirect Cost Rates'!E:E, 'FY26 Indirect Cost Rates'!D:D, "", FALSE)</f>
        <v/>
      </c>
      <c r="Q643">
        <f t="shared" si="9"/>
        <v>0</v>
      </c>
    </row>
    <row r="644" spans="1:17">
      <c r="A644" t="s">
        <v>2328</v>
      </c>
      <c r="B644" t="s">
        <v>2329</v>
      </c>
      <c r="C644" t="s">
        <v>2330</v>
      </c>
      <c r="D644" t="s">
        <v>2331</v>
      </c>
      <c r="E644" t="s">
        <v>2332</v>
      </c>
      <c r="F644" s="13">
        <v>46296</v>
      </c>
      <c r="G644" t="s">
        <v>93</v>
      </c>
      <c r="H644" t="s">
        <v>94</v>
      </c>
      <c r="I644" s="12">
        <f>_xlfn.XLOOKUP(A:A,'FY26 Prelim Allocation'!B:B, 'FY26 Prelim Allocation'!F:F, "", FALSE)</f>
        <v>0</v>
      </c>
      <c r="J644" s="12">
        <f>_xlfn.XLOOKUP(A:A, 'FY26 Full Allocation'!B:B, 'FY26 Full Allocation'!F:F, "", FALSE)</f>
        <v>0</v>
      </c>
      <c r="K644" s="12">
        <f>_xlfn.XLOOKUP(A:A, 'FY26 Full Allocation'!B:B, 'FY26 Full Allocation'!F:F, "", FALSE)</f>
        <v>0</v>
      </c>
      <c r="O644" t="s">
        <v>95</v>
      </c>
      <c r="P644">
        <f>_xlfn.XLOOKUP(A644,'FY26 Indirect Cost Rates'!E:E, 'FY26 Indirect Cost Rates'!D:D, "", FALSE)</f>
        <v>6.74</v>
      </c>
      <c r="Q644">
        <f t="shared" ref="Q644" si="10">IFERROR(P644/100,0)</f>
        <v>6.7400000000000002E-2</v>
      </c>
    </row>
  </sheetData>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ABE9-9B13-4884-8BCE-93B16B4A3803}">
  <sheetPr codeName="Sheet6"/>
  <dimension ref="A1:H648"/>
  <sheetViews>
    <sheetView workbookViewId="0">
      <selection activeCell="I4" sqref="I4"/>
    </sheetView>
  </sheetViews>
  <sheetFormatPr defaultRowHeight="15"/>
  <cols>
    <col min="1" max="1" width="10.7109375" customWidth="1"/>
    <col min="2" max="2" width="11.85546875" customWidth="1"/>
    <col min="3" max="3" width="79.42578125" customWidth="1"/>
    <col min="4" max="4" width="21" style="19" customWidth="1"/>
    <col min="5" max="5" width="15.140625" style="19" customWidth="1"/>
    <col min="6" max="6" width="17.42578125" style="19" customWidth="1"/>
    <col min="7" max="7" width="19.140625" style="19" customWidth="1"/>
    <col min="8" max="8" width="17.7109375" style="19" customWidth="1"/>
  </cols>
  <sheetData>
    <row r="1" spans="1:8">
      <c r="A1" t="s">
        <v>2333</v>
      </c>
      <c r="C1" t="s">
        <v>2334</v>
      </c>
      <c r="E1" s="19" t="s">
        <v>2335</v>
      </c>
    </row>
    <row r="2" spans="1:8">
      <c r="C2" t="s">
        <v>2336</v>
      </c>
      <c r="D2" s="19">
        <v>219464428.98000002</v>
      </c>
      <c r="F2" s="19">
        <v>4488247.0299999975</v>
      </c>
      <c r="H2" s="19">
        <v>33592901.401500002</v>
      </c>
    </row>
    <row r="3" spans="1:8" s="20" customFormat="1" ht="180">
      <c r="A3" s="20" t="s">
        <v>2337</v>
      </c>
      <c r="B3" s="24" t="s">
        <v>2</v>
      </c>
      <c r="C3" s="24" t="s">
        <v>2338</v>
      </c>
      <c r="D3" s="25" t="s">
        <v>2339</v>
      </c>
      <c r="E3" s="26" t="s">
        <v>2340</v>
      </c>
      <c r="F3" s="25" t="s">
        <v>2341</v>
      </c>
      <c r="G3" s="26" t="s">
        <v>2342</v>
      </c>
      <c r="H3" s="26" t="s">
        <v>2343</v>
      </c>
    </row>
    <row r="4" spans="1:8">
      <c r="A4">
        <v>1000166</v>
      </c>
      <c r="B4" t="s">
        <v>89</v>
      </c>
      <c r="C4" t="s">
        <v>90</v>
      </c>
      <c r="D4" s="19">
        <v>55361.919999999998</v>
      </c>
      <c r="E4" s="19">
        <v>0</v>
      </c>
      <c r="F4" s="19">
        <v>0</v>
      </c>
      <c r="G4" s="19">
        <v>0</v>
      </c>
      <c r="H4" s="19">
        <v>8304.2879999999986</v>
      </c>
    </row>
    <row r="5" spans="1:8">
      <c r="A5">
        <v>90199</v>
      </c>
      <c r="B5" t="s">
        <v>96</v>
      </c>
      <c r="C5" t="s">
        <v>97</v>
      </c>
      <c r="D5" s="19">
        <v>123327.56</v>
      </c>
      <c r="E5" s="19">
        <v>0</v>
      </c>
      <c r="F5" s="19">
        <v>929.59</v>
      </c>
      <c r="G5" s="19">
        <v>0</v>
      </c>
      <c r="H5" s="19">
        <v>18638.572499999998</v>
      </c>
    </row>
    <row r="6" spans="1:8">
      <c r="A6">
        <v>85540</v>
      </c>
      <c r="B6" t="s">
        <v>100</v>
      </c>
      <c r="C6" t="s">
        <v>101</v>
      </c>
      <c r="D6" s="19">
        <v>20848.95</v>
      </c>
      <c r="E6" s="19">
        <v>0</v>
      </c>
      <c r="F6" s="19">
        <v>0</v>
      </c>
      <c r="G6" s="19">
        <v>0</v>
      </c>
      <c r="H6" s="19">
        <v>3127.3425000000002</v>
      </c>
    </row>
    <row r="7" spans="1:8">
      <c r="A7">
        <v>90878</v>
      </c>
      <c r="B7" t="s">
        <v>104</v>
      </c>
      <c r="C7" t="s">
        <v>105</v>
      </c>
      <c r="D7" s="19">
        <v>1142938.51</v>
      </c>
      <c r="E7" s="19">
        <v>0</v>
      </c>
      <c r="F7" s="19">
        <v>8341.5300000000007</v>
      </c>
      <c r="G7" s="19">
        <v>0</v>
      </c>
      <c r="H7" s="19">
        <v>172692.00599999999</v>
      </c>
    </row>
    <row r="8" spans="1:8">
      <c r="A8">
        <v>79961</v>
      </c>
      <c r="B8" t="s">
        <v>108</v>
      </c>
      <c r="C8" t="s">
        <v>109</v>
      </c>
      <c r="D8" s="19">
        <v>102444.04</v>
      </c>
      <c r="E8" s="19">
        <v>0</v>
      </c>
      <c r="F8" s="19">
        <v>710.26</v>
      </c>
      <c r="G8" s="19">
        <v>0</v>
      </c>
      <c r="H8" s="19">
        <v>15473.144999999997</v>
      </c>
    </row>
    <row r="9" spans="1:8">
      <c r="A9">
        <v>92768</v>
      </c>
      <c r="B9" t="s">
        <v>112</v>
      </c>
      <c r="C9" t="s">
        <v>109</v>
      </c>
      <c r="D9" s="19">
        <v>187780.39</v>
      </c>
      <c r="E9" s="19">
        <v>0</v>
      </c>
      <c r="F9" s="19">
        <v>2720.09</v>
      </c>
      <c r="G9" s="19">
        <v>0</v>
      </c>
      <c r="H9" s="19">
        <v>28575.072</v>
      </c>
    </row>
    <row r="10" spans="1:8">
      <c r="A10">
        <v>78897</v>
      </c>
      <c r="B10" t="s">
        <v>113</v>
      </c>
      <c r="C10" t="s">
        <v>114</v>
      </c>
      <c r="D10" s="19">
        <v>72161.09</v>
      </c>
      <c r="E10" s="19">
        <v>0</v>
      </c>
      <c r="F10" s="19">
        <v>1157.55</v>
      </c>
      <c r="G10" s="19">
        <v>0</v>
      </c>
      <c r="H10" s="19">
        <v>10997.796</v>
      </c>
    </row>
    <row r="11" spans="1:8">
      <c r="A11">
        <v>79213</v>
      </c>
      <c r="B11" t="s">
        <v>116</v>
      </c>
      <c r="C11" t="s">
        <v>117</v>
      </c>
      <c r="D11" s="19">
        <v>32849.96</v>
      </c>
      <c r="E11" s="19">
        <v>0</v>
      </c>
      <c r="F11" s="19">
        <v>0</v>
      </c>
      <c r="G11" s="19">
        <v>0</v>
      </c>
      <c r="H11" s="19">
        <v>4927.4939999999997</v>
      </c>
    </row>
    <row r="12" spans="1:8">
      <c r="A12">
        <v>4325</v>
      </c>
      <c r="B12" t="s">
        <v>120</v>
      </c>
      <c r="C12" t="s">
        <v>121</v>
      </c>
      <c r="D12" s="19">
        <v>48095.199999999997</v>
      </c>
      <c r="E12" s="19">
        <v>0</v>
      </c>
      <c r="F12" s="19">
        <v>488.73</v>
      </c>
      <c r="G12" s="19">
        <v>0</v>
      </c>
      <c r="H12" s="19">
        <v>7287.5895</v>
      </c>
    </row>
    <row r="13" spans="1:8">
      <c r="A13">
        <v>79437</v>
      </c>
      <c r="B13" t="s">
        <v>124</v>
      </c>
      <c r="C13" t="s">
        <v>125</v>
      </c>
      <c r="D13" s="19">
        <v>102642.65</v>
      </c>
      <c r="E13" s="19">
        <v>0</v>
      </c>
      <c r="F13" s="19">
        <v>1833.22</v>
      </c>
      <c r="G13" s="19">
        <v>0</v>
      </c>
      <c r="H13" s="19">
        <v>15671.380499999999</v>
      </c>
    </row>
    <row r="14" spans="1:8">
      <c r="A14">
        <v>4289</v>
      </c>
      <c r="B14" t="s">
        <v>127</v>
      </c>
      <c r="C14" t="s">
        <v>128</v>
      </c>
      <c r="D14" s="19">
        <v>1690436.8</v>
      </c>
      <c r="E14" s="19">
        <v>10956.534814814815</v>
      </c>
      <c r="F14" s="19">
        <v>0</v>
      </c>
      <c r="G14" s="19">
        <v>0</v>
      </c>
      <c r="H14" s="19">
        <v>253565.52</v>
      </c>
    </row>
    <row r="15" spans="1:8">
      <c r="A15">
        <v>4249</v>
      </c>
      <c r="B15" t="s">
        <v>131</v>
      </c>
      <c r="C15" t="s">
        <v>132</v>
      </c>
      <c r="D15" s="19">
        <v>32186.240000000002</v>
      </c>
      <c r="E15" s="19">
        <v>0</v>
      </c>
      <c r="F15" s="19">
        <v>385.62</v>
      </c>
      <c r="G15" s="19">
        <v>0</v>
      </c>
      <c r="H15" s="19">
        <v>4885.7789999999995</v>
      </c>
    </row>
    <row r="16" spans="1:8">
      <c r="A16">
        <v>79053</v>
      </c>
      <c r="B16" t="s">
        <v>135</v>
      </c>
      <c r="C16" t="s">
        <v>136</v>
      </c>
      <c r="D16" s="19">
        <v>16419.38</v>
      </c>
      <c r="E16" s="19">
        <v>0</v>
      </c>
      <c r="F16" s="19">
        <v>0</v>
      </c>
      <c r="G16" s="19">
        <v>0</v>
      </c>
      <c r="H16" s="19">
        <v>2462.9070000000002</v>
      </c>
    </row>
    <row r="17" spans="1:8">
      <c r="A17">
        <v>449790</v>
      </c>
      <c r="B17" t="s">
        <v>139</v>
      </c>
      <c r="C17" t="s">
        <v>137</v>
      </c>
      <c r="D17" s="19">
        <v>2076.44</v>
      </c>
      <c r="E17" s="19">
        <v>0</v>
      </c>
      <c r="F17" s="19">
        <v>0</v>
      </c>
      <c r="G17" s="19">
        <v>0</v>
      </c>
      <c r="H17" s="19">
        <v>311.46600000000001</v>
      </c>
    </row>
    <row r="18" spans="1:8">
      <c r="A18">
        <v>4409</v>
      </c>
      <c r="B18" t="s">
        <v>142</v>
      </c>
      <c r="C18" t="s">
        <v>143</v>
      </c>
      <c r="D18" s="19">
        <v>85247.72</v>
      </c>
      <c r="E18" s="19">
        <v>0</v>
      </c>
      <c r="F18" s="19">
        <v>1681.31</v>
      </c>
      <c r="G18" s="19">
        <v>0</v>
      </c>
      <c r="H18" s="19">
        <v>13039.354499999999</v>
      </c>
    </row>
    <row r="19" spans="1:8">
      <c r="A19">
        <v>5978</v>
      </c>
      <c r="B19" t="s">
        <v>146</v>
      </c>
      <c r="C19" t="s">
        <v>147</v>
      </c>
      <c r="D19" s="19">
        <v>4558.93</v>
      </c>
      <c r="E19" s="19">
        <v>0</v>
      </c>
      <c r="F19" s="19">
        <v>1502.9</v>
      </c>
      <c r="G19" s="19">
        <v>0</v>
      </c>
      <c r="H19" s="19">
        <v>909.27449999999999</v>
      </c>
    </row>
    <row r="20" spans="1:8">
      <c r="A20">
        <v>78966</v>
      </c>
      <c r="B20" t="s">
        <v>150</v>
      </c>
      <c r="C20" t="s">
        <v>151</v>
      </c>
      <c r="D20" s="19">
        <v>6295.63</v>
      </c>
      <c r="E20" s="19">
        <v>0</v>
      </c>
      <c r="F20" s="19">
        <v>0</v>
      </c>
      <c r="G20" s="19">
        <v>0</v>
      </c>
      <c r="H20" s="19">
        <v>944.34449999999993</v>
      </c>
    </row>
    <row r="21" spans="1:8">
      <c r="A21">
        <v>1002310</v>
      </c>
      <c r="B21" t="s">
        <v>2344</v>
      </c>
      <c r="C21" t="s">
        <v>2345</v>
      </c>
      <c r="D21" s="19">
        <v>0</v>
      </c>
      <c r="E21" s="19">
        <v>0</v>
      </c>
      <c r="F21" s="19">
        <v>0</v>
      </c>
      <c r="G21" s="19">
        <v>0</v>
      </c>
      <c r="H21" s="19">
        <v>0</v>
      </c>
    </row>
    <row r="22" spans="1:8">
      <c r="A22">
        <v>4280</v>
      </c>
      <c r="B22" t="s">
        <v>154</v>
      </c>
      <c r="C22" t="s">
        <v>155</v>
      </c>
      <c r="D22" s="19">
        <v>2322047.29</v>
      </c>
      <c r="E22" s="19">
        <v>29393.003670886075</v>
      </c>
      <c r="F22" s="19">
        <v>61141.85</v>
      </c>
      <c r="G22" s="19">
        <v>0</v>
      </c>
      <c r="H22" s="19">
        <v>357478.37099999998</v>
      </c>
    </row>
    <row r="23" spans="1:8">
      <c r="A23">
        <v>4161</v>
      </c>
      <c r="B23" t="s">
        <v>158</v>
      </c>
      <c r="C23" t="s">
        <v>159</v>
      </c>
      <c r="D23" s="19">
        <v>10775.97</v>
      </c>
      <c r="E23" s="19">
        <v>0</v>
      </c>
      <c r="F23" s="19">
        <v>508.81</v>
      </c>
      <c r="G23" s="19">
        <v>0</v>
      </c>
      <c r="H23" s="19">
        <v>1692.7169999999999</v>
      </c>
    </row>
    <row r="24" spans="1:8">
      <c r="A24">
        <v>4418</v>
      </c>
      <c r="B24" t="s">
        <v>162</v>
      </c>
      <c r="C24" t="s">
        <v>163</v>
      </c>
      <c r="D24" s="19">
        <v>149766.99</v>
      </c>
      <c r="E24" s="19">
        <v>4680.2184374999997</v>
      </c>
      <c r="F24" s="19">
        <v>3265.23</v>
      </c>
      <c r="G24" s="19">
        <v>932.92285714285708</v>
      </c>
      <c r="H24" s="19">
        <v>22954.832999999999</v>
      </c>
    </row>
    <row r="25" spans="1:8">
      <c r="A25">
        <v>80995</v>
      </c>
      <c r="B25" t="s">
        <v>166</v>
      </c>
      <c r="C25" t="s">
        <v>167</v>
      </c>
      <c r="D25" s="19">
        <v>101688.28</v>
      </c>
      <c r="E25" s="19">
        <v>0</v>
      </c>
      <c r="F25" s="19">
        <v>0</v>
      </c>
      <c r="G25" s="19">
        <v>0</v>
      </c>
      <c r="H25" s="19">
        <v>15253.241999999998</v>
      </c>
    </row>
    <row r="26" spans="1:8">
      <c r="A26">
        <v>79883</v>
      </c>
      <c r="B26" t="s">
        <v>170</v>
      </c>
      <c r="C26" t="s">
        <v>171</v>
      </c>
      <c r="D26" s="19">
        <v>34484.6</v>
      </c>
      <c r="E26" s="19">
        <v>0</v>
      </c>
      <c r="F26" s="19">
        <v>0</v>
      </c>
      <c r="G26" s="19">
        <v>0</v>
      </c>
      <c r="H26" s="19">
        <v>5172.6899999999996</v>
      </c>
    </row>
    <row r="27" spans="1:8">
      <c r="A27">
        <v>79874</v>
      </c>
      <c r="B27" t="s">
        <v>173</v>
      </c>
      <c r="C27" t="s">
        <v>175</v>
      </c>
      <c r="D27" s="19">
        <v>55783.29</v>
      </c>
      <c r="E27" s="19">
        <v>0</v>
      </c>
      <c r="F27" s="19">
        <v>0</v>
      </c>
      <c r="G27" s="19">
        <v>0</v>
      </c>
      <c r="H27" s="19">
        <v>8367.4935000000005</v>
      </c>
    </row>
    <row r="28" spans="1:8">
      <c r="A28">
        <v>79872</v>
      </c>
      <c r="B28" t="s">
        <v>177</v>
      </c>
      <c r="C28" t="s">
        <v>178</v>
      </c>
      <c r="D28" s="19">
        <v>53285.87</v>
      </c>
      <c r="E28" s="19">
        <v>0</v>
      </c>
      <c r="F28" s="19">
        <v>0</v>
      </c>
      <c r="G28" s="19">
        <v>0</v>
      </c>
      <c r="H28" s="19">
        <v>7992.8805000000002</v>
      </c>
    </row>
    <row r="29" spans="1:8">
      <c r="A29">
        <v>79873</v>
      </c>
      <c r="B29" t="s">
        <v>180</v>
      </c>
      <c r="C29" t="s">
        <v>181</v>
      </c>
      <c r="D29" s="19">
        <v>38177.4</v>
      </c>
      <c r="E29" s="19">
        <v>0</v>
      </c>
      <c r="F29" s="19">
        <v>0</v>
      </c>
      <c r="G29" s="19">
        <v>0</v>
      </c>
      <c r="H29" s="19">
        <v>5726.61</v>
      </c>
    </row>
    <row r="30" spans="1:8">
      <c r="A30">
        <v>79875</v>
      </c>
      <c r="B30" t="s">
        <v>183</v>
      </c>
      <c r="C30" t="s">
        <v>184</v>
      </c>
      <c r="D30" s="19">
        <v>96948.2</v>
      </c>
      <c r="E30" s="19">
        <v>0</v>
      </c>
      <c r="F30" s="19">
        <v>0</v>
      </c>
      <c r="G30" s="19">
        <v>0</v>
      </c>
      <c r="H30" s="19">
        <v>14542.23</v>
      </c>
    </row>
    <row r="31" spans="1:8">
      <c r="A31">
        <v>80989</v>
      </c>
      <c r="B31" t="s">
        <v>186</v>
      </c>
      <c r="C31" t="s">
        <v>187</v>
      </c>
      <c r="D31" s="19">
        <v>112865.28</v>
      </c>
      <c r="E31" s="19">
        <v>0</v>
      </c>
      <c r="F31" s="19">
        <v>0</v>
      </c>
      <c r="G31" s="19">
        <v>0</v>
      </c>
      <c r="H31" s="19">
        <v>16929.791999999998</v>
      </c>
    </row>
    <row r="32" spans="1:8">
      <c r="A32">
        <v>88334</v>
      </c>
      <c r="B32" t="s">
        <v>189</v>
      </c>
      <c r="C32" t="s">
        <v>190</v>
      </c>
      <c r="D32" s="19">
        <v>65183.09</v>
      </c>
      <c r="E32" s="19">
        <v>0</v>
      </c>
      <c r="F32" s="19">
        <v>0</v>
      </c>
      <c r="G32" s="19">
        <v>0</v>
      </c>
      <c r="H32" s="19">
        <v>9777.4634999999998</v>
      </c>
    </row>
    <row r="33" spans="1:8">
      <c r="A33">
        <v>79877</v>
      </c>
      <c r="B33" t="s">
        <v>192</v>
      </c>
      <c r="C33" t="s">
        <v>193</v>
      </c>
      <c r="D33" s="19">
        <v>78851.64</v>
      </c>
      <c r="E33" s="19">
        <v>0</v>
      </c>
      <c r="F33" s="19">
        <v>0</v>
      </c>
      <c r="G33" s="19">
        <v>0</v>
      </c>
      <c r="H33" s="19">
        <v>11827.745999999999</v>
      </c>
    </row>
    <row r="34" spans="1:8">
      <c r="A34">
        <v>79879</v>
      </c>
      <c r="B34" t="s">
        <v>196</v>
      </c>
      <c r="C34" t="s">
        <v>197</v>
      </c>
      <c r="D34" s="19">
        <v>76346.12</v>
      </c>
      <c r="E34" s="19">
        <v>0</v>
      </c>
      <c r="F34" s="19">
        <v>0</v>
      </c>
      <c r="G34" s="19">
        <v>0</v>
      </c>
      <c r="H34" s="19">
        <v>11451.918</v>
      </c>
    </row>
    <row r="35" spans="1:8">
      <c r="A35">
        <v>1001346</v>
      </c>
      <c r="B35" t="s">
        <v>199</v>
      </c>
      <c r="C35" t="s">
        <v>200</v>
      </c>
      <c r="D35" s="19">
        <v>36386.629999999997</v>
      </c>
      <c r="E35" s="19">
        <v>0</v>
      </c>
      <c r="F35" s="19">
        <v>0</v>
      </c>
      <c r="G35" s="19">
        <v>0</v>
      </c>
      <c r="H35" s="19">
        <v>5457.9944999999998</v>
      </c>
    </row>
    <row r="36" spans="1:8">
      <c r="A36">
        <v>4348</v>
      </c>
      <c r="B36" t="s">
        <v>202</v>
      </c>
      <c r="C36" t="s">
        <v>203</v>
      </c>
      <c r="D36" s="19">
        <v>2212138.12</v>
      </c>
      <c r="E36" s="19">
        <v>0</v>
      </c>
      <c r="F36" s="19">
        <v>15106.99</v>
      </c>
      <c r="G36" s="19">
        <v>0</v>
      </c>
      <c r="H36" s="19">
        <v>334086.76650000003</v>
      </c>
    </row>
    <row r="37" spans="1:8">
      <c r="A37">
        <v>4406</v>
      </c>
      <c r="B37" t="s">
        <v>206</v>
      </c>
      <c r="C37" t="s">
        <v>207</v>
      </c>
      <c r="D37" s="19">
        <v>2848982.16</v>
      </c>
      <c r="E37" s="19">
        <v>36609.22463515374</v>
      </c>
      <c r="F37" s="19">
        <v>73716.39</v>
      </c>
      <c r="G37" s="19">
        <v>2632.7282142857143</v>
      </c>
      <c r="H37" s="19">
        <v>438404.78250000003</v>
      </c>
    </row>
    <row r="38" spans="1:8">
      <c r="A38">
        <v>4506</v>
      </c>
      <c r="B38" t="s">
        <v>210</v>
      </c>
      <c r="C38" t="s">
        <v>211</v>
      </c>
      <c r="D38" s="19">
        <v>51317.72</v>
      </c>
      <c r="E38" s="19">
        <v>0</v>
      </c>
      <c r="F38" s="19">
        <v>0</v>
      </c>
      <c r="G38" s="19">
        <v>0</v>
      </c>
      <c r="H38" s="19">
        <v>7697.6579999999994</v>
      </c>
    </row>
    <row r="39" spans="1:8">
      <c r="A39">
        <v>90532</v>
      </c>
      <c r="B39" t="s">
        <v>214</v>
      </c>
      <c r="C39" t="s">
        <v>215</v>
      </c>
      <c r="D39" s="19">
        <v>139307.81</v>
      </c>
      <c r="E39" s="19">
        <v>0</v>
      </c>
      <c r="F39" s="19">
        <v>910.88</v>
      </c>
      <c r="G39" s="19">
        <v>0</v>
      </c>
      <c r="H39" s="19">
        <v>21032.803499999998</v>
      </c>
    </row>
    <row r="40" spans="1:8">
      <c r="A40">
        <v>79547</v>
      </c>
      <c r="B40" t="s">
        <v>217</v>
      </c>
      <c r="C40" t="s">
        <v>2346</v>
      </c>
      <c r="D40" s="19">
        <v>391.37</v>
      </c>
      <c r="E40" s="19">
        <v>0</v>
      </c>
      <c r="F40" s="19">
        <v>0</v>
      </c>
      <c r="G40" s="19">
        <v>0</v>
      </c>
      <c r="H40" s="19">
        <v>58.705500000000001</v>
      </c>
    </row>
    <row r="41" spans="1:8">
      <c r="A41">
        <v>4178</v>
      </c>
      <c r="B41" t="s">
        <v>220</v>
      </c>
      <c r="C41" t="s">
        <v>221</v>
      </c>
      <c r="D41" s="19">
        <v>4049.25</v>
      </c>
      <c r="E41" s="19">
        <v>0</v>
      </c>
      <c r="F41" s="19">
        <v>690.44</v>
      </c>
      <c r="G41" s="19">
        <v>0</v>
      </c>
      <c r="H41" s="19">
        <v>710.95350000000008</v>
      </c>
    </row>
    <row r="42" spans="1:8">
      <c r="A42">
        <v>4443</v>
      </c>
      <c r="B42" t="s">
        <v>223</v>
      </c>
      <c r="C42" t="s">
        <v>224</v>
      </c>
      <c r="D42" s="19">
        <v>702695.98</v>
      </c>
      <c r="E42" s="19">
        <v>0</v>
      </c>
      <c r="F42" s="19">
        <v>26601.84</v>
      </c>
      <c r="G42" s="19">
        <v>0</v>
      </c>
      <c r="H42" s="19">
        <v>109394.673</v>
      </c>
    </row>
    <row r="43" spans="1:8">
      <c r="A43">
        <v>79426</v>
      </c>
      <c r="B43" t="s">
        <v>227</v>
      </c>
      <c r="C43" t="s">
        <v>228</v>
      </c>
      <c r="D43" s="19">
        <v>40695.01</v>
      </c>
      <c r="E43" s="19">
        <v>0</v>
      </c>
      <c r="F43" s="19">
        <v>492.3</v>
      </c>
      <c r="G43" s="19">
        <v>0</v>
      </c>
      <c r="H43" s="19">
        <v>6178.0965000000006</v>
      </c>
    </row>
    <row r="44" spans="1:8">
      <c r="A44">
        <v>92312</v>
      </c>
      <c r="B44" t="s">
        <v>233</v>
      </c>
      <c r="C44" t="s">
        <v>234</v>
      </c>
      <c r="D44" s="19">
        <v>76060.960000000006</v>
      </c>
      <c r="E44" s="19">
        <v>0</v>
      </c>
      <c r="F44" s="19">
        <v>581.9</v>
      </c>
      <c r="G44" s="19">
        <v>0</v>
      </c>
      <c r="H44" s="19">
        <v>11496.429</v>
      </c>
    </row>
    <row r="45" spans="1:8">
      <c r="A45">
        <v>90917</v>
      </c>
      <c r="B45" t="s">
        <v>236</v>
      </c>
      <c r="C45" t="s">
        <v>237</v>
      </c>
      <c r="D45" s="19">
        <v>77635.39</v>
      </c>
      <c r="E45" s="19">
        <v>0</v>
      </c>
      <c r="F45" s="19">
        <v>581.23</v>
      </c>
      <c r="G45" s="19">
        <v>0</v>
      </c>
      <c r="H45" s="19">
        <v>11732.492999999999</v>
      </c>
    </row>
    <row r="46" spans="1:8">
      <c r="A46">
        <v>92314</v>
      </c>
      <c r="B46" t="s">
        <v>239</v>
      </c>
      <c r="C46" t="s">
        <v>240</v>
      </c>
      <c r="D46" s="19">
        <v>68003.199999999997</v>
      </c>
      <c r="E46" s="19">
        <v>0</v>
      </c>
      <c r="F46" s="19">
        <v>637.02</v>
      </c>
      <c r="G46" s="19">
        <v>0</v>
      </c>
      <c r="H46" s="19">
        <v>10296.032999999999</v>
      </c>
    </row>
    <row r="47" spans="1:8">
      <c r="A47">
        <v>91878</v>
      </c>
      <c r="B47" t="s">
        <v>242</v>
      </c>
      <c r="C47" t="s">
        <v>243</v>
      </c>
      <c r="D47" s="19">
        <v>80741.98</v>
      </c>
      <c r="E47" s="19">
        <v>0</v>
      </c>
      <c r="F47" s="19">
        <v>1428.61</v>
      </c>
      <c r="G47" s="19">
        <v>0</v>
      </c>
      <c r="H47" s="19">
        <v>12325.5885</v>
      </c>
    </row>
    <row r="48" spans="1:8">
      <c r="A48">
        <v>92656</v>
      </c>
      <c r="B48" t="s">
        <v>245</v>
      </c>
      <c r="C48" t="s">
        <v>246</v>
      </c>
      <c r="D48" s="19">
        <v>102092.02</v>
      </c>
      <c r="E48" s="19">
        <v>0</v>
      </c>
      <c r="F48" s="19">
        <v>919.09</v>
      </c>
      <c r="G48" s="19">
        <v>0</v>
      </c>
      <c r="H48" s="19">
        <v>15451.666499999999</v>
      </c>
    </row>
    <row r="49" spans="1:8">
      <c r="A49">
        <v>91758</v>
      </c>
      <c r="B49" t="s">
        <v>248</v>
      </c>
      <c r="C49" t="s">
        <v>249</v>
      </c>
      <c r="D49" s="19">
        <v>101434.71</v>
      </c>
      <c r="E49" s="19">
        <v>0</v>
      </c>
      <c r="F49" s="19">
        <v>1024.57</v>
      </c>
      <c r="G49" s="19">
        <v>0</v>
      </c>
      <c r="H49" s="19">
        <v>15368.892000000002</v>
      </c>
    </row>
    <row r="50" spans="1:8">
      <c r="A50">
        <v>90857</v>
      </c>
      <c r="B50" t="s">
        <v>251</v>
      </c>
      <c r="C50" t="s">
        <v>252</v>
      </c>
      <c r="D50" s="19">
        <v>149919.65</v>
      </c>
      <c r="E50" s="19">
        <v>0</v>
      </c>
      <c r="F50" s="19">
        <v>1045.72</v>
      </c>
      <c r="G50" s="19">
        <v>0</v>
      </c>
      <c r="H50" s="19">
        <v>22644.805499999999</v>
      </c>
    </row>
    <row r="51" spans="1:8">
      <c r="A51">
        <v>90915</v>
      </c>
      <c r="B51" t="s">
        <v>257</v>
      </c>
      <c r="C51" t="s">
        <v>255</v>
      </c>
      <c r="D51" s="19">
        <v>127790.3</v>
      </c>
      <c r="E51" s="19">
        <v>0</v>
      </c>
      <c r="F51" s="19">
        <v>779.45</v>
      </c>
      <c r="G51" s="19">
        <v>0</v>
      </c>
      <c r="H51" s="19">
        <v>19285.462499999998</v>
      </c>
    </row>
    <row r="52" spans="1:8">
      <c r="A52">
        <v>1001937</v>
      </c>
      <c r="B52" t="s">
        <v>254</v>
      </c>
      <c r="C52" t="s">
        <v>255</v>
      </c>
      <c r="D52" s="19">
        <v>0</v>
      </c>
      <c r="E52" s="19">
        <v>0</v>
      </c>
      <c r="F52" s="19">
        <v>0</v>
      </c>
      <c r="G52" s="19">
        <v>0</v>
      </c>
      <c r="H52" s="19">
        <v>0</v>
      </c>
    </row>
    <row r="53" spans="1:8">
      <c r="A53">
        <v>90916</v>
      </c>
      <c r="B53" t="s">
        <v>258</v>
      </c>
      <c r="C53" t="s">
        <v>259</v>
      </c>
      <c r="D53" s="19">
        <v>103598.91</v>
      </c>
      <c r="E53" s="19">
        <v>0</v>
      </c>
      <c r="F53" s="19">
        <v>991.19</v>
      </c>
      <c r="G53" s="19">
        <v>0</v>
      </c>
      <c r="H53" s="19">
        <v>15688.514999999999</v>
      </c>
    </row>
    <row r="54" spans="1:8">
      <c r="A54">
        <v>89486</v>
      </c>
      <c r="B54" t="s">
        <v>261</v>
      </c>
      <c r="C54" t="s">
        <v>262</v>
      </c>
      <c r="D54" s="19">
        <v>76878.2</v>
      </c>
      <c r="E54" s="19">
        <v>0</v>
      </c>
      <c r="F54" s="19">
        <v>0</v>
      </c>
      <c r="G54" s="19">
        <v>0</v>
      </c>
      <c r="H54" s="19">
        <v>11531.73</v>
      </c>
    </row>
    <row r="55" spans="1:8">
      <c r="A55">
        <v>134379</v>
      </c>
      <c r="B55" t="s">
        <v>264</v>
      </c>
      <c r="C55" t="s">
        <v>265</v>
      </c>
      <c r="D55" s="19">
        <v>21841.8</v>
      </c>
      <c r="E55" s="19">
        <v>0</v>
      </c>
      <c r="F55" s="19">
        <v>0</v>
      </c>
      <c r="G55" s="19">
        <v>0</v>
      </c>
      <c r="H55" s="19">
        <v>3276.27</v>
      </c>
    </row>
    <row r="56" spans="1:8">
      <c r="A56">
        <v>4331</v>
      </c>
      <c r="B56" t="s">
        <v>270</v>
      </c>
      <c r="C56" t="s">
        <v>269</v>
      </c>
      <c r="D56" s="19">
        <v>38699.25</v>
      </c>
      <c r="E56" s="19">
        <v>0</v>
      </c>
      <c r="F56" s="19">
        <v>0</v>
      </c>
      <c r="G56" s="19">
        <v>0</v>
      </c>
      <c r="H56" s="19">
        <v>5804.8874999999998</v>
      </c>
    </row>
    <row r="57" spans="1:8">
      <c r="A57">
        <v>85816</v>
      </c>
      <c r="B57" t="s">
        <v>272</v>
      </c>
      <c r="C57" t="s">
        <v>269</v>
      </c>
      <c r="D57" s="19">
        <v>72965.7</v>
      </c>
      <c r="E57" s="19">
        <v>0</v>
      </c>
      <c r="F57" s="19">
        <v>0</v>
      </c>
      <c r="G57" s="19">
        <v>0</v>
      </c>
      <c r="H57" s="19">
        <v>10944.855</v>
      </c>
    </row>
    <row r="58" spans="1:8">
      <c r="A58">
        <v>90779</v>
      </c>
      <c r="B58" t="s">
        <v>268</v>
      </c>
      <c r="C58" t="s">
        <v>269</v>
      </c>
      <c r="D58" s="19">
        <v>49134.559999999998</v>
      </c>
      <c r="E58" s="19">
        <v>0</v>
      </c>
      <c r="F58" s="19">
        <v>0</v>
      </c>
      <c r="G58" s="19">
        <v>0</v>
      </c>
      <c r="H58" s="19">
        <v>7370.1839999999993</v>
      </c>
    </row>
    <row r="59" spans="1:8">
      <c r="A59">
        <v>91131</v>
      </c>
      <c r="B59" t="s">
        <v>271</v>
      </c>
      <c r="C59" t="s">
        <v>269</v>
      </c>
      <c r="D59" s="19">
        <v>47375.78</v>
      </c>
      <c r="E59" s="19">
        <v>0</v>
      </c>
      <c r="F59" s="19">
        <v>0</v>
      </c>
      <c r="G59" s="19">
        <v>0</v>
      </c>
      <c r="H59" s="19">
        <v>7106.3669999999993</v>
      </c>
    </row>
    <row r="60" spans="1:8">
      <c r="A60">
        <v>91958</v>
      </c>
      <c r="B60" t="s">
        <v>273</v>
      </c>
      <c r="C60" t="s">
        <v>274</v>
      </c>
      <c r="D60" s="19">
        <v>177348.79</v>
      </c>
      <c r="E60" s="19">
        <v>0</v>
      </c>
      <c r="F60" s="19">
        <v>4906.4799999999996</v>
      </c>
      <c r="G60" s="19">
        <v>0</v>
      </c>
      <c r="H60" s="19">
        <v>27338.290500000003</v>
      </c>
    </row>
    <row r="61" spans="1:8">
      <c r="A61">
        <v>4346</v>
      </c>
      <c r="B61" t="s">
        <v>276</v>
      </c>
      <c r="C61" t="s">
        <v>2347</v>
      </c>
      <c r="D61" s="19">
        <v>17289.09</v>
      </c>
      <c r="E61" s="19">
        <v>0</v>
      </c>
      <c r="F61" s="19">
        <v>0</v>
      </c>
      <c r="G61" s="19">
        <v>0</v>
      </c>
      <c r="H61" s="19">
        <v>2593.3634999999999</v>
      </c>
    </row>
    <row r="62" spans="1:8">
      <c r="A62">
        <v>1002079</v>
      </c>
      <c r="B62" t="s">
        <v>280</v>
      </c>
      <c r="C62" t="s">
        <v>281</v>
      </c>
      <c r="D62" s="19">
        <v>17777.21</v>
      </c>
      <c r="E62" s="19">
        <v>0</v>
      </c>
      <c r="F62" s="19">
        <v>301.62</v>
      </c>
      <c r="G62" s="19">
        <v>0</v>
      </c>
      <c r="H62" s="19">
        <v>2711.8244999999997</v>
      </c>
    </row>
    <row r="63" spans="1:8">
      <c r="A63">
        <v>79947</v>
      </c>
      <c r="B63" t="s">
        <v>282</v>
      </c>
      <c r="C63" t="s">
        <v>283</v>
      </c>
      <c r="D63" s="19">
        <v>359849.68</v>
      </c>
      <c r="E63" s="19">
        <v>0</v>
      </c>
      <c r="F63" s="19">
        <v>2520.84</v>
      </c>
      <c r="G63" s="19">
        <v>0</v>
      </c>
      <c r="H63" s="19">
        <v>54355.578000000001</v>
      </c>
    </row>
    <row r="64" spans="1:8">
      <c r="A64">
        <v>87407</v>
      </c>
      <c r="B64" t="s">
        <v>286</v>
      </c>
      <c r="C64" t="s">
        <v>287</v>
      </c>
      <c r="D64" s="19">
        <v>285818.03000000003</v>
      </c>
      <c r="E64" s="19">
        <v>0</v>
      </c>
      <c r="F64" s="19">
        <v>1868.68</v>
      </c>
      <c r="G64" s="19">
        <v>0</v>
      </c>
      <c r="H64" s="19">
        <v>43153.006500000003</v>
      </c>
    </row>
    <row r="65" spans="1:8">
      <c r="A65">
        <v>8336</v>
      </c>
      <c r="B65" t="s">
        <v>290</v>
      </c>
      <c r="C65" t="s">
        <v>291</v>
      </c>
      <c r="D65" s="19">
        <v>80944.899999999994</v>
      </c>
      <c r="E65" s="19">
        <v>0</v>
      </c>
      <c r="F65" s="19">
        <v>0</v>
      </c>
      <c r="G65" s="19">
        <v>0</v>
      </c>
      <c r="H65" s="19">
        <v>12141.734999999999</v>
      </c>
    </row>
    <row r="66" spans="1:8">
      <c r="A66">
        <v>8326</v>
      </c>
      <c r="B66" t="s">
        <v>352</v>
      </c>
      <c r="C66" t="s">
        <v>2348</v>
      </c>
      <c r="D66" s="19">
        <v>96360.97</v>
      </c>
      <c r="E66" s="19">
        <v>0</v>
      </c>
      <c r="F66" s="19">
        <v>0</v>
      </c>
      <c r="G66" s="19">
        <v>0</v>
      </c>
      <c r="H66" s="19">
        <v>14454.145500000001</v>
      </c>
    </row>
    <row r="67" spans="1:8">
      <c r="A67">
        <v>90758</v>
      </c>
      <c r="B67" t="s">
        <v>296</v>
      </c>
      <c r="C67" t="s">
        <v>297</v>
      </c>
      <c r="D67" s="19">
        <v>244087.24</v>
      </c>
      <c r="E67" s="19">
        <v>0</v>
      </c>
      <c r="F67" s="19">
        <v>1203.8599999999999</v>
      </c>
      <c r="G67" s="19">
        <v>0</v>
      </c>
      <c r="H67" s="19">
        <v>36793.664999999994</v>
      </c>
    </row>
    <row r="68" spans="1:8">
      <c r="A68">
        <v>1001949</v>
      </c>
      <c r="B68" t="s">
        <v>299</v>
      </c>
      <c r="C68" t="s">
        <v>300</v>
      </c>
      <c r="D68" s="19">
        <v>2803.03</v>
      </c>
      <c r="E68" s="19">
        <v>0</v>
      </c>
      <c r="F68" s="19">
        <v>0</v>
      </c>
      <c r="G68" s="19">
        <v>0</v>
      </c>
      <c r="H68" s="19">
        <v>420.4545</v>
      </c>
    </row>
    <row r="69" spans="1:8">
      <c r="A69">
        <v>92566</v>
      </c>
      <c r="B69" t="s">
        <v>301</v>
      </c>
      <c r="C69" t="s">
        <v>302</v>
      </c>
      <c r="D69" s="19">
        <v>10548.21</v>
      </c>
      <c r="E69" s="19">
        <v>0</v>
      </c>
      <c r="F69" s="19">
        <v>48.63</v>
      </c>
      <c r="G69" s="19">
        <v>0</v>
      </c>
      <c r="H69" s="19">
        <v>1589.5259999999996</v>
      </c>
    </row>
    <row r="70" spans="1:8">
      <c r="A70">
        <v>395879</v>
      </c>
      <c r="B70" t="s">
        <v>304</v>
      </c>
      <c r="C70" t="s">
        <v>305</v>
      </c>
      <c r="D70" s="19">
        <v>0</v>
      </c>
      <c r="E70" s="19">
        <v>0</v>
      </c>
      <c r="F70" s="19">
        <v>0</v>
      </c>
      <c r="G70" s="19">
        <v>0</v>
      </c>
      <c r="H70" s="19">
        <v>0</v>
      </c>
    </row>
    <row r="71" spans="1:8">
      <c r="A71">
        <v>4345</v>
      </c>
      <c r="B71" t="s">
        <v>307</v>
      </c>
      <c r="C71" t="s">
        <v>308</v>
      </c>
      <c r="D71" s="19">
        <v>94921.42</v>
      </c>
      <c r="E71" s="19">
        <v>0</v>
      </c>
      <c r="F71" s="19">
        <v>0</v>
      </c>
      <c r="G71" s="19">
        <v>0</v>
      </c>
      <c r="H71" s="19">
        <v>14238.213</v>
      </c>
    </row>
    <row r="72" spans="1:8">
      <c r="A72">
        <v>6415</v>
      </c>
      <c r="B72" t="s">
        <v>2349</v>
      </c>
      <c r="C72" t="s">
        <v>2350</v>
      </c>
      <c r="D72" s="19">
        <v>6596.76</v>
      </c>
      <c r="E72" s="19">
        <v>0</v>
      </c>
      <c r="F72" s="19">
        <v>0</v>
      </c>
      <c r="G72" s="19">
        <v>0</v>
      </c>
      <c r="H72" s="19">
        <v>989.51400000000001</v>
      </c>
    </row>
    <row r="73" spans="1:8">
      <c r="A73">
        <v>6393</v>
      </c>
      <c r="B73" t="s">
        <v>311</v>
      </c>
      <c r="C73" t="s">
        <v>2351</v>
      </c>
      <c r="D73" s="19">
        <v>191398.57</v>
      </c>
      <c r="E73" s="19">
        <v>0</v>
      </c>
      <c r="F73" s="19">
        <v>17865.64</v>
      </c>
      <c r="G73" s="19">
        <v>0</v>
      </c>
      <c r="H73" s="19">
        <v>31389.631500000003</v>
      </c>
    </row>
    <row r="74" spans="1:8">
      <c r="A74">
        <v>4274</v>
      </c>
      <c r="B74" t="s">
        <v>315</v>
      </c>
      <c r="C74" t="s">
        <v>316</v>
      </c>
      <c r="D74" s="19">
        <v>53423.95</v>
      </c>
      <c r="E74" s="19">
        <v>0</v>
      </c>
      <c r="F74" s="19">
        <v>592.70000000000005</v>
      </c>
      <c r="G74" s="19">
        <v>0</v>
      </c>
      <c r="H74" s="19">
        <v>8102.4974999999986</v>
      </c>
    </row>
    <row r="75" spans="1:8">
      <c r="A75">
        <v>4187</v>
      </c>
      <c r="B75" t="s">
        <v>319</v>
      </c>
      <c r="C75" t="s">
        <v>320</v>
      </c>
      <c r="D75" s="19">
        <v>10157.969999999999</v>
      </c>
      <c r="E75" s="19">
        <v>0</v>
      </c>
      <c r="F75" s="19">
        <v>326.27</v>
      </c>
      <c r="G75" s="19">
        <v>0</v>
      </c>
      <c r="H75" s="19">
        <v>1572.636</v>
      </c>
    </row>
    <row r="76" spans="1:8">
      <c r="A76">
        <v>4471</v>
      </c>
      <c r="B76" t="s">
        <v>323</v>
      </c>
      <c r="C76" t="s">
        <v>324</v>
      </c>
      <c r="D76" s="19">
        <v>57729.02</v>
      </c>
      <c r="E76" s="19">
        <v>0</v>
      </c>
      <c r="F76" s="19">
        <v>783.49</v>
      </c>
      <c r="G76" s="19">
        <v>0</v>
      </c>
      <c r="H76" s="19">
        <v>8776.8764999999985</v>
      </c>
    </row>
    <row r="77" spans="1:8">
      <c r="A77">
        <v>89949</v>
      </c>
      <c r="B77" t="s">
        <v>341</v>
      </c>
      <c r="C77" t="s">
        <v>329</v>
      </c>
      <c r="D77" s="19">
        <v>0</v>
      </c>
      <c r="E77" s="19">
        <v>0</v>
      </c>
      <c r="F77" s="19">
        <v>0</v>
      </c>
      <c r="G77" s="19">
        <v>0</v>
      </c>
      <c r="H77" s="19">
        <v>0</v>
      </c>
    </row>
    <row r="78" spans="1:8">
      <c r="A78">
        <v>90273</v>
      </c>
      <c r="B78" t="s">
        <v>336</v>
      </c>
      <c r="C78" t="s">
        <v>329</v>
      </c>
      <c r="D78" s="19">
        <v>0</v>
      </c>
      <c r="E78" s="19">
        <v>0</v>
      </c>
      <c r="F78" s="19">
        <v>0</v>
      </c>
      <c r="G78" s="19">
        <v>0</v>
      </c>
      <c r="H78" s="19">
        <v>0</v>
      </c>
    </row>
    <row r="79" spans="1:8">
      <c r="A79">
        <v>91303</v>
      </c>
      <c r="B79" t="s">
        <v>337</v>
      </c>
      <c r="C79" t="s">
        <v>329</v>
      </c>
      <c r="D79" s="19">
        <v>536742.09</v>
      </c>
      <c r="E79" s="19">
        <v>0</v>
      </c>
      <c r="F79" s="19">
        <v>1994.32</v>
      </c>
      <c r="G79" s="19">
        <v>0</v>
      </c>
      <c r="H79" s="19">
        <v>80810.46149999999</v>
      </c>
    </row>
    <row r="80" spans="1:8">
      <c r="A80">
        <v>91305</v>
      </c>
      <c r="B80" t="s">
        <v>339</v>
      </c>
      <c r="C80" t="s">
        <v>329</v>
      </c>
      <c r="D80" s="19">
        <v>0</v>
      </c>
      <c r="E80" s="19">
        <v>0</v>
      </c>
      <c r="F80" s="19">
        <v>0</v>
      </c>
      <c r="G80" s="19">
        <v>0</v>
      </c>
      <c r="H80" s="19">
        <v>0</v>
      </c>
    </row>
    <row r="81" spans="1:8">
      <c r="A81">
        <v>91307</v>
      </c>
      <c r="B81" t="s">
        <v>340</v>
      </c>
      <c r="C81" t="s">
        <v>329</v>
      </c>
      <c r="D81" s="19">
        <v>0</v>
      </c>
      <c r="E81" s="19">
        <v>0</v>
      </c>
      <c r="F81" s="19">
        <v>0</v>
      </c>
      <c r="G81" s="19">
        <v>0</v>
      </c>
      <c r="H81" s="19">
        <v>0</v>
      </c>
    </row>
    <row r="82" spans="1:8">
      <c r="A82">
        <v>92325</v>
      </c>
      <c r="B82" t="s">
        <v>338</v>
      </c>
      <c r="C82" t="s">
        <v>329</v>
      </c>
      <c r="D82" s="19">
        <v>0</v>
      </c>
      <c r="E82" s="19">
        <v>0</v>
      </c>
      <c r="F82" s="19">
        <v>0</v>
      </c>
      <c r="G82" s="19">
        <v>0</v>
      </c>
      <c r="H82" s="19">
        <v>0</v>
      </c>
    </row>
    <row r="83" spans="1:8">
      <c r="A83">
        <v>92327</v>
      </c>
      <c r="B83" t="s">
        <v>334</v>
      </c>
      <c r="C83" t="s">
        <v>329</v>
      </c>
      <c r="D83" s="19">
        <v>0</v>
      </c>
      <c r="E83" s="19">
        <v>0</v>
      </c>
      <c r="F83" s="19">
        <v>0</v>
      </c>
      <c r="G83" s="19">
        <v>0</v>
      </c>
      <c r="H83" s="19">
        <v>0</v>
      </c>
    </row>
    <row r="84" spans="1:8">
      <c r="A84">
        <v>92716</v>
      </c>
      <c r="B84" t="s">
        <v>335</v>
      </c>
      <c r="C84" t="s">
        <v>329</v>
      </c>
      <c r="D84" s="19">
        <v>0</v>
      </c>
      <c r="E84" s="19">
        <v>0</v>
      </c>
      <c r="F84" s="19">
        <v>0</v>
      </c>
      <c r="G84" s="19">
        <v>0</v>
      </c>
      <c r="H84" s="19">
        <v>0</v>
      </c>
    </row>
    <row r="85" spans="1:8">
      <c r="A85">
        <v>346763</v>
      </c>
      <c r="B85" t="s">
        <v>333</v>
      </c>
      <c r="C85" t="s">
        <v>329</v>
      </c>
      <c r="D85" s="19">
        <v>0</v>
      </c>
      <c r="E85" s="19">
        <v>0</v>
      </c>
      <c r="F85" s="19">
        <v>0</v>
      </c>
      <c r="G85" s="19">
        <v>0</v>
      </c>
      <c r="H85" s="19">
        <v>0</v>
      </c>
    </row>
    <row r="86" spans="1:8">
      <c r="A86">
        <v>92987</v>
      </c>
      <c r="B86" t="s">
        <v>327</v>
      </c>
      <c r="C86" t="s">
        <v>328</v>
      </c>
      <c r="D86" s="19">
        <v>0</v>
      </c>
      <c r="E86" s="19">
        <v>0</v>
      </c>
      <c r="F86" s="19">
        <v>0</v>
      </c>
      <c r="G86" s="19">
        <v>0</v>
      </c>
      <c r="H86" s="19">
        <v>0</v>
      </c>
    </row>
    <row r="87" spans="1:8">
      <c r="A87">
        <v>522074</v>
      </c>
      <c r="B87" t="s">
        <v>331</v>
      </c>
      <c r="C87" t="s">
        <v>332</v>
      </c>
      <c r="D87" s="19">
        <v>510965.61</v>
      </c>
      <c r="E87" s="19">
        <v>0</v>
      </c>
      <c r="F87" s="19">
        <v>3769.82</v>
      </c>
      <c r="G87" s="19">
        <v>0</v>
      </c>
      <c r="H87" s="19">
        <v>77210.314499999993</v>
      </c>
    </row>
    <row r="88" spans="1:8">
      <c r="A88">
        <v>4272</v>
      </c>
      <c r="B88" t="s">
        <v>342</v>
      </c>
      <c r="C88" t="s">
        <v>343</v>
      </c>
      <c r="D88" s="19">
        <v>1098813.1599999999</v>
      </c>
      <c r="E88" s="19">
        <v>40447.110184049081</v>
      </c>
      <c r="F88" s="19">
        <v>13996.49</v>
      </c>
      <c r="G88" s="19">
        <v>215.33061538461538</v>
      </c>
      <c r="H88" s="19">
        <v>166921.44749999998</v>
      </c>
    </row>
    <row r="89" spans="1:8">
      <c r="A89">
        <v>79929</v>
      </c>
      <c r="B89" t="s">
        <v>346</v>
      </c>
      <c r="C89" t="s">
        <v>347</v>
      </c>
      <c r="D89" s="19">
        <v>0</v>
      </c>
      <c r="E89" s="19">
        <v>0</v>
      </c>
      <c r="F89" s="19">
        <v>0</v>
      </c>
      <c r="G89" s="19">
        <v>0</v>
      </c>
      <c r="H89" s="19">
        <v>0</v>
      </c>
    </row>
    <row r="90" spans="1:8">
      <c r="A90">
        <v>89869</v>
      </c>
      <c r="B90" t="s">
        <v>349</v>
      </c>
      <c r="C90" t="s">
        <v>350</v>
      </c>
      <c r="D90" s="19">
        <v>42702.91</v>
      </c>
      <c r="E90" s="19">
        <v>0</v>
      </c>
      <c r="F90" s="19">
        <v>0</v>
      </c>
      <c r="G90" s="19">
        <v>0</v>
      </c>
      <c r="H90" s="19">
        <v>6405.4365000000007</v>
      </c>
    </row>
    <row r="91" spans="1:8">
      <c r="A91">
        <v>4412</v>
      </c>
      <c r="B91" t="s">
        <v>356</v>
      </c>
      <c r="C91" t="s">
        <v>357</v>
      </c>
      <c r="D91" s="19">
        <v>269544.28999999998</v>
      </c>
      <c r="E91" s="19">
        <v>0</v>
      </c>
      <c r="F91" s="19">
        <v>13938.48</v>
      </c>
      <c r="G91" s="19">
        <v>0</v>
      </c>
      <c r="H91" s="19">
        <v>42522.415499999996</v>
      </c>
    </row>
    <row r="92" spans="1:8">
      <c r="A92">
        <v>4468</v>
      </c>
      <c r="B92" t="s">
        <v>360</v>
      </c>
      <c r="C92" t="s">
        <v>361</v>
      </c>
      <c r="D92" s="19">
        <v>102266.69</v>
      </c>
      <c r="E92" s="19">
        <v>1929.5601886792454</v>
      </c>
      <c r="F92" s="19">
        <v>3503.95</v>
      </c>
      <c r="G92" s="19">
        <v>0</v>
      </c>
      <c r="H92" s="19">
        <v>15865.596</v>
      </c>
    </row>
    <row r="93" spans="1:8">
      <c r="A93">
        <v>79204</v>
      </c>
      <c r="B93" t="s">
        <v>364</v>
      </c>
      <c r="C93" t="s">
        <v>365</v>
      </c>
      <c r="D93" s="19">
        <v>80670.89</v>
      </c>
      <c r="E93" s="19">
        <v>0</v>
      </c>
      <c r="F93" s="19">
        <v>646.96</v>
      </c>
      <c r="G93" s="19">
        <v>0</v>
      </c>
      <c r="H93" s="19">
        <v>12197.6775</v>
      </c>
    </row>
    <row r="94" spans="1:8">
      <c r="A94">
        <v>4294</v>
      </c>
      <c r="B94" t="s">
        <v>368</v>
      </c>
      <c r="C94" t="s">
        <v>369</v>
      </c>
      <c r="D94" s="19">
        <v>115510.39</v>
      </c>
      <c r="E94" s="19">
        <v>0</v>
      </c>
      <c r="F94" s="19">
        <v>1190.71</v>
      </c>
      <c r="G94" s="19">
        <v>0</v>
      </c>
      <c r="H94" s="19">
        <v>17505.165000000001</v>
      </c>
    </row>
    <row r="95" spans="1:8">
      <c r="A95">
        <v>90885</v>
      </c>
      <c r="B95" t="s">
        <v>371</v>
      </c>
      <c r="C95" t="s">
        <v>372</v>
      </c>
      <c r="D95" s="19">
        <v>57876.63</v>
      </c>
      <c r="E95" s="19">
        <v>0</v>
      </c>
      <c r="F95" s="19">
        <v>1016.34</v>
      </c>
      <c r="G95" s="19">
        <v>0</v>
      </c>
      <c r="H95" s="19">
        <v>8833.945499999998</v>
      </c>
    </row>
    <row r="96" spans="1:8">
      <c r="A96">
        <v>4268</v>
      </c>
      <c r="B96" t="s">
        <v>375</v>
      </c>
      <c r="C96" t="s">
        <v>376</v>
      </c>
      <c r="D96" s="19">
        <v>533372.96</v>
      </c>
      <c r="E96" s="19">
        <v>6794.5599999999995</v>
      </c>
      <c r="F96" s="19">
        <v>16756.5</v>
      </c>
      <c r="G96" s="19">
        <v>0</v>
      </c>
      <c r="H96" s="19">
        <v>82519.418999999994</v>
      </c>
    </row>
    <row r="97" spans="1:8">
      <c r="A97">
        <v>6361</v>
      </c>
      <c r="B97" t="s">
        <v>401</v>
      </c>
      <c r="C97" t="s">
        <v>380</v>
      </c>
      <c r="D97" s="19">
        <v>102439.81</v>
      </c>
      <c r="E97" s="19">
        <v>0</v>
      </c>
      <c r="F97" s="19">
        <v>1960.73</v>
      </c>
      <c r="G97" s="19">
        <v>0</v>
      </c>
      <c r="H97" s="19">
        <v>15660.080999999998</v>
      </c>
    </row>
    <row r="98" spans="1:8">
      <c r="A98">
        <v>81078</v>
      </c>
      <c r="B98" t="s">
        <v>383</v>
      </c>
      <c r="C98" t="s">
        <v>380</v>
      </c>
      <c r="D98" s="19">
        <v>133795.79</v>
      </c>
      <c r="E98" s="19">
        <v>0</v>
      </c>
      <c r="F98" s="19">
        <v>0</v>
      </c>
      <c r="G98" s="19">
        <v>0</v>
      </c>
      <c r="H98" s="19">
        <v>20069.3685</v>
      </c>
    </row>
    <row r="99" spans="1:8">
      <c r="A99">
        <v>90508</v>
      </c>
      <c r="B99" t="s">
        <v>393</v>
      </c>
      <c r="C99" t="s">
        <v>380</v>
      </c>
      <c r="D99" s="19">
        <v>80273.36</v>
      </c>
      <c r="E99" s="19">
        <v>0</v>
      </c>
      <c r="F99" s="19">
        <v>0</v>
      </c>
      <c r="G99" s="19">
        <v>0</v>
      </c>
      <c r="H99" s="19">
        <v>12041.003999999999</v>
      </c>
    </row>
    <row r="100" spans="1:8">
      <c r="A100">
        <v>90841</v>
      </c>
      <c r="B100" t="s">
        <v>379</v>
      </c>
      <c r="C100" t="s">
        <v>380</v>
      </c>
      <c r="D100" s="19">
        <v>134241.65</v>
      </c>
      <c r="E100" s="19">
        <v>0</v>
      </c>
      <c r="F100" s="19">
        <v>0</v>
      </c>
      <c r="G100" s="19">
        <v>0</v>
      </c>
      <c r="H100" s="19">
        <v>20136.247499999998</v>
      </c>
    </row>
    <row r="101" spans="1:8">
      <c r="A101">
        <v>90842</v>
      </c>
      <c r="B101" t="s">
        <v>386</v>
      </c>
      <c r="C101" t="s">
        <v>380</v>
      </c>
      <c r="D101" s="19">
        <v>155203.12</v>
      </c>
      <c r="E101" s="19">
        <v>0</v>
      </c>
      <c r="F101" s="19">
        <v>0</v>
      </c>
      <c r="G101" s="19">
        <v>0</v>
      </c>
      <c r="H101" s="19">
        <v>23280.467999999997</v>
      </c>
    </row>
    <row r="102" spans="1:8">
      <c r="A102">
        <v>90862</v>
      </c>
      <c r="B102" t="s">
        <v>399</v>
      </c>
      <c r="C102" t="s">
        <v>380</v>
      </c>
      <c r="D102" s="19">
        <v>94580.66</v>
      </c>
      <c r="E102" s="19">
        <v>0</v>
      </c>
      <c r="F102" s="19">
        <v>818.3</v>
      </c>
      <c r="G102" s="19">
        <v>0</v>
      </c>
      <c r="H102" s="19">
        <v>14309.844000000001</v>
      </c>
    </row>
    <row r="103" spans="1:8">
      <c r="A103">
        <v>91280</v>
      </c>
      <c r="B103" t="s">
        <v>403</v>
      </c>
      <c r="C103" t="s">
        <v>380</v>
      </c>
      <c r="D103" s="19">
        <v>104080.35</v>
      </c>
      <c r="E103" s="19">
        <v>0</v>
      </c>
      <c r="F103" s="19">
        <v>0</v>
      </c>
      <c r="G103" s="19">
        <v>0</v>
      </c>
      <c r="H103" s="19">
        <v>15612.0525</v>
      </c>
    </row>
    <row r="104" spans="1:8">
      <c r="A104">
        <v>91309</v>
      </c>
      <c r="B104" t="s">
        <v>400</v>
      </c>
      <c r="C104" t="s">
        <v>380</v>
      </c>
      <c r="D104" s="19">
        <v>99041.89</v>
      </c>
      <c r="E104" s="19">
        <v>0</v>
      </c>
      <c r="F104" s="19">
        <v>0</v>
      </c>
      <c r="G104" s="19">
        <v>0</v>
      </c>
      <c r="H104" s="19">
        <v>14856.2835</v>
      </c>
    </row>
    <row r="105" spans="1:8">
      <c r="A105">
        <v>91339</v>
      </c>
      <c r="B105" t="s">
        <v>398</v>
      </c>
      <c r="C105" t="s">
        <v>380</v>
      </c>
      <c r="D105" s="19">
        <v>87056.91</v>
      </c>
      <c r="E105" s="19">
        <v>0</v>
      </c>
      <c r="F105" s="19">
        <v>0</v>
      </c>
      <c r="G105" s="19">
        <v>0</v>
      </c>
      <c r="H105" s="19">
        <v>13058.5365</v>
      </c>
    </row>
    <row r="106" spans="1:8">
      <c r="A106">
        <v>91949</v>
      </c>
      <c r="B106" t="s">
        <v>402</v>
      </c>
      <c r="C106" t="s">
        <v>380</v>
      </c>
      <c r="D106" s="19">
        <v>117652.01</v>
      </c>
      <c r="E106" s="19">
        <v>0</v>
      </c>
      <c r="F106" s="19">
        <v>749.12</v>
      </c>
      <c r="G106" s="19">
        <v>0</v>
      </c>
      <c r="H106" s="19">
        <v>17760.169499999996</v>
      </c>
    </row>
    <row r="107" spans="1:8">
      <c r="A107">
        <v>92318</v>
      </c>
      <c r="B107" t="s">
        <v>385</v>
      </c>
      <c r="C107" t="s">
        <v>380</v>
      </c>
      <c r="D107" s="19">
        <v>82582.2</v>
      </c>
      <c r="E107" s="19">
        <v>0</v>
      </c>
      <c r="F107" s="19">
        <v>2730.78</v>
      </c>
      <c r="G107" s="19">
        <v>0</v>
      </c>
      <c r="H107" s="19">
        <v>12796.946999999998</v>
      </c>
    </row>
    <row r="108" spans="1:8">
      <c r="A108">
        <v>92320</v>
      </c>
      <c r="B108" t="s">
        <v>384</v>
      </c>
      <c r="C108" t="s">
        <v>380</v>
      </c>
      <c r="D108" s="19">
        <v>81234.62</v>
      </c>
      <c r="E108" s="19">
        <v>0</v>
      </c>
      <c r="F108" s="19">
        <v>632.84</v>
      </c>
      <c r="G108" s="19">
        <v>0</v>
      </c>
      <c r="H108" s="19">
        <v>12280.118999999999</v>
      </c>
    </row>
    <row r="109" spans="1:8">
      <c r="A109">
        <v>92349</v>
      </c>
      <c r="B109" t="s">
        <v>388</v>
      </c>
      <c r="C109" t="s">
        <v>380</v>
      </c>
      <c r="D109" s="19">
        <v>35487.370000000003</v>
      </c>
      <c r="E109" s="19">
        <v>0</v>
      </c>
      <c r="F109" s="19">
        <v>807.83</v>
      </c>
      <c r="G109" s="19">
        <v>0</v>
      </c>
      <c r="H109" s="19">
        <v>5444.2800000000007</v>
      </c>
    </row>
    <row r="110" spans="1:8">
      <c r="A110">
        <v>92734</v>
      </c>
      <c r="B110" t="s">
        <v>387</v>
      </c>
      <c r="C110" t="s">
        <v>380</v>
      </c>
      <c r="D110" s="19">
        <v>42311.8</v>
      </c>
      <c r="E110" s="19">
        <v>0</v>
      </c>
      <c r="F110" s="19">
        <v>0</v>
      </c>
      <c r="G110" s="19">
        <v>0</v>
      </c>
      <c r="H110" s="19">
        <v>6346.77</v>
      </c>
    </row>
    <row r="111" spans="1:8">
      <c r="A111">
        <v>92736</v>
      </c>
      <c r="B111" t="s">
        <v>397</v>
      </c>
      <c r="C111" t="s">
        <v>380</v>
      </c>
      <c r="D111" s="19">
        <v>91599.16</v>
      </c>
      <c r="E111" s="19">
        <v>0</v>
      </c>
      <c r="F111" s="19">
        <v>1436.95</v>
      </c>
      <c r="G111" s="19">
        <v>0</v>
      </c>
      <c r="H111" s="19">
        <v>13955.416499999999</v>
      </c>
    </row>
    <row r="112" spans="1:8">
      <c r="A112">
        <v>92863</v>
      </c>
      <c r="B112" t="s">
        <v>392</v>
      </c>
      <c r="C112" t="s">
        <v>380</v>
      </c>
      <c r="D112" s="19">
        <v>70290.22</v>
      </c>
      <c r="E112" s="19">
        <v>0</v>
      </c>
      <c r="F112" s="19">
        <v>503.71</v>
      </c>
      <c r="G112" s="19">
        <v>0</v>
      </c>
      <c r="H112" s="19">
        <v>10619.0895</v>
      </c>
    </row>
    <row r="113" spans="1:8">
      <c r="A113">
        <v>92865</v>
      </c>
      <c r="B113" t="s">
        <v>391</v>
      </c>
      <c r="C113" t="s">
        <v>380</v>
      </c>
      <c r="D113" s="19">
        <v>66108.45</v>
      </c>
      <c r="E113" s="19">
        <v>0</v>
      </c>
      <c r="F113" s="19">
        <v>533.54999999999995</v>
      </c>
      <c r="G113" s="19">
        <v>0</v>
      </c>
      <c r="H113" s="19">
        <v>9996.2999999999993</v>
      </c>
    </row>
    <row r="114" spans="1:8">
      <c r="A114">
        <v>92997</v>
      </c>
      <c r="B114" t="s">
        <v>395</v>
      </c>
      <c r="C114" t="s">
        <v>380</v>
      </c>
      <c r="D114" s="19">
        <v>82433.83</v>
      </c>
      <c r="E114" s="19">
        <v>0</v>
      </c>
      <c r="F114" s="19">
        <v>597.52</v>
      </c>
      <c r="G114" s="19">
        <v>0</v>
      </c>
      <c r="H114" s="19">
        <v>12454.702500000001</v>
      </c>
    </row>
    <row r="115" spans="1:8">
      <c r="A115">
        <v>273398</v>
      </c>
      <c r="B115" t="s">
        <v>396</v>
      </c>
      <c r="C115" t="s">
        <v>380</v>
      </c>
      <c r="D115" s="19">
        <v>94300.49</v>
      </c>
      <c r="E115" s="19">
        <v>0</v>
      </c>
      <c r="F115" s="19">
        <v>659.78</v>
      </c>
      <c r="G115" s="19">
        <v>0</v>
      </c>
      <c r="H115" s="19">
        <v>14244.040500000001</v>
      </c>
    </row>
    <row r="116" spans="1:8">
      <c r="A116">
        <v>549803</v>
      </c>
      <c r="B116" t="s">
        <v>390</v>
      </c>
      <c r="C116" t="s">
        <v>380</v>
      </c>
      <c r="D116" s="19">
        <v>91581.61</v>
      </c>
      <c r="E116" s="19">
        <v>0</v>
      </c>
      <c r="F116" s="19">
        <v>1873.33</v>
      </c>
      <c r="G116" s="19">
        <v>0</v>
      </c>
      <c r="H116" s="19">
        <v>14018.241</v>
      </c>
    </row>
    <row r="117" spans="1:8">
      <c r="A117">
        <v>783027</v>
      </c>
      <c r="B117" t="s">
        <v>389</v>
      </c>
      <c r="C117" t="s">
        <v>380</v>
      </c>
      <c r="D117" s="19">
        <v>63343.94</v>
      </c>
      <c r="E117" s="19">
        <v>0</v>
      </c>
      <c r="F117" s="19">
        <v>1063.04</v>
      </c>
      <c r="G117" s="19">
        <v>0</v>
      </c>
      <c r="H117" s="19">
        <v>9661.0470000000005</v>
      </c>
    </row>
    <row r="118" spans="1:8">
      <c r="A118">
        <v>934316</v>
      </c>
      <c r="B118" t="s">
        <v>394</v>
      </c>
      <c r="C118" t="s">
        <v>380</v>
      </c>
      <c r="D118" s="19">
        <v>109941.56</v>
      </c>
      <c r="E118" s="19">
        <v>0</v>
      </c>
      <c r="F118" s="19">
        <v>1488.34</v>
      </c>
      <c r="G118" s="19">
        <v>0</v>
      </c>
      <c r="H118" s="19">
        <v>16714.484999999997</v>
      </c>
    </row>
    <row r="119" spans="1:8">
      <c r="A119">
        <v>1002012</v>
      </c>
      <c r="B119" t="s">
        <v>2352</v>
      </c>
      <c r="C119" t="s">
        <v>380</v>
      </c>
      <c r="D119" s="19">
        <v>20360.240000000002</v>
      </c>
      <c r="E119" s="19">
        <v>0</v>
      </c>
      <c r="F119" s="19">
        <v>328.17</v>
      </c>
      <c r="G119" s="19">
        <v>0</v>
      </c>
      <c r="H119" s="19">
        <v>3103.2615000000001</v>
      </c>
    </row>
    <row r="120" spans="1:8">
      <c r="A120">
        <v>4481</v>
      </c>
      <c r="B120" t="s">
        <v>404</v>
      </c>
      <c r="C120" t="s">
        <v>405</v>
      </c>
      <c r="D120" s="19">
        <v>75275.210000000006</v>
      </c>
      <c r="E120" s="19">
        <v>0</v>
      </c>
      <c r="F120" s="19">
        <v>637.80999999999995</v>
      </c>
      <c r="G120" s="19">
        <v>0</v>
      </c>
      <c r="H120" s="19">
        <v>11386.953</v>
      </c>
    </row>
    <row r="121" spans="1:8">
      <c r="A121">
        <v>79983</v>
      </c>
      <c r="B121" t="s">
        <v>408</v>
      </c>
      <c r="C121" t="s">
        <v>409</v>
      </c>
      <c r="D121" s="19">
        <v>61453.03</v>
      </c>
      <c r="E121" s="19">
        <v>0</v>
      </c>
      <c r="F121" s="19">
        <v>2283.16</v>
      </c>
      <c r="G121" s="19">
        <v>0</v>
      </c>
      <c r="H121" s="19">
        <v>9560.4285</v>
      </c>
    </row>
    <row r="122" spans="1:8">
      <c r="A122">
        <v>10972</v>
      </c>
      <c r="B122" t="s">
        <v>412</v>
      </c>
      <c r="C122" t="s">
        <v>413</v>
      </c>
      <c r="D122" s="19">
        <v>50721.62</v>
      </c>
      <c r="E122" s="19">
        <v>0</v>
      </c>
      <c r="F122" s="19">
        <v>903.49</v>
      </c>
      <c r="G122" s="19">
        <v>0</v>
      </c>
      <c r="H122" s="19">
        <v>7743.7664999999997</v>
      </c>
    </row>
    <row r="123" spans="1:8">
      <c r="A123">
        <v>4355</v>
      </c>
      <c r="B123" t="s">
        <v>416</v>
      </c>
      <c r="C123" t="s">
        <v>417</v>
      </c>
      <c r="D123" s="19">
        <v>455893.4</v>
      </c>
      <c r="E123" s="19">
        <v>0</v>
      </c>
      <c r="F123" s="19">
        <v>3408.55</v>
      </c>
      <c r="G123" s="19">
        <v>0</v>
      </c>
      <c r="H123" s="19">
        <v>68895.292499999996</v>
      </c>
    </row>
    <row r="124" spans="1:8">
      <c r="A124">
        <v>79226</v>
      </c>
      <c r="B124" t="s">
        <v>420</v>
      </c>
      <c r="C124" t="s">
        <v>421</v>
      </c>
      <c r="D124" s="19">
        <v>272686.44</v>
      </c>
      <c r="E124" s="19">
        <v>5704.7372384937235</v>
      </c>
      <c r="F124" s="19">
        <v>3546.35</v>
      </c>
      <c r="G124" s="19">
        <v>177.3175</v>
      </c>
      <c r="H124" s="19">
        <v>41434.918499999992</v>
      </c>
    </row>
    <row r="125" spans="1:8">
      <c r="A125">
        <v>4515</v>
      </c>
      <c r="B125" t="s">
        <v>424</v>
      </c>
      <c r="C125" t="s">
        <v>425</v>
      </c>
      <c r="D125" s="19">
        <v>33369.82</v>
      </c>
      <c r="E125" s="19">
        <v>0</v>
      </c>
      <c r="F125" s="19">
        <v>0</v>
      </c>
      <c r="G125" s="19">
        <v>0</v>
      </c>
      <c r="H125" s="19">
        <v>5005.473</v>
      </c>
    </row>
    <row r="126" spans="1:8">
      <c r="A126">
        <v>4169</v>
      </c>
      <c r="B126" t="s">
        <v>428</v>
      </c>
      <c r="C126" t="s">
        <v>429</v>
      </c>
      <c r="D126" s="19">
        <v>141885.03</v>
      </c>
      <c r="E126" s="19">
        <v>3941.250833333333</v>
      </c>
      <c r="F126" s="19">
        <v>1238.5</v>
      </c>
      <c r="G126" s="19">
        <v>0</v>
      </c>
      <c r="H126" s="19">
        <v>21468.529500000001</v>
      </c>
    </row>
    <row r="127" spans="1:8">
      <c r="A127">
        <v>89871</v>
      </c>
      <c r="B127" t="s">
        <v>432</v>
      </c>
      <c r="C127" t="s">
        <v>433</v>
      </c>
      <c r="D127" s="19">
        <v>10945.68</v>
      </c>
      <c r="E127" s="19">
        <v>0</v>
      </c>
      <c r="F127" s="19">
        <v>0</v>
      </c>
      <c r="G127" s="19">
        <v>0</v>
      </c>
      <c r="H127" s="19">
        <v>1641.8520000000001</v>
      </c>
    </row>
    <row r="128" spans="1:8">
      <c r="A128">
        <v>4231</v>
      </c>
      <c r="B128" t="s">
        <v>2353</v>
      </c>
      <c r="C128" t="s">
        <v>2354</v>
      </c>
      <c r="D128" s="19">
        <v>1680.74</v>
      </c>
      <c r="E128" s="19">
        <v>0</v>
      </c>
      <c r="F128" s="19">
        <v>0</v>
      </c>
      <c r="G128" s="19">
        <v>0</v>
      </c>
      <c r="H128" s="19">
        <v>252.11099999999999</v>
      </c>
    </row>
    <row r="129" spans="1:8">
      <c r="A129">
        <v>4397</v>
      </c>
      <c r="B129" t="s">
        <v>435</v>
      </c>
      <c r="C129" t="s">
        <v>436</v>
      </c>
      <c r="D129" s="19">
        <v>411654.46</v>
      </c>
      <c r="E129" s="19">
        <v>0</v>
      </c>
      <c r="F129" s="19">
        <v>10655.04</v>
      </c>
      <c r="G129" s="19">
        <v>0</v>
      </c>
      <c r="H129" s="19">
        <v>63346.424999999996</v>
      </c>
    </row>
    <row r="130" spans="1:8">
      <c r="A130">
        <v>81041</v>
      </c>
      <c r="B130" t="s">
        <v>439</v>
      </c>
      <c r="C130" t="s">
        <v>440</v>
      </c>
      <c r="D130" s="19">
        <v>84408.9</v>
      </c>
      <c r="E130" s="19">
        <v>0</v>
      </c>
      <c r="F130" s="19">
        <v>0</v>
      </c>
      <c r="G130" s="19">
        <v>0</v>
      </c>
      <c r="H130" s="19">
        <v>12661.334999999999</v>
      </c>
    </row>
    <row r="131" spans="1:8">
      <c r="A131">
        <v>4224</v>
      </c>
      <c r="B131" t="s">
        <v>443</v>
      </c>
      <c r="C131" t="s">
        <v>444</v>
      </c>
      <c r="D131" s="19">
        <v>16322.3</v>
      </c>
      <c r="E131" s="19">
        <v>0</v>
      </c>
      <c r="F131" s="19">
        <v>419.77</v>
      </c>
      <c r="G131" s="19">
        <v>0</v>
      </c>
      <c r="H131" s="19">
        <v>2511.3105</v>
      </c>
    </row>
    <row r="132" spans="1:8">
      <c r="A132">
        <v>4513</v>
      </c>
      <c r="B132" t="s">
        <v>447</v>
      </c>
      <c r="C132" t="s">
        <v>448</v>
      </c>
      <c r="D132" s="19">
        <v>10510.49</v>
      </c>
      <c r="E132" s="19">
        <v>0</v>
      </c>
      <c r="F132" s="19">
        <v>388.62</v>
      </c>
      <c r="G132" s="19">
        <v>0</v>
      </c>
      <c r="H132" s="19">
        <v>1634.8665000000001</v>
      </c>
    </row>
    <row r="133" spans="1:8">
      <c r="A133">
        <v>4171</v>
      </c>
      <c r="B133" t="s">
        <v>451</v>
      </c>
      <c r="C133" t="s">
        <v>452</v>
      </c>
      <c r="D133" s="19">
        <v>22579.57</v>
      </c>
      <c r="E133" s="19">
        <v>2257.9569999999999</v>
      </c>
      <c r="F133" s="19">
        <v>404.83</v>
      </c>
      <c r="G133" s="19">
        <v>0</v>
      </c>
      <c r="H133" s="19">
        <v>3447.6600000000003</v>
      </c>
    </row>
    <row r="134" spans="1:8">
      <c r="A134">
        <v>4269</v>
      </c>
      <c r="B134" t="s">
        <v>454</v>
      </c>
      <c r="C134" t="s">
        <v>455</v>
      </c>
      <c r="D134" s="19">
        <v>1066885.51</v>
      </c>
      <c r="E134" s="19">
        <v>18268.587499999998</v>
      </c>
      <c r="F134" s="19">
        <v>9471.84</v>
      </c>
      <c r="G134" s="19">
        <v>39.631129707112969</v>
      </c>
      <c r="H134" s="19">
        <v>161453.60250000001</v>
      </c>
    </row>
    <row r="135" spans="1:8">
      <c r="A135">
        <v>4284</v>
      </c>
      <c r="B135" t="s">
        <v>458</v>
      </c>
      <c r="C135" t="s">
        <v>459</v>
      </c>
      <c r="D135" s="19">
        <v>982592.46</v>
      </c>
      <c r="E135" s="19">
        <v>0</v>
      </c>
      <c r="F135" s="19">
        <v>0</v>
      </c>
      <c r="G135" s="19">
        <v>0</v>
      </c>
      <c r="H135" s="19">
        <v>147388.86899999998</v>
      </c>
    </row>
    <row r="136" spans="1:8">
      <c r="A136">
        <v>4378</v>
      </c>
      <c r="B136" t="s">
        <v>461</v>
      </c>
      <c r="C136" t="s">
        <v>462</v>
      </c>
      <c r="D136" s="19">
        <v>511895.53</v>
      </c>
      <c r="E136" s="19">
        <v>1437.9087921348314</v>
      </c>
      <c r="F136" s="19">
        <v>10661.89</v>
      </c>
      <c r="G136" s="19">
        <v>0</v>
      </c>
      <c r="H136" s="19">
        <v>78383.612999999998</v>
      </c>
    </row>
    <row r="137" spans="1:8">
      <c r="A137">
        <v>90327</v>
      </c>
      <c r="B137" t="s">
        <v>465</v>
      </c>
      <c r="C137" t="s">
        <v>466</v>
      </c>
      <c r="D137" s="19">
        <v>87686.21</v>
      </c>
      <c r="E137" s="19">
        <v>0</v>
      </c>
      <c r="F137" s="19">
        <v>859.06</v>
      </c>
      <c r="G137" s="19">
        <v>0</v>
      </c>
      <c r="H137" s="19">
        <v>13281.790500000001</v>
      </c>
    </row>
    <row r="138" spans="1:8">
      <c r="A138">
        <v>79971</v>
      </c>
      <c r="B138" t="s">
        <v>469</v>
      </c>
      <c r="C138" t="s">
        <v>470</v>
      </c>
      <c r="D138" s="19">
        <v>23749.200000000001</v>
      </c>
      <c r="E138" s="19">
        <v>0</v>
      </c>
      <c r="F138" s="19">
        <v>749.02</v>
      </c>
      <c r="G138" s="19">
        <v>0</v>
      </c>
      <c r="H138" s="19">
        <v>3674.7330000000002</v>
      </c>
    </row>
    <row r="139" spans="1:8">
      <c r="A139">
        <v>79055</v>
      </c>
      <c r="B139" t="s">
        <v>471</v>
      </c>
      <c r="C139" t="s">
        <v>472</v>
      </c>
      <c r="D139" s="19">
        <v>88258.55</v>
      </c>
      <c r="E139" s="19">
        <v>0</v>
      </c>
      <c r="F139" s="19">
        <v>1088.93</v>
      </c>
      <c r="G139" s="19">
        <v>0</v>
      </c>
      <c r="H139" s="19">
        <v>13402.121999999999</v>
      </c>
    </row>
    <row r="140" spans="1:8">
      <c r="A140">
        <v>78888</v>
      </c>
      <c r="B140" t="s">
        <v>475</v>
      </c>
      <c r="C140" t="s">
        <v>2355</v>
      </c>
      <c r="D140" s="19">
        <v>34732.25</v>
      </c>
      <c r="E140" s="19">
        <v>0</v>
      </c>
      <c r="F140" s="19">
        <v>261.66000000000003</v>
      </c>
      <c r="G140" s="19">
        <v>0</v>
      </c>
      <c r="H140" s="19">
        <v>5249.0865000000003</v>
      </c>
    </row>
    <row r="141" spans="1:8">
      <c r="A141">
        <v>79905</v>
      </c>
      <c r="B141" t="s">
        <v>479</v>
      </c>
      <c r="C141" t="s">
        <v>480</v>
      </c>
      <c r="D141" s="19">
        <v>103921.81</v>
      </c>
      <c r="E141" s="19">
        <v>0</v>
      </c>
      <c r="F141" s="19">
        <v>844.3</v>
      </c>
      <c r="G141" s="19">
        <v>0</v>
      </c>
      <c r="H141" s="19">
        <v>15714.916499999999</v>
      </c>
    </row>
    <row r="142" spans="1:8">
      <c r="A142">
        <v>4470</v>
      </c>
      <c r="B142" t="s">
        <v>483</v>
      </c>
      <c r="C142" t="s">
        <v>484</v>
      </c>
      <c r="D142" s="19">
        <v>406354.7</v>
      </c>
      <c r="E142" s="19">
        <v>4449.1390510948904</v>
      </c>
      <c r="F142" s="19">
        <v>16331.51</v>
      </c>
      <c r="G142" s="19">
        <v>0</v>
      </c>
      <c r="H142" s="19">
        <v>63402.931499999999</v>
      </c>
    </row>
    <row r="143" spans="1:8">
      <c r="A143">
        <v>89758</v>
      </c>
      <c r="B143" t="s">
        <v>491</v>
      </c>
      <c r="C143" t="s">
        <v>488</v>
      </c>
      <c r="D143" s="19">
        <v>79134.47</v>
      </c>
      <c r="E143" s="19">
        <v>0</v>
      </c>
      <c r="F143" s="19">
        <v>657.34</v>
      </c>
      <c r="G143" s="19">
        <v>0</v>
      </c>
      <c r="H143" s="19">
        <v>11968.771499999999</v>
      </c>
    </row>
    <row r="144" spans="1:8">
      <c r="A144">
        <v>1001161</v>
      </c>
      <c r="B144" t="s">
        <v>487</v>
      </c>
      <c r="C144" t="s">
        <v>488</v>
      </c>
      <c r="D144" s="19">
        <v>0</v>
      </c>
      <c r="E144" s="19">
        <v>0</v>
      </c>
      <c r="F144" s="19">
        <v>0</v>
      </c>
      <c r="G144" s="19">
        <v>0</v>
      </c>
      <c r="H144" s="19">
        <v>0</v>
      </c>
    </row>
    <row r="145" spans="1:8">
      <c r="A145">
        <v>4484</v>
      </c>
      <c r="B145" t="s">
        <v>492</v>
      </c>
      <c r="C145" t="s">
        <v>493</v>
      </c>
      <c r="D145" s="19">
        <v>42421.84</v>
      </c>
      <c r="E145" s="19">
        <v>0</v>
      </c>
      <c r="F145" s="19">
        <v>1479.36</v>
      </c>
      <c r="G145" s="19">
        <v>0</v>
      </c>
      <c r="H145" s="19">
        <v>6585.1799999999994</v>
      </c>
    </row>
    <row r="146" spans="1:8">
      <c r="A146">
        <v>78858</v>
      </c>
      <c r="B146" t="s">
        <v>496</v>
      </c>
      <c r="C146" t="s">
        <v>497</v>
      </c>
      <c r="D146" s="19">
        <v>10447.870000000001</v>
      </c>
      <c r="E146" s="19">
        <v>0</v>
      </c>
      <c r="F146" s="19">
        <v>306.8</v>
      </c>
      <c r="G146" s="19">
        <v>0</v>
      </c>
      <c r="H146" s="19">
        <v>1613.2004999999999</v>
      </c>
    </row>
    <row r="147" spans="1:8">
      <c r="A147">
        <v>4400</v>
      </c>
      <c r="B147" t="s">
        <v>500</v>
      </c>
      <c r="C147" t="s">
        <v>501</v>
      </c>
      <c r="D147" s="19">
        <v>19604.66</v>
      </c>
      <c r="E147" s="19">
        <v>0</v>
      </c>
      <c r="F147" s="19">
        <v>0</v>
      </c>
      <c r="G147" s="19">
        <v>0</v>
      </c>
      <c r="H147" s="19">
        <v>2940.6990000000001</v>
      </c>
    </row>
    <row r="148" spans="1:8">
      <c r="A148">
        <v>79047</v>
      </c>
      <c r="B148" t="s">
        <v>504</v>
      </c>
      <c r="C148" t="s">
        <v>505</v>
      </c>
      <c r="D148" s="19">
        <v>195059.5</v>
      </c>
      <c r="E148" s="19">
        <v>0</v>
      </c>
      <c r="F148" s="19">
        <v>1770.5</v>
      </c>
      <c r="G148" s="19">
        <v>0</v>
      </c>
      <c r="H148" s="19">
        <v>29524.5</v>
      </c>
    </row>
    <row r="149" spans="1:8">
      <c r="A149">
        <v>80001</v>
      </c>
      <c r="B149" t="s">
        <v>508</v>
      </c>
      <c r="C149" t="s">
        <v>509</v>
      </c>
      <c r="D149" s="19">
        <v>36349.82</v>
      </c>
      <c r="E149" s="19">
        <v>0</v>
      </c>
      <c r="F149" s="19">
        <v>0</v>
      </c>
      <c r="G149" s="19">
        <v>0</v>
      </c>
      <c r="H149" s="19">
        <v>5452.473</v>
      </c>
    </row>
    <row r="150" spans="1:8">
      <c r="A150">
        <v>4282</v>
      </c>
      <c r="B150" t="s">
        <v>511</v>
      </c>
      <c r="C150" t="s">
        <v>512</v>
      </c>
      <c r="D150" s="19">
        <v>3205630.21</v>
      </c>
      <c r="E150" s="19">
        <v>67739.970354464895</v>
      </c>
      <c r="F150" s="19">
        <v>100813.45</v>
      </c>
      <c r="G150" s="19">
        <v>2109.067991631799</v>
      </c>
      <c r="H150" s="19">
        <v>495966.549</v>
      </c>
    </row>
    <row r="151" spans="1:8">
      <c r="A151">
        <v>91934</v>
      </c>
      <c r="B151" t="s">
        <v>515</v>
      </c>
      <c r="C151" t="s">
        <v>516</v>
      </c>
      <c r="D151" s="19">
        <v>68010.66</v>
      </c>
      <c r="E151" s="19">
        <v>0</v>
      </c>
      <c r="F151" s="19">
        <v>626.17999999999995</v>
      </c>
      <c r="G151" s="19">
        <v>0</v>
      </c>
      <c r="H151" s="19">
        <v>10295.526</v>
      </c>
    </row>
    <row r="152" spans="1:8">
      <c r="A152">
        <v>4446</v>
      </c>
      <c r="B152" t="s">
        <v>518</v>
      </c>
      <c r="C152" t="s">
        <v>519</v>
      </c>
      <c r="D152" s="19">
        <v>1477445.76</v>
      </c>
      <c r="E152" s="19">
        <v>19715.706555462886</v>
      </c>
      <c r="F152" s="19">
        <v>30355.759999999998</v>
      </c>
      <c r="G152" s="19">
        <v>0</v>
      </c>
      <c r="H152" s="19">
        <v>226170.228</v>
      </c>
    </row>
    <row r="153" spans="1:8">
      <c r="A153">
        <v>4453</v>
      </c>
      <c r="B153" t="s">
        <v>522</v>
      </c>
      <c r="C153" t="s">
        <v>523</v>
      </c>
      <c r="D153" s="19">
        <v>808538.98</v>
      </c>
      <c r="E153" s="19">
        <v>0</v>
      </c>
      <c r="F153" s="19">
        <v>0</v>
      </c>
      <c r="G153" s="19">
        <v>0</v>
      </c>
      <c r="H153" s="19">
        <v>121280.84699999999</v>
      </c>
    </row>
    <row r="154" spans="1:8">
      <c r="A154">
        <v>4410</v>
      </c>
      <c r="B154" t="s">
        <v>525</v>
      </c>
      <c r="C154" t="s">
        <v>526</v>
      </c>
      <c r="D154" s="19">
        <v>927275.01</v>
      </c>
      <c r="E154" s="19">
        <v>10006.564856115108</v>
      </c>
      <c r="F154" s="19">
        <v>13257.99</v>
      </c>
      <c r="G154" s="19">
        <v>0</v>
      </c>
      <c r="H154" s="19">
        <v>141079.94999999998</v>
      </c>
    </row>
    <row r="155" spans="1:8">
      <c r="A155">
        <v>4244</v>
      </c>
      <c r="B155" t="s">
        <v>533</v>
      </c>
      <c r="C155" t="s">
        <v>534</v>
      </c>
      <c r="D155" s="19">
        <v>846632.65</v>
      </c>
      <c r="E155" s="19">
        <v>222030.8141721854</v>
      </c>
      <c r="F155" s="19">
        <v>21877.91</v>
      </c>
      <c r="G155" s="19">
        <v>8929.75918367347</v>
      </c>
      <c r="H155" s="19">
        <v>130276.584</v>
      </c>
    </row>
    <row r="156" spans="1:8">
      <c r="A156">
        <v>4395</v>
      </c>
      <c r="B156" t="s">
        <v>537</v>
      </c>
      <c r="C156" t="s">
        <v>538</v>
      </c>
      <c r="D156" s="19">
        <v>50724.74</v>
      </c>
      <c r="E156" s="19">
        <v>0</v>
      </c>
      <c r="F156" s="19">
        <v>3225.49</v>
      </c>
      <c r="G156" s="19">
        <v>0</v>
      </c>
      <c r="H156" s="19">
        <v>8092.5344999999988</v>
      </c>
    </row>
    <row r="157" spans="1:8">
      <c r="A157">
        <v>4191</v>
      </c>
      <c r="B157" t="s">
        <v>541</v>
      </c>
      <c r="C157" t="s">
        <v>542</v>
      </c>
      <c r="D157" s="19">
        <v>201377.39</v>
      </c>
      <c r="E157" s="19">
        <v>0</v>
      </c>
      <c r="F157" s="19">
        <v>1144.43</v>
      </c>
      <c r="G157" s="19">
        <v>0</v>
      </c>
      <c r="H157" s="19">
        <v>30378.273000000001</v>
      </c>
    </row>
    <row r="158" spans="1:8">
      <c r="A158">
        <v>6362</v>
      </c>
      <c r="B158" t="s">
        <v>545</v>
      </c>
      <c r="C158" t="s">
        <v>546</v>
      </c>
      <c r="D158" s="19">
        <v>65518.87</v>
      </c>
      <c r="E158" s="19">
        <v>0</v>
      </c>
      <c r="F158" s="19">
        <v>1641.34</v>
      </c>
      <c r="G158" s="19">
        <v>0</v>
      </c>
      <c r="H158" s="19">
        <v>10074.031500000001</v>
      </c>
    </row>
    <row r="159" spans="1:8">
      <c r="A159">
        <v>79886</v>
      </c>
      <c r="B159" t="s">
        <v>549</v>
      </c>
      <c r="C159" t="s">
        <v>550</v>
      </c>
      <c r="D159" s="19">
        <v>35776.559999999998</v>
      </c>
      <c r="E159" s="19">
        <v>0</v>
      </c>
      <c r="F159" s="19">
        <v>466.6</v>
      </c>
      <c r="G159" s="19">
        <v>0</v>
      </c>
      <c r="H159" s="19">
        <v>5436.4739999999993</v>
      </c>
    </row>
    <row r="160" spans="1:8">
      <c r="A160">
        <v>88299</v>
      </c>
      <c r="B160" t="s">
        <v>552</v>
      </c>
      <c r="C160" t="s">
        <v>553</v>
      </c>
      <c r="D160" s="19">
        <v>98165.86</v>
      </c>
      <c r="E160" s="19">
        <v>0</v>
      </c>
      <c r="F160" s="19">
        <v>0</v>
      </c>
      <c r="G160" s="19">
        <v>0</v>
      </c>
      <c r="H160" s="19">
        <v>14724.878999999999</v>
      </c>
    </row>
    <row r="161" spans="1:8">
      <c r="A161">
        <v>4242</v>
      </c>
      <c r="B161" t="s">
        <v>555</v>
      </c>
      <c r="C161" t="s">
        <v>556</v>
      </c>
      <c r="D161" s="19">
        <v>7311790.9199999999</v>
      </c>
      <c r="E161" s="19">
        <v>47034.912350877195</v>
      </c>
      <c r="F161" s="19">
        <v>142684.16</v>
      </c>
      <c r="G161" s="19">
        <v>492.01434482758623</v>
      </c>
      <c r="H161" s="19">
        <v>1118171.2619999999</v>
      </c>
    </row>
    <row r="162" spans="1:8">
      <c r="A162">
        <v>4198</v>
      </c>
      <c r="B162" t="s">
        <v>2356</v>
      </c>
      <c r="C162" t="s">
        <v>2357</v>
      </c>
      <c r="D162" s="19">
        <v>297.58</v>
      </c>
      <c r="E162" s="19">
        <v>0</v>
      </c>
      <c r="F162" s="19">
        <v>0</v>
      </c>
      <c r="G162" s="19">
        <v>0</v>
      </c>
      <c r="H162" s="19">
        <v>44.636999999999993</v>
      </c>
    </row>
    <row r="163" spans="1:8">
      <c r="A163">
        <v>4158</v>
      </c>
      <c r="B163" t="s">
        <v>559</v>
      </c>
      <c r="C163" t="s">
        <v>560</v>
      </c>
      <c r="D163" s="19">
        <v>694152.05</v>
      </c>
      <c r="E163" s="19">
        <v>0</v>
      </c>
      <c r="F163" s="19">
        <v>6579.57</v>
      </c>
      <c r="G163" s="19">
        <v>0</v>
      </c>
      <c r="H163" s="19">
        <v>105109.743</v>
      </c>
    </row>
    <row r="164" spans="1:8">
      <c r="A164">
        <v>4474</v>
      </c>
      <c r="B164" t="s">
        <v>563</v>
      </c>
      <c r="C164" t="s">
        <v>564</v>
      </c>
      <c r="D164" s="19">
        <v>557458.24</v>
      </c>
      <c r="E164" s="19">
        <v>29715.257995735607</v>
      </c>
      <c r="F164" s="19">
        <v>22642.720000000001</v>
      </c>
      <c r="G164" s="19">
        <v>859.85012658227856</v>
      </c>
      <c r="H164" s="19">
        <v>87015.143999999986</v>
      </c>
    </row>
    <row r="165" spans="1:8">
      <c r="A165">
        <v>90138</v>
      </c>
      <c r="B165" t="s">
        <v>567</v>
      </c>
      <c r="C165" t="s">
        <v>568</v>
      </c>
      <c r="D165" s="19">
        <v>82438.070000000007</v>
      </c>
      <c r="E165" s="19">
        <v>0</v>
      </c>
      <c r="F165" s="19">
        <v>1649.27</v>
      </c>
      <c r="G165" s="19">
        <v>0</v>
      </c>
      <c r="H165" s="19">
        <v>12613.101000000001</v>
      </c>
    </row>
    <row r="166" spans="1:8">
      <c r="A166">
        <v>5186</v>
      </c>
      <c r="B166" t="s">
        <v>571</v>
      </c>
      <c r="C166" t="s">
        <v>572</v>
      </c>
      <c r="D166" s="19">
        <v>107323.7</v>
      </c>
      <c r="E166" s="19">
        <v>0</v>
      </c>
      <c r="F166" s="19">
        <v>1063.79</v>
      </c>
      <c r="G166" s="19">
        <v>0</v>
      </c>
      <c r="H166" s="19">
        <v>16258.123499999998</v>
      </c>
    </row>
    <row r="167" spans="1:8">
      <c r="A167">
        <v>92316</v>
      </c>
      <c r="B167" t="s">
        <v>574</v>
      </c>
      <c r="C167" t="s">
        <v>575</v>
      </c>
      <c r="D167" s="19">
        <v>70830.460000000006</v>
      </c>
      <c r="E167" s="19">
        <v>0</v>
      </c>
      <c r="F167" s="19">
        <v>0</v>
      </c>
      <c r="G167" s="19">
        <v>0</v>
      </c>
      <c r="H167" s="19">
        <v>10624.569000000001</v>
      </c>
    </row>
    <row r="168" spans="1:8">
      <c r="A168">
        <v>85448</v>
      </c>
      <c r="B168" t="s">
        <v>577</v>
      </c>
      <c r="C168" t="s">
        <v>578</v>
      </c>
      <c r="D168" s="19">
        <v>44539.87</v>
      </c>
      <c r="E168" s="19">
        <v>0</v>
      </c>
      <c r="F168" s="19">
        <v>0</v>
      </c>
      <c r="G168" s="19">
        <v>0</v>
      </c>
      <c r="H168" s="19">
        <v>6680.9805000000006</v>
      </c>
    </row>
    <row r="169" spans="1:8">
      <c r="A169">
        <v>4486</v>
      </c>
      <c r="B169" t="s">
        <v>580</v>
      </c>
      <c r="C169" t="s">
        <v>581</v>
      </c>
      <c r="D169" s="19">
        <v>84357.759999999995</v>
      </c>
      <c r="E169" s="19">
        <v>0</v>
      </c>
      <c r="F169" s="19">
        <v>1732.97</v>
      </c>
      <c r="G169" s="19">
        <v>0</v>
      </c>
      <c r="H169" s="19">
        <v>12913.609499999999</v>
      </c>
    </row>
    <row r="170" spans="1:8">
      <c r="A170">
        <v>81027</v>
      </c>
      <c r="B170" t="s">
        <v>584</v>
      </c>
      <c r="C170" t="s">
        <v>585</v>
      </c>
      <c r="D170" s="19">
        <v>61334.8</v>
      </c>
      <c r="E170" s="19">
        <v>0</v>
      </c>
      <c r="F170" s="19">
        <v>568.38</v>
      </c>
      <c r="G170" s="19">
        <v>0</v>
      </c>
      <c r="H170" s="19">
        <v>9285.476999999999</v>
      </c>
    </row>
    <row r="171" spans="1:8">
      <c r="A171">
        <v>1001687</v>
      </c>
      <c r="B171" t="s">
        <v>588</v>
      </c>
      <c r="C171" t="s">
        <v>589</v>
      </c>
      <c r="D171" s="19">
        <v>53593.32</v>
      </c>
      <c r="E171" s="19">
        <v>0</v>
      </c>
      <c r="F171" s="19">
        <v>0</v>
      </c>
      <c r="G171" s="19">
        <v>0</v>
      </c>
      <c r="H171" s="19">
        <v>8038.9979999999996</v>
      </c>
    </row>
    <row r="172" spans="1:8">
      <c r="A172">
        <v>79546</v>
      </c>
      <c r="B172" t="s">
        <v>592</v>
      </c>
      <c r="C172" t="s">
        <v>2358</v>
      </c>
      <c r="D172" s="19">
        <v>439.78</v>
      </c>
      <c r="E172" s="19">
        <v>0</v>
      </c>
      <c r="F172" s="19">
        <v>0</v>
      </c>
      <c r="G172" s="19">
        <v>0</v>
      </c>
      <c r="H172" s="19">
        <v>65.966999999999999</v>
      </c>
    </row>
    <row r="173" spans="1:8">
      <c r="A173">
        <v>4177</v>
      </c>
      <c r="B173" t="s">
        <v>596</v>
      </c>
      <c r="C173" t="s">
        <v>597</v>
      </c>
      <c r="D173" s="19">
        <v>16145.76</v>
      </c>
      <c r="E173" s="19">
        <v>0</v>
      </c>
      <c r="F173" s="19">
        <v>379.65</v>
      </c>
      <c r="G173" s="19">
        <v>0</v>
      </c>
      <c r="H173" s="19">
        <v>2478.8114999999998</v>
      </c>
    </row>
    <row r="174" spans="1:8">
      <c r="A174">
        <v>10386</v>
      </c>
      <c r="B174" t="s">
        <v>600</v>
      </c>
      <c r="C174" t="s">
        <v>601</v>
      </c>
      <c r="D174" s="19">
        <v>26072.58</v>
      </c>
      <c r="E174" s="19">
        <v>0</v>
      </c>
      <c r="F174" s="19">
        <v>0</v>
      </c>
      <c r="G174" s="19">
        <v>0</v>
      </c>
      <c r="H174" s="19">
        <v>3910.8870000000002</v>
      </c>
    </row>
    <row r="175" spans="1:8">
      <c r="A175">
        <v>1001669</v>
      </c>
      <c r="B175" t="s">
        <v>603</v>
      </c>
      <c r="C175" t="s">
        <v>604</v>
      </c>
      <c r="D175" s="19">
        <v>28985.27</v>
      </c>
      <c r="E175" s="19">
        <v>0</v>
      </c>
      <c r="F175" s="19">
        <v>126.99</v>
      </c>
      <c r="G175" s="19">
        <v>0</v>
      </c>
      <c r="H175" s="19">
        <v>4366.8389999999999</v>
      </c>
    </row>
    <row r="176" spans="1:8">
      <c r="A176">
        <v>4370</v>
      </c>
      <c r="B176" t="s">
        <v>606</v>
      </c>
      <c r="C176" t="s">
        <v>607</v>
      </c>
      <c r="D176" s="19">
        <v>177275.53</v>
      </c>
      <c r="E176" s="19">
        <v>6505.5240366972484</v>
      </c>
      <c r="F176" s="19">
        <v>17534.61</v>
      </c>
      <c r="G176" s="19">
        <v>192.68802197802199</v>
      </c>
      <c r="H176" s="19">
        <v>29221.521000000001</v>
      </c>
    </row>
    <row r="177" spans="1:8">
      <c r="A177">
        <v>4381</v>
      </c>
      <c r="B177" t="s">
        <v>610</v>
      </c>
      <c r="C177" t="s">
        <v>611</v>
      </c>
      <c r="D177" s="19">
        <v>392674.03</v>
      </c>
      <c r="E177" s="19">
        <v>0</v>
      </c>
      <c r="F177" s="19">
        <v>0</v>
      </c>
      <c r="G177" s="19">
        <v>0</v>
      </c>
      <c r="H177" s="19">
        <v>58901.104500000001</v>
      </c>
    </row>
    <row r="178" spans="1:8">
      <c r="A178">
        <v>79467</v>
      </c>
      <c r="B178" t="s">
        <v>614</v>
      </c>
      <c r="C178" t="s">
        <v>615</v>
      </c>
      <c r="D178" s="19">
        <v>87870.73</v>
      </c>
      <c r="E178" s="19">
        <v>0</v>
      </c>
      <c r="F178" s="19">
        <v>0</v>
      </c>
      <c r="G178" s="19">
        <v>0</v>
      </c>
      <c r="H178" s="19">
        <v>13180.609499999999</v>
      </c>
    </row>
    <row r="179" spans="1:8">
      <c r="A179">
        <v>90533</v>
      </c>
      <c r="B179" t="s">
        <v>617</v>
      </c>
      <c r="C179" t="s">
        <v>618</v>
      </c>
      <c r="D179" s="19">
        <v>26613.47</v>
      </c>
      <c r="E179" s="19">
        <v>0</v>
      </c>
      <c r="F179" s="19">
        <v>0</v>
      </c>
      <c r="G179" s="19">
        <v>0</v>
      </c>
      <c r="H179" s="19">
        <v>3992.0205000000001</v>
      </c>
    </row>
    <row r="180" spans="1:8">
      <c r="A180">
        <v>4160</v>
      </c>
      <c r="B180" t="s">
        <v>620</v>
      </c>
      <c r="C180" t="s">
        <v>621</v>
      </c>
      <c r="D180" s="19">
        <v>33179.370000000003</v>
      </c>
      <c r="E180" s="19">
        <v>0</v>
      </c>
      <c r="F180" s="19">
        <v>791.03</v>
      </c>
      <c r="G180" s="19">
        <v>0</v>
      </c>
      <c r="H180" s="19">
        <v>5095.5600000000004</v>
      </c>
    </row>
    <row r="181" spans="1:8">
      <c r="A181">
        <v>89556</v>
      </c>
      <c r="B181" t="s">
        <v>624</v>
      </c>
      <c r="C181" t="s">
        <v>625</v>
      </c>
      <c r="D181" s="19">
        <v>19376.82</v>
      </c>
      <c r="E181" s="19">
        <v>0</v>
      </c>
      <c r="F181" s="19">
        <v>369.7</v>
      </c>
      <c r="G181" s="19">
        <v>0</v>
      </c>
      <c r="H181" s="19">
        <v>2961.9780000000001</v>
      </c>
    </row>
    <row r="182" spans="1:8">
      <c r="A182">
        <v>4479</v>
      </c>
      <c r="B182" t="s">
        <v>628</v>
      </c>
      <c r="C182" t="s">
        <v>629</v>
      </c>
      <c r="D182" s="19">
        <v>37628.46</v>
      </c>
      <c r="E182" s="19">
        <v>1213.8212903225806</v>
      </c>
      <c r="F182" s="19">
        <v>487.07</v>
      </c>
      <c r="G182" s="19">
        <v>0</v>
      </c>
      <c r="H182" s="19">
        <v>5717.3294999999998</v>
      </c>
    </row>
    <row r="183" spans="1:8">
      <c r="A183">
        <v>4416</v>
      </c>
      <c r="B183" t="s">
        <v>632</v>
      </c>
      <c r="C183" t="s">
        <v>633</v>
      </c>
      <c r="D183" s="19">
        <v>119868.54</v>
      </c>
      <c r="E183" s="19">
        <v>2724.2849999999999</v>
      </c>
      <c r="F183" s="19">
        <v>3167.33</v>
      </c>
      <c r="G183" s="19">
        <v>0</v>
      </c>
      <c r="H183" s="19">
        <v>18455.380499999999</v>
      </c>
    </row>
    <row r="184" spans="1:8">
      <c r="A184">
        <v>4442</v>
      </c>
      <c r="B184" t="s">
        <v>636</v>
      </c>
      <c r="C184" t="s">
        <v>637</v>
      </c>
      <c r="D184" s="19">
        <v>643775.25</v>
      </c>
      <c r="E184" s="19">
        <v>0</v>
      </c>
      <c r="F184" s="19">
        <v>16959.21</v>
      </c>
      <c r="G184" s="19">
        <v>0</v>
      </c>
      <c r="H184" s="19">
        <v>99110.168999999994</v>
      </c>
    </row>
    <row r="185" spans="1:8">
      <c r="A185">
        <v>79077</v>
      </c>
      <c r="B185" t="s">
        <v>643</v>
      </c>
      <c r="C185" t="s">
        <v>644</v>
      </c>
      <c r="D185" s="19">
        <v>25674.27</v>
      </c>
      <c r="E185" s="19">
        <v>0</v>
      </c>
      <c r="F185" s="19">
        <v>0</v>
      </c>
      <c r="G185" s="19">
        <v>0</v>
      </c>
      <c r="H185" s="19">
        <v>3851.1405</v>
      </c>
    </row>
    <row r="186" spans="1:8">
      <c r="A186">
        <v>79988</v>
      </c>
      <c r="B186" t="s">
        <v>647</v>
      </c>
      <c r="C186" t="s">
        <v>648</v>
      </c>
      <c r="D186" s="19">
        <v>46864.08</v>
      </c>
      <c r="E186" s="19">
        <v>0</v>
      </c>
      <c r="F186" s="19">
        <v>0</v>
      </c>
      <c r="G186" s="19">
        <v>0</v>
      </c>
      <c r="H186" s="19">
        <v>7029.6120000000001</v>
      </c>
    </row>
    <row r="187" spans="1:8">
      <c r="A187">
        <v>4487</v>
      </c>
      <c r="B187" t="s">
        <v>651</v>
      </c>
      <c r="C187" t="s">
        <v>652</v>
      </c>
      <c r="D187" s="19">
        <v>452347.69</v>
      </c>
      <c r="E187" s="19">
        <v>17520.50911971831</v>
      </c>
      <c r="F187" s="19">
        <v>14652.93</v>
      </c>
      <c r="G187" s="19">
        <v>0</v>
      </c>
      <c r="H187" s="19">
        <v>70050.092999999993</v>
      </c>
    </row>
    <row r="188" spans="1:8">
      <c r="A188">
        <v>79074</v>
      </c>
      <c r="B188" t="s">
        <v>655</v>
      </c>
      <c r="C188" t="s">
        <v>656</v>
      </c>
      <c r="D188" s="19">
        <v>42590.28</v>
      </c>
      <c r="E188" s="19">
        <v>0</v>
      </c>
      <c r="F188" s="19">
        <v>309.67</v>
      </c>
      <c r="G188" s="19">
        <v>0</v>
      </c>
      <c r="H188" s="19">
        <v>6434.9924999999994</v>
      </c>
    </row>
    <row r="189" spans="1:8">
      <c r="A189">
        <v>4300</v>
      </c>
      <c r="B189" t="s">
        <v>664</v>
      </c>
      <c r="C189" t="s">
        <v>660</v>
      </c>
      <c r="D189" s="19">
        <v>15073.77</v>
      </c>
      <c r="E189" s="19">
        <v>0</v>
      </c>
      <c r="F189" s="19">
        <v>0</v>
      </c>
      <c r="G189" s="19">
        <v>0</v>
      </c>
      <c r="H189" s="19">
        <v>2261.0655000000002</v>
      </c>
    </row>
    <row r="190" spans="1:8">
      <c r="A190">
        <v>90331</v>
      </c>
      <c r="B190" t="s">
        <v>658</v>
      </c>
      <c r="C190" t="s">
        <v>659</v>
      </c>
      <c r="D190" s="19">
        <v>19155.080000000002</v>
      </c>
      <c r="E190" s="19">
        <v>0</v>
      </c>
      <c r="F190" s="19">
        <v>0</v>
      </c>
      <c r="G190" s="19">
        <v>0</v>
      </c>
      <c r="H190" s="19">
        <v>2873.2620000000002</v>
      </c>
    </row>
    <row r="191" spans="1:8">
      <c r="A191">
        <v>80032</v>
      </c>
      <c r="B191" t="s">
        <v>662</v>
      </c>
      <c r="C191" t="s">
        <v>663</v>
      </c>
      <c r="D191" s="19">
        <v>23404.12</v>
      </c>
      <c r="E191" s="19">
        <v>0</v>
      </c>
      <c r="F191" s="19">
        <v>0</v>
      </c>
      <c r="G191" s="19">
        <v>0</v>
      </c>
      <c r="H191" s="19">
        <v>3510.6179999999999</v>
      </c>
    </row>
    <row r="192" spans="1:8">
      <c r="A192">
        <v>4501</v>
      </c>
      <c r="B192" t="s">
        <v>665</v>
      </c>
      <c r="C192" t="s">
        <v>666</v>
      </c>
      <c r="D192" s="19">
        <v>1233914.68</v>
      </c>
      <c r="E192" s="19">
        <v>4360.1225441696106</v>
      </c>
      <c r="F192" s="19">
        <v>22379.79</v>
      </c>
      <c r="G192" s="19">
        <v>111.89895000000001</v>
      </c>
      <c r="H192" s="19">
        <v>188444.17049999998</v>
      </c>
    </row>
    <row r="193" spans="1:8">
      <c r="A193">
        <v>4263</v>
      </c>
      <c r="B193" t="s">
        <v>669</v>
      </c>
      <c r="C193" t="s">
        <v>670</v>
      </c>
      <c r="D193" s="19">
        <v>1311808.95</v>
      </c>
      <c r="E193" s="19">
        <v>90660.985260930887</v>
      </c>
      <c r="F193" s="19">
        <v>58893.62</v>
      </c>
      <c r="G193" s="19">
        <v>2250.711592356688</v>
      </c>
      <c r="H193" s="19">
        <v>205605.3855</v>
      </c>
    </row>
    <row r="194" spans="1:8">
      <c r="A194">
        <v>79443</v>
      </c>
      <c r="B194" t="s">
        <v>673</v>
      </c>
      <c r="C194" t="s">
        <v>674</v>
      </c>
      <c r="D194" s="19">
        <v>40019.22</v>
      </c>
      <c r="E194" s="19">
        <v>0</v>
      </c>
      <c r="F194" s="19">
        <v>1044.04</v>
      </c>
      <c r="G194" s="19">
        <v>0</v>
      </c>
      <c r="H194" s="19">
        <v>6159.4890000000005</v>
      </c>
    </row>
    <row r="195" spans="1:8">
      <c r="A195">
        <v>4483</v>
      </c>
      <c r="B195" t="s">
        <v>677</v>
      </c>
      <c r="C195" t="s">
        <v>678</v>
      </c>
      <c r="D195" s="19">
        <v>2235.0700000000002</v>
      </c>
      <c r="E195" s="19">
        <v>0</v>
      </c>
      <c r="F195" s="19">
        <v>7.51</v>
      </c>
      <c r="G195" s="19">
        <v>0</v>
      </c>
      <c r="H195" s="19">
        <v>336.38700000000006</v>
      </c>
    </row>
    <row r="196" spans="1:8">
      <c r="A196">
        <v>89917</v>
      </c>
      <c r="B196" t="s">
        <v>681</v>
      </c>
      <c r="C196" t="s">
        <v>682</v>
      </c>
      <c r="D196" s="19">
        <v>91510.34</v>
      </c>
      <c r="E196" s="19">
        <v>0</v>
      </c>
      <c r="F196" s="19">
        <v>1309.21</v>
      </c>
      <c r="G196" s="19">
        <v>0</v>
      </c>
      <c r="H196" s="19">
        <v>13922.932500000001</v>
      </c>
    </row>
    <row r="197" spans="1:8">
      <c r="A197">
        <v>79049</v>
      </c>
      <c r="B197" t="s">
        <v>691</v>
      </c>
      <c r="C197" t="s">
        <v>692</v>
      </c>
      <c r="D197" s="19">
        <v>117166.13</v>
      </c>
      <c r="E197" s="19">
        <v>0</v>
      </c>
      <c r="F197" s="19">
        <v>882.05</v>
      </c>
      <c r="G197" s="19">
        <v>0</v>
      </c>
      <c r="H197" s="19">
        <v>17707.226999999999</v>
      </c>
    </row>
    <row r="198" spans="1:8">
      <c r="A198">
        <v>89914</v>
      </c>
      <c r="B198" t="s">
        <v>684</v>
      </c>
      <c r="C198" t="s">
        <v>685</v>
      </c>
      <c r="D198" s="19">
        <v>76223.25</v>
      </c>
      <c r="E198" s="19">
        <v>0</v>
      </c>
      <c r="F198" s="19">
        <v>671.19</v>
      </c>
      <c r="G198" s="19">
        <v>0</v>
      </c>
      <c r="H198" s="19">
        <v>11534.165999999999</v>
      </c>
    </row>
    <row r="199" spans="1:8">
      <c r="A199">
        <v>89915</v>
      </c>
      <c r="B199" t="s">
        <v>687</v>
      </c>
      <c r="C199" t="s">
        <v>688</v>
      </c>
      <c r="D199" s="19">
        <v>81507.48</v>
      </c>
      <c r="E199" s="19">
        <v>0</v>
      </c>
      <c r="F199" s="19">
        <v>720.12</v>
      </c>
      <c r="G199" s="19">
        <v>0</v>
      </c>
      <c r="H199" s="19">
        <v>12334.139999999998</v>
      </c>
    </row>
    <row r="200" spans="1:8">
      <c r="A200">
        <v>79496</v>
      </c>
      <c r="B200" t="s">
        <v>703</v>
      </c>
      <c r="C200" t="s">
        <v>704</v>
      </c>
      <c r="D200" s="19">
        <v>4578.67</v>
      </c>
      <c r="E200" s="19">
        <v>0</v>
      </c>
      <c r="F200" s="19">
        <v>0</v>
      </c>
      <c r="G200" s="19">
        <v>0</v>
      </c>
      <c r="H200" s="19">
        <v>686.80049999999994</v>
      </c>
    </row>
    <row r="201" spans="1:8">
      <c r="A201">
        <v>4246</v>
      </c>
      <c r="B201" t="s">
        <v>707</v>
      </c>
      <c r="C201" t="s">
        <v>708</v>
      </c>
      <c r="D201" s="19">
        <v>6270058.8600000003</v>
      </c>
      <c r="E201" s="19">
        <v>14224.271460980039</v>
      </c>
      <c r="F201" s="19">
        <v>169305.38</v>
      </c>
      <c r="G201" s="19">
        <v>0</v>
      </c>
      <c r="H201" s="19">
        <v>965904.63599999994</v>
      </c>
    </row>
    <row r="202" spans="1:8">
      <c r="A202">
        <v>81099</v>
      </c>
      <c r="B202" t="s">
        <v>711</v>
      </c>
      <c r="C202" t="s">
        <v>712</v>
      </c>
      <c r="D202" s="19">
        <v>139954.6</v>
      </c>
      <c r="E202" s="19">
        <v>0</v>
      </c>
      <c r="F202" s="19">
        <v>864.01</v>
      </c>
      <c r="G202" s="19">
        <v>0</v>
      </c>
      <c r="H202" s="19">
        <v>21122.791500000003</v>
      </c>
    </row>
    <row r="203" spans="1:8">
      <c r="A203">
        <v>1001917</v>
      </c>
      <c r="B203" t="s">
        <v>714</v>
      </c>
      <c r="C203" t="s">
        <v>715</v>
      </c>
      <c r="D203" s="19">
        <v>15738.42</v>
      </c>
      <c r="E203" s="19">
        <v>0</v>
      </c>
      <c r="F203" s="19">
        <v>0</v>
      </c>
      <c r="G203" s="19">
        <v>0</v>
      </c>
      <c r="H203" s="19">
        <v>2360.7629999999999</v>
      </c>
    </row>
    <row r="204" spans="1:8">
      <c r="A204">
        <v>88308</v>
      </c>
      <c r="B204" t="s">
        <v>716</v>
      </c>
      <c r="C204" t="s">
        <v>717</v>
      </c>
      <c r="D204" s="19">
        <v>7203.2</v>
      </c>
      <c r="E204" s="19">
        <v>0</v>
      </c>
      <c r="F204" s="19">
        <v>368.52</v>
      </c>
      <c r="G204" s="19">
        <v>0</v>
      </c>
      <c r="H204" s="19">
        <v>1135.7579999999998</v>
      </c>
    </row>
    <row r="205" spans="1:8">
      <c r="A205">
        <v>92302</v>
      </c>
      <c r="B205" t="s">
        <v>720</v>
      </c>
      <c r="C205" t="s">
        <v>721</v>
      </c>
      <c r="D205" s="19">
        <v>111445.14</v>
      </c>
      <c r="E205" s="19">
        <v>0</v>
      </c>
      <c r="F205" s="19">
        <v>1087.48</v>
      </c>
      <c r="G205" s="19">
        <v>0</v>
      </c>
      <c r="H205" s="19">
        <v>16879.893</v>
      </c>
    </row>
    <row r="206" spans="1:8">
      <c r="A206">
        <v>88321</v>
      </c>
      <c r="B206" t="s">
        <v>724</v>
      </c>
      <c r="C206" t="s">
        <v>725</v>
      </c>
      <c r="D206" s="19">
        <v>22893.919999999998</v>
      </c>
      <c r="E206" s="19">
        <v>0</v>
      </c>
      <c r="F206" s="19">
        <v>544.78</v>
      </c>
      <c r="G206" s="19">
        <v>0</v>
      </c>
      <c r="H206" s="19">
        <v>3515.8049999999994</v>
      </c>
    </row>
    <row r="207" spans="1:8">
      <c r="A207">
        <v>6258</v>
      </c>
      <c r="B207" t="s">
        <v>728</v>
      </c>
      <c r="C207" t="s">
        <v>729</v>
      </c>
      <c r="D207" s="19">
        <v>77196.06</v>
      </c>
      <c r="E207" s="19">
        <v>0</v>
      </c>
      <c r="F207" s="19">
        <v>1348.68</v>
      </c>
      <c r="G207" s="19">
        <v>0</v>
      </c>
      <c r="H207" s="19">
        <v>11781.710999999998</v>
      </c>
    </row>
    <row r="208" spans="1:8">
      <c r="A208">
        <v>6357</v>
      </c>
      <c r="B208" t="s">
        <v>732</v>
      </c>
      <c r="C208" t="s">
        <v>733</v>
      </c>
      <c r="D208" s="19">
        <v>20414.080000000002</v>
      </c>
      <c r="E208" s="19">
        <v>0</v>
      </c>
      <c r="F208" s="19">
        <v>471.68</v>
      </c>
      <c r="G208" s="19">
        <v>0</v>
      </c>
      <c r="H208" s="19">
        <v>3132.864</v>
      </c>
    </row>
    <row r="209" spans="1:8">
      <c r="A209">
        <v>4179</v>
      </c>
      <c r="B209" t="s">
        <v>736</v>
      </c>
      <c r="C209" t="s">
        <v>737</v>
      </c>
      <c r="D209" s="19">
        <v>9598.0300000000007</v>
      </c>
      <c r="E209" s="19">
        <v>0</v>
      </c>
      <c r="F209" s="19">
        <v>121.51</v>
      </c>
      <c r="G209" s="19">
        <v>0</v>
      </c>
      <c r="H209" s="19">
        <v>1457.931</v>
      </c>
    </row>
    <row r="210" spans="1:8">
      <c r="A210">
        <v>4174</v>
      </c>
      <c r="B210" t="s">
        <v>740</v>
      </c>
      <c r="C210" t="s">
        <v>741</v>
      </c>
      <c r="D210" s="19">
        <v>810836.38</v>
      </c>
      <c r="E210" s="19">
        <v>19538.226024096388</v>
      </c>
      <c r="F210" s="19">
        <v>8503.35</v>
      </c>
      <c r="G210" s="19">
        <v>0</v>
      </c>
      <c r="H210" s="19">
        <v>122900.9595</v>
      </c>
    </row>
    <row r="211" spans="1:8">
      <c r="A211">
        <v>4228</v>
      </c>
      <c r="B211" t="s">
        <v>744</v>
      </c>
      <c r="C211" t="s">
        <v>745</v>
      </c>
      <c r="D211" s="19">
        <v>79844.039999999994</v>
      </c>
      <c r="E211" s="19">
        <v>2885.9291566265056</v>
      </c>
      <c r="F211" s="19">
        <v>1274.46</v>
      </c>
      <c r="G211" s="19">
        <v>0</v>
      </c>
      <c r="H211" s="19">
        <v>12167.775</v>
      </c>
    </row>
    <row r="212" spans="1:8">
      <c r="A212">
        <v>4243</v>
      </c>
      <c r="B212" t="s">
        <v>748</v>
      </c>
      <c r="C212" t="s">
        <v>749</v>
      </c>
      <c r="D212" s="19">
        <v>4097314</v>
      </c>
      <c r="E212" s="19">
        <v>49433.950812064963</v>
      </c>
      <c r="F212" s="19">
        <v>55190.45</v>
      </c>
      <c r="G212" s="19">
        <v>95.650693240901205</v>
      </c>
      <c r="H212" s="19">
        <v>622875.66749999998</v>
      </c>
    </row>
    <row r="213" spans="1:8">
      <c r="A213">
        <v>91938</v>
      </c>
      <c r="B213" t="s">
        <v>755</v>
      </c>
      <c r="C213" t="s">
        <v>756</v>
      </c>
      <c r="D213" s="19">
        <v>52390.84</v>
      </c>
      <c r="E213" s="19">
        <v>0</v>
      </c>
      <c r="F213" s="19">
        <v>572.13</v>
      </c>
      <c r="G213" s="19">
        <v>0</v>
      </c>
      <c r="H213" s="19">
        <v>7944.4454999999989</v>
      </c>
    </row>
    <row r="214" spans="1:8">
      <c r="A214">
        <v>91939</v>
      </c>
      <c r="B214" t="s">
        <v>758</v>
      </c>
      <c r="C214" t="s">
        <v>759</v>
      </c>
      <c r="D214" s="19">
        <v>0</v>
      </c>
      <c r="E214" s="19">
        <v>0</v>
      </c>
      <c r="F214" s="19">
        <v>0</v>
      </c>
      <c r="G214" s="19">
        <v>0</v>
      </c>
      <c r="H214" s="19">
        <v>0</v>
      </c>
    </row>
    <row r="215" spans="1:8">
      <c r="A215">
        <v>4232</v>
      </c>
      <c r="B215" t="s">
        <v>2359</v>
      </c>
      <c r="C215" t="s">
        <v>2360</v>
      </c>
      <c r="D215" s="19">
        <v>0</v>
      </c>
      <c r="E215" s="19">
        <v>0</v>
      </c>
      <c r="F215" s="19">
        <v>0</v>
      </c>
      <c r="G215" s="19">
        <v>0</v>
      </c>
      <c r="H215" s="19">
        <v>0</v>
      </c>
    </row>
    <row r="216" spans="1:8">
      <c r="A216">
        <v>89850</v>
      </c>
      <c r="B216" t="s">
        <v>762</v>
      </c>
      <c r="C216" t="s">
        <v>763</v>
      </c>
      <c r="D216" s="19">
        <v>73494.39</v>
      </c>
      <c r="E216" s="19">
        <v>0</v>
      </c>
      <c r="F216" s="19">
        <v>1469.82</v>
      </c>
      <c r="G216" s="19">
        <v>0</v>
      </c>
      <c r="H216" s="19">
        <v>11244.631500000001</v>
      </c>
    </row>
    <row r="217" spans="1:8">
      <c r="A217">
        <v>87401</v>
      </c>
      <c r="B217" t="s">
        <v>765</v>
      </c>
      <c r="C217" t="s">
        <v>766</v>
      </c>
      <c r="D217" s="19">
        <v>113906.38</v>
      </c>
      <c r="E217" s="19">
        <v>0</v>
      </c>
      <c r="F217" s="19">
        <v>2901.85</v>
      </c>
      <c r="G217" s="19">
        <v>0</v>
      </c>
      <c r="H217" s="19">
        <v>17521.234500000002</v>
      </c>
    </row>
    <row r="218" spans="1:8">
      <c r="A218">
        <v>90506</v>
      </c>
      <c r="B218" t="s">
        <v>769</v>
      </c>
      <c r="C218" t="s">
        <v>770</v>
      </c>
      <c r="D218" s="19">
        <v>0</v>
      </c>
      <c r="E218" s="19">
        <v>0</v>
      </c>
      <c r="F218" s="19">
        <v>0</v>
      </c>
      <c r="G218" s="19">
        <v>0</v>
      </c>
      <c r="H218" s="19">
        <v>0</v>
      </c>
    </row>
    <row r="219" spans="1:8">
      <c r="A219">
        <v>4421</v>
      </c>
      <c r="B219" t="s">
        <v>773</v>
      </c>
      <c r="C219" t="s">
        <v>774</v>
      </c>
      <c r="D219" s="19">
        <v>27394.15</v>
      </c>
      <c r="E219" s="19">
        <v>0</v>
      </c>
      <c r="F219" s="19">
        <v>0</v>
      </c>
      <c r="G219" s="19">
        <v>0</v>
      </c>
      <c r="H219" s="19">
        <v>4109.1225000000004</v>
      </c>
    </row>
    <row r="220" spans="1:8">
      <c r="A220">
        <v>743644</v>
      </c>
      <c r="B220" t="s">
        <v>777</v>
      </c>
      <c r="C220" t="s">
        <v>778</v>
      </c>
      <c r="D220" s="19">
        <v>42488.12</v>
      </c>
      <c r="E220" s="19">
        <v>0</v>
      </c>
      <c r="F220" s="19">
        <v>701.27</v>
      </c>
      <c r="G220" s="19">
        <v>0</v>
      </c>
      <c r="H220" s="19">
        <v>6478.4084999999995</v>
      </c>
    </row>
    <row r="221" spans="1:8">
      <c r="A221">
        <v>6365</v>
      </c>
      <c r="B221" t="s">
        <v>780</v>
      </c>
      <c r="C221" t="s">
        <v>781</v>
      </c>
      <c r="D221" s="19">
        <v>59882.97</v>
      </c>
      <c r="E221" s="19">
        <v>0</v>
      </c>
      <c r="F221" s="19">
        <v>925.95</v>
      </c>
      <c r="G221" s="19">
        <v>0</v>
      </c>
      <c r="H221" s="19">
        <v>9121.3379999999997</v>
      </c>
    </row>
    <row r="222" spans="1:8">
      <c r="A222">
        <v>85749</v>
      </c>
      <c r="B222" t="s">
        <v>529</v>
      </c>
      <c r="C222" t="s">
        <v>790</v>
      </c>
      <c r="D222" s="19">
        <v>12953.86</v>
      </c>
      <c r="E222" s="19">
        <v>0</v>
      </c>
      <c r="F222" s="19">
        <v>279.18</v>
      </c>
      <c r="G222" s="19">
        <v>0</v>
      </c>
      <c r="H222" s="19">
        <v>1984.9560000000001</v>
      </c>
    </row>
    <row r="223" spans="1:8">
      <c r="A223">
        <v>81045</v>
      </c>
      <c r="B223" t="s">
        <v>788</v>
      </c>
      <c r="C223" t="s">
        <v>789</v>
      </c>
      <c r="D223" s="19">
        <v>138654.96</v>
      </c>
      <c r="E223" s="19">
        <v>0</v>
      </c>
      <c r="F223" s="19">
        <v>997.46</v>
      </c>
      <c r="G223" s="19">
        <v>0</v>
      </c>
      <c r="H223" s="19">
        <v>20947.862999999998</v>
      </c>
    </row>
    <row r="224" spans="1:8">
      <c r="A224">
        <v>81043</v>
      </c>
      <c r="B224" t="s">
        <v>792</v>
      </c>
      <c r="C224" t="s">
        <v>793</v>
      </c>
      <c r="D224" s="19">
        <v>24811.97</v>
      </c>
      <c r="E224" s="19">
        <v>0</v>
      </c>
      <c r="F224" s="19">
        <v>401.24</v>
      </c>
      <c r="G224" s="19">
        <v>0</v>
      </c>
      <c r="H224" s="19">
        <v>3781.9815000000003</v>
      </c>
    </row>
    <row r="225" spans="1:8">
      <c r="A225">
        <v>4329</v>
      </c>
      <c r="B225" t="s">
        <v>798</v>
      </c>
      <c r="C225" t="s">
        <v>799</v>
      </c>
      <c r="D225" s="19">
        <v>372334.43</v>
      </c>
      <c r="E225" s="19">
        <v>0</v>
      </c>
      <c r="F225" s="19">
        <v>2180.23</v>
      </c>
      <c r="G225" s="19">
        <v>0</v>
      </c>
      <c r="H225" s="19">
        <v>56177.198999999993</v>
      </c>
    </row>
    <row r="226" spans="1:8">
      <c r="A226">
        <v>92226</v>
      </c>
      <c r="B226" t="s">
        <v>801</v>
      </c>
      <c r="C226" t="s">
        <v>802</v>
      </c>
      <c r="D226" s="19">
        <v>110564.17</v>
      </c>
      <c r="E226" s="19">
        <v>0</v>
      </c>
      <c r="F226" s="19">
        <v>782.4</v>
      </c>
      <c r="G226" s="19">
        <v>0</v>
      </c>
      <c r="H226" s="19">
        <v>16701.985499999999</v>
      </c>
    </row>
    <row r="227" spans="1:8">
      <c r="A227">
        <v>81052</v>
      </c>
      <c r="B227" t="s">
        <v>805</v>
      </c>
      <c r="C227" t="s">
        <v>806</v>
      </c>
      <c r="D227" s="19">
        <v>20441.14</v>
      </c>
      <c r="E227" s="19">
        <v>0</v>
      </c>
      <c r="F227" s="19">
        <v>391.04</v>
      </c>
      <c r="G227" s="19">
        <v>0</v>
      </c>
      <c r="H227" s="19">
        <v>3124.8269999999998</v>
      </c>
    </row>
    <row r="228" spans="1:8">
      <c r="A228">
        <v>81050</v>
      </c>
      <c r="B228" t="s">
        <v>809</v>
      </c>
      <c r="C228" t="s">
        <v>810</v>
      </c>
      <c r="D228" s="19">
        <v>21926.05</v>
      </c>
      <c r="E228" s="19">
        <v>0</v>
      </c>
      <c r="F228" s="19">
        <v>1946.63</v>
      </c>
      <c r="G228" s="19">
        <v>0</v>
      </c>
      <c r="H228" s="19">
        <v>3580.902</v>
      </c>
    </row>
    <row r="229" spans="1:8">
      <c r="A229">
        <v>79211</v>
      </c>
      <c r="B229" t="s">
        <v>812</v>
      </c>
      <c r="C229" t="s">
        <v>813</v>
      </c>
      <c r="D229" s="19">
        <v>64508.28</v>
      </c>
      <c r="E229" s="19">
        <v>0</v>
      </c>
      <c r="F229" s="19">
        <v>592.5</v>
      </c>
      <c r="G229" s="19">
        <v>0</v>
      </c>
      <c r="H229" s="19">
        <v>9765.1170000000002</v>
      </c>
    </row>
    <row r="230" spans="1:8">
      <c r="A230">
        <v>79981</v>
      </c>
      <c r="B230" t="s">
        <v>784</v>
      </c>
      <c r="C230" t="s">
        <v>2361</v>
      </c>
      <c r="D230" s="19">
        <v>42576.75</v>
      </c>
      <c r="E230" s="19">
        <v>0</v>
      </c>
      <c r="F230" s="19">
        <v>0</v>
      </c>
      <c r="G230" s="19">
        <v>0</v>
      </c>
      <c r="H230" s="19">
        <v>6386.5124999999998</v>
      </c>
    </row>
    <row r="231" spans="1:8">
      <c r="A231">
        <v>6446</v>
      </c>
      <c r="B231" t="s">
        <v>795</v>
      </c>
      <c r="C231" t="s">
        <v>2362</v>
      </c>
      <c r="D231" s="19">
        <v>157331.82</v>
      </c>
      <c r="E231" s="19">
        <v>0</v>
      </c>
      <c r="F231" s="19">
        <v>1271.6600000000001</v>
      </c>
      <c r="G231" s="19">
        <v>0</v>
      </c>
      <c r="H231" s="19">
        <v>23790.522000000001</v>
      </c>
    </row>
    <row r="232" spans="1:8">
      <c r="A232">
        <v>81123</v>
      </c>
      <c r="B232" t="s">
        <v>816</v>
      </c>
      <c r="C232" t="s">
        <v>817</v>
      </c>
      <c r="D232" s="19">
        <v>27901.55</v>
      </c>
      <c r="E232" s="19">
        <v>0</v>
      </c>
      <c r="F232" s="19">
        <v>427.47</v>
      </c>
      <c r="G232" s="19">
        <v>0</v>
      </c>
      <c r="H232" s="19">
        <v>4249.3530000000001</v>
      </c>
    </row>
    <row r="233" spans="1:8">
      <c r="A233">
        <v>90201</v>
      </c>
      <c r="B233" t="s">
        <v>819</v>
      </c>
      <c r="C233" t="s">
        <v>820</v>
      </c>
      <c r="D233" s="19">
        <v>81004.94</v>
      </c>
      <c r="E233" s="19">
        <v>0</v>
      </c>
      <c r="F233" s="19">
        <v>0</v>
      </c>
      <c r="G233" s="19">
        <v>0</v>
      </c>
      <c r="H233" s="19">
        <v>12150.741</v>
      </c>
    </row>
    <row r="234" spans="1:8">
      <c r="A234">
        <v>4185</v>
      </c>
      <c r="B234" t="s">
        <v>823</v>
      </c>
      <c r="C234" t="s">
        <v>824</v>
      </c>
      <c r="D234" s="19">
        <v>29837.93</v>
      </c>
      <c r="E234" s="19">
        <v>0</v>
      </c>
      <c r="F234" s="19">
        <v>558.03</v>
      </c>
      <c r="G234" s="19">
        <v>0</v>
      </c>
      <c r="H234" s="19">
        <v>4559.3939999999993</v>
      </c>
    </row>
    <row r="235" spans="1:8">
      <c r="A235">
        <v>4448</v>
      </c>
      <c r="B235" t="s">
        <v>827</v>
      </c>
      <c r="C235" t="s">
        <v>828</v>
      </c>
      <c r="D235" s="19">
        <v>179492.85</v>
      </c>
      <c r="E235" s="19">
        <v>0</v>
      </c>
      <c r="F235" s="19">
        <v>3345.99</v>
      </c>
      <c r="G235" s="19">
        <v>0</v>
      </c>
      <c r="H235" s="19">
        <v>27425.825999999997</v>
      </c>
    </row>
    <row r="236" spans="1:8">
      <c r="A236">
        <v>4415</v>
      </c>
      <c r="B236" t="s">
        <v>2363</v>
      </c>
      <c r="C236" t="s">
        <v>2364</v>
      </c>
      <c r="D236" s="19">
        <v>2044.07</v>
      </c>
      <c r="E236" s="19">
        <v>0</v>
      </c>
      <c r="F236" s="19">
        <v>0</v>
      </c>
      <c r="G236" s="19">
        <v>0</v>
      </c>
      <c r="H236" s="19">
        <v>306.6105</v>
      </c>
    </row>
    <row r="237" spans="1:8">
      <c r="A237">
        <v>91277</v>
      </c>
      <c r="B237" t="s">
        <v>831</v>
      </c>
      <c r="C237" t="s">
        <v>832</v>
      </c>
      <c r="D237" s="19">
        <v>184836.36</v>
      </c>
      <c r="E237" s="19">
        <v>0</v>
      </c>
      <c r="F237" s="19">
        <v>1260.96</v>
      </c>
      <c r="G237" s="19">
        <v>0</v>
      </c>
      <c r="H237" s="19">
        <v>27914.597999999994</v>
      </c>
    </row>
    <row r="238" spans="1:8">
      <c r="A238">
        <v>4335</v>
      </c>
      <c r="B238" t="s">
        <v>834</v>
      </c>
      <c r="C238" t="s">
        <v>835</v>
      </c>
      <c r="D238" s="19">
        <v>64959.4</v>
      </c>
      <c r="E238" s="19">
        <v>0</v>
      </c>
      <c r="F238" s="19">
        <v>0</v>
      </c>
      <c r="G238" s="19">
        <v>0</v>
      </c>
      <c r="H238" s="19">
        <v>9743.91</v>
      </c>
    </row>
    <row r="239" spans="1:8">
      <c r="A239">
        <v>92250</v>
      </c>
      <c r="B239" t="s">
        <v>838</v>
      </c>
      <c r="C239" t="s">
        <v>835</v>
      </c>
      <c r="D239" s="19">
        <v>59783.45</v>
      </c>
      <c r="E239" s="19">
        <v>0</v>
      </c>
      <c r="F239" s="19">
        <v>455.59</v>
      </c>
      <c r="G239" s="19">
        <v>0</v>
      </c>
      <c r="H239" s="19">
        <v>9035.8559999999979</v>
      </c>
    </row>
    <row r="240" spans="1:8">
      <c r="A240">
        <v>92988</v>
      </c>
      <c r="B240" t="s">
        <v>842</v>
      </c>
      <c r="C240" t="s">
        <v>843</v>
      </c>
      <c r="D240" s="19">
        <v>68723.86</v>
      </c>
      <c r="E240" s="19">
        <v>0</v>
      </c>
      <c r="F240" s="19">
        <v>0</v>
      </c>
      <c r="G240" s="19">
        <v>0</v>
      </c>
      <c r="H240" s="19">
        <v>10308.579</v>
      </c>
    </row>
    <row r="241" spans="1:8">
      <c r="A241">
        <v>92379</v>
      </c>
      <c r="B241" t="s">
        <v>845</v>
      </c>
      <c r="C241" t="s">
        <v>846</v>
      </c>
      <c r="D241" s="19">
        <v>55858.06</v>
      </c>
      <c r="E241" s="19">
        <v>0</v>
      </c>
      <c r="F241" s="19">
        <v>561.44000000000005</v>
      </c>
      <c r="G241" s="19">
        <v>0</v>
      </c>
      <c r="H241" s="19">
        <v>8462.9249999999993</v>
      </c>
    </row>
    <row r="242" spans="1:8">
      <c r="A242">
        <v>79214</v>
      </c>
      <c r="B242" t="s">
        <v>849</v>
      </c>
      <c r="C242" t="s">
        <v>850</v>
      </c>
      <c r="D242" s="19">
        <v>65377.3</v>
      </c>
      <c r="E242" s="19">
        <v>0</v>
      </c>
      <c r="F242" s="19">
        <v>1196.56</v>
      </c>
      <c r="G242" s="19">
        <v>0</v>
      </c>
      <c r="H242" s="19">
        <v>9986.0789999999997</v>
      </c>
    </row>
    <row r="243" spans="1:8">
      <c r="A243">
        <v>1002006</v>
      </c>
      <c r="B243" t="s">
        <v>2365</v>
      </c>
      <c r="C243" t="s">
        <v>2366</v>
      </c>
      <c r="D243" s="19">
        <v>7209.86</v>
      </c>
      <c r="E243" s="19">
        <v>0</v>
      </c>
      <c r="F243" s="19">
        <v>0</v>
      </c>
      <c r="G243" s="19">
        <v>0</v>
      </c>
      <c r="H243" s="19">
        <v>1081.4789999999998</v>
      </c>
    </row>
    <row r="244" spans="1:8">
      <c r="A244">
        <v>78783</v>
      </c>
      <c r="B244" t="s">
        <v>852</v>
      </c>
      <c r="C244" t="s">
        <v>853</v>
      </c>
      <c r="D244" s="19">
        <v>230327.64</v>
      </c>
      <c r="E244" s="19">
        <v>0</v>
      </c>
      <c r="F244" s="19">
        <v>1958.73</v>
      </c>
      <c r="G244" s="19">
        <v>0</v>
      </c>
      <c r="H244" s="19">
        <v>34842.955500000004</v>
      </c>
    </row>
    <row r="245" spans="1:8">
      <c r="A245">
        <v>4202</v>
      </c>
      <c r="B245" t="s">
        <v>856</v>
      </c>
      <c r="C245" t="s">
        <v>857</v>
      </c>
      <c r="D245" s="19">
        <v>33529.129999999997</v>
      </c>
      <c r="E245" s="19">
        <v>0</v>
      </c>
      <c r="F245" s="19">
        <v>0</v>
      </c>
      <c r="G245" s="19">
        <v>0</v>
      </c>
      <c r="H245" s="19">
        <v>5029.3694999999998</v>
      </c>
    </row>
    <row r="246" spans="1:8">
      <c r="A246">
        <v>4207</v>
      </c>
      <c r="B246" t="s">
        <v>860</v>
      </c>
      <c r="C246" t="s">
        <v>861</v>
      </c>
      <c r="D246" s="19">
        <v>61473.58</v>
      </c>
      <c r="E246" s="19">
        <v>0</v>
      </c>
      <c r="F246" s="19">
        <v>1240.81</v>
      </c>
      <c r="G246" s="19">
        <v>0</v>
      </c>
      <c r="H246" s="19">
        <v>9407.1584999999995</v>
      </c>
    </row>
    <row r="247" spans="1:8">
      <c r="A247">
        <v>4205</v>
      </c>
      <c r="B247" t="s">
        <v>864</v>
      </c>
      <c r="C247" t="s">
        <v>866</v>
      </c>
      <c r="D247" s="19">
        <v>28927.48</v>
      </c>
      <c r="E247" s="19">
        <v>0</v>
      </c>
      <c r="F247" s="19">
        <v>481.83</v>
      </c>
      <c r="G247" s="19">
        <v>0</v>
      </c>
      <c r="H247" s="19">
        <v>4411.3964999999998</v>
      </c>
    </row>
    <row r="248" spans="1:8">
      <c r="A248">
        <v>4192</v>
      </c>
      <c r="B248" t="s">
        <v>868</v>
      </c>
      <c r="C248" t="s">
        <v>869</v>
      </c>
      <c r="D248" s="19">
        <v>2180192.3199999998</v>
      </c>
      <c r="E248" s="19">
        <v>83797.981815772029</v>
      </c>
      <c r="F248" s="19">
        <v>62674.03</v>
      </c>
      <c r="G248" s="19">
        <v>0</v>
      </c>
      <c r="H248" s="19">
        <v>336429.95249999996</v>
      </c>
    </row>
    <row r="249" spans="1:8">
      <c r="A249">
        <v>4437</v>
      </c>
      <c r="B249" t="s">
        <v>872</v>
      </c>
      <c r="C249" t="s">
        <v>873</v>
      </c>
      <c r="D249" s="19">
        <v>1525562.36</v>
      </c>
      <c r="E249" s="19">
        <v>13045.963527525388</v>
      </c>
      <c r="F249" s="19">
        <v>19819.66</v>
      </c>
      <c r="G249" s="19">
        <v>287.2414492753623</v>
      </c>
      <c r="H249" s="19">
        <v>231807.30299999999</v>
      </c>
    </row>
    <row r="250" spans="1:8">
      <c r="A250">
        <v>4405</v>
      </c>
      <c r="B250" t="s">
        <v>876</v>
      </c>
      <c r="C250" t="s">
        <v>877</v>
      </c>
      <c r="D250" s="19">
        <v>1183939.83</v>
      </c>
      <c r="E250" s="19">
        <v>15467.147422802851</v>
      </c>
      <c r="F250" s="19">
        <v>26477.99</v>
      </c>
      <c r="G250" s="19">
        <v>1337.2722222222224</v>
      </c>
      <c r="H250" s="19">
        <v>181562.67300000001</v>
      </c>
    </row>
    <row r="251" spans="1:8">
      <c r="A251">
        <v>4167</v>
      </c>
      <c r="B251" t="s">
        <v>880</v>
      </c>
      <c r="C251" t="s">
        <v>881</v>
      </c>
      <c r="D251" s="19">
        <v>168159.15</v>
      </c>
      <c r="E251" s="19">
        <v>0</v>
      </c>
      <c r="F251" s="19">
        <v>8880.48</v>
      </c>
      <c r="G251" s="19">
        <v>0</v>
      </c>
      <c r="H251" s="19">
        <v>26555.944500000001</v>
      </c>
    </row>
    <row r="252" spans="1:8">
      <c r="A252">
        <v>4221</v>
      </c>
      <c r="B252" t="s">
        <v>884</v>
      </c>
      <c r="C252" t="s">
        <v>885</v>
      </c>
      <c r="D252" s="19">
        <v>148342.42000000001</v>
      </c>
      <c r="E252" s="19">
        <v>0</v>
      </c>
      <c r="F252" s="19">
        <v>3301.42</v>
      </c>
      <c r="G252" s="19">
        <v>0</v>
      </c>
      <c r="H252" s="19">
        <v>22746.576000000005</v>
      </c>
    </row>
    <row r="253" spans="1:8">
      <c r="A253">
        <v>4247</v>
      </c>
      <c r="B253" t="s">
        <v>888</v>
      </c>
      <c r="C253" t="s">
        <v>889</v>
      </c>
      <c r="D253" s="19">
        <v>265574.45</v>
      </c>
      <c r="E253" s="19">
        <v>0</v>
      </c>
      <c r="F253" s="19">
        <v>7038.22</v>
      </c>
      <c r="G253" s="19">
        <v>0</v>
      </c>
      <c r="H253" s="19">
        <v>40891.900499999996</v>
      </c>
    </row>
    <row r="254" spans="1:8">
      <c r="A254">
        <v>4273</v>
      </c>
      <c r="B254" t="s">
        <v>892</v>
      </c>
      <c r="C254" t="s">
        <v>893</v>
      </c>
      <c r="D254" s="19">
        <v>739213.02</v>
      </c>
      <c r="E254" s="19">
        <v>0</v>
      </c>
      <c r="F254" s="19">
        <v>23755.040000000001</v>
      </c>
      <c r="G254" s="19">
        <v>0</v>
      </c>
      <c r="H254" s="19">
        <v>114445.209</v>
      </c>
    </row>
    <row r="255" spans="1:8">
      <c r="A255">
        <v>4495</v>
      </c>
      <c r="B255" t="s">
        <v>900</v>
      </c>
      <c r="C255" t="s">
        <v>897</v>
      </c>
      <c r="D255" s="19">
        <v>76024.92</v>
      </c>
      <c r="E255" s="19">
        <v>0</v>
      </c>
      <c r="F255" s="19">
        <v>1327.24</v>
      </c>
      <c r="G255" s="19">
        <v>0</v>
      </c>
      <c r="H255" s="19">
        <v>11602.824000000001</v>
      </c>
    </row>
    <row r="256" spans="1:8">
      <c r="A256">
        <v>92596</v>
      </c>
      <c r="B256" t="s">
        <v>896</v>
      </c>
      <c r="C256" t="s">
        <v>897</v>
      </c>
      <c r="D256" s="19">
        <v>15284.94</v>
      </c>
      <c r="E256" s="19">
        <v>0</v>
      </c>
      <c r="F256" s="19">
        <v>1142.3599999999999</v>
      </c>
      <c r="G256" s="19">
        <v>0</v>
      </c>
      <c r="H256" s="19">
        <v>2464.0949999999998</v>
      </c>
    </row>
    <row r="257" spans="1:8">
      <c r="A257">
        <v>4195</v>
      </c>
      <c r="B257" t="s">
        <v>902</v>
      </c>
      <c r="C257" t="s">
        <v>903</v>
      </c>
      <c r="D257" s="19">
        <v>47411.69</v>
      </c>
      <c r="E257" s="19">
        <v>1394.4614705882354</v>
      </c>
      <c r="F257" s="19">
        <v>1165.92</v>
      </c>
      <c r="G257" s="19">
        <v>0</v>
      </c>
      <c r="H257" s="19">
        <v>7286.6414999999997</v>
      </c>
    </row>
    <row r="258" spans="1:8">
      <c r="A258">
        <v>89506</v>
      </c>
      <c r="B258" t="s">
        <v>906</v>
      </c>
      <c r="C258" t="s">
        <v>907</v>
      </c>
      <c r="D258" s="19">
        <v>39761.57</v>
      </c>
      <c r="E258" s="19">
        <v>0</v>
      </c>
      <c r="F258" s="19">
        <v>590.33000000000004</v>
      </c>
      <c r="G258" s="19">
        <v>0</v>
      </c>
      <c r="H258" s="19">
        <v>6052.7849999999999</v>
      </c>
    </row>
    <row r="259" spans="1:8">
      <c r="A259">
        <v>1000979</v>
      </c>
      <c r="B259" t="s">
        <v>910</v>
      </c>
      <c r="C259" t="s">
        <v>911</v>
      </c>
      <c r="D259" s="19">
        <v>69342.929999999993</v>
      </c>
      <c r="E259" s="19">
        <v>0</v>
      </c>
      <c r="F259" s="19">
        <v>297.83999999999997</v>
      </c>
      <c r="G259" s="19">
        <v>0</v>
      </c>
      <c r="H259" s="19">
        <v>10446.115499999998</v>
      </c>
    </row>
    <row r="260" spans="1:8">
      <c r="A260">
        <v>4303</v>
      </c>
      <c r="B260" t="s">
        <v>914</v>
      </c>
      <c r="C260" t="s">
        <v>915</v>
      </c>
      <c r="D260" s="19">
        <v>48583.01</v>
      </c>
      <c r="E260" s="19">
        <v>0</v>
      </c>
      <c r="F260" s="19">
        <v>672.66</v>
      </c>
      <c r="G260" s="19">
        <v>0</v>
      </c>
      <c r="H260" s="19">
        <v>7388.3505000000005</v>
      </c>
    </row>
    <row r="261" spans="1:8">
      <c r="A261">
        <v>4505</v>
      </c>
      <c r="B261" t="s">
        <v>918</v>
      </c>
      <c r="C261" t="s">
        <v>919</v>
      </c>
      <c r="D261" s="19">
        <v>943899.92</v>
      </c>
      <c r="E261" s="19">
        <v>1296.5658241758244</v>
      </c>
      <c r="F261" s="19">
        <v>17484.07</v>
      </c>
      <c r="G261" s="19">
        <v>0</v>
      </c>
      <c r="H261" s="19">
        <v>144207.59849999999</v>
      </c>
    </row>
    <row r="262" spans="1:8">
      <c r="A262">
        <v>4157</v>
      </c>
      <c r="B262" t="s">
        <v>922</v>
      </c>
      <c r="C262" t="s">
        <v>923</v>
      </c>
      <c r="D262" s="19">
        <v>243210.87</v>
      </c>
      <c r="E262" s="19">
        <v>0</v>
      </c>
      <c r="F262" s="19">
        <v>7031.84</v>
      </c>
      <c r="G262" s="19">
        <v>0</v>
      </c>
      <c r="H262" s="19">
        <v>37536.406499999997</v>
      </c>
    </row>
    <row r="263" spans="1:8">
      <c r="A263">
        <v>4332</v>
      </c>
      <c r="B263" t="s">
        <v>930</v>
      </c>
      <c r="C263" t="s">
        <v>931</v>
      </c>
      <c r="D263" s="19">
        <v>14169.39</v>
      </c>
      <c r="E263" s="19">
        <v>0</v>
      </c>
      <c r="F263" s="19">
        <v>0</v>
      </c>
      <c r="G263" s="19">
        <v>0</v>
      </c>
      <c r="H263" s="19">
        <v>2125.4085</v>
      </c>
    </row>
    <row r="264" spans="1:8">
      <c r="A264">
        <v>90884</v>
      </c>
      <c r="B264" t="s">
        <v>933</v>
      </c>
      <c r="C264" t="s">
        <v>934</v>
      </c>
      <c r="D264" s="19">
        <v>28705.84</v>
      </c>
      <c r="E264" s="19">
        <v>0</v>
      </c>
      <c r="F264" s="19">
        <v>358.82</v>
      </c>
      <c r="G264" s="19">
        <v>0</v>
      </c>
      <c r="H264" s="19">
        <v>4359.6989999999996</v>
      </c>
    </row>
    <row r="265" spans="1:8">
      <c r="A265">
        <v>4238</v>
      </c>
      <c r="B265" t="s">
        <v>937</v>
      </c>
      <c r="C265" t="s">
        <v>938</v>
      </c>
      <c r="D265" s="19">
        <v>116132.73</v>
      </c>
      <c r="E265" s="19">
        <v>0</v>
      </c>
      <c r="F265" s="19">
        <v>631.58000000000004</v>
      </c>
      <c r="G265" s="19">
        <v>0</v>
      </c>
      <c r="H265" s="19">
        <v>17514.646499999999</v>
      </c>
    </row>
    <row r="266" spans="1:8">
      <c r="A266">
        <v>87600</v>
      </c>
      <c r="B266" t="s">
        <v>941</v>
      </c>
      <c r="C266" t="s">
        <v>942</v>
      </c>
      <c r="D266" s="19">
        <v>6896.68</v>
      </c>
      <c r="E266" s="19">
        <v>0</v>
      </c>
      <c r="F266" s="19">
        <v>0</v>
      </c>
      <c r="G266" s="19">
        <v>0</v>
      </c>
      <c r="H266" s="19">
        <v>1034.502</v>
      </c>
    </row>
    <row r="267" spans="1:8">
      <c r="A267">
        <v>79544</v>
      </c>
      <c r="B267" t="s">
        <v>945</v>
      </c>
      <c r="C267" t="s">
        <v>2367</v>
      </c>
      <c r="D267" s="19">
        <v>7476.33</v>
      </c>
      <c r="E267" s="19">
        <v>0</v>
      </c>
      <c r="F267" s="19">
        <v>0</v>
      </c>
      <c r="G267" s="19">
        <v>0</v>
      </c>
      <c r="H267" s="19">
        <v>1121.4494999999999</v>
      </c>
    </row>
    <row r="268" spans="1:8">
      <c r="A268">
        <v>4239</v>
      </c>
      <c r="B268" t="s">
        <v>948</v>
      </c>
      <c r="C268" t="s">
        <v>949</v>
      </c>
      <c r="D268" s="19">
        <v>6169597.2000000002</v>
      </c>
      <c r="E268" s="19">
        <v>92618.052441953565</v>
      </c>
      <c r="F268" s="19">
        <v>171432.23</v>
      </c>
      <c r="G268" s="19">
        <v>799.83933125972021</v>
      </c>
      <c r="H268" s="19">
        <v>951154.41450000007</v>
      </c>
    </row>
    <row r="269" spans="1:8">
      <c r="A269">
        <v>1001519</v>
      </c>
      <c r="B269" t="s">
        <v>952</v>
      </c>
      <c r="C269" t="s">
        <v>953</v>
      </c>
      <c r="D269" s="19">
        <v>42031.61</v>
      </c>
      <c r="E269" s="19">
        <v>0</v>
      </c>
      <c r="F269" s="19">
        <v>911.37</v>
      </c>
      <c r="G269" s="19">
        <v>0</v>
      </c>
      <c r="H269" s="19">
        <v>6441.4470000000001</v>
      </c>
    </row>
    <row r="270" spans="1:8">
      <c r="A270">
        <v>4271</v>
      </c>
      <c r="B270" t="s">
        <v>955</v>
      </c>
      <c r="C270" t="s">
        <v>956</v>
      </c>
      <c r="D270" s="19">
        <v>2168055.2400000002</v>
      </c>
      <c r="E270" s="19">
        <v>34616.008033613449</v>
      </c>
      <c r="F270" s="19">
        <v>73417.36</v>
      </c>
      <c r="G270" s="19">
        <v>1602.9991266375546</v>
      </c>
      <c r="H270" s="19">
        <v>336220.89</v>
      </c>
    </row>
    <row r="271" spans="1:8">
      <c r="A271">
        <v>89829</v>
      </c>
      <c r="B271" t="s">
        <v>959</v>
      </c>
      <c r="C271" t="s">
        <v>960</v>
      </c>
      <c r="D271" s="19">
        <v>87654.35</v>
      </c>
      <c r="E271" s="19">
        <v>0</v>
      </c>
      <c r="F271" s="19">
        <v>0</v>
      </c>
      <c r="G271" s="19">
        <v>0</v>
      </c>
      <c r="H271" s="19">
        <v>13148.1525</v>
      </c>
    </row>
    <row r="272" spans="1:8">
      <c r="A272">
        <v>4285</v>
      </c>
      <c r="B272" t="s">
        <v>962</v>
      </c>
      <c r="C272" t="s">
        <v>963</v>
      </c>
      <c r="D272" s="19">
        <v>3315175.32</v>
      </c>
      <c r="E272" s="19">
        <v>8798.2359872611451</v>
      </c>
      <c r="F272" s="19">
        <v>0</v>
      </c>
      <c r="G272" s="19">
        <v>0</v>
      </c>
      <c r="H272" s="19">
        <v>497276.29799999995</v>
      </c>
    </row>
    <row r="273" spans="1:8">
      <c r="A273">
        <v>4208</v>
      </c>
      <c r="B273" t="s">
        <v>965</v>
      </c>
      <c r="C273" t="s">
        <v>966</v>
      </c>
      <c r="D273" s="19">
        <v>413318.86</v>
      </c>
      <c r="E273" s="19">
        <v>0</v>
      </c>
      <c r="F273" s="19">
        <v>9792.0499999999993</v>
      </c>
      <c r="G273" s="19">
        <v>0</v>
      </c>
      <c r="H273" s="19">
        <v>63466.636499999993</v>
      </c>
    </row>
    <row r="274" spans="1:8">
      <c r="A274">
        <v>79543</v>
      </c>
      <c r="B274" t="s">
        <v>969</v>
      </c>
      <c r="C274" t="s">
        <v>970</v>
      </c>
      <c r="D274" s="19">
        <v>985.32</v>
      </c>
      <c r="E274" s="19">
        <v>0</v>
      </c>
      <c r="F274" s="19">
        <v>0</v>
      </c>
      <c r="G274" s="19">
        <v>0</v>
      </c>
      <c r="H274" s="19">
        <v>147.798</v>
      </c>
    </row>
    <row r="275" spans="1:8">
      <c r="A275">
        <v>4217</v>
      </c>
      <c r="B275" t="s">
        <v>2368</v>
      </c>
      <c r="C275" t="s">
        <v>2369</v>
      </c>
      <c r="D275" s="19">
        <v>0</v>
      </c>
      <c r="E275" s="19">
        <v>0</v>
      </c>
      <c r="F275" s="19">
        <v>0</v>
      </c>
      <c r="G275" s="19">
        <v>0</v>
      </c>
      <c r="H275" s="19">
        <v>0</v>
      </c>
    </row>
    <row r="276" spans="1:8">
      <c r="A276">
        <v>4194</v>
      </c>
      <c r="B276" t="s">
        <v>973</v>
      </c>
      <c r="C276" t="s">
        <v>974</v>
      </c>
      <c r="D276" s="19">
        <v>58108.9</v>
      </c>
      <c r="E276" s="19">
        <v>0</v>
      </c>
      <c r="F276" s="19">
        <v>1234.25</v>
      </c>
      <c r="G276" s="19">
        <v>0</v>
      </c>
      <c r="H276" s="19">
        <v>8901.4724999999999</v>
      </c>
    </row>
    <row r="277" spans="1:8">
      <c r="A277">
        <v>10974</v>
      </c>
      <c r="B277" t="s">
        <v>977</v>
      </c>
      <c r="C277" t="s">
        <v>978</v>
      </c>
      <c r="D277" s="19">
        <v>33000.46</v>
      </c>
      <c r="E277" s="19">
        <v>0</v>
      </c>
      <c r="F277" s="19">
        <v>471.62</v>
      </c>
      <c r="G277" s="19">
        <v>0</v>
      </c>
      <c r="H277" s="19">
        <v>5020.8119999999999</v>
      </c>
    </row>
    <row r="278" spans="1:8">
      <c r="A278">
        <v>79542</v>
      </c>
      <c r="B278" t="s">
        <v>2370</v>
      </c>
      <c r="C278" t="s">
        <v>2371</v>
      </c>
      <c r="D278" s="19">
        <v>0</v>
      </c>
      <c r="E278" s="19">
        <v>0</v>
      </c>
      <c r="F278" s="19">
        <v>0</v>
      </c>
      <c r="G278" s="19">
        <v>0</v>
      </c>
      <c r="H278" s="19">
        <v>0</v>
      </c>
    </row>
    <row r="279" spans="1:8">
      <c r="A279">
        <v>79500</v>
      </c>
      <c r="B279" t="s">
        <v>981</v>
      </c>
      <c r="C279" t="s">
        <v>982</v>
      </c>
      <c r="D279" s="19">
        <v>0</v>
      </c>
      <c r="E279" s="19">
        <v>0</v>
      </c>
      <c r="F279" s="19">
        <v>0</v>
      </c>
      <c r="G279" s="19">
        <v>0</v>
      </c>
      <c r="H279" s="19">
        <v>0</v>
      </c>
    </row>
    <row r="280" spans="1:8">
      <c r="A280">
        <v>6369</v>
      </c>
      <c r="B280" t="s">
        <v>985</v>
      </c>
      <c r="C280" t="s">
        <v>986</v>
      </c>
      <c r="D280" s="19">
        <v>19176.23</v>
      </c>
      <c r="E280" s="19">
        <v>0</v>
      </c>
      <c r="F280" s="19">
        <v>0</v>
      </c>
      <c r="G280" s="19">
        <v>0</v>
      </c>
      <c r="H280" s="19">
        <v>2876.4344999999998</v>
      </c>
    </row>
    <row r="281" spans="1:8">
      <c r="A281">
        <v>4371</v>
      </c>
      <c r="B281" t="s">
        <v>989</v>
      </c>
      <c r="C281" t="s">
        <v>990</v>
      </c>
      <c r="D281" s="19">
        <v>8398.36</v>
      </c>
      <c r="E281" s="19">
        <v>0</v>
      </c>
      <c r="F281" s="19">
        <v>392.23</v>
      </c>
      <c r="G281" s="19">
        <v>0</v>
      </c>
      <c r="H281" s="19">
        <v>1318.5885000000001</v>
      </c>
    </row>
    <row r="282" spans="1:8">
      <c r="A282">
        <v>90906</v>
      </c>
      <c r="B282" t="s">
        <v>993</v>
      </c>
      <c r="C282" t="s">
        <v>994</v>
      </c>
      <c r="D282" s="19">
        <v>60454.45</v>
      </c>
      <c r="E282" s="19">
        <v>0</v>
      </c>
      <c r="F282" s="19">
        <v>368.17</v>
      </c>
      <c r="G282" s="19">
        <v>0</v>
      </c>
      <c r="H282" s="19">
        <v>9123.3929999999982</v>
      </c>
    </row>
    <row r="283" spans="1:8">
      <c r="A283">
        <v>79081</v>
      </c>
      <c r="B283" t="s">
        <v>996</v>
      </c>
      <c r="C283" t="s">
        <v>997</v>
      </c>
      <c r="D283" s="19">
        <v>101398.6</v>
      </c>
      <c r="E283" s="19">
        <v>0</v>
      </c>
      <c r="F283" s="19">
        <v>1660.72</v>
      </c>
      <c r="G283" s="19">
        <v>0</v>
      </c>
      <c r="H283" s="19">
        <v>15458.898000000001</v>
      </c>
    </row>
    <row r="284" spans="1:8">
      <c r="A284">
        <v>79501</v>
      </c>
      <c r="B284" t="s">
        <v>999</v>
      </c>
      <c r="C284" t="s">
        <v>1000</v>
      </c>
      <c r="D284" s="19">
        <v>284140.96000000002</v>
      </c>
      <c r="E284" s="19">
        <v>0</v>
      </c>
      <c r="F284" s="19">
        <v>1931.38</v>
      </c>
      <c r="G284" s="19">
        <v>0</v>
      </c>
      <c r="H284" s="19">
        <v>42910.851000000002</v>
      </c>
    </row>
    <row r="285" spans="1:8">
      <c r="A285">
        <v>89951</v>
      </c>
      <c r="B285" t="s">
        <v>1003</v>
      </c>
      <c r="C285" t="s">
        <v>1004</v>
      </c>
      <c r="D285" s="19">
        <v>9943.1299999999992</v>
      </c>
      <c r="E285" s="19">
        <v>0</v>
      </c>
      <c r="F285" s="19">
        <v>460.77</v>
      </c>
      <c r="G285" s="19">
        <v>0</v>
      </c>
      <c r="H285" s="19">
        <v>1560.5849999999998</v>
      </c>
    </row>
    <row r="286" spans="1:8">
      <c r="A286">
        <v>4212</v>
      </c>
      <c r="B286" t="s">
        <v>1006</v>
      </c>
      <c r="C286" t="s">
        <v>1007</v>
      </c>
      <c r="D286" s="19">
        <v>70877.36</v>
      </c>
      <c r="E286" s="19">
        <v>0</v>
      </c>
      <c r="F286" s="19">
        <v>928.83</v>
      </c>
      <c r="G286" s="19">
        <v>0</v>
      </c>
      <c r="H286" s="19">
        <v>10770.9285</v>
      </c>
    </row>
    <row r="287" spans="1:8">
      <c r="A287">
        <v>1002010</v>
      </c>
      <c r="B287" t="s">
        <v>1010</v>
      </c>
      <c r="C287" t="s">
        <v>1012</v>
      </c>
      <c r="D287" s="19">
        <v>32835.08</v>
      </c>
      <c r="E287" s="19">
        <v>0</v>
      </c>
      <c r="F287" s="19">
        <v>146.63999999999999</v>
      </c>
      <c r="G287" s="19">
        <v>0</v>
      </c>
      <c r="H287" s="19">
        <v>4947.2579999999998</v>
      </c>
    </row>
    <row r="288" spans="1:8">
      <c r="A288">
        <v>4392</v>
      </c>
      <c r="B288" t="s">
        <v>1014</v>
      </c>
      <c r="C288" t="s">
        <v>1015</v>
      </c>
      <c r="D288" s="19">
        <v>112245.58</v>
      </c>
      <c r="E288" s="19">
        <v>0</v>
      </c>
      <c r="F288" s="19">
        <v>2929.43</v>
      </c>
      <c r="G288" s="19">
        <v>0</v>
      </c>
      <c r="H288" s="19">
        <v>17276.251499999998</v>
      </c>
    </row>
    <row r="289" spans="1:8">
      <c r="A289">
        <v>92519</v>
      </c>
      <c r="B289" t="s">
        <v>1018</v>
      </c>
      <c r="C289" t="s">
        <v>1019</v>
      </c>
      <c r="D289" s="19">
        <v>203277.43</v>
      </c>
      <c r="E289" s="19">
        <v>0</v>
      </c>
      <c r="F289" s="19">
        <v>1116.5899999999999</v>
      </c>
      <c r="G289" s="19">
        <v>0</v>
      </c>
      <c r="H289" s="19">
        <v>30659.102999999996</v>
      </c>
    </row>
    <row r="290" spans="1:8">
      <c r="A290">
        <v>92520</v>
      </c>
      <c r="B290" t="s">
        <v>1022</v>
      </c>
      <c r="C290" t="s">
        <v>1023</v>
      </c>
      <c r="D290" s="19">
        <v>93317.25</v>
      </c>
      <c r="E290" s="19">
        <v>0</v>
      </c>
      <c r="F290" s="19">
        <v>0</v>
      </c>
      <c r="G290" s="19">
        <v>0</v>
      </c>
      <c r="H290" s="19">
        <v>13997.5875</v>
      </c>
    </row>
    <row r="291" spans="1:8">
      <c r="A291">
        <v>1002080</v>
      </c>
      <c r="B291" t="s">
        <v>2372</v>
      </c>
      <c r="C291" t="s">
        <v>2373</v>
      </c>
      <c r="D291" s="19">
        <v>125454.75</v>
      </c>
      <c r="E291" s="19">
        <v>0</v>
      </c>
      <c r="F291" s="19">
        <v>0</v>
      </c>
      <c r="G291" s="19">
        <v>0</v>
      </c>
      <c r="H291" s="19">
        <v>18818.212499999998</v>
      </c>
    </row>
    <row r="292" spans="1:8">
      <c r="A292">
        <v>1002101</v>
      </c>
      <c r="B292" t="s">
        <v>2374</v>
      </c>
      <c r="C292" t="s">
        <v>2375</v>
      </c>
      <c r="D292" s="19">
        <v>0</v>
      </c>
      <c r="E292" s="19">
        <v>0</v>
      </c>
      <c r="F292" s="19">
        <v>0</v>
      </c>
      <c r="G292" s="19">
        <v>0</v>
      </c>
      <c r="H292" s="19">
        <v>0</v>
      </c>
    </row>
    <row r="293" spans="1:8">
      <c r="A293">
        <v>4336</v>
      </c>
      <c r="B293" t="s">
        <v>1025</v>
      </c>
      <c r="C293" t="s">
        <v>1026</v>
      </c>
      <c r="D293" s="19">
        <v>121722.06</v>
      </c>
      <c r="E293" s="19">
        <v>0</v>
      </c>
      <c r="F293" s="19">
        <v>577.4</v>
      </c>
      <c r="G293" s="19">
        <v>0</v>
      </c>
      <c r="H293" s="19">
        <v>18344.918999999998</v>
      </c>
    </row>
    <row r="294" spans="1:8">
      <c r="A294">
        <v>81076</v>
      </c>
      <c r="B294" t="s">
        <v>1028</v>
      </c>
      <c r="C294" t="s">
        <v>1029</v>
      </c>
      <c r="D294" s="19">
        <v>146241.37</v>
      </c>
      <c r="E294" s="19">
        <v>0</v>
      </c>
      <c r="F294" s="19">
        <v>1016.1</v>
      </c>
      <c r="G294" s="19">
        <v>0</v>
      </c>
      <c r="H294" s="19">
        <v>22088.620500000001</v>
      </c>
    </row>
    <row r="295" spans="1:8">
      <c r="A295">
        <v>4426</v>
      </c>
      <c r="B295" t="s">
        <v>1032</v>
      </c>
      <c r="C295" t="s">
        <v>1033</v>
      </c>
      <c r="D295" s="19">
        <v>40618.639999999999</v>
      </c>
      <c r="E295" s="19">
        <v>0</v>
      </c>
      <c r="F295" s="19">
        <v>844.73</v>
      </c>
      <c r="G295" s="19">
        <v>0</v>
      </c>
      <c r="H295" s="19">
        <v>6219.5055000000002</v>
      </c>
    </row>
    <row r="296" spans="1:8">
      <c r="A296">
        <v>79061</v>
      </c>
      <c r="B296" t="s">
        <v>1036</v>
      </c>
      <c r="C296" t="s">
        <v>1037</v>
      </c>
      <c r="D296" s="19">
        <v>5527.55</v>
      </c>
      <c r="E296" s="19">
        <v>0</v>
      </c>
      <c r="F296" s="19">
        <v>347.44</v>
      </c>
      <c r="G296" s="19">
        <v>0</v>
      </c>
      <c r="H296" s="19">
        <v>881.24849999999992</v>
      </c>
    </row>
    <row r="297" spans="1:8">
      <c r="A297">
        <v>92982</v>
      </c>
      <c r="B297" t="s">
        <v>1040</v>
      </c>
      <c r="C297" t="s">
        <v>1041</v>
      </c>
      <c r="D297" s="19">
        <v>81755.899999999994</v>
      </c>
      <c r="E297" s="19">
        <v>0</v>
      </c>
      <c r="F297" s="19">
        <v>0</v>
      </c>
      <c r="G297" s="19">
        <v>0</v>
      </c>
      <c r="H297" s="19">
        <v>12263.384999999998</v>
      </c>
    </row>
    <row r="298" spans="1:8">
      <c r="A298">
        <v>4248</v>
      </c>
      <c r="B298" t="s">
        <v>1043</v>
      </c>
      <c r="C298" t="s">
        <v>1044</v>
      </c>
      <c r="D298" s="19">
        <v>2172895.5099999998</v>
      </c>
      <c r="E298" s="19">
        <v>85576.364263698619</v>
      </c>
      <c r="F298" s="19">
        <v>29568.15</v>
      </c>
      <c r="G298" s="19">
        <v>1344.0068181818183</v>
      </c>
      <c r="H298" s="19">
        <v>330369.54899999994</v>
      </c>
    </row>
    <row r="299" spans="1:8">
      <c r="A299">
        <v>4482</v>
      </c>
      <c r="B299" t="s">
        <v>1046</v>
      </c>
      <c r="C299" t="s">
        <v>1047</v>
      </c>
      <c r="D299" s="19">
        <v>2922.73</v>
      </c>
      <c r="E299" s="19">
        <v>2922.73</v>
      </c>
      <c r="F299" s="19">
        <v>207.67</v>
      </c>
      <c r="G299" s="19">
        <v>0</v>
      </c>
      <c r="H299" s="19">
        <v>469.56</v>
      </c>
    </row>
    <row r="300" spans="1:8">
      <c r="A300">
        <v>91275</v>
      </c>
      <c r="B300" t="s">
        <v>1050</v>
      </c>
      <c r="C300" t="s">
        <v>1051</v>
      </c>
      <c r="D300" s="19">
        <v>29420.240000000002</v>
      </c>
      <c r="E300" s="19">
        <v>0</v>
      </c>
      <c r="F300" s="19">
        <v>812.19</v>
      </c>
      <c r="G300" s="19">
        <v>0</v>
      </c>
      <c r="H300" s="19">
        <v>4534.8644999999997</v>
      </c>
    </row>
    <row r="301" spans="1:8">
      <c r="A301">
        <v>4389</v>
      </c>
      <c r="B301" t="s">
        <v>1054</v>
      </c>
      <c r="C301" t="s">
        <v>1055</v>
      </c>
      <c r="D301" s="19">
        <v>409693.51</v>
      </c>
      <c r="E301" s="19">
        <v>1721.4013025210083</v>
      </c>
      <c r="F301" s="19">
        <v>13644.39</v>
      </c>
      <c r="G301" s="19">
        <v>0</v>
      </c>
      <c r="H301" s="19">
        <v>63500.684999999998</v>
      </c>
    </row>
    <row r="302" spans="1:8">
      <c r="A302">
        <v>79264</v>
      </c>
      <c r="B302" t="s">
        <v>1058</v>
      </c>
      <c r="C302" t="s">
        <v>1059</v>
      </c>
      <c r="D302" s="19">
        <v>117694.56</v>
      </c>
      <c r="E302" s="19">
        <v>0</v>
      </c>
      <c r="F302" s="19">
        <v>0</v>
      </c>
      <c r="G302" s="19">
        <v>0</v>
      </c>
      <c r="H302" s="19">
        <v>17654.183999999997</v>
      </c>
    </row>
    <row r="303" spans="1:8">
      <c r="A303">
        <v>92620</v>
      </c>
      <c r="B303" t="s">
        <v>1062</v>
      </c>
      <c r="C303" t="s">
        <v>1059</v>
      </c>
      <c r="D303" s="19">
        <v>130891.31</v>
      </c>
      <c r="E303" s="19">
        <v>0</v>
      </c>
      <c r="F303" s="19">
        <v>993.11</v>
      </c>
      <c r="G303" s="19">
        <v>0</v>
      </c>
      <c r="H303" s="19">
        <v>19782.662999999997</v>
      </c>
    </row>
    <row r="304" spans="1:8">
      <c r="A304">
        <v>4469</v>
      </c>
      <c r="B304" t="s">
        <v>1063</v>
      </c>
      <c r="C304" t="s">
        <v>1064</v>
      </c>
      <c r="D304" s="19">
        <v>1197902.05</v>
      </c>
      <c r="E304" s="19">
        <v>27398.013850063533</v>
      </c>
      <c r="F304" s="19">
        <v>32723.279999999999</v>
      </c>
      <c r="G304" s="19">
        <v>674.70680412371132</v>
      </c>
      <c r="H304" s="19">
        <v>184593.79949999999</v>
      </c>
    </row>
    <row r="305" spans="1:8">
      <c r="A305">
        <v>4502</v>
      </c>
      <c r="B305" t="s">
        <v>1067</v>
      </c>
      <c r="C305" t="s">
        <v>1068</v>
      </c>
      <c r="D305" s="19">
        <v>23169.279999999999</v>
      </c>
      <c r="E305" s="19">
        <v>0</v>
      </c>
      <c r="F305" s="19">
        <v>992.08</v>
      </c>
      <c r="G305" s="19">
        <v>0</v>
      </c>
      <c r="H305" s="19">
        <v>3624.2040000000002</v>
      </c>
    </row>
    <row r="306" spans="1:8">
      <c r="A306">
        <v>89784</v>
      </c>
      <c r="B306" t="s">
        <v>1071</v>
      </c>
      <c r="C306" t="s">
        <v>1072</v>
      </c>
      <c r="D306" s="19">
        <v>59871.22</v>
      </c>
      <c r="E306" s="19">
        <v>0</v>
      </c>
      <c r="F306" s="19">
        <v>1078.19</v>
      </c>
      <c r="G306" s="19">
        <v>0</v>
      </c>
      <c r="H306" s="19">
        <v>9142.4115000000002</v>
      </c>
    </row>
    <row r="307" spans="1:8">
      <c r="A307">
        <v>90162</v>
      </c>
      <c r="B307" t="s">
        <v>1075</v>
      </c>
      <c r="C307" t="s">
        <v>1076</v>
      </c>
      <c r="D307" s="19">
        <v>28006.65</v>
      </c>
      <c r="E307" s="19">
        <v>0</v>
      </c>
      <c r="F307" s="19">
        <v>0</v>
      </c>
      <c r="G307" s="19">
        <v>0</v>
      </c>
      <c r="H307" s="19">
        <v>4200.9975000000004</v>
      </c>
    </row>
    <row r="308" spans="1:8">
      <c r="A308">
        <v>89561</v>
      </c>
      <c r="B308" t="s">
        <v>1079</v>
      </c>
      <c r="C308" t="s">
        <v>1080</v>
      </c>
      <c r="D308" s="19">
        <v>31385.62</v>
      </c>
      <c r="E308" s="19">
        <v>0</v>
      </c>
      <c r="F308" s="19">
        <v>0</v>
      </c>
      <c r="G308" s="19">
        <v>0</v>
      </c>
      <c r="H308" s="19">
        <v>4707.8429999999998</v>
      </c>
    </row>
    <row r="309" spans="1:8">
      <c r="A309">
        <v>88365</v>
      </c>
      <c r="B309" t="s">
        <v>1083</v>
      </c>
      <c r="C309" t="s">
        <v>1084</v>
      </c>
      <c r="D309" s="19">
        <v>56608.62</v>
      </c>
      <c r="E309" s="19">
        <v>0</v>
      </c>
      <c r="F309" s="19">
        <v>565.51</v>
      </c>
      <c r="G309" s="19">
        <v>0</v>
      </c>
      <c r="H309" s="19">
        <v>8576.1195000000007</v>
      </c>
    </row>
    <row r="310" spans="1:8">
      <c r="A310">
        <v>88367</v>
      </c>
      <c r="B310" t="s">
        <v>1087</v>
      </c>
      <c r="C310" t="s">
        <v>1088</v>
      </c>
      <c r="D310" s="19">
        <v>127599.12</v>
      </c>
      <c r="E310" s="19">
        <v>0</v>
      </c>
      <c r="F310" s="19">
        <v>2154.9899999999998</v>
      </c>
      <c r="G310" s="19">
        <v>0</v>
      </c>
      <c r="H310" s="19">
        <v>19463.1165</v>
      </c>
    </row>
    <row r="311" spans="1:8">
      <c r="A311">
        <v>89786</v>
      </c>
      <c r="B311" t="s">
        <v>1091</v>
      </c>
      <c r="C311" t="s">
        <v>1092</v>
      </c>
      <c r="D311" s="19">
        <v>110684.76</v>
      </c>
      <c r="E311" s="19">
        <v>0</v>
      </c>
      <c r="F311" s="19">
        <v>804.87</v>
      </c>
      <c r="G311" s="19">
        <v>0</v>
      </c>
      <c r="H311" s="19">
        <v>16723.444499999998</v>
      </c>
    </row>
    <row r="312" spans="1:8">
      <c r="A312">
        <v>89563</v>
      </c>
      <c r="B312" t="s">
        <v>1095</v>
      </c>
      <c r="C312" t="s">
        <v>1096</v>
      </c>
      <c r="D312" s="19">
        <v>77012.570000000007</v>
      </c>
      <c r="E312" s="19">
        <v>0</v>
      </c>
      <c r="F312" s="19">
        <v>0</v>
      </c>
      <c r="G312" s="19">
        <v>0</v>
      </c>
      <c r="H312" s="19">
        <v>11551.8855</v>
      </c>
    </row>
    <row r="313" spans="1:8">
      <c r="A313">
        <v>88369</v>
      </c>
      <c r="B313" t="s">
        <v>1099</v>
      </c>
      <c r="C313" t="s">
        <v>1100</v>
      </c>
      <c r="D313" s="19">
        <v>22954.720000000001</v>
      </c>
      <c r="E313" s="19">
        <v>0</v>
      </c>
      <c r="F313" s="19">
        <v>0</v>
      </c>
      <c r="G313" s="19">
        <v>0</v>
      </c>
      <c r="H313" s="19">
        <v>3443.2080000000001</v>
      </c>
    </row>
    <row r="314" spans="1:8">
      <c r="A314">
        <v>88372</v>
      </c>
      <c r="B314" t="s">
        <v>1103</v>
      </c>
      <c r="C314" t="s">
        <v>1104</v>
      </c>
      <c r="D314" s="19">
        <v>38584.01</v>
      </c>
      <c r="E314" s="19">
        <v>0</v>
      </c>
      <c r="F314" s="19">
        <v>0</v>
      </c>
      <c r="G314" s="19">
        <v>0</v>
      </c>
      <c r="H314" s="19">
        <v>5787.6014999999998</v>
      </c>
    </row>
    <row r="315" spans="1:8">
      <c r="A315">
        <v>90034</v>
      </c>
      <c r="B315" t="s">
        <v>1107</v>
      </c>
      <c r="C315" t="s">
        <v>1108</v>
      </c>
      <c r="D315" s="19">
        <v>82199.56</v>
      </c>
      <c r="E315" s="19">
        <v>0</v>
      </c>
      <c r="F315" s="19">
        <v>0</v>
      </c>
      <c r="G315" s="19">
        <v>0</v>
      </c>
      <c r="H315" s="19">
        <v>12329.933999999999</v>
      </c>
    </row>
    <row r="316" spans="1:8">
      <c r="A316">
        <v>89788</v>
      </c>
      <c r="B316" t="s">
        <v>1111</v>
      </c>
      <c r="C316" t="s">
        <v>1112</v>
      </c>
      <c r="D316" s="19">
        <v>47233.22</v>
      </c>
      <c r="E316" s="19">
        <v>0</v>
      </c>
      <c r="F316" s="19">
        <v>0</v>
      </c>
      <c r="G316" s="19">
        <v>0</v>
      </c>
      <c r="H316" s="19">
        <v>7084.9830000000002</v>
      </c>
    </row>
    <row r="317" spans="1:8">
      <c r="A317">
        <v>89790</v>
      </c>
      <c r="B317" t="s">
        <v>1115</v>
      </c>
      <c r="C317" t="s">
        <v>1116</v>
      </c>
      <c r="D317" s="19">
        <v>41319.81</v>
      </c>
      <c r="E317" s="19">
        <v>0</v>
      </c>
      <c r="F317" s="19">
        <v>0</v>
      </c>
      <c r="G317" s="19">
        <v>0</v>
      </c>
      <c r="H317" s="19">
        <v>6197.9714999999997</v>
      </c>
    </row>
    <row r="318" spans="1:8">
      <c r="A318">
        <v>90160</v>
      </c>
      <c r="B318" t="s">
        <v>1119</v>
      </c>
      <c r="C318" t="s">
        <v>1120</v>
      </c>
      <c r="D318" s="19">
        <v>26903.57</v>
      </c>
      <c r="E318" s="19">
        <v>0</v>
      </c>
      <c r="F318" s="19">
        <v>0</v>
      </c>
      <c r="G318" s="19">
        <v>0</v>
      </c>
      <c r="H318" s="19">
        <v>4035.5355</v>
      </c>
    </row>
    <row r="319" spans="1:8">
      <c r="A319">
        <v>91326</v>
      </c>
      <c r="B319" t="s">
        <v>1123</v>
      </c>
      <c r="C319" t="s">
        <v>1124</v>
      </c>
      <c r="D319" s="19">
        <v>30350.25</v>
      </c>
      <c r="E319" s="19">
        <v>0</v>
      </c>
      <c r="F319" s="19">
        <v>1103.0899999999999</v>
      </c>
      <c r="G319" s="19">
        <v>0</v>
      </c>
      <c r="H319" s="19">
        <v>4718.0010000000002</v>
      </c>
    </row>
    <row r="320" spans="1:8">
      <c r="A320">
        <v>4352</v>
      </c>
      <c r="B320" t="s">
        <v>1130</v>
      </c>
      <c r="C320" t="s">
        <v>1131</v>
      </c>
      <c r="D320" s="19">
        <v>17740.87</v>
      </c>
      <c r="E320" s="19">
        <v>0</v>
      </c>
      <c r="F320" s="19">
        <v>0</v>
      </c>
      <c r="G320" s="19">
        <v>0</v>
      </c>
      <c r="H320" s="19">
        <v>2661.1304999999998</v>
      </c>
    </row>
    <row r="321" spans="1:8">
      <c r="A321">
        <v>4259</v>
      </c>
      <c r="B321" t="s">
        <v>1134</v>
      </c>
      <c r="C321" t="s">
        <v>1135</v>
      </c>
      <c r="D321" s="19">
        <v>1147905.54</v>
      </c>
      <c r="E321" s="19">
        <v>3106.6455751014887</v>
      </c>
      <c r="F321" s="19">
        <v>57845.19</v>
      </c>
      <c r="G321" s="19">
        <v>0</v>
      </c>
      <c r="H321" s="19">
        <v>180862.60949999999</v>
      </c>
    </row>
    <row r="322" spans="1:8">
      <c r="A322">
        <v>4445</v>
      </c>
      <c r="B322" t="s">
        <v>1138</v>
      </c>
      <c r="C322" t="s">
        <v>1139</v>
      </c>
      <c r="D322" s="19">
        <v>654188.93000000005</v>
      </c>
      <c r="E322" s="19">
        <v>0</v>
      </c>
      <c r="F322" s="19">
        <v>5187.32</v>
      </c>
      <c r="G322" s="19">
        <v>0</v>
      </c>
      <c r="H322" s="19">
        <v>98906.4375</v>
      </c>
    </row>
    <row r="323" spans="1:8">
      <c r="A323">
        <v>79063</v>
      </c>
      <c r="B323" t="s">
        <v>1142</v>
      </c>
      <c r="C323" t="s">
        <v>1143</v>
      </c>
      <c r="D323" s="19">
        <v>18566.490000000002</v>
      </c>
      <c r="E323" s="19">
        <v>0</v>
      </c>
      <c r="F323" s="19">
        <v>0</v>
      </c>
      <c r="G323" s="19">
        <v>0</v>
      </c>
      <c r="H323" s="19">
        <v>2784.9735000000001</v>
      </c>
    </row>
    <row r="324" spans="1:8">
      <c r="A324">
        <v>79475</v>
      </c>
      <c r="B324" t="s">
        <v>1146</v>
      </c>
      <c r="C324" t="s">
        <v>1147</v>
      </c>
      <c r="D324" s="19">
        <v>10040.18</v>
      </c>
      <c r="E324" s="19">
        <v>0</v>
      </c>
      <c r="F324" s="19">
        <v>0</v>
      </c>
      <c r="G324" s="19">
        <v>0</v>
      </c>
      <c r="H324" s="19">
        <v>1506.027</v>
      </c>
    </row>
    <row r="325" spans="1:8">
      <c r="A325">
        <v>4388</v>
      </c>
      <c r="B325" t="s">
        <v>1149</v>
      </c>
      <c r="C325" t="s">
        <v>1150</v>
      </c>
      <c r="D325" s="19">
        <v>114439.94</v>
      </c>
      <c r="E325" s="19">
        <v>0</v>
      </c>
      <c r="F325" s="19">
        <v>5842.05</v>
      </c>
      <c r="G325" s="19">
        <v>0</v>
      </c>
      <c r="H325" s="19">
        <v>18042.298500000001</v>
      </c>
    </row>
    <row r="326" spans="1:8">
      <c r="A326">
        <v>79064</v>
      </c>
      <c r="B326" t="s">
        <v>1153</v>
      </c>
      <c r="C326" t="s">
        <v>1154</v>
      </c>
      <c r="D326" s="19">
        <v>165371.26999999999</v>
      </c>
      <c r="E326" s="19">
        <v>0</v>
      </c>
      <c r="F326" s="19">
        <v>5521.9</v>
      </c>
      <c r="G326" s="19">
        <v>0</v>
      </c>
      <c r="H326" s="19">
        <v>25633.975499999997</v>
      </c>
    </row>
    <row r="327" spans="1:8">
      <c r="A327">
        <v>91329</v>
      </c>
      <c r="B327" t="s">
        <v>1156</v>
      </c>
      <c r="C327" t="s">
        <v>1157</v>
      </c>
      <c r="D327" s="19">
        <v>15350.52</v>
      </c>
      <c r="E327" s="19">
        <v>0</v>
      </c>
      <c r="F327" s="19">
        <v>417.7</v>
      </c>
      <c r="G327" s="19">
        <v>0</v>
      </c>
      <c r="H327" s="19">
        <v>2365.2330000000002</v>
      </c>
    </row>
    <row r="328" spans="1:8">
      <c r="A328">
        <v>92989</v>
      </c>
      <c r="B328" t="s">
        <v>1160</v>
      </c>
      <c r="C328" t="s">
        <v>1161</v>
      </c>
      <c r="D328" s="19">
        <v>43170.03</v>
      </c>
      <c r="E328" s="19">
        <v>0</v>
      </c>
      <c r="F328" s="19">
        <v>527.67999999999995</v>
      </c>
      <c r="G328" s="19">
        <v>0</v>
      </c>
      <c r="H328" s="19">
        <v>6554.6565000000001</v>
      </c>
    </row>
    <row r="329" spans="1:8">
      <c r="A329">
        <v>91328</v>
      </c>
      <c r="B329" t="s">
        <v>1163</v>
      </c>
      <c r="C329" t="s">
        <v>1164</v>
      </c>
      <c r="D329" s="19">
        <v>30956.77</v>
      </c>
      <c r="E329" s="19">
        <v>0</v>
      </c>
      <c r="F329" s="19">
        <v>638.85</v>
      </c>
      <c r="G329" s="19">
        <v>0</v>
      </c>
      <c r="H329" s="19">
        <v>4739.3429999999998</v>
      </c>
    </row>
    <row r="330" spans="1:8">
      <c r="A330">
        <v>4342</v>
      </c>
      <c r="B330" t="s">
        <v>1166</v>
      </c>
      <c r="C330" t="s">
        <v>1167</v>
      </c>
      <c r="D330" s="19">
        <v>127466.44</v>
      </c>
      <c r="E330" s="19">
        <v>0</v>
      </c>
      <c r="F330" s="19">
        <v>0</v>
      </c>
      <c r="G330" s="19">
        <v>0</v>
      </c>
      <c r="H330" s="19">
        <v>19119.966</v>
      </c>
    </row>
    <row r="331" spans="1:8">
      <c r="A331">
        <v>90333</v>
      </c>
      <c r="B331" t="s">
        <v>1169</v>
      </c>
      <c r="C331" t="s">
        <v>1170</v>
      </c>
      <c r="D331" s="19">
        <v>19959.23</v>
      </c>
      <c r="E331" s="19">
        <v>0</v>
      </c>
      <c r="F331" s="19">
        <v>324.25</v>
      </c>
      <c r="G331" s="19">
        <v>0</v>
      </c>
      <c r="H331" s="19">
        <v>3042.5219999999999</v>
      </c>
    </row>
    <row r="332" spans="1:8">
      <c r="A332">
        <v>90535</v>
      </c>
      <c r="B332" t="s">
        <v>1172</v>
      </c>
      <c r="C332" t="s">
        <v>1173</v>
      </c>
      <c r="D332" s="19">
        <v>29067.98</v>
      </c>
      <c r="E332" s="19">
        <v>0</v>
      </c>
      <c r="F332" s="19">
        <v>1502.42</v>
      </c>
      <c r="G332" s="19">
        <v>0</v>
      </c>
      <c r="H332" s="19">
        <v>4585.5600000000004</v>
      </c>
    </row>
    <row r="333" spans="1:8">
      <c r="A333">
        <v>90334</v>
      </c>
      <c r="B333" t="s">
        <v>1175</v>
      </c>
      <c r="C333" t="s">
        <v>1176</v>
      </c>
      <c r="D333" s="19">
        <v>51707.19</v>
      </c>
      <c r="E333" s="19">
        <v>0</v>
      </c>
      <c r="F333" s="19">
        <v>787.02</v>
      </c>
      <c r="G333" s="19">
        <v>0</v>
      </c>
      <c r="H333" s="19">
        <v>7874.1314999999995</v>
      </c>
    </row>
    <row r="334" spans="1:8">
      <c r="A334">
        <v>79882</v>
      </c>
      <c r="B334" t="s">
        <v>1178</v>
      </c>
      <c r="C334" t="s">
        <v>1179</v>
      </c>
      <c r="D334" s="19">
        <v>92722.37</v>
      </c>
      <c r="E334" s="19">
        <v>0</v>
      </c>
      <c r="F334" s="19">
        <v>0</v>
      </c>
      <c r="G334" s="19">
        <v>0</v>
      </c>
      <c r="H334" s="19">
        <v>13908.3555</v>
      </c>
    </row>
    <row r="335" spans="1:8">
      <c r="A335">
        <v>90548</v>
      </c>
      <c r="B335" t="s">
        <v>1181</v>
      </c>
      <c r="C335" t="s">
        <v>1182</v>
      </c>
      <c r="D335" s="19">
        <v>131906.10999999999</v>
      </c>
      <c r="E335" s="19">
        <v>0</v>
      </c>
      <c r="F335" s="19">
        <v>0</v>
      </c>
      <c r="G335" s="19">
        <v>0</v>
      </c>
      <c r="H335" s="19">
        <v>19785.916499999996</v>
      </c>
    </row>
    <row r="336" spans="1:8">
      <c r="A336">
        <v>79880</v>
      </c>
      <c r="B336" t="s">
        <v>1185</v>
      </c>
      <c r="C336" t="s">
        <v>1186</v>
      </c>
      <c r="D336" s="19">
        <v>46685.81</v>
      </c>
      <c r="E336" s="19">
        <v>0</v>
      </c>
      <c r="F336" s="19">
        <v>0</v>
      </c>
      <c r="G336" s="19">
        <v>0</v>
      </c>
      <c r="H336" s="19">
        <v>7002.8714999999993</v>
      </c>
    </row>
    <row r="337" spans="1:8">
      <c r="A337">
        <v>79233</v>
      </c>
      <c r="B337" t="s">
        <v>1188</v>
      </c>
      <c r="C337" t="s">
        <v>1189</v>
      </c>
      <c r="D337" s="19">
        <v>56527.09</v>
      </c>
      <c r="E337" s="19">
        <v>0</v>
      </c>
      <c r="F337" s="19">
        <v>603.41999999999996</v>
      </c>
      <c r="G337" s="19">
        <v>0</v>
      </c>
      <c r="H337" s="19">
        <v>8569.5764999999992</v>
      </c>
    </row>
    <row r="338" spans="1:8">
      <c r="A338">
        <v>78965</v>
      </c>
      <c r="B338" t="s">
        <v>1191</v>
      </c>
      <c r="C338" t="s">
        <v>1192</v>
      </c>
      <c r="D338" s="19">
        <v>24335.29</v>
      </c>
      <c r="E338" s="19">
        <v>0</v>
      </c>
      <c r="F338" s="19">
        <v>0</v>
      </c>
      <c r="G338" s="19">
        <v>0</v>
      </c>
      <c r="H338" s="19">
        <v>3650.2935000000002</v>
      </c>
    </row>
    <row r="339" spans="1:8">
      <c r="A339">
        <v>79876</v>
      </c>
      <c r="B339" t="s">
        <v>1194</v>
      </c>
      <c r="C339" t="s">
        <v>1195</v>
      </c>
      <c r="D339" s="19">
        <v>37345.620000000003</v>
      </c>
      <c r="E339" s="19">
        <v>0</v>
      </c>
      <c r="F339" s="19">
        <v>0</v>
      </c>
      <c r="G339" s="19">
        <v>0</v>
      </c>
      <c r="H339" s="19">
        <v>5601.8429999999998</v>
      </c>
    </row>
    <row r="340" spans="1:8">
      <c r="A340">
        <v>79878</v>
      </c>
      <c r="B340" t="s">
        <v>1198</v>
      </c>
      <c r="C340" t="s">
        <v>1199</v>
      </c>
      <c r="D340" s="19">
        <v>29257.75</v>
      </c>
      <c r="E340" s="19">
        <v>0</v>
      </c>
      <c r="F340" s="19">
        <v>0</v>
      </c>
      <c r="G340" s="19">
        <v>0</v>
      </c>
      <c r="H340" s="19">
        <v>4388.6624999999995</v>
      </c>
    </row>
    <row r="341" spans="1:8">
      <c r="A341">
        <v>90330</v>
      </c>
      <c r="B341" t="s">
        <v>1201</v>
      </c>
      <c r="C341" t="s">
        <v>1202</v>
      </c>
      <c r="D341" s="19">
        <v>17835.150000000001</v>
      </c>
      <c r="E341" s="19">
        <v>0</v>
      </c>
      <c r="F341" s="19">
        <v>409.8</v>
      </c>
      <c r="G341" s="19">
        <v>0</v>
      </c>
      <c r="H341" s="19">
        <v>2736.7424999999998</v>
      </c>
    </row>
    <row r="342" spans="1:8">
      <c r="A342">
        <v>1000164</v>
      </c>
      <c r="B342" t="s">
        <v>1209</v>
      </c>
      <c r="C342" t="s">
        <v>1210</v>
      </c>
      <c r="D342" s="19">
        <v>50278.78</v>
      </c>
      <c r="E342" s="19">
        <v>0</v>
      </c>
      <c r="F342" s="19">
        <v>1298.98</v>
      </c>
      <c r="G342" s="19">
        <v>0</v>
      </c>
      <c r="H342" s="19">
        <v>7736.6639999999998</v>
      </c>
    </row>
    <row r="343" spans="1:8">
      <c r="A343">
        <v>4396</v>
      </c>
      <c r="B343" t="s">
        <v>1213</v>
      </c>
      <c r="C343" t="s">
        <v>1214</v>
      </c>
      <c r="D343" s="19">
        <v>343371.07</v>
      </c>
      <c r="E343" s="19">
        <v>0</v>
      </c>
      <c r="F343" s="19">
        <v>3733.54</v>
      </c>
      <c r="G343" s="19">
        <v>0</v>
      </c>
      <c r="H343" s="19">
        <v>52065.691499999994</v>
      </c>
    </row>
    <row r="344" spans="1:8">
      <c r="A344">
        <v>79065</v>
      </c>
      <c r="B344" t="s">
        <v>1217</v>
      </c>
      <c r="C344" t="s">
        <v>1218</v>
      </c>
      <c r="D344" s="19">
        <v>11227.22</v>
      </c>
      <c r="E344" s="19">
        <v>0</v>
      </c>
      <c r="F344" s="19">
        <v>0</v>
      </c>
      <c r="G344" s="19">
        <v>0</v>
      </c>
      <c r="H344" s="19">
        <v>1684.0829999999999</v>
      </c>
    </row>
    <row r="345" spans="1:8">
      <c r="A345">
        <v>10878</v>
      </c>
      <c r="B345" t="s">
        <v>1221</v>
      </c>
      <c r="C345" t="s">
        <v>1222</v>
      </c>
      <c r="D345" s="19">
        <v>26672.55</v>
      </c>
      <c r="E345" s="19">
        <v>0</v>
      </c>
      <c r="F345" s="19">
        <v>0</v>
      </c>
      <c r="G345" s="19">
        <v>0</v>
      </c>
      <c r="H345" s="19">
        <v>4000.8824999999997</v>
      </c>
    </row>
    <row r="346" spans="1:8">
      <c r="A346">
        <v>79420</v>
      </c>
      <c r="B346" t="s">
        <v>1225</v>
      </c>
      <c r="C346" t="s">
        <v>1226</v>
      </c>
      <c r="D346" s="19">
        <v>38769.21</v>
      </c>
      <c r="E346" s="19">
        <v>0</v>
      </c>
      <c r="F346" s="19">
        <v>763.4</v>
      </c>
      <c r="G346" s="19">
        <v>0</v>
      </c>
      <c r="H346" s="19">
        <v>5929.8914999999997</v>
      </c>
    </row>
    <row r="347" spans="1:8">
      <c r="A347">
        <v>4360</v>
      </c>
      <c r="B347" t="s">
        <v>1228</v>
      </c>
      <c r="C347" t="s">
        <v>1229</v>
      </c>
      <c r="D347" s="19">
        <v>16124.77</v>
      </c>
      <c r="E347" s="19">
        <v>0</v>
      </c>
      <c r="F347" s="19">
        <v>429.73</v>
      </c>
      <c r="G347" s="19">
        <v>0</v>
      </c>
      <c r="H347" s="19">
        <v>2483.1749999999997</v>
      </c>
    </row>
    <row r="348" spans="1:8">
      <c r="A348">
        <v>4383</v>
      </c>
      <c r="B348" t="s">
        <v>1232</v>
      </c>
      <c r="C348" t="s">
        <v>1233</v>
      </c>
      <c r="D348" s="19">
        <v>266220.64</v>
      </c>
      <c r="E348" s="19">
        <v>0</v>
      </c>
      <c r="F348" s="19">
        <v>2000.67</v>
      </c>
      <c r="G348" s="19">
        <v>0</v>
      </c>
      <c r="H348" s="19">
        <v>40233.196499999998</v>
      </c>
    </row>
    <row r="349" spans="1:8">
      <c r="A349">
        <v>79598</v>
      </c>
      <c r="B349" t="s">
        <v>1236</v>
      </c>
      <c r="C349" t="s">
        <v>1237</v>
      </c>
      <c r="D349" s="19">
        <v>1675483.95</v>
      </c>
      <c r="E349" s="19">
        <v>13268.771382289417</v>
      </c>
      <c r="F349" s="19">
        <v>32117.4</v>
      </c>
      <c r="G349" s="19">
        <v>0</v>
      </c>
      <c r="H349" s="19">
        <v>256140.20249999996</v>
      </c>
    </row>
    <row r="350" spans="1:8">
      <c r="A350">
        <v>4480</v>
      </c>
      <c r="B350" t="s">
        <v>1240</v>
      </c>
      <c r="C350" t="s">
        <v>1241</v>
      </c>
      <c r="D350" s="19">
        <v>18969.919999999998</v>
      </c>
      <c r="E350" s="19">
        <v>0</v>
      </c>
      <c r="F350" s="19">
        <v>603.03</v>
      </c>
      <c r="G350" s="19">
        <v>0</v>
      </c>
      <c r="H350" s="19">
        <v>2935.9424999999997</v>
      </c>
    </row>
    <row r="351" spans="1:8">
      <c r="A351">
        <v>4223</v>
      </c>
      <c r="B351" t="s">
        <v>2376</v>
      </c>
      <c r="C351" t="s">
        <v>2377</v>
      </c>
      <c r="D351" s="19">
        <v>0</v>
      </c>
      <c r="E351" s="19">
        <v>0</v>
      </c>
      <c r="F351" s="19">
        <v>0</v>
      </c>
      <c r="G351" s="19">
        <v>0</v>
      </c>
      <c r="H351" s="19">
        <v>0</v>
      </c>
    </row>
    <row r="352" spans="1:8">
      <c r="A352">
        <v>4267</v>
      </c>
      <c r="B352" t="s">
        <v>1244</v>
      </c>
      <c r="C352" t="s">
        <v>1245</v>
      </c>
      <c r="D352" s="19">
        <v>2749140.43</v>
      </c>
      <c r="E352" s="19">
        <v>61382.232878859861</v>
      </c>
      <c r="F352" s="19">
        <v>119314.02</v>
      </c>
      <c r="G352" s="19">
        <v>2366.0003966005665</v>
      </c>
      <c r="H352" s="19">
        <v>430268.16750000004</v>
      </c>
    </row>
    <row r="353" spans="1:8">
      <c r="A353">
        <v>79541</v>
      </c>
      <c r="B353" t="s">
        <v>1248</v>
      </c>
      <c r="C353" t="s">
        <v>1249</v>
      </c>
      <c r="D353" s="19">
        <v>968.36</v>
      </c>
      <c r="E353" s="19">
        <v>0</v>
      </c>
      <c r="F353" s="19">
        <v>0</v>
      </c>
      <c r="G353" s="19">
        <v>0</v>
      </c>
      <c r="H353" s="19">
        <v>145.25399999999999</v>
      </c>
    </row>
    <row r="354" spans="1:8">
      <c r="A354">
        <v>90900</v>
      </c>
      <c r="B354" t="s">
        <v>1251</v>
      </c>
      <c r="C354" t="s">
        <v>1252</v>
      </c>
      <c r="D354" s="19">
        <v>18695.02</v>
      </c>
      <c r="E354" s="19">
        <v>0</v>
      </c>
      <c r="F354" s="19">
        <v>307.20999999999998</v>
      </c>
      <c r="G354" s="19">
        <v>0</v>
      </c>
      <c r="H354" s="19">
        <v>2850.3344999999999</v>
      </c>
    </row>
    <row r="355" spans="1:8">
      <c r="A355">
        <v>4368</v>
      </c>
      <c r="B355" t="s">
        <v>1255</v>
      </c>
      <c r="C355" t="s">
        <v>1256</v>
      </c>
      <c r="D355" s="19">
        <v>1116976.42</v>
      </c>
      <c r="E355" s="19">
        <v>2827.7884050632911</v>
      </c>
      <c r="F355" s="19">
        <v>24836.880000000001</v>
      </c>
      <c r="G355" s="19">
        <v>0</v>
      </c>
      <c r="H355" s="19">
        <v>171271.99499999997</v>
      </c>
    </row>
    <row r="356" spans="1:8">
      <c r="A356">
        <v>4276</v>
      </c>
      <c r="B356" t="s">
        <v>1259</v>
      </c>
      <c r="C356" t="s">
        <v>1260</v>
      </c>
      <c r="D356" s="19">
        <v>1439518.26</v>
      </c>
      <c r="E356" s="19">
        <v>2321.8036451612902</v>
      </c>
      <c r="F356" s="19">
        <v>21754.04</v>
      </c>
      <c r="G356" s="19">
        <v>0</v>
      </c>
      <c r="H356" s="19">
        <v>219190.845</v>
      </c>
    </row>
    <row r="357" spans="1:8">
      <c r="A357">
        <v>79967</v>
      </c>
      <c r="B357" t="s">
        <v>1263</v>
      </c>
      <c r="C357" t="s">
        <v>1264</v>
      </c>
      <c r="D357" s="19">
        <v>117166.51</v>
      </c>
      <c r="E357" s="19">
        <v>0</v>
      </c>
      <c r="F357" s="19">
        <v>909.09</v>
      </c>
      <c r="G357" s="19">
        <v>0</v>
      </c>
      <c r="H357" s="19">
        <v>17711.339999999997</v>
      </c>
    </row>
    <row r="358" spans="1:8">
      <c r="A358">
        <v>90637</v>
      </c>
      <c r="B358" t="s">
        <v>1266</v>
      </c>
      <c r="C358" t="s">
        <v>1267</v>
      </c>
      <c r="D358" s="19">
        <v>135113.49</v>
      </c>
      <c r="E358" s="19">
        <v>0</v>
      </c>
      <c r="F358" s="19">
        <v>861.68</v>
      </c>
      <c r="G358" s="19">
        <v>0</v>
      </c>
      <c r="H358" s="19">
        <v>20396.275499999996</v>
      </c>
    </row>
    <row r="359" spans="1:8">
      <c r="A359">
        <v>91174</v>
      </c>
      <c r="B359" t="s">
        <v>1269</v>
      </c>
      <c r="C359" t="s">
        <v>1270</v>
      </c>
      <c r="D359" s="19">
        <v>49487.15</v>
      </c>
      <c r="E359" s="19">
        <v>0</v>
      </c>
      <c r="F359" s="19">
        <v>433.29</v>
      </c>
      <c r="G359" s="19">
        <v>0</v>
      </c>
      <c r="H359" s="19">
        <v>7488.0659999999998</v>
      </c>
    </row>
    <row r="360" spans="1:8">
      <c r="A360">
        <v>87349</v>
      </c>
      <c r="B360" t="s">
        <v>1272</v>
      </c>
      <c r="C360" t="s">
        <v>1273</v>
      </c>
      <c r="D360" s="19">
        <v>27255.35</v>
      </c>
      <c r="E360" s="19">
        <v>0</v>
      </c>
      <c r="F360" s="19">
        <v>0</v>
      </c>
      <c r="G360" s="19">
        <v>0</v>
      </c>
      <c r="H360" s="19">
        <v>4088.3024999999998</v>
      </c>
    </row>
    <row r="361" spans="1:8">
      <c r="A361">
        <v>91135</v>
      </c>
      <c r="B361" t="s">
        <v>1275</v>
      </c>
      <c r="C361" t="s">
        <v>1276</v>
      </c>
      <c r="D361" s="19">
        <v>209188.61</v>
      </c>
      <c r="E361" s="19">
        <v>0</v>
      </c>
      <c r="F361" s="19">
        <v>1273.23</v>
      </c>
      <c r="G361" s="19">
        <v>0</v>
      </c>
      <c r="H361" s="19">
        <v>31569.275999999998</v>
      </c>
    </row>
    <row r="362" spans="1:8">
      <c r="A362">
        <v>92199</v>
      </c>
      <c r="B362" t="s">
        <v>1279</v>
      </c>
      <c r="C362" t="s">
        <v>1280</v>
      </c>
      <c r="D362" s="19">
        <v>237618.71</v>
      </c>
      <c r="E362" s="19">
        <v>0</v>
      </c>
      <c r="F362" s="19">
        <v>1935.63</v>
      </c>
      <c r="G362" s="19">
        <v>0</v>
      </c>
      <c r="H362" s="19">
        <v>35933.150999999998</v>
      </c>
    </row>
    <row r="363" spans="1:8">
      <c r="A363">
        <v>91133</v>
      </c>
      <c r="B363" t="s">
        <v>1282</v>
      </c>
      <c r="C363" t="s">
        <v>1283</v>
      </c>
      <c r="D363" s="19">
        <v>162274.29</v>
      </c>
      <c r="E363" s="19">
        <v>0</v>
      </c>
      <c r="F363" s="19">
        <v>1057.29</v>
      </c>
      <c r="G363" s="19">
        <v>0</v>
      </c>
      <c r="H363" s="19">
        <v>24499.737000000001</v>
      </c>
    </row>
    <row r="364" spans="1:8">
      <c r="A364">
        <v>1001398</v>
      </c>
      <c r="B364" t="s">
        <v>1286</v>
      </c>
      <c r="C364" t="s">
        <v>1287</v>
      </c>
      <c r="D364" s="19">
        <v>97035.29</v>
      </c>
      <c r="E364" s="19">
        <v>0</v>
      </c>
      <c r="F364" s="19">
        <v>655.51</v>
      </c>
      <c r="G364" s="19">
        <v>0</v>
      </c>
      <c r="H364" s="19">
        <v>14653.619999999997</v>
      </c>
    </row>
    <row r="365" spans="1:8">
      <c r="A365">
        <v>834265</v>
      </c>
      <c r="B365" t="s">
        <v>1289</v>
      </c>
      <c r="C365" t="s">
        <v>1290</v>
      </c>
      <c r="D365" s="19">
        <v>170193.42</v>
      </c>
      <c r="E365" s="19">
        <v>0</v>
      </c>
      <c r="F365" s="19">
        <v>1378.97</v>
      </c>
      <c r="G365" s="19">
        <v>0</v>
      </c>
      <c r="H365" s="19">
        <v>25735.858500000002</v>
      </c>
    </row>
    <row r="366" spans="1:8">
      <c r="A366">
        <v>1001399</v>
      </c>
      <c r="B366" t="s">
        <v>1292</v>
      </c>
      <c r="C366" t="s">
        <v>1293</v>
      </c>
      <c r="D366" s="19">
        <v>90316.06</v>
      </c>
      <c r="E366" s="19">
        <v>0</v>
      </c>
      <c r="F366" s="19">
        <v>2840.16</v>
      </c>
      <c r="G366" s="19">
        <v>0</v>
      </c>
      <c r="H366" s="19">
        <v>13973.432999999999</v>
      </c>
    </row>
    <row r="367" spans="1:8">
      <c r="A367">
        <v>92047</v>
      </c>
      <c r="B367" t="s">
        <v>1295</v>
      </c>
      <c r="C367" t="s">
        <v>1296</v>
      </c>
      <c r="D367" s="19">
        <v>140611.01999999999</v>
      </c>
      <c r="E367" s="19">
        <v>0</v>
      </c>
      <c r="F367" s="19">
        <v>911.39</v>
      </c>
      <c r="G367" s="19">
        <v>0</v>
      </c>
      <c r="H367" s="19">
        <v>21228.361499999999</v>
      </c>
    </row>
    <row r="368" spans="1:8">
      <c r="A368">
        <v>850100</v>
      </c>
      <c r="B368" t="s">
        <v>1298</v>
      </c>
      <c r="C368" t="s">
        <v>1299</v>
      </c>
      <c r="D368" s="19">
        <v>208739.76</v>
      </c>
      <c r="E368" s="19">
        <v>0</v>
      </c>
      <c r="F368" s="19">
        <v>2054.02</v>
      </c>
      <c r="G368" s="19">
        <v>0</v>
      </c>
      <c r="H368" s="19">
        <v>31619.066999999999</v>
      </c>
    </row>
    <row r="369" spans="1:8">
      <c r="A369">
        <v>1000283</v>
      </c>
      <c r="B369" t="s">
        <v>1301</v>
      </c>
      <c r="C369" t="s">
        <v>1302</v>
      </c>
      <c r="D369" s="19">
        <v>96727.41</v>
      </c>
      <c r="E369" s="19">
        <v>0</v>
      </c>
      <c r="F369" s="19">
        <v>799.05</v>
      </c>
      <c r="G369" s="19">
        <v>0</v>
      </c>
      <c r="H369" s="19">
        <v>14628.969000000001</v>
      </c>
    </row>
    <row r="370" spans="1:8">
      <c r="A370">
        <v>91763</v>
      </c>
      <c r="B370" t="s">
        <v>1304</v>
      </c>
      <c r="C370" t="s">
        <v>1305</v>
      </c>
      <c r="D370" s="19">
        <v>163441.45000000001</v>
      </c>
      <c r="E370" s="19">
        <v>0</v>
      </c>
      <c r="F370" s="19">
        <v>1387.12</v>
      </c>
      <c r="G370" s="19">
        <v>0</v>
      </c>
      <c r="H370" s="19">
        <v>24724.285500000002</v>
      </c>
    </row>
    <row r="371" spans="1:8">
      <c r="A371">
        <v>88360</v>
      </c>
      <c r="B371" t="s">
        <v>1308</v>
      </c>
      <c r="C371" t="s">
        <v>1309</v>
      </c>
      <c r="D371" s="19">
        <v>205976.82</v>
      </c>
      <c r="E371" s="19">
        <v>0</v>
      </c>
      <c r="F371" s="19">
        <v>1724.73</v>
      </c>
      <c r="G371" s="19">
        <v>0</v>
      </c>
      <c r="H371" s="19">
        <v>31155.232500000002</v>
      </c>
    </row>
    <row r="372" spans="1:8">
      <c r="A372">
        <v>1001397</v>
      </c>
      <c r="B372" t="s">
        <v>1311</v>
      </c>
      <c r="C372" t="s">
        <v>1312</v>
      </c>
      <c r="D372" s="19">
        <v>73531.259999999995</v>
      </c>
      <c r="E372" s="19">
        <v>0</v>
      </c>
      <c r="F372" s="19">
        <v>2232.9299999999998</v>
      </c>
      <c r="G372" s="19">
        <v>0</v>
      </c>
      <c r="H372" s="19">
        <v>11364.628499999997</v>
      </c>
    </row>
    <row r="373" spans="1:8">
      <c r="A373">
        <v>850101</v>
      </c>
      <c r="B373" t="s">
        <v>1314</v>
      </c>
      <c r="C373" t="s">
        <v>1315</v>
      </c>
      <c r="D373" s="19">
        <v>149147.95000000001</v>
      </c>
      <c r="E373" s="19">
        <v>0</v>
      </c>
      <c r="F373" s="19">
        <v>904.62</v>
      </c>
      <c r="G373" s="19">
        <v>0</v>
      </c>
      <c r="H373" s="19">
        <v>22507.8855</v>
      </c>
    </row>
    <row r="374" spans="1:8">
      <c r="A374">
        <v>1000568</v>
      </c>
      <c r="B374" t="s">
        <v>1317</v>
      </c>
      <c r="C374" t="s">
        <v>1318</v>
      </c>
      <c r="D374" s="19">
        <v>99694.2</v>
      </c>
      <c r="E374" s="19">
        <v>0</v>
      </c>
      <c r="F374" s="19">
        <v>0</v>
      </c>
      <c r="G374" s="19">
        <v>0</v>
      </c>
      <c r="H374" s="19">
        <v>14954.13</v>
      </c>
    </row>
    <row r="375" spans="1:8">
      <c r="A375">
        <v>91137</v>
      </c>
      <c r="B375" t="s">
        <v>1320</v>
      </c>
      <c r="C375" t="s">
        <v>1321</v>
      </c>
      <c r="D375" s="19">
        <v>199939.73</v>
      </c>
      <c r="E375" s="19">
        <v>0</v>
      </c>
      <c r="F375" s="19">
        <v>1347.97</v>
      </c>
      <c r="G375" s="19">
        <v>0</v>
      </c>
      <c r="H375" s="19">
        <v>30193.154999999999</v>
      </c>
    </row>
    <row r="376" spans="1:8">
      <c r="A376">
        <v>850099</v>
      </c>
      <c r="B376" t="s">
        <v>1324</v>
      </c>
      <c r="C376" t="s">
        <v>1325</v>
      </c>
      <c r="D376" s="19">
        <v>97994.82</v>
      </c>
      <c r="E376" s="19">
        <v>0</v>
      </c>
      <c r="F376" s="19">
        <v>1138.1300000000001</v>
      </c>
      <c r="G376" s="19">
        <v>0</v>
      </c>
      <c r="H376" s="19">
        <v>14869.942500000001</v>
      </c>
    </row>
    <row r="377" spans="1:8">
      <c r="A377">
        <v>873957</v>
      </c>
      <c r="B377" t="s">
        <v>1327</v>
      </c>
      <c r="C377" t="s">
        <v>1328</v>
      </c>
      <c r="D377" s="19">
        <v>228382.89</v>
      </c>
      <c r="E377" s="19">
        <v>0</v>
      </c>
      <c r="F377" s="19">
        <v>3099.49</v>
      </c>
      <c r="G377" s="19">
        <v>0</v>
      </c>
      <c r="H377" s="19">
        <v>34722.356999999996</v>
      </c>
    </row>
    <row r="378" spans="1:8">
      <c r="A378">
        <v>92610</v>
      </c>
      <c r="B378" t="s">
        <v>1331</v>
      </c>
      <c r="C378" t="s">
        <v>1332</v>
      </c>
      <c r="D378" s="19">
        <v>134069.63</v>
      </c>
      <c r="E378" s="19">
        <v>0</v>
      </c>
      <c r="F378" s="19">
        <v>714.81</v>
      </c>
      <c r="G378" s="19">
        <v>0</v>
      </c>
      <c r="H378" s="19">
        <v>20217.666000000001</v>
      </c>
    </row>
    <row r="379" spans="1:8">
      <c r="A379">
        <v>92879</v>
      </c>
      <c r="B379" t="s">
        <v>1334</v>
      </c>
      <c r="C379" t="s">
        <v>1335</v>
      </c>
      <c r="D379" s="19">
        <v>314929.40999999997</v>
      </c>
      <c r="E379" s="19">
        <v>0</v>
      </c>
      <c r="F379" s="19">
        <v>2532.56</v>
      </c>
      <c r="G379" s="19">
        <v>0</v>
      </c>
      <c r="H379" s="19">
        <v>47619.295499999993</v>
      </c>
    </row>
    <row r="380" spans="1:8">
      <c r="A380">
        <v>1000560</v>
      </c>
      <c r="B380" t="s">
        <v>1337</v>
      </c>
      <c r="C380" t="s">
        <v>1338</v>
      </c>
      <c r="D380" s="19">
        <v>185311.64</v>
      </c>
      <c r="E380" s="19">
        <v>0</v>
      </c>
      <c r="F380" s="19">
        <v>1716.37</v>
      </c>
      <c r="G380" s="19">
        <v>0</v>
      </c>
      <c r="H380" s="19">
        <v>28054.201499999999</v>
      </c>
    </row>
    <row r="381" spans="1:8">
      <c r="A381">
        <v>1001927</v>
      </c>
      <c r="B381" t="s">
        <v>1340</v>
      </c>
      <c r="C381" t="s">
        <v>2378</v>
      </c>
      <c r="D381" s="19">
        <v>113514.99</v>
      </c>
      <c r="E381" s="19">
        <v>0</v>
      </c>
      <c r="F381" s="19">
        <v>903.29</v>
      </c>
      <c r="G381" s="19">
        <v>0</v>
      </c>
      <c r="H381" s="19">
        <v>17162.741999999998</v>
      </c>
    </row>
    <row r="382" spans="1:8">
      <c r="A382">
        <v>92730</v>
      </c>
      <c r="B382" t="s">
        <v>1344</v>
      </c>
      <c r="C382" t="s">
        <v>1345</v>
      </c>
      <c r="D382" s="19">
        <v>730002.62</v>
      </c>
      <c r="E382" s="19">
        <v>0</v>
      </c>
      <c r="F382" s="19">
        <v>13042.63</v>
      </c>
      <c r="G382" s="19">
        <v>0</v>
      </c>
      <c r="H382" s="19">
        <v>111456.78749999999</v>
      </c>
    </row>
    <row r="383" spans="1:8">
      <c r="A383">
        <v>4266</v>
      </c>
      <c r="B383" t="s">
        <v>1348</v>
      </c>
      <c r="C383" t="s">
        <v>1349</v>
      </c>
      <c r="D383" s="19">
        <v>815099</v>
      </c>
      <c r="E383" s="19">
        <v>1099.9986504723347</v>
      </c>
      <c r="F383" s="19">
        <v>15873.11</v>
      </c>
      <c r="G383" s="19">
        <v>0</v>
      </c>
      <c r="H383" s="19">
        <v>124645.81649999999</v>
      </c>
    </row>
    <row r="384" spans="1:8">
      <c r="A384">
        <v>4216</v>
      </c>
      <c r="B384" t="s">
        <v>1352</v>
      </c>
      <c r="C384" t="s">
        <v>1353</v>
      </c>
      <c r="D384" s="19">
        <v>13861.9</v>
      </c>
      <c r="E384" s="19">
        <v>0</v>
      </c>
      <c r="F384" s="19">
        <v>0</v>
      </c>
      <c r="G384" s="19">
        <v>0</v>
      </c>
      <c r="H384" s="19">
        <v>2079.2849999999999</v>
      </c>
    </row>
    <row r="385" spans="1:8">
      <c r="A385">
        <v>1001520</v>
      </c>
      <c r="B385" t="s">
        <v>1356</v>
      </c>
      <c r="C385" t="s">
        <v>1357</v>
      </c>
      <c r="D385" s="19">
        <v>12684.78</v>
      </c>
      <c r="E385" s="19">
        <v>0</v>
      </c>
      <c r="F385" s="19">
        <v>59.21</v>
      </c>
      <c r="G385" s="19">
        <v>0</v>
      </c>
      <c r="H385" s="19">
        <v>1911.5984999999998</v>
      </c>
    </row>
    <row r="386" spans="1:8">
      <c r="A386">
        <v>10968</v>
      </c>
      <c r="B386" t="s">
        <v>1359</v>
      </c>
      <c r="C386" t="s">
        <v>1360</v>
      </c>
      <c r="D386" s="19">
        <v>111137.79</v>
      </c>
      <c r="E386" s="19">
        <v>0</v>
      </c>
      <c r="F386" s="19">
        <v>1523.92</v>
      </c>
      <c r="G386" s="19">
        <v>0</v>
      </c>
      <c r="H386" s="19">
        <v>16899.2565</v>
      </c>
    </row>
    <row r="387" spans="1:8">
      <c r="A387">
        <v>92657</v>
      </c>
      <c r="B387" t="s">
        <v>1363</v>
      </c>
      <c r="C387" t="s">
        <v>1364</v>
      </c>
      <c r="D387" s="19">
        <v>87007.37</v>
      </c>
      <c r="E387" s="19">
        <v>0</v>
      </c>
      <c r="F387" s="19">
        <v>0</v>
      </c>
      <c r="G387" s="19">
        <v>0</v>
      </c>
      <c r="H387" s="19">
        <v>13051.1055</v>
      </c>
    </row>
    <row r="388" spans="1:8">
      <c r="A388">
        <v>4281</v>
      </c>
      <c r="B388" t="s">
        <v>1366</v>
      </c>
      <c r="C388" t="s">
        <v>1367</v>
      </c>
      <c r="D388" s="19">
        <v>1895748.97</v>
      </c>
      <c r="E388" s="19">
        <v>23796.012175732216</v>
      </c>
      <c r="F388" s="19">
        <v>39902.07</v>
      </c>
      <c r="G388" s="19">
        <v>162.20353658536587</v>
      </c>
      <c r="H388" s="19">
        <v>290347.65600000002</v>
      </c>
    </row>
    <row r="389" spans="1:8">
      <c r="A389">
        <v>79050</v>
      </c>
      <c r="B389" t="s">
        <v>1370</v>
      </c>
      <c r="C389" t="s">
        <v>1371</v>
      </c>
      <c r="D389" s="19">
        <v>17487.04</v>
      </c>
      <c r="E389" s="19">
        <v>0</v>
      </c>
      <c r="F389" s="19">
        <v>427.71</v>
      </c>
      <c r="G389" s="19">
        <v>0</v>
      </c>
      <c r="H389" s="19">
        <v>2687.2125000000001</v>
      </c>
    </row>
    <row r="390" spans="1:8">
      <c r="A390">
        <v>4374</v>
      </c>
      <c r="B390" t="s">
        <v>1373</v>
      </c>
      <c r="C390" t="s">
        <v>1374</v>
      </c>
      <c r="D390" s="19">
        <v>74561.11</v>
      </c>
      <c r="E390" s="19">
        <v>1620.8936956521738</v>
      </c>
      <c r="F390" s="19">
        <v>601.42999999999995</v>
      </c>
      <c r="G390" s="19">
        <v>0</v>
      </c>
      <c r="H390" s="19">
        <v>11274.380999999999</v>
      </c>
    </row>
    <row r="391" spans="1:8">
      <c r="A391">
        <v>4278</v>
      </c>
      <c r="B391" t="s">
        <v>1377</v>
      </c>
      <c r="C391" t="s">
        <v>1378</v>
      </c>
      <c r="D391" s="19">
        <v>1080223.77</v>
      </c>
      <c r="E391" s="19">
        <v>1184.4558881578946</v>
      </c>
      <c r="F391" s="19">
        <v>12172.77</v>
      </c>
      <c r="G391" s="19">
        <v>0</v>
      </c>
      <c r="H391" s="19">
        <v>163859.481</v>
      </c>
    </row>
    <row r="392" spans="1:8">
      <c r="A392">
        <v>4270</v>
      </c>
      <c r="B392" t="s">
        <v>1381</v>
      </c>
      <c r="C392" t="s">
        <v>1382</v>
      </c>
      <c r="D392" s="19">
        <v>1103772.83</v>
      </c>
      <c r="E392" s="19">
        <v>40424.801098726115</v>
      </c>
      <c r="F392" s="19">
        <v>27730.55</v>
      </c>
      <c r="G392" s="19">
        <v>1279.8715384615384</v>
      </c>
      <c r="H392" s="19">
        <v>169725.50700000001</v>
      </c>
    </row>
    <row r="393" spans="1:8">
      <c r="A393">
        <v>91935</v>
      </c>
      <c r="B393" t="s">
        <v>1388</v>
      </c>
      <c r="C393" t="s">
        <v>1389</v>
      </c>
      <c r="D393" s="19">
        <v>82612.350000000006</v>
      </c>
      <c r="E393" s="19">
        <v>0</v>
      </c>
      <c r="F393" s="19">
        <v>0</v>
      </c>
      <c r="G393" s="19">
        <v>0</v>
      </c>
      <c r="H393" s="19">
        <v>12391.852500000001</v>
      </c>
    </row>
    <row r="394" spans="1:8">
      <c r="A394">
        <v>1001521</v>
      </c>
      <c r="B394" t="s">
        <v>1385</v>
      </c>
      <c r="C394" t="s">
        <v>1386</v>
      </c>
      <c r="D394" s="19">
        <v>69172.490000000005</v>
      </c>
      <c r="E394" s="19">
        <v>0</v>
      </c>
      <c r="F394" s="19">
        <v>0</v>
      </c>
      <c r="G394" s="19">
        <v>0</v>
      </c>
      <c r="H394" s="19">
        <v>10375.8735</v>
      </c>
    </row>
    <row r="395" spans="1:8">
      <c r="A395">
        <v>4199</v>
      </c>
      <c r="B395" t="s">
        <v>1390</v>
      </c>
      <c r="C395" t="s">
        <v>1391</v>
      </c>
      <c r="D395" s="19">
        <v>24890.85</v>
      </c>
      <c r="E395" s="19">
        <v>1037.1187499999999</v>
      </c>
      <c r="F395" s="19">
        <v>1704.75</v>
      </c>
      <c r="G395" s="19">
        <v>0</v>
      </c>
      <c r="H395" s="19">
        <v>3989.3399999999997</v>
      </c>
    </row>
    <row r="396" spans="1:8">
      <c r="A396">
        <v>4439</v>
      </c>
      <c r="B396" t="s">
        <v>1394</v>
      </c>
      <c r="C396" t="s">
        <v>1395</v>
      </c>
      <c r="D396" s="19">
        <v>154637.24</v>
      </c>
      <c r="E396" s="19">
        <v>0</v>
      </c>
      <c r="F396" s="19">
        <v>11751.85</v>
      </c>
      <c r="G396" s="19">
        <v>0</v>
      </c>
      <c r="H396" s="19">
        <v>24958.363499999999</v>
      </c>
    </row>
    <row r="397" spans="1:8">
      <c r="A397">
        <v>4404</v>
      </c>
      <c r="B397" t="s">
        <v>1398</v>
      </c>
      <c r="C397" t="s">
        <v>1399</v>
      </c>
      <c r="D397" s="19">
        <v>2670620.85</v>
      </c>
      <c r="E397" s="19">
        <v>13730.698457583547</v>
      </c>
      <c r="F397" s="19">
        <v>52741.33</v>
      </c>
      <c r="G397" s="19">
        <v>395.06614232209739</v>
      </c>
      <c r="H397" s="19">
        <v>408504.32699999999</v>
      </c>
    </row>
    <row r="398" spans="1:8">
      <c r="A398">
        <v>4314</v>
      </c>
      <c r="B398" t="s">
        <v>1402</v>
      </c>
      <c r="C398" t="s">
        <v>1403</v>
      </c>
      <c r="D398" s="19">
        <v>60222.69</v>
      </c>
      <c r="E398" s="19">
        <v>0</v>
      </c>
      <c r="F398" s="19">
        <v>0</v>
      </c>
      <c r="G398" s="19">
        <v>0</v>
      </c>
      <c r="H398" s="19">
        <v>9033.4035000000003</v>
      </c>
    </row>
    <row r="399" spans="1:8">
      <c r="A399">
        <v>4234</v>
      </c>
      <c r="B399" t="s">
        <v>1410</v>
      </c>
      <c r="C399" t="s">
        <v>1411</v>
      </c>
      <c r="D399" s="19">
        <v>287288.90999999997</v>
      </c>
      <c r="E399" s="19">
        <v>0</v>
      </c>
      <c r="F399" s="19">
        <v>0</v>
      </c>
      <c r="G399" s="19">
        <v>0</v>
      </c>
      <c r="H399" s="19">
        <v>43093.336499999998</v>
      </c>
    </row>
    <row r="400" spans="1:8">
      <c r="A400">
        <v>79540</v>
      </c>
      <c r="B400" t="s">
        <v>1413</v>
      </c>
      <c r="C400" t="s">
        <v>1414</v>
      </c>
      <c r="D400" s="19">
        <v>31429.24</v>
      </c>
      <c r="E400" s="19">
        <v>0</v>
      </c>
      <c r="F400" s="19">
        <v>0</v>
      </c>
      <c r="G400" s="19">
        <v>0</v>
      </c>
      <c r="H400" s="19">
        <v>4714.3860000000004</v>
      </c>
    </row>
    <row r="401" spans="1:8">
      <c r="A401">
        <v>4441</v>
      </c>
      <c r="B401" t="s">
        <v>1417</v>
      </c>
      <c r="C401" t="s">
        <v>1418</v>
      </c>
      <c r="D401" s="19">
        <v>1548883.48</v>
      </c>
      <c r="E401" s="19">
        <v>7068.4927780946946</v>
      </c>
      <c r="F401" s="19">
        <v>15413.69</v>
      </c>
      <c r="G401" s="19">
        <v>68.202168141592921</v>
      </c>
      <c r="H401" s="19">
        <v>234644.57549999998</v>
      </c>
    </row>
    <row r="402" spans="1:8">
      <c r="A402">
        <v>4435</v>
      </c>
      <c r="B402" t="s">
        <v>1421</v>
      </c>
      <c r="C402" t="s">
        <v>1422</v>
      </c>
      <c r="D402" s="19">
        <v>43831.41</v>
      </c>
      <c r="E402" s="19">
        <v>0</v>
      </c>
      <c r="F402" s="19">
        <v>1057.97</v>
      </c>
      <c r="G402" s="19">
        <v>0</v>
      </c>
      <c r="H402" s="19">
        <v>6733.4070000000002</v>
      </c>
    </row>
    <row r="403" spans="1:8">
      <c r="A403">
        <v>10965</v>
      </c>
      <c r="B403" t="s">
        <v>1424</v>
      </c>
      <c r="C403" t="s">
        <v>1425</v>
      </c>
      <c r="D403" s="19">
        <v>37591.07</v>
      </c>
      <c r="E403" s="19">
        <v>0</v>
      </c>
      <c r="F403" s="19">
        <v>0</v>
      </c>
      <c r="G403" s="19">
        <v>0</v>
      </c>
      <c r="H403" s="19">
        <v>5638.6605</v>
      </c>
    </row>
    <row r="404" spans="1:8">
      <c r="A404">
        <v>90861</v>
      </c>
      <c r="B404" t="s">
        <v>1428</v>
      </c>
      <c r="C404" t="s">
        <v>1429</v>
      </c>
      <c r="D404" s="19">
        <v>203236.06</v>
      </c>
      <c r="E404" s="19">
        <v>0</v>
      </c>
      <c r="F404" s="19">
        <v>1456.71</v>
      </c>
      <c r="G404" s="19">
        <v>0</v>
      </c>
      <c r="H404" s="19">
        <v>30703.915499999996</v>
      </c>
    </row>
    <row r="405" spans="1:8">
      <c r="A405">
        <v>79499</v>
      </c>
      <c r="B405" t="s">
        <v>1431</v>
      </c>
      <c r="C405" t="s">
        <v>1432</v>
      </c>
      <c r="D405" s="19">
        <v>88599.47</v>
      </c>
      <c r="E405" s="19">
        <v>0</v>
      </c>
      <c r="F405" s="19">
        <v>1088.04</v>
      </c>
      <c r="G405" s="19">
        <v>0</v>
      </c>
      <c r="H405" s="19">
        <v>13453.126499999998</v>
      </c>
    </row>
    <row r="406" spans="1:8">
      <c r="A406">
        <v>89852</v>
      </c>
      <c r="B406" t="s">
        <v>1435</v>
      </c>
      <c r="C406" t="s">
        <v>1436</v>
      </c>
      <c r="D406" s="19">
        <v>124957.26</v>
      </c>
      <c r="E406" s="19">
        <v>0</v>
      </c>
      <c r="F406" s="19">
        <v>908.8</v>
      </c>
      <c r="G406" s="19">
        <v>0</v>
      </c>
      <c r="H406" s="19">
        <v>18879.909</v>
      </c>
    </row>
    <row r="407" spans="1:8">
      <c r="A407">
        <v>4473</v>
      </c>
      <c r="B407" t="s">
        <v>1438</v>
      </c>
      <c r="C407" t="s">
        <v>1439</v>
      </c>
      <c r="D407" s="19">
        <v>139255.6</v>
      </c>
      <c r="E407" s="19">
        <v>2443.0807017543862</v>
      </c>
      <c r="F407" s="19">
        <v>4501</v>
      </c>
      <c r="G407" s="19">
        <v>1125.25</v>
      </c>
      <c r="H407" s="19">
        <v>21563.49</v>
      </c>
    </row>
    <row r="408" spans="1:8">
      <c r="A408">
        <v>81174</v>
      </c>
      <c r="B408" t="s">
        <v>1442</v>
      </c>
      <c r="C408" t="s">
        <v>1443</v>
      </c>
      <c r="D408" s="19">
        <v>46275.02</v>
      </c>
      <c r="E408" s="19">
        <v>0</v>
      </c>
      <c r="F408" s="19">
        <v>0</v>
      </c>
      <c r="G408" s="19">
        <v>0</v>
      </c>
      <c r="H408" s="19">
        <v>6941.2529999999997</v>
      </c>
    </row>
    <row r="409" spans="1:8">
      <c r="A409">
        <v>4163</v>
      </c>
      <c r="B409" t="s">
        <v>1446</v>
      </c>
      <c r="C409" t="s">
        <v>1447</v>
      </c>
      <c r="D409" s="19">
        <v>46888.83</v>
      </c>
      <c r="E409" s="19">
        <v>0</v>
      </c>
      <c r="F409" s="19">
        <v>499.23</v>
      </c>
      <c r="G409" s="19">
        <v>0</v>
      </c>
      <c r="H409" s="19">
        <v>7108.2090000000007</v>
      </c>
    </row>
    <row r="410" spans="1:8">
      <c r="A410">
        <v>4181</v>
      </c>
      <c r="B410" t="s">
        <v>1450</v>
      </c>
      <c r="C410" t="s">
        <v>1451</v>
      </c>
      <c r="D410" s="19">
        <v>8178.62</v>
      </c>
      <c r="E410" s="19">
        <v>0</v>
      </c>
      <c r="F410" s="19">
        <v>508.6</v>
      </c>
      <c r="G410" s="19">
        <v>0</v>
      </c>
      <c r="H410" s="19">
        <v>1303.0829999999999</v>
      </c>
    </row>
    <row r="411" spans="1:8">
      <c r="A411">
        <v>4235</v>
      </c>
      <c r="B411" t="s">
        <v>1454</v>
      </c>
      <c r="C411" t="s">
        <v>1455</v>
      </c>
      <c r="D411" s="19">
        <v>11854490.41</v>
      </c>
      <c r="E411" s="19">
        <v>109720.56897794407</v>
      </c>
      <c r="F411" s="19">
        <v>326785.17</v>
      </c>
      <c r="G411" s="19">
        <v>6813.2815366795367</v>
      </c>
      <c r="H411" s="19">
        <v>1827191.3370000001</v>
      </c>
    </row>
    <row r="412" spans="1:8">
      <c r="A412">
        <v>5181</v>
      </c>
      <c r="B412" t="s">
        <v>1458</v>
      </c>
      <c r="C412" t="s">
        <v>1459</v>
      </c>
      <c r="D412" s="19">
        <v>34738.75</v>
      </c>
      <c r="E412" s="19">
        <v>0</v>
      </c>
      <c r="F412" s="19">
        <v>0</v>
      </c>
      <c r="G412" s="19">
        <v>0</v>
      </c>
      <c r="H412" s="19">
        <v>5210.8125</v>
      </c>
    </row>
    <row r="413" spans="1:8">
      <c r="A413">
        <v>4463</v>
      </c>
      <c r="B413" t="s">
        <v>1462</v>
      </c>
      <c r="C413" t="s">
        <v>1463</v>
      </c>
      <c r="D413" s="19">
        <v>34113.58</v>
      </c>
      <c r="E413" s="19">
        <v>0</v>
      </c>
      <c r="F413" s="19">
        <v>533.5</v>
      </c>
      <c r="G413" s="19">
        <v>0</v>
      </c>
      <c r="H413" s="19">
        <v>5197.0619999999999</v>
      </c>
    </row>
    <row r="414" spans="1:8">
      <c r="A414">
        <v>4211</v>
      </c>
      <c r="B414" t="s">
        <v>1466</v>
      </c>
      <c r="C414" t="s">
        <v>1467</v>
      </c>
      <c r="D414" s="19">
        <v>249318.25</v>
      </c>
      <c r="E414" s="19">
        <v>3835.6653846153849</v>
      </c>
      <c r="F414" s="19">
        <v>18325.740000000002</v>
      </c>
      <c r="G414" s="19">
        <v>0</v>
      </c>
      <c r="H414" s="19">
        <v>40146.5985</v>
      </c>
    </row>
    <row r="415" spans="1:8">
      <c r="A415">
        <v>79994</v>
      </c>
      <c r="B415" t="s">
        <v>1470</v>
      </c>
      <c r="C415" t="s">
        <v>1471</v>
      </c>
      <c r="D415" s="19">
        <v>17618.02</v>
      </c>
      <c r="E415" s="19">
        <v>0</v>
      </c>
      <c r="F415" s="19">
        <v>727.08</v>
      </c>
      <c r="G415" s="19">
        <v>0</v>
      </c>
      <c r="H415" s="19">
        <v>2751.7650000000003</v>
      </c>
    </row>
    <row r="416" spans="1:8">
      <c r="A416">
        <v>79207</v>
      </c>
      <c r="B416" t="s">
        <v>1474</v>
      </c>
      <c r="C416" t="s">
        <v>1475</v>
      </c>
      <c r="D416" s="19">
        <v>30370.83</v>
      </c>
      <c r="E416" s="19">
        <v>0</v>
      </c>
      <c r="F416" s="19">
        <v>521.02</v>
      </c>
      <c r="G416" s="19">
        <v>0</v>
      </c>
      <c r="H416" s="19">
        <v>4633.7775000000001</v>
      </c>
    </row>
    <row r="417" spans="1:8">
      <c r="A417">
        <v>4493</v>
      </c>
      <c r="B417" t="s">
        <v>1477</v>
      </c>
      <c r="C417" t="s">
        <v>1478</v>
      </c>
      <c r="D417" s="19">
        <v>35825.839999999997</v>
      </c>
      <c r="E417" s="19">
        <v>0</v>
      </c>
      <c r="F417" s="19">
        <v>459.53</v>
      </c>
      <c r="G417" s="19">
        <v>0</v>
      </c>
      <c r="H417" s="19">
        <v>5442.8054999999995</v>
      </c>
    </row>
    <row r="418" spans="1:8">
      <c r="A418">
        <v>4488</v>
      </c>
      <c r="B418" t="s">
        <v>1480</v>
      </c>
      <c r="C418" t="s">
        <v>1481</v>
      </c>
      <c r="D418" s="19">
        <v>244852.85</v>
      </c>
      <c r="E418" s="19">
        <v>5795.333727810651</v>
      </c>
      <c r="F418" s="19">
        <v>0</v>
      </c>
      <c r="G418" s="19">
        <v>0</v>
      </c>
      <c r="H418" s="19">
        <v>36727.927499999998</v>
      </c>
    </row>
    <row r="419" spans="1:8">
      <c r="A419">
        <v>4253</v>
      </c>
      <c r="B419" t="s">
        <v>1483</v>
      </c>
      <c r="C419" t="s">
        <v>1484</v>
      </c>
      <c r="D419" s="19">
        <v>5964.3</v>
      </c>
      <c r="E419" s="19">
        <v>0</v>
      </c>
      <c r="F419" s="19">
        <v>366.05</v>
      </c>
      <c r="G419" s="19">
        <v>0</v>
      </c>
      <c r="H419" s="19">
        <v>949.55250000000001</v>
      </c>
    </row>
    <row r="420" spans="1:8">
      <c r="A420">
        <v>85516</v>
      </c>
      <c r="B420" t="s">
        <v>1487</v>
      </c>
      <c r="C420" t="s">
        <v>1488</v>
      </c>
      <c r="D420" s="19">
        <v>83640.22</v>
      </c>
      <c r="E420" s="19">
        <v>0</v>
      </c>
      <c r="F420" s="19">
        <v>674.75</v>
      </c>
      <c r="G420" s="19">
        <v>0</v>
      </c>
      <c r="H420" s="19">
        <v>12647.245499999999</v>
      </c>
    </row>
    <row r="421" spans="1:8">
      <c r="A421">
        <v>79498</v>
      </c>
      <c r="B421" t="s">
        <v>1491</v>
      </c>
      <c r="C421" t="s">
        <v>1492</v>
      </c>
      <c r="D421" s="19">
        <v>87357.49</v>
      </c>
      <c r="E421" s="19">
        <v>0</v>
      </c>
      <c r="F421" s="19">
        <v>0</v>
      </c>
      <c r="G421" s="19">
        <v>0</v>
      </c>
      <c r="H421" s="19">
        <v>13103.6235</v>
      </c>
    </row>
    <row r="422" spans="1:8">
      <c r="A422">
        <v>79589</v>
      </c>
      <c r="B422" t="s">
        <v>1495</v>
      </c>
      <c r="C422" t="s">
        <v>1496</v>
      </c>
      <c r="D422" s="19">
        <v>7839.92</v>
      </c>
      <c r="E422" s="19">
        <v>0</v>
      </c>
      <c r="F422" s="19">
        <v>0</v>
      </c>
      <c r="G422" s="19">
        <v>0</v>
      </c>
      <c r="H422" s="19">
        <v>1175.9880000000001</v>
      </c>
    </row>
    <row r="423" spans="1:8">
      <c r="A423">
        <v>79522</v>
      </c>
      <c r="B423" t="s">
        <v>1499</v>
      </c>
      <c r="C423" t="s">
        <v>2379</v>
      </c>
      <c r="D423" s="19">
        <v>1130.71</v>
      </c>
      <c r="E423" s="19">
        <v>0</v>
      </c>
      <c r="F423" s="19">
        <v>0</v>
      </c>
      <c r="G423" s="19">
        <v>0</v>
      </c>
      <c r="H423" s="19">
        <v>169.60650000000001</v>
      </c>
    </row>
    <row r="424" spans="1:8">
      <c r="A424">
        <v>4379</v>
      </c>
      <c r="B424" t="s">
        <v>1501</v>
      </c>
      <c r="C424" t="s">
        <v>1502</v>
      </c>
      <c r="D424" s="19">
        <v>322984.46999999997</v>
      </c>
      <c r="E424" s="19">
        <v>0</v>
      </c>
      <c r="F424" s="19">
        <v>10514.47</v>
      </c>
      <c r="G424" s="19">
        <v>0</v>
      </c>
      <c r="H424" s="19">
        <v>50024.840999999993</v>
      </c>
    </row>
    <row r="425" spans="1:8">
      <c r="A425">
        <v>4503</v>
      </c>
      <c r="B425" t="s">
        <v>1505</v>
      </c>
      <c r="C425" t="s">
        <v>1506</v>
      </c>
      <c r="D425" s="19">
        <v>34682.35</v>
      </c>
      <c r="E425" s="19">
        <v>0</v>
      </c>
      <c r="F425" s="19">
        <v>1155.27</v>
      </c>
      <c r="G425" s="19">
        <v>0</v>
      </c>
      <c r="H425" s="19">
        <v>5375.6429999999991</v>
      </c>
    </row>
    <row r="426" spans="1:8">
      <c r="A426">
        <v>80011</v>
      </c>
      <c r="B426" t="s">
        <v>1509</v>
      </c>
      <c r="C426" t="s">
        <v>1510</v>
      </c>
      <c r="D426" s="19">
        <v>20908.25</v>
      </c>
      <c r="E426" s="19">
        <v>0</v>
      </c>
      <c r="F426" s="19">
        <v>399.47</v>
      </c>
      <c r="G426" s="19">
        <v>0</v>
      </c>
      <c r="H426" s="19">
        <v>3196.1579999999999</v>
      </c>
    </row>
    <row r="427" spans="1:8">
      <c r="A427">
        <v>4359</v>
      </c>
      <c r="B427" t="s">
        <v>1513</v>
      </c>
      <c r="C427" t="s">
        <v>1514</v>
      </c>
      <c r="D427" s="19">
        <v>28907.77</v>
      </c>
      <c r="E427" s="19">
        <v>0</v>
      </c>
      <c r="F427" s="19">
        <v>466.54</v>
      </c>
      <c r="G427" s="19">
        <v>0</v>
      </c>
      <c r="H427" s="19">
        <v>4406.1464999999998</v>
      </c>
    </row>
    <row r="428" spans="1:8">
      <c r="A428">
        <v>4363</v>
      </c>
      <c r="B428" t="s">
        <v>1517</v>
      </c>
      <c r="C428" t="s">
        <v>1518</v>
      </c>
      <c r="D428" s="19">
        <v>65728.929999999993</v>
      </c>
      <c r="E428" s="19">
        <v>0</v>
      </c>
      <c r="F428" s="19">
        <v>1167.47</v>
      </c>
      <c r="G428" s="19">
        <v>0</v>
      </c>
      <c r="H428" s="19">
        <v>10034.459999999999</v>
      </c>
    </row>
    <row r="429" spans="1:8">
      <c r="A429">
        <v>4230</v>
      </c>
      <c r="B429" t="s">
        <v>1521</v>
      </c>
      <c r="C429" t="s">
        <v>1522</v>
      </c>
      <c r="D429" s="19">
        <v>260378.96</v>
      </c>
      <c r="E429" s="19">
        <v>0</v>
      </c>
      <c r="F429" s="19">
        <v>4851.46</v>
      </c>
      <c r="G429" s="19">
        <v>0</v>
      </c>
      <c r="H429" s="19">
        <v>39784.562999999995</v>
      </c>
    </row>
    <row r="430" spans="1:8">
      <c r="A430">
        <v>4251</v>
      </c>
      <c r="B430" t="s">
        <v>1532</v>
      </c>
      <c r="C430" t="s">
        <v>1533</v>
      </c>
      <c r="D430" s="19">
        <v>35794.25</v>
      </c>
      <c r="E430" s="19">
        <v>0</v>
      </c>
      <c r="F430" s="19">
        <v>3203.79</v>
      </c>
      <c r="G430" s="19">
        <v>0</v>
      </c>
      <c r="H430" s="19">
        <v>5849.7060000000001</v>
      </c>
    </row>
    <row r="431" spans="1:8">
      <c r="A431">
        <v>78873</v>
      </c>
      <c r="B431" t="s">
        <v>1536</v>
      </c>
      <c r="C431" t="s">
        <v>1537</v>
      </c>
      <c r="D431" s="19">
        <v>0</v>
      </c>
      <c r="E431" s="19">
        <v>0</v>
      </c>
      <c r="F431" s="19">
        <v>0</v>
      </c>
      <c r="G431" s="19">
        <v>0</v>
      </c>
      <c r="H431" s="19">
        <v>0</v>
      </c>
    </row>
    <row r="432" spans="1:8">
      <c r="A432">
        <v>4203</v>
      </c>
      <c r="B432" t="s">
        <v>1540</v>
      </c>
      <c r="C432" t="s">
        <v>1541</v>
      </c>
      <c r="D432" s="19">
        <v>29525.49</v>
      </c>
      <c r="E432" s="19">
        <v>0</v>
      </c>
      <c r="F432" s="19">
        <v>755.16</v>
      </c>
      <c r="G432" s="19">
        <v>0</v>
      </c>
      <c r="H432" s="19">
        <v>4542.0974999999999</v>
      </c>
    </row>
    <row r="433" spans="1:8">
      <c r="A433">
        <v>4265</v>
      </c>
      <c r="B433" t="s">
        <v>1543</v>
      </c>
      <c r="C433" t="s">
        <v>1544</v>
      </c>
      <c r="D433" s="19">
        <v>331241.2</v>
      </c>
      <c r="E433" s="19">
        <v>0</v>
      </c>
      <c r="F433" s="19">
        <v>13242.78</v>
      </c>
      <c r="G433" s="19">
        <v>0</v>
      </c>
      <c r="H433" s="19">
        <v>51672.597000000002</v>
      </c>
    </row>
    <row r="434" spans="1:8">
      <c r="A434">
        <v>4176</v>
      </c>
      <c r="B434" t="s">
        <v>1547</v>
      </c>
      <c r="C434" t="s">
        <v>1548</v>
      </c>
      <c r="D434" s="19">
        <v>57779.02</v>
      </c>
      <c r="E434" s="19">
        <v>0</v>
      </c>
      <c r="F434" s="19">
        <v>320.38</v>
      </c>
      <c r="G434" s="19">
        <v>0</v>
      </c>
      <c r="H434" s="19">
        <v>8714.909999999998</v>
      </c>
    </row>
    <row r="435" spans="1:8">
      <c r="A435">
        <v>4252</v>
      </c>
      <c r="B435" t="s">
        <v>1551</v>
      </c>
      <c r="C435" t="s">
        <v>1552</v>
      </c>
      <c r="D435" s="19">
        <v>313513.39</v>
      </c>
      <c r="E435" s="19">
        <v>4764.6411854103344</v>
      </c>
      <c r="F435" s="19">
        <v>9214.57</v>
      </c>
      <c r="G435" s="19">
        <v>161.65912280701752</v>
      </c>
      <c r="H435" s="19">
        <v>48409.194000000003</v>
      </c>
    </row>
    <row r="436" spans="1:8">
      <c r="A436">
        <v>4386</v>
      </c>
      <c r="B436" t="s">
        <v>1555</v>
      </c>
      <c r="C436" t="s">
        <v>1556</v>
      </c>
      <c r="D436" s="19">
        <v>6030.13</v>
      </c>
      <c r="E436" s="19">
        <v>0</v>
      </c>
      <c r="F436" s="19">
        <v>0</v>
      </c>
      <c r="G436" s="19">
        <v>0</v>
      </c>
      <c r="H436" s="19">
        <v>904.51949999999999</v>
      </c>
    </row>
    <row r="437" spans="1:8">
      <c r="A437">
        <v>79520</v>
      </c>
      <c r="B437" t="s">
        <v>1559</v>
      </c>
      <c r="C437" t="s">
        <v>1560</v>
      </c>
      <c r="D437" s="19">
        <v>3724.93</v>
      </c>
      <c r="E437" s="19">
        <v>0</v>
      </c>
      <c r="F437" s="19">
        <v>0</v>
      </c>
      <c r="G437" s="19">
        <v>0</v>
      </c>
      <c r="H437" s="19">
        <v>558.73949999999991</v>
      </c>
    </row>
    <row r="438" spans="1:8">
      <c r="A438">
        <v>4366</v>
      </c>
      <c r="B438" t="s">
        <v>1563</v>
      </c>
      <c r="C438" t="s">
        <v>1564</v>
      </c>
      <c r="D438" s="19">
        <v>22900.39</v>
      </c>
      <c r="E438" s="19">
        <v>0</v>
      </c>
      <c r="F438" s="19">
        <v>416.26</v>
      </c>
      <c r="G438" s="19">
        <v>0</v>
      </c>
      <c r="H438" s="19">
        <v>3497.4974999999995</v>
      </c>
    </row>
    <row r="439" spans="1:8">
      <c r="A439">
        <v>320470</v>
      </c>
      <c r="B439" t="s">
        <v>1566</v>
      </c>
      <c r="C439" t="s">
        <v>1567</v>
      </c>
      <c r="D439" s="19">
        <v>21949.33</v>
      </c>
      <c r="E439" s="19">
        <v>0</v>
      </c>
      <c r="F439" s="19">
        <v>1411</v>
      </c>
      <c r="G439" s="19">
        <v>0</v>
      </c>
      <c r="H439" s="19">
        <v>3504.0495000000001</v>
      </c>
    </row>
    <row r="440" spans="1:8">
      <c r="A440">
        <v>4316</v>
      </c>
      <c r="B440" t="s">
        <v>1574</v>
      </c>
      <c r="C440" t="s">
        <v>1575</v>
      </c>
      <c r="D440" s="19">
        <v>28963.47</v>
      </c>
      <c r="E440" s="19">
        <v>0</v>
      </c>
      <c r="F440" s="19">
        <v>0</v>
      </c>
      <c r="G440" s="19">
        <v>0</v>
      </c>
      <c r="H440" s="19">
        <v>4344.5204999999996</v>
      </c>
    </row>
    <row r="441" spans="1:8">
      <c r="A441">
        <v>80985</v>
      </c>
      <c r="B441" t="s">
        <v>1570</v>
      </c>
      <c r="C441" t="s">
        <v>1571</v>
      </c>
      <c r="D441" s="19">
        <v>13113.28</v>
      </c>
      <c r="E441" s="19">
        <v>0</v>
      </c>
      <c r="F441" s="19">
        <v>0</v>
      </c>
      <c r="G441" s="19">
        <v>0</v>
      </c>
      <c r="H441" s="19">
        <v>1966.992</v>
      </c>
    </row>
    <row r="442" spans="1:8">
      <c r="A442">
        <v>78882</v>
      </c>
      <c r="B442" t="s">
        <v>1578</v>
      </c>
      <c r="C442" t="s">
        <v>1579</v>
      </c>
      <c r="D442" s="19">
        <v>35552.269999999997</v>
      </c>
      <c r="E442" s="19">
        <v>0</v>
      </c>
      <c r="F442" s="19">
        <v>466.22</v>
      </c>
      <c r="G442" s="19">
        <v>0</v>
      </c>
      <c r="H442" s="19">
        <v>5402.7734999999993</v>
      </c>
    </row>
    <row r="443" spans="1:8">
      <c r="A443">
        <v>10760</v>
      </c>
      <c r="B443" t="s">
        <v>1581</v>
      </c>
      <c r="C443" t="s">
        <v>1582</v>
      </c>
      <c r="D443" s="19">
        <v>109146.67</v>
      </c>
      <c r="E443" s="19">
        <v>0</v>
      </c>
      <c r="F443" s="19">
        <v>1796.59</v>
      </c>
      <c r="G443" s="19">
        <v>0</v>
      </c>
      <c r="H443" s="19">
        <v>16641.488999999998</v>
      </c>
    </row>
    <row r="444" spans="1:8">
      <c r="A444">
        <v>92374</v>
      </c>
      <c r="B444" t="s">
        <v>1585</v>
      </c>
      <c r="C444" t="s">
        <v>1586</v>
      </c>
      <c r="D444" s="19">
        <v>50757.65</v>
      </c>
      <c r="E444" s="19">
        <v>0</v>
      </c>
      <c r="F444" s="19">
        <v>629.87</v>
      </c>
      <c r="G444" s="19">
        <v>0</v>
      </c>
      <c r="H444" s="19">
        <v>7708.1280000000006</v>
      </c>
    </row>
    <row r="445" spans="1:8">
      <c r="A445">
        <v>4457</v>
      </c>
      <c r="B445" t="s">
        <v>1588</v>
      </c>
      <c r="C445" t="s">
        <v>1589</v>
      </c>
      <c r="D445" s="19">
        <v>1265478.77</v>
      </c>
      <c r="E445" s="19">
        <v>25664.936053042122</v>
      </c>
      <c r="F445" s="19">
        <v>28635.18</v>
      </c>
      <c r="G445" s="19">
        <v>0</v>
      </c>
      <c r="H445" s="19">
        <v>194117.0925</v>
      </c>
    </row>
    <row r="446" spans="1:8">
      <c r="A446">
        <v>90879</v>
      </c>
      <c r="B446" t="s">
        <v>1592</v>
      </c>
      <c r="C446" t="s">
        <v>1593</v>
      </c>
      <c r="D446" s="19">
        <v>92034.559999999998</v>
      </c>
      <c r="E446" s="19">
        <v>0</v>
      </c>
      <c r="F446" s="19">
        <v>0</v>
      </c>
      <c r="G446" s="19">
        <v>0</v>
      </c>
      <c r="H446" s="19">
        <v>13805.183999999999</v>
      </c>
    </row>
    <row r="447" spans="1:8">
      <c r="A447">
        <v>79701</v>
      </c>
      <c r="B447" t="s">
        <v>1595</v>
      </c>
      <c r="C447" t="s">
        <v>1596</v>
      </c>
      <c r="D447" s="19">
        <v>38360.660000000003</v>
      </c>
      <c r="E447" s="19">
        <v>0</v>
      </c>
      <c r="F447" s="19">
        <v>0</v>
      </c>
      <c r="G447" s="19">
        <v>0</v>
      </c>
      <c r="H447" s="19">
        <v>5754.0990000000002</v>
      </c>
    </row>
    <row r="448" spans="1:8">
      <c r="A448">
        <v>4204</v>
      </c>
      <c r="B448" t="s">
        <v>1599</v>
      </c>
      <c r="C448" t="s">
        <v>1600</v>
      </c>
      <c r="D448" s="19">
        <v>91420.99</v>
      </c>
      <c r="E448" s="19">
        <v>0</v>
      </c>
      <c r="F448" s="19">
        <v>0</v>
      </c>
      <c r="G448" s="19">
        <v>0</v>
      </c>
      <c r="H448" s="19">
        <v>13713.148500000001</v>
      </c>
    </row>
    <row r="449" spans="1:8">
      <c r="A449">
        <v>79881</v>
      </c>
      <c r="B449" t="s">
        <v>1602</v>
      </c>
      <c r="C449" t="s">
        <v>1603</v>
      </c>
      <c r="D449" s="19">
        <v>56452.67</v>
      </c>
      <c r="E449" s="19">
        <v>0</v>
      </c>
      <c r="F449" s="19">
        <v>566.25</v>
      </c>
      <c r="G449" s="19">
        <v>0</v>
      </c>
      <c r="H449" s="19">
        <v>8552.8379999999997</v>
      </c>
    </row>
    <row r="450" spans="1:8">
      <c r="A450">
        <v>79503</v>
      </c>
      <c r="B450" t="s">
        <v>1605</v>
      </c>
      <c r="C450" t="s">
        <v>1606</v>
      </c>
      <c r="D450" s="19">
        <v>42271.199999999997</v>
      </c>
      <c r="E450" s="19">
        <v>0</v>
      </c>
      <c r="F450" s="19">
        <v>287.83</v>
      </c>
      <c r="G450" s="19">
        <v>0</v>
      </c>
      <c r="H450" s="19">
        <v>6383.8544999999995</v>
      </c>
    </row>
    <row r="451" spans="1:8">
      <c r="A451">
        <v>1001719</v>
      </c>
      <c r="B451" t="s">
        <v>1608</v>
      </c>
      <c r="C451" t="s">
        <v>1609</v>
      </c>
      <c r="D451" s="19">
        <v>7023.71</v>
      </c>
      <c r="E451" s="19">
        <v>0</v>
      </c>
      <c r="F451" s="19">
        <v>0</v>
      </c>
      <c r="G451" s="19">
        <v>0</v>
      </c>
      <c r="H451" s="19">
        <v>1053.5564999999999</v>
      </c>
    </row>
    <row r="452" spans="1:8">
      <c r="A452">
        <v>4444</v>
      </c>
      <c r="B452" t="s">
        <v>1611</v>
      </c>
      <c r="C452" t="s">
        <v>1612</v>
      </c>
      <c r="D452" s="19">
        <v>105466.32</v>
      </c>
      <c r="E452" s="19">
        <v>0</v>
      </c>
      <c r="F452" s="19">
        <v>7905.82</v>
      </c>
      <c r="G452" s="19">
        <v>0</v>
      </c>
      <c r="H452" s="19">
        <v>17005.821</v>
      </c>
    </row>
    <row r="453" spans="1:8">
      <c r="A453">
        <v>4262</v>
      </c>
      <c r="B453" t="s">
        <v>1615</v>
      </c>
      <c r="C453" t="s">
        <v>1616</v>
      </c>
      <c r="D453" s="19">
        <v>653870.04</v>
      </c>
      <c r="E453" s="19">
        <v>74829.813841961848</v>
      </c>
      <c r="F453" s="19">
        <v>21695.63</v>
      </c>
      <c r="G453" s="19">
        <v>417.22365384615387</v>
      </c>
      <c r="H453" s="19">
        <v>101334.8505</v>
      </c>
    </row>
    <row r="454" spans="1:8">
      <c r="A454">
        <v>4373</v>
      </c>
      <c r="B454" t="s">
        <v>1619</v>
      </c>
      <c r="C454" t="s">
        <v>1620</v>
      </c>
      <c r="D454" s="19">
        <v>4554.1400000000003</v>
      </c>
      <c r="E454" s="19">
        <v>0</v>
      </c>
      <c r="F454" s="19">
        <v>474.68</v>
      </c>
      <c r="G454" s="19">
        <v>0</v>
      </c>
      <c r="H454" s="19">
        <v>754.32300000000009</v>
      </c>
    </row>
    <row r="455" spans="1:8">
      <c r="A455">
        <v>6235</v>
      </c>
      <c r="B455" t="s">
        <v>1623</v>
      </c>
      <c r="C455" t="s">
        <v>1624</v>
      </c>
      <c r="D455" s="19">
        <v>154160.51</v>
      </c>
      <c r="E455" s="19">
        <v>0</v>
      </c>
      <c r="F455" s="19">
        <v>810.91</v>
      </c>
      <c r="G455" s="19">
        <v>0</v>
      </c>
      <c r="H455" s="19">
        <v>23245.713</v>
      </c>
    </row>
    <row r="456" spans="1:8">
      <c r="A456">
        <v>79068</v>
      </c>
      <c r="B456" t="s">
        <v>1626</v>
      </c>
      <c r="C456" t="s">
        <v>1627</v>
      </c>
      <c r="D456" s="19">
        <v>18066.419999999998</v>
      </c>
      <c r="E456" s="19">
        <v>0</v>
      </c>
      <c r="F456" s="19">
        <v>0</v>
      </c>
      <c r="G456" s="19">
        <v>0</v>
      </c>
      <c r="H456" s="19">
        <v>2709.9629999999997</v>
      </c>
    </row>
    <row r="457" spans="1:8">
      <c r="A457">
        <v>4196</v>
      </c>
      <c r="B457" t="s">
        <v>1630</v>
      </c>
      <c r="C457" t="s">
        <v>1631</v>
      </c>
      <c r="D457" s="19">
        <v>590671.25</v>
      </c>
      <c r="E457" s="19">
        <v>0</v>
      </c>
      <c r="F457" s="19">
        <v>15871.7</v>
      </c>
      <c r="G457" s="19">
        <v>0</v>
      </c>
      <c r="H457" s="19">
        <v>90981.44249999999</v>
      </c>
    </row>
    <row r="458" spans="1:8">
      <c r="A458">
        <v>79086</v>
      </c>
      <c r="B458" t="s">
        <v>1633</v>
      </c>
      <c r="C458" t="s">
        <v>1634</v>
      </c>
      <c r="D458" s="19">
        <v>18529.55</v>
      </c>
      <c r="E458" s="19">
        <v>0</v>
      </c>
      <c r="F458" s="19">
        <v>1107.8699999999999</v>
      </c>
      <c r="G458" s="19">
        <v>0</v>
      </c>
      <c r="H458" s="19">
        <v>2945.6129999999998</v>
      </c>
    </row>
    <row r="459" spans="1:8">
      <c r="A459">
        <v>10967</v>
      </c>
      <c r="B459" t="s">
        <v>1636</v>
      </c>
      <c r="C459" t="s">
        <v>1637</v>
      </c>
      <c r="D459" s="19">
        <v>10877.12</v>
      </c>
      <c r="E459" s="19">
        <v>0</v>
      </c>
      <c r="F459" s="19">
        <v>683.05</v>
      </c>
      <c r="G459" s="19">
        <v>0</v>
      </c>
      <c r="H459" s="19">
        <v>1734.0255</v>
      </c>
    </row>
    <row r="460" spans="1:8">
      <c r="A460">
        <v>4275</v>
      </c>
      <c r="B460" t="s">
        <v>1639</v>
      </c>
      <c r="C460" t="s">
        <v>1640</v>
      </c>
      <c r="D460" s="19">
        <v>91079.4</v>
      </c>
      <c r="E460" s="19">
        <v>0</v>
      </c>
      <c r="F460" s="19">
        <v>750.96</v>
      </c>
      <c r="G460" s="19">
        <v>0</v>
      </c>
      <c r="H460" s="19">
        <v>13774.554</v>
      </c>
    </row>
    <row r="461" spans="1:8">
      <c r="A461">
        <v>4255</v>
      </c>
      <c r="B461" t="s">
        <v>1643</v>
      </c>
      <c r="C461" t="s">
        <v>1644</v>
      </c>
      <c r="D461" s="19">
        <v>17862.64</v>
      </c>
      <c r="E461" s="19">
        <v>0</v>
      </c>
      <c r="F461" s="19">
        <v>192.74</v>
      </c>
      <c r="G461" s="19">
        <v>0</v>
      </c>
      <c r="H461" s="19">
        <v>2708.3070000000002</v>
      </c>
    </row>
    <row r="462" spans="1:8">
      <c r="A462">
        <v>4180</v>
      </c>
      <c r="B462" t="s">
        <v>1647</v>
      </c>
      <c r="C462" t="s">
        <v>1648</v>
      </c>
      <c r="D462" s="19">
        <v>191541.11</v>
      </c>
      <c r="E462" s="19">
        <v>2837.646074074074</v>
      </c>
      <c r="F462" s="19">
        <v>5741.59</v>
      </c>
      <c r="G462" s="19">
        <v>0</v>
      </c>
      <c r="H462" s="19">
        <v>29592.404999999995</v>
      </c>
    </row>
    <row r="463" spans="1:8">
      <c r="A463">
        <v>79578</v>
      </c>
      <c r="B463" t="s">
        <v>1650</v>
      </c>
      <c r="C463" t="s">
        <v>1651</v>
      </c>
      <c r="D463" s="19">
        <v>207120.17</v>
      </c>
      <c r="E463" s="19">
        <v>0</v>
      </c>
      <c r="F463" s="19">
        <v>1469.6</v>
      </c>
      <c r="G463" s="19">
        <v>0</v>
      </c>
      <c r="H463" s="19">
        <v>31288.465500000002</v>
      </c>
    </row>
    <row r="464" spans="1:8">
      <c r="A464">
        <v>4241</v>
      </c>
      <c r="B464" t="s">
        <v>1654</v>
      </c>
      <c r="C464" t="s">
        <v>1655</v>
      </c>
      <c r="D464" s="19">
        <v>5883356.29</v>
      </c>
      <c r="E464" s="19">
        <v>318184.00159345212</v>
      </c>
      <c r="F464" s="19">
        <v>125421.59</v>
      </c>
      <c r="G464" s="19">
        <v>1368.2355272727273</v>
      </c>
      <c r="H464" s="19">
        <v>901316.68199999991</v>
      </c>
    </row>
    <row r="465" spans="1:8">
      <c r="A465">
        <v>5180</v>
      </c>
      <c r="B465" t="s">
        <v>1658</v>
      </c>
      <c r="C465" t="s">
        <v>1659</v>
      </c>
      <c r="D465" s="19">
        <v>446872.22</v>
      </c>
      <c r="E465" s="19">
        <v>0</v>
      </c>
      <c r="F465" s="19">
        <v>3439.01</v>
      </c>
      <c r="G465" s="19">
        <v>0</v>
      </c>
      <c r="H465" s="19">
        <v>67546.684499999988</v>
      </c>
    </row>
    <row r="466" spans="1:8">
      <c r="A466">
        <v>4510</v>
      </c>
      <c r="B466" t="s">
        <v>1662</v>
      </c>
      <c r="C466" t="s">
        <v>1663</v>
      </c>
      <c r="D466" s="19">
        <v>431981.75</v>
      </c>
      <c r="E466" s="19">
        <v>990.78383027522943</v>
      </c>
      <c r="F466" s="19">
        <v>20715.11</v>
      </c>
      <c r="G466" s="19">
        <v>0</v>
      </c>
      <c r="H466" s="19">
        <v>67904.528999999995</v>
      </c>
    </row>
    <row r="467" spans="1:8">
      <c r="A467">
        <v>79953</v>
      </c>
      <c r="B467" t="s">
        <v>1666</v>
      </c>
      <c r="C467" t="s">
        <v>1667</v>
      </c>
      <c r="D467" s="19">
        <v>19846.689999999999</v>
      </c>
      <c r="E467" s="19">
        <v>0</v>
      </c>
      <c r="F467" s="19">
        <v>0</v>
      </c>
      <c r="G467" s="19">
        <v>0</v>
      </c>
      <c r="H467" s="19">
        <v>2977.0034999999998</v>
      </c>
    </row>
    <row r="468" spans="1:8">
      <c r="A468">
        <v>4460</v>
      </c>
      <c r="B468" t="s">
        <v>1670</v>
      </c>
      <c r="C468" t="s">
        <v>1671</v>
      </c>
      <c r="D468" s="19">
        <v>31137.19</v>
      </c>
      <c r="E468" s="19">
        <v>0</v>
      </c>
      <c r="F468" s="19">
        <v>442.92</v>
      </c>
      <c r="G468" s="19">
        <v>0</v>
      </c>
      <c r="H468" s="19">
        <v>4737.0164999999997</v>
      </c>
    </row>
    <row r="469" spans="1:8">
      <c r="A469">
        <v>79069</v>
      </c>
      <c r="B469" t="s">
        <v>1674</v>
      </c>
      <c r="C469" t="s">
        <v>1675</v>
      </c>
      <c r="D469" s="19">
        <v>6465.4</v>
      </c>
      <c r="E469" s="19">
        <v>0</v>
      </c>
      <c r="F469" s="19">
        <v>366.32</v>
      </c>
      <c r="G469" s="19">
        <v>0</v>
      </c>
      <c r="H469" s="19">
        <v>1024.7579999999998</v>
      </c>
    </row>
    <row r="470" spans="1:8">
      <c r="A470">
        <v>4462</v>
      </c>
      <c r="B470" t="s">
        <v>1678</v>
      </c>
      <c r="C470" t="s">
        <v>1679</v>
      </c>
      <c r="D470" s="19">
        <v>15000.18</v>
      </c>
      <c r="E470" s="19">
        <v>0</v>
      </c>
      <c r="F470" s="19">
        <v>0</v>
      </c>
      <c r="G470" s="19">
        <v>0</v>
      </c>
      <c r="H470" s="19">
        <v>2250.027</v>
      </c>
    </row>
    <row r="471" spans="1:8">
      <c r="A471">
        <v>79024</v>
      </c>
      <c r="B471" t="s">
        <v>1681</v>
      </c>
      <c r="C471" t="s">
        <v>1682</v>
      </c>
      <c r="D471" s="19">
        <v>93391.01</v>
      </c>
      <c r="E471" s="19">
        <v>0</v>
      </c>
      <c r="F471" s="19">
        <v>2091.64</v>
      </c>
      <c r="G471" s="19">
        <v>0</v>
      </c>
      <c r="H471" s="19">
        <v>14322.397499999999</v>
      </c>
    </row>
    <row r="472" spans="1:8">
      <c r="A472">
        <v>92983</v>
      </c>
      <c r="B472" t="s">
        <v>1684</v>
      </c>
      <c r="C472" t="s">
        <v>1685</v>
      </c>
      <c r="D472" s="19">
        <v>30038.41</v>
      </c>
      <c r="E472" s="19">
        <v>0</v>
      </c>
      <c r="F472" s="19">
        <v>0</v>
      </c>
      <c r="G472" s="19">
        <v>0</v>
      </c>
      <c r="H472" s="19">
        <v>4505.7614999999996</v>
      </c>
    </row>
    <row r="473" spans="1:8">
      <c r="A473">
        <v>1002013</v>
      </c>
      <c r="B473" t="s">
        <v>1688</v>
      </c>
      <c r="C473" t="s">
        <v>1689</v>
      </c>
      <c r="D473" s="19">
        <v>9865.91</v>
      </c>
      <c r="E473" s="19">
        <v>0</v>
      </c>
      <c r="F473" s="19">
        <v>0</v>
      </c>
      <c r="G473" s="19">
        <v>0</v>
      </c>
      <c r="H473" s="19">
        <v>1479.8864999999998</v>
      </c>
    </row>
    <row r="474" spans="1:8">
      <c r="A474">
        <v>4209</v>
      </c>
      <c r="B474" t="s">
        <v>1690</v>
      </c>
      <c r="C474" t="s">
        <v>1691</v>
      </c>
      <c r="D474" s="19">
        <v>543510.02</v>
      </c>
      <c r="E474" s="19">
        <v>10012.026684210527</v>
      </c>
      <c r="F474" s="19">
        <v>14514.43</v>
      </c>
      <c r="G474" s="19">
        <v>279.12365384615384</v>
      </c>
      <c r="H474" s="19">
        <v>83703.66750000001</v>
      </c>
    </row>
    <row r="475" spans="1:8">
      <c r="A475">
        <v>4369</v>
      </c>
      <c r="B475" t="s">
        <v>1694</v>
      </c>
      <c r="C475" t="s">
        <v>1695</v>
      </c>
      <c r="D475" s="19">
        <v>49969.52</v>
      </c>
      <c r="E475" s="19">
        <v>0</v>
      </c>
      <c r="F475" s="19">
        <v>488.24</v>
      </c>
      <c r="G475" s="19">
        <v>0</v>
      </c>
      <c r="H475" s="19">
        <v>7568.6639999999989</v>
      </c>
    </row>
    <row r="476" spans="1:8">
      <c r="A476">
        <v>4186</v>
      </c>
      <c r="B476" t="s">
        <v>1698</v>
      </c>
      <c r="C476" t="s">
        <v>1699</v>
      </c>
      <c r="D476" s="19">
        <v>28454.12</v>
      </c>
      <c r="E476" s="19">
        <v>0</v>
      </c>
      <c r="F476" s="19">
        <v>783.51</v>
      </c>
      <c r="G476" s="19">
        <v>0</v>
      </c>
      <c r="H476" s="19">
        <v>4385.6444999999994</v>
      </c>
    </row>
    <row r="477" spans="1:8">
      <c r="A477">
        <v>4283</v>
      </c>
      <c r="B477" t="s">
        <v>1702</v>
      </c>
      <c r="C477" t="s">
        <v>1703</v>
      </c>
      <c r="D477" s="19">
        <v>1778192.28</v>
      </c>
      <c r="E477" s="19">
        <v>0</v>
      </c>
      <c r="F477" s="19">
        <v>68519.350000000006</v>
      </c>
      <c r="G477" s="19">
        <v>0</v>
      </c>
      <c r="H477" s="19">
        <v>277006.74450000003</v>
      </c>
    </row>
    <row r="478" spans="1:8">
      <c r="A478">
        <v>92972</v>
      </c>
      <c r="B478" t="s">
        <v>1706</v>
      </c>
      <c r="C478" t="s">
        <v>1707</v>
      </c>
      <c r="D478" s="19">
        <v>38848.69</v>
      </c>
      <c r="E478" s="19">
        <v>0</v>
      </c>
      <c r="F478" s="19">
        <v>0</v>
      </c>
      <c r="G478" s="19">
        <v>0</v>
      </c>
      <c r="H478" s="19">
        <v>5827.3035</v>
      </c>
    </row>
    <row r="479" spans="1:8">
      <c r="A479">
        <v>4237</v>
      </c>
      <c r="B479" t="s">
        <v>1709</v>
      </c>
      <c r="C479" t="s">
        <v>1710</v>
      </c>
      <c r="D479" s="19">
        <v>7150247.5</v>
      </c>
      <c r="E479" s="19">
        <v>21950.107444359171</v>
      </c>
      <c r="F479" s="19">
        <v>159842.16</v>
      </c>
      <c r="G479" s="19">
        <v>524.07265573770496</v>
      </c>
      <c r="H479" s="19">
        <v>1096513.449</v>
      </c>
    </row>
    <row r="480" spans="1:8">
      <c r="A480">
        <v>4256</v>
      </c>
      <c r="B480" t="s">
        <v>1717</v>
      </c>
      <c r="C480" t="s">
        <v>1718</v>
      </c>
      <c r="D480" s="19">
        <v>1283937.69</v>
      </c>
      <c r="E480" s="19">
        <v>11906.686460587325</v>
      </c>
      <c r="F480" s="19">
        <v>59766.45</v>
      </c>
      <c r="G480" s="19">
        <v>0</v>
      </c>
      <c r="H480" s="19">
        <v>201555.62099999998</v>
      </c>
    </row>
    <row r="481" spans="1:8">
      <c r="A481">
        <v>903484</v>
      </c>
      <c r="B481" t="s">
        <v>1721</v>
      </c>
      <c r="C481" t="s">
        <v>1722</v>
      </c>
      <c r="D481" s="19">
        <v>47081.97</v>
      </c>
      <c r="E481" s="19">
        <v>0</v>
      </c>
      <c r="F481" s="19">
        <v>210.31</v>
      </c>
      <c r="G481" s="19">
        <v>0</v>
      </c>
      <c r="H481" s="19">
        <v>7093.8419999999996</v>
      </c>
    </row>
    <row r="482" spans="1:8">
      <c r="A482">
        <v>6379</v>
      </c>
      <c r="B482" t="s">
        <v>1724</v>
      </c>
      <c r="C482" t="s">
        <v>1725</v>
      </c>
      <c r="D482" s="19">
        <v>22673.52</v>
      </c>
      <c r="E482" s="19">
        <v>0</v>
      </c>
      <c r="F482" s="19">
        <v>0</v>
      </c>
      <c r="G482" s="19">
        <v>0</v>
      </c>
      <c r="H482" s="19">
        <v>3401.0279999999998</v>
      </c>
    </row>
    <row r="483" spans="1:8">
      <c r="A483">
        <v>4286</v>
      </c>
      <c r="B483" t="s">
        <v>1728</v>
      </c>
      <c r="C483" t="s">
        <v>1729</v>
      </c>
      <c r="D483" s="19">
        <v>6121613.1100000003</v>
      </c>
      <c r="E483" s="19">
        <v>268407.71544002509</v>
      </c>
      <c r="F483" s="19">
        <v>0</v>
      </c>
      <c r="G483" s="19">
        <v>0</v>
      </c>
      <c r="H483" s="19">
        <v>918241.96649999998</v>
      </c>
    </row>
    <row r="484" spans="1:8">
      <c r="A484">
        <v>4452</v>
      </c>
      <c r="B484" t="s">
        <v>1732</v>
      </c>
      <c r="C484" t="s">
        <v>1733</v>
      </c>
      <c r="D484" s="19">
        <v>35203.67</v>
      </c>
      <c r="E484" s="19">
        <v>0</v>
      </c>
      <c r="F484" s="19">
        <v>983.82</v>
      </c>
      <c r="G484" s="19">
        <v>0</v>
      </c>
      <c r="H484" s="19">
        <v>5428.1234999999997</v>
      </c>
    </row>
    <row r="485" spans="1:8">
      <c r="A485">
        <v>87334</v>
      </c>
      <c r="B485" t="s">
        <v>1736</v>
      </c>
      <c r="C485" t="s">
        <v>1737</v>
      </c>
      <c r="D485" s="19">
        <v>1350.79</v>
      </c>
      <c r="E485" s="19">
        <v>0</v>
      </c>
      <c r="F485" s="19">
        <v>0</v>
      </c>
      <c r="G485" s="19">
        <v>0</v>
      </c>
      <c r="H485" s="19">
        <v>202.61849999999998</v>
      </c>
    </row>
    <row r="486" spans="1:8">
      <c r="A486">
        <v>4401</v>
      </c>
      <c r="B486" t="s">
        <v>1740</v>
      </c>
      <c r="C486" t="s">
        <v>1741</v>
      </c>
      <c r="D486" s="19">
        <v>289338.14</v>
      </c>
      <c r="E486" s="19">
        <v>0</v>
      </c>
      <c r="F486" s="19">
        <v>0</v>
      </c>
      <c r="G486" s="19">
        <v>0</v>
      </c>
      <c r="H486" s="19">
        <v>43400.720999999998</v>
      </c>
    </row>
    <row r="487" spans="1:8">
      <c r="A487">
        <v>90536</v>
      </c>
      <c r="B487" t="s">
        <v>1753</v>
      </c>
      <c r="C487" t="s">
        <v>1754</v>
      </c>
      <c r="D487" s="19">
        <v>29772.29</v>
      </c>
      <c r="E487" s="19">
        <v>0</v>
      </c>
      <c r="F487" s="19">
        <v>0</v>
      </c>
      <c r="G487" s="19">
        <v>0</v>
      </c>
      <c r="H487" s="19">
        <v>4465.8434999999999</v>
      </c>
    </row>
    <row r="488" spans="1:8">
      <c r="A488">
        <v>89864</v>
      </c>
      <c r="B488" t="s">
        <v>1747</v>
      </c>
      <c r="C488" t="s">
        <v>1748</v>
      </c>
      <c r="D488" s="19">
        <v>7358.16</v>
      </c>
      <c r="E488" s="19">
        <v>0</v>
      </c>
      <c r="F488" s="19">
        <v>0</v>
      </c>
      <c r="G488" s="19">
        <v>0</v>
      </c>
      <c r="H488" s="19">
        <v>1103.7239999999999</v>
      </c>
    </row>
    <row r="489" spans="1:8">
      <c r="A489">
        <v>79959</v>
      </c>
      <c r="B489" t="s">
        <v>1751</v>
      </c>
      <c r="C489" t="s">
        <v>1752</v>
      </c>
      <c r="D489" s="19">
        <v>19398.97</v>
      </c>
      <c r="E489" s="19">
        <v>0</v>
      </c>
      <c r="F489" s="19">
        <v>0</v>
      </c>
      <c r="G489" s="19">
        <v>0</v>
      </c>
      <c r="H489" s="19">
        <v>2909.8454999999999</v>
      </c>
    </row>
    <row r="490" spans="1:8">
      <c r="A490">
        <v>4220</v>
      </c>
      <c r="B490" t="s">
        <v>1755</v>
      </c>
      <c r="C490" t="s">
        <v>1756</v>
      </c>
      <c r="D490" s="19">
        <v>188979.13</v>
      </c>
      <c r="E490" s="19">
        <v>0</v>
      </c>
      <c r="F490" s="19">
        <v>6945.4</v>
      </c>
      <c r="G490" s="19">
        <v>0</v>
      </c>
      <c r="H490" s="19">
        <v>29388.679499999998</v>
      </c>
    </row>
    <row r="491" spans="1:8">
      <c r="A491">
        <v>79516</v>
      </c>
      <c r="B491" t="s">
        <v>1759</v>
      </c>
      <c r="C491" t="s">
        <v>2380</v>
      </c>
      <c r="D491" s="19">
        <v>10554.81</v>
      </c>
      <c r="E491" s="19">
        <v>0</v>
      </c>
      <c r="F491" s="19">
        <v>0</v>
      </c>
      <c r="G491" s="19">
        <v>0</v>
      </c>
      <c r="H491" s="19">
        <v>1583.2214999999999</v>
      </c>
    </row>
    <row r="492" spans="1:8">
      <c r="A492">
        <v>4201</v>
      </c>
      <c r="B492" t="s">
        <v>1761</v>
      </c>
      <c r="C492" t="s">
        <v>1762</v>
      </c>
      <c r="D492" s="19">
        <v>46348.85</v>
      </c>
      <c r="E492" s="19">
        <v>0</v>
      </c>
      <c r="F492" s="19">
        <v>843.72</v>
      </c>
      <c r="G492" s="19">
        <v>0</v>
      </c>
      <c r="H492" s="19">
        <v>7078.8854999999994</v>
      </c>
    </row>
    <row r="493" spans="1:8">
      <c r="A493">
        <v>4214</v>
      </c>
      <c r="B493" t="s">
        <v>1765</v>
      </c>
      <c r="C493" t="s">
        <v>1766</v>
      </c>
      <c r="D493" s="19">
        <v>30863.17</v>
      </c>
      <c r="E493" s="19">
        <v>0</v>
      </c>
      <c r="F493" s="19">
        <v>2143.08</v>
      </c>
      <c r="G493" s="19">
        <v>0</v>
      </c>
      <c r="H493" s="19">
        <v>4950.9375</v>
      </c>
    </row>
    <row r="494" spans="1:8">
      <c r="A494">
        <v>4390</v>
      </c>
      <c r="B494" t="s">
        <v>1769</v>
      </c>
      <c r="C494" t="s">
        <v>1770</v>
      </c>
      <c r="D494" s="19">
        <v>242564.86</v>
      </c>
      <c r="E494" s="19">
        <v>0</v>
      </c>
      <c r="F494" s="19">
        <v>10146.34</v>
      </c>
      <c r="G494" s="19">
        <v>0</v>
      </c>
      <c r="H494" s="19">
        <v>37906.679999999993</v>
      </c>
    </row>
    <row r="495" spans="1:8">
      <c r="A495">
        <v>90140</v>
      </c>
      <c r="B495" t="s">
        <v>1773</v>
      </c>
      <c r="C495" t="s">
        <v>1774</v>
      </c>
      <c r="D495" s="19">
        <v>68456.070000000007</v>
      </c>
      <c r="E495" s="19">
        <v>0</v>
      </c>
      <c r="F495" s="19">
        <v>1335.58</v>
      </c>
      <c r="G495" s="19">
        <v>0</v>
      </c>
      <c r="H495" s="19">
        <v>10468.747500000001</v>
      </c>
    </row>
    <row r="496" spans="1:8">
      <c r="A496">
        <v>4340</v>
      </c>
      <c r="B496" t="s">
        <v>1713</v>
      </c>
      <c r="C496" t="s">
        <v>1715</v>
      </c>
      <c r="D496" s="19">
        <v>76911.42</v>
      </c>
      <c r="E496" s="19">
        <v>0</v>
      </c>
      <c r="F496" s="19">
        <v>343.85</v>
      </c>
      <c r="G496" s="19">
        <v>0</v>
      </c>
      <c r="H496" s="19">
        <v>11588.290500000001</v>
      </c>
    </row>
    <row r="497" spans="1:8">
      <c r="A497">
        <v>4188</v>
      </c>
      <c r="B497" t="s">
        <v>1780</v>
      </c>
      <c r="C497" t="s">
        <v>1781</v>
      </c>
      <c r="D497" s="19">
        <v>21501.17</v>
      </c>
      <c r="E497" s="19">
        <v>0</v>
      </c>
      <c r="F497" s="19">
        <v>336.82</v>
      </c>
      <c r="G497" s="19">
        <v>0</v>
      </c>
      <c r="H497" s="19">
        <v>3275.6984999999995</v>
      </c>
    </row>
    <row r="498" spans="1:8">
      <c r="A498">
        <v>4431</v>
      </c>
      <c r="B498" t="s">
        <v>1784</v>
      </c>
      <c r="C498" t="s">
        <v>1785</v>
      </c>
      <c r="D498" s="19">
        <v>139854.09</v>
      </c>
      <c r="E498" s="19">
        <v>0</v>
      </c>
      <c r="F498" s="19">
        <v>0</v>
      </c>
      <c r="G498" s="19">
        <v>0</v>
      </c>
      <c r="H498" s="19">
        <v>20978.113499999999</v>
      </c>
    </row>
    <row r="499" spans="1:8">
      <c r="A499">
        <v>87405</v>
      </c>
      <c r="B499" t="s">
        <v>1788</v>
      </c>
      <c r="C499" t="s">
        <v>1785</v>
      </c>
      <c r="D499" s="19">
        <v>888582.07</v>
      </c>
      <c r="E499" s="19">
        <v>0</v>
      </c>
      <c r="F499" s="19">
        <v>6269.79</v>
      </c>
      <c r="G499" s="19">
        <v>0</v>
      </c>
      <c r="H499" s="19">
        <v>134227.77899999998</v>
      </c>
    </row>
    <row r="500" spans="1:8">
      <c r="A500">
        <v>79569</v>
      </c>
      <c r="B500" t="s">
        <v>1790</v>
      </c>
      <c r="C500" t="s">
        <v>1791</v>
      </c>
      <c r="D500" s="19">
        <v>31087.37</v>
      </c>
      <c r="E500" s="19">
        <v>0</v>
      </c>
      <c r="F500" s="19">
        <v>0</v>
      </c>
      <c r="G500" s="19">
        <v>0</v>
      </c>
      <c r="H500" s="19">
        <v>4663.1054999999997</v>
      </c>
    </row>
    <row r="501" spans="1:8">
      <c r="A501">
        <v>1002029</v>
      </c>
      <c r="B501" t="s">
        <v>1794</v>
      </c>
      <c r="C501" t="s">
        <v>1795</v>
      </c>
      <c r="D501" s="19">
        <v>31561.15</v>
      </c>
      <c r="E501" s="19">
        <v>0</v>
      </c>
      <c r="F501" s="19">
        <v>0</v>
      </c>
      <c r="G501" s="19">
        <v>0</v>
      </c>
      <c r="H501" s="19">
        <v>4734.1724999999997</v>
      </c>
    </row>
    <row r="502" spans="1:8">
      <c r="A502">
        <v>4466</v>
      </c>
      <c r="B502" t="s">
        <v>1797</v>
      </c>
      <c r="C502" t="s">
        <v>1798</v>
      </c>
      <c r="D502" s="19">
        <v>802239.55</v>
      </c>
      <c r="E502" s="19">
        <v>17377.029963898916</v>
      </c>
      <c r="F502" s="19">
        <v>14479.64</v>
      </c>
      <c r="G502" s="19">
        <v>241.32733333333331</v>
      </c>
      <c r="H502" s="19">
        <v>122507.87850000001</v>
      </c>
    </row>
    <row r="503" spans="1:8">
      <c r="A503">
        <v>88317</v>
      </c>
      <c r="B503" t="s">
        <v>1801</v>
      </c>
      <c r="C503" t="s">
        <v>1802</v>
      </c>
      <c r="D503" s="19">
        <v>78267.509999999995</v>
      </c>
      <c r="E503" s="19">
        <v>0</v>
      </c>
      <c r="F503" s="19">
        <v>582.04</v>
      </c>
      <c r="G503" s="19">
        <v>0</v>
      </c>
      <c r="H503" s="19">
        <v>11827.432499999997</v>
      </c>
    </row>
    <row r="504" spans="1:8">
      <c r="A504">
        <v>4425</v>
      </c>
      <c r="B504" t="s">
        <v>1804</v>
      </c>
      <c r="C504" t="s">
        <v>1805</v>
      </c>
      <c r="D504" s="19">
        <v>82291.820000000007</v>
      </c>
      <c r="E504" s="19">
        <v>0</v>
      </c>
      <c r="F504" s="19">
        <v>564.45000000000005</v>
      </c>
      <c r="G504" s="19">
        <v>0</v>
      </c>
      <c r="H504" s="19">
        <v>12428.440500000001</v>
      </c>
    </row>
    <row r="505" spans="1:8">
      <c r="A505">
        <v>4511</v>
      </c>
      <c r="B505" t="s">
        <v>1807</v>
      </c>
      <c r="C505" t="s">
        <v>1808</v>
      </c>
      <c r="D505" s="19">
        <v>45895.33</v>
      </c>
      <c r="E505" s="19">
        <v>0</v>
      </c>
      <c r="F505" s="19">
        <v>800.23</v>
      </c>
      <c r="G505" s="19">
        <v>0</v>
      </c>
      <c r="H505" s="19">
        <v>7004.3340000000007</v>
      </c>
    </row>
    <row r="506" spans="1:8">
      <c r="A506">
        <v>4245</v>
      </c>
      <c r="B506" t="s">
        <v>1811</v>
      </c>
      <c r="C506" t="s">
        <v>1812</v>
      </c>
      <c r="D506" s="19">
        <v>2242407.31</v>
      </c>
      <c r="E506" s="19">
        <v>74027.201430536443</v>
      </c>
      <c r="F506" s="19">
        <v>17597.59</v>
      </c>
      <c r="G506" s="19">
        <v>268.25594512195124</v>
      </c>
      <c r="H506" s="19">
        <v>339000.73499999999</v>
      </c>
    </row>
    <row r="507" spans="1:8">
      <c r="A507">
        <v>4438</v>
      </c>
      <c r="B507" t="s">
        <v>1815</v>
      </c>
      <c r="C507" t="s">
        <v>1816</v>
      </c>
      <c r="D507" s="19">
        <v>81535.78</v>
      </c>
      <c r="E507" s="19">
        <v>8674.0191489361696</v>
      </c>
      <c r="F507" s="19">
        <v>1629.54</v>
      </c>
      <c r="G507" s="19">
        <v>0</v>
      </c>
      <c r="H507" s="19">
        <v>12474.797999999999</v>
      </c>
    </row>
    <row r="508" spans="1:8">
      <c r="A508">
        <v>4159</v>
      </c>
      <c r="B508" t="s">
        <v>1819</v>
      </c>
      <c r="C508" t="s">
        <v>1820</v>
      </c>
      <c r="D508" s="19">
        <v>121724.11</v>
      </c>
      <c r="E508" s="19">
        <v>4508.3003703703698</v>
      </c>
      <c r="F508" s="19">
        <v>6217.2</v>
      </c>
      <c r="G508" s="19">
        <v>1776.3428571428569</v>
      </c>
      <c r="H508" s="19">
        <v>19191.196499999998</v>
      </c>
    </row>
    <row r="509" spans="1:8">
      <c r="A509">
        <v>4447</v>
      </c>
      <c r="B509" t="s">
        <v>1823</v>
      </c>
      <c r="C509" t="s">
        <v>1824</v>
      </c>
      <c r="D509" s="19">
        <v>68875.42</v>
      </c>
      <c r="E509" s="19">
        <v>2623.8255238095239</v>
      </c>
      <c r="F509" s="19">
        <v>1163.5</v>
      </c>
      <c r="G509" s="19">
        <v>0</v>
      </c>
      <c r="H509" s="19">
        <v>10505.838</v>
      </c>
    </row>
    <row r="510" spans="1:8">
      <c r="A510">
        <v>4417</v>
      </c>
      <c r="B510" t="s">
        <v>2381</v>
      </c>
      <c r="C510" t="s">
        <v>2382</v>
      </c>
      <c r="D510" s="19">
        <v>0</v>
      </c>
      <c r="E510" s="19">
        <v>0</v>
      </c>
      <c r="F510" s="19">
        <v>0</v>
      </c>
      <c r="G510" s="19">
        <v>0</v>
      </c>
      <c r="H510" s="19">
        <v>0</v>
      </c>
    </row>
    <row r="511" spans="1:8">
      <c r="A511">
        <v>91317</v>
      </c>
      <c r="B511" t="s">
        <v>1827</v>
      </c>
      <c r="C511" t="s">
        <v>1828</v>
      </c>
      <c r="D511" s="19">
        <v>66634.2</v>
      </c>
      <c r="E511" s="19">
        <v>0</v>
      </c>
      <c r="F511" s="19">
        <v>621.73</v>
      </c>
      <c r="G511" s="19">
        <v>0</v>
      </c>
      <c r="H511" s="19">
        <v>10088.389499999999</v>
      </c>
    </row>
    <row r="512" spans="1:8">
      <c r="A512">
        <v>4306</v>
      </c>
      <c r="B512" t="s">
        <v>1831</v>
      </c>
      <c r="C512" t="s">
        <v>1832</v>
      </c>
      <c r="D512" s="19">
        <v>112598.29</v>
      </c>
      <c r="E512" s="19">
        <v>0</v>
      </c>
      <c r="F512" s="19">
        <v>1163.53</v>
      </c>
      <c r="G512" s="19">
        <v>0</v>
      </c>
      <c r="H512" s="19">
        <v>17064.272999999997</v>
      </c>
    </row>
    <row r="513" spans="1:8">
      <c r="A513">
        <v>90275</v>
      </c>
      <c r="B513" t="s">
        <v>1835</v>
      </c>
      <c r="C513" t="s">
        <v>1836</v>
      </c>
      <c r="D513" s="19">
        <v>15754.83</v>
      </c>
      <c r="E513" s="19">
        <v>0</v>
      </c>
      <c r="F513" s="19">
        <v>568.99</v>
      </c>
      <c r="G513" s="19">
        <v>0</v>
      </c>
      <c r="H513" s="19">
        <v>2448.5729999999999</v>
      </c>
    </row>
    <row r="514" spans="1:8">
      <c r="A514">
        <v>4301</v>
      </c>
      <c r="B514" t="s">
        <v>1839</v>
      </c>
      <c r="C514" t="s">
        <v>1840</v>
      </c>
      <c r="D514" s="19">
        <v>119572.48</v>
      </c>
      <c r="E514" s="19">
        <v>0</v>
      </c>
      <c r="F514" s="19">
        <v>924.59</v>
      </c>
      <c r="G514" s="19">
        <v>0</v>
      </c>
      <c r="H514" s="19">
        <v>18074.5605</v>
      </c>
    </row>
    <row r="515" spans="1:8">
      <c r="A515">
        <v>4257</v>
      </c>
      <c r="B515" t="s">
        <v>1842</v>
      </c>
      <c r="C515" t="s">
        <v>1843</v>
      </c>
      <c r="D515" s="19">
        <v>138216.32999999999</v>
      </c>
      <c r="E515" s="19">
        <v>0</v>
      </c>
      <c r="F515" s="19">
        <v>2329.13</v>
      </c>
      <c r="G515" s="19">
        <v>0</v>
      </c>
      <c r="H515" s="19">
        <v>21081.819</v>
      </c>
    </row>
    <row r="516" spans="1:8">
      <c r="A516">
        <v>4279</v>
      </c>
      <c r="B516" t="s">
        <v>1846</v>
      </c>
      <c r="C516" t="s">
        <v>1847</v>
      </c>
      <c r="D516" s="19">
        <v>1718233.99</v>
      </c>
      <c r="E516" s="19">
        <v>31105.960163793105</v>
      </c>
      <c r="F516" s="19">
        <v>37348.78</v>
      </c>
      <c r="G516" s="19">
        <v>0</v>
      </c>
      <c r="H516" s="19">
        <v>263337.4155</v>
      </c>
    </row>
    <row r="517" spans="1:8">
      <c r="A517">
        <v>92704</v>
      </c>
      <c r="B517" t="s">
        <v>1850</v>
      </c>
      <c r="C517" t="s">
        <v>1851</v>
      </c>
      <c r="D517" s="19">
        <v>140062.66</v>
      </c>
      <c r="E517" s="19">
        <v>0</v>
      </c>
      <c r="F517" s="19">
        <v>1020.46</v>
      </c>
      <c r="G517" s="19">
        <v>0</v>
      </c>
      <c r="H517" s="19">
        <v>21162.467999999997</v>
      </c>
    </row>
    <row r="518" spans="1:8">
      <c r="A518">
        <v>87399</v>
      </c>
      <c r="B518" t="s">
        <v>1853</v>
      </c>
      <c r="C518" t="s">
        <v>1854</v>
      </c>
      <c r="D518" s="19">
        <v>86281.34</v>
      </c>
      <c r="E518" s="19">
        <v>0</v>
      </c>
      <c r="F518" s="19">
        <v>1107.49</v>
      </c>
      <c r="G518" s="19">
        <v>0</v>
      </c>
      <c r="H518" s="19">
        <v>13108.324500000001</v>
      </c>
    </row>
    <row r="519" spans="1:8">
      <c r="A519">
        <v>4155</v>
      </c>
      <c r="B519" t="s">
        <v>1857</v>
      </c>
      <c r="C519" t="s">
        <v>1858</v>
      </c>
      <c r="D519" s="19">
        <v>307969.09000000003</v>
      </c>
      <c r="E519" s="19">
        <v>23883.317183673473</v>
      </c>
      <c r="F519" s="19">
        <v>13978.38</v>
      </c>
      <c r="G519" s="19">
        <v>0</v>
      </c>
      <c r="H519" s="19">
        <v>48292.120500000005</v>
      </c>
    </row>
    <row r="520" spans="1:8">
      <c r="A520">
        <v>4449</v>
      </c>
      <c r="B520" t="s">
        <v>1861</v>
      </c>
      <c r="C520" t="s">
        <v>1862</v>
      </c>
      <c r="D520" s="19">
        <v>159668.28</v>
      </c>
      <c r="E520" s="19">
        <v>9979.2674999999999</v>
      </c>
      <c r="F520" s="19">
        <v>8689.09</v>
      </c>
      <c r="G520" s="19">
        <v>0</v>
      </c>
      <c r="H520" s="19">
        <v>25253.605499999998</v>
      </c>
    </row>
    <row r="521" spans="1:8">
      <c r="A521">
        <v>4254</v>
      </c>
      <c r="B521" t="s">
        <v>1865</v>
      </c>
      <c r="C521" t="s">
        <v>1866</v>
      </c>
      <c r="D521" s="19">
        <v>564698.14</v>
      </c>
      <c r="E521" s="19">
        <v>4721.5563545150499</v>
      </c>
      <c r="F521" s="19">
        <v>5856.17</v>
      </c>
      <c r="G521" s="19">
        <v>92.955079365079357</v>
      </c>
      <c r="H521" s="19">
        <v>85583.146500000003</v>
      </c>
    </row>
    <row r="522" spans="1:8">
      <c r="A522">
        <v>4218</v>
      </c>
      <c r="B522" t="s">
        <v>1868</v>
      </c>
      <c r="C522" t="s">
        <v>1869</v>
      </c>
      <c r="D522" s="19">
        <v>638904.27</v>
      </c>
      <c r="E522" s="19">
        <v>1037.1822564935067</v>
      </c>
      <c r="F522" s="19">
        <v>20955.97</v>
      </c>
      <c r="G522" s="19">
        <v>0</v>
      </c>
      <c r="H522" s="19">
        <v>98979.035999999993</v>
      </c>
    </row>
    <row r="523" spans="1:8">
      <c r="A523">
        <v>89414</v>
      </c>
      <c r="B523" t="s">
        <v>1872</v>
      </c>
      <c r="C523" t="s">
        <v>1873</v>
      </c>
      <c r="D523" s="19">
        <v>18524.66</v>
      </c>
      <c r="E523" s="19">
        <v>0</v>
      </c>
      <c r="F523" s="19">
        <v>459.54</v>
      </c>
      <c r="G523" s="19">
        <v>0</v>
      </c>
      <c r="H523" s="19">
        <v>2847.63</v>
      </c>
    </row>
    <row r="524" spans="1:8">
      <c r="A524">
        <v>4411</v>
      </c>
      <c r="B524" t="s">
        <v>1876</v>
      </c>
      <c r="C524" t="s">
        <v>1877</v>
      </c>
      <c r="D524" s="19">
        <v>1069470.79</v>
      </c>
      <c r="E524" s="19">
        <v>1175.2426263736263</v>
      </c>
      <c r="F524" s="19">
        <v>14617.84</v>
      </c>
      <c r="G524" s="19">
        <v>0</v>
      </c>
      <c r="H524" s="19">
        <v>162613.29450000002</v>
      </c>
    </row>
    <row r="525" spans="1:8">
      <c r="A525">
        <v>4514</v>
      </c>
      <c r="B525" t="s">
        <v>1880</v>
      </c>
      <c r="C525" t="s">
        <v>1881</v>
      </c>
      <c r="D525" s="19">
        <v>31705.99</v>
      </c>
      <c r="E525" s="19">
        <v>0</v>
      </c>
      <c r="F525" s="19">
        <v>3544</v>
      </c>
      <c r="G525" s="19">
        <v>0</v>
      </c>
      <c r="H525" s="19">
        <v>5287.4985000000006</v>
      </c>
    </row>
    <row r="526" spans="1:8">
      <c r="A526">
        <v>4320</v>
      </c>
      <c r="B526" t="s">
        <v>1884</v>
      </c>
      <c r="C526" t="s">
        <v>2383</v>
      </c>
      <c r="D526" s="19">
        <v>32396.37</v>
      </c>
      <c r="E526" s="19">
        <v>0</v>
      </c>
      <c r="F526" s="19">
        <v>0</v>
      </c>
      <c r="G526" s="19">
        <v>0</v>
      </c>
      <c r="H526" s="19">
        <v>4859.4555</v>
      </c>
    </row>
    <row r="527" spans="1:8">
      <c r="A527">
        <v>4210</v>
      </c>
      <c r="B527" t="s">
        <v>1888</v>
      </c>
      <c r="C527" t="s">
        <v>1889</v>
      </c>
      <c r="D527" s="19">
        <v>369381.68</v>
      </c>
      <c r="E527" s="19">
        <v>8847.4653892215574</v>
      </c>
      <c r="F527" s="19">
        <v>12380.3</v>
      </c>
      <c r="G527" s="19">
        <v>0</v>
      </c>
      <c r="H527" s="19">
        <v>57264.296999999999</v>
      </c>
    </row>
    <row r="528" spans="1:8">
      <c r="A528">
        <v>4414</v>
      </c>
      <c r="B528" t="s">
        <v>1892</v>
      </c>
      <c r="C528" t="s">
        <v>1893</v>
      </c>
      <c r="D528" s="19">
        <v>2999.64</v>
      </c>
      <c r="E528" s="19">
        <v>0</v>
      </c>
      <c r="F528" s="19">
        <v>0</v>
      </c>
      <c r="G528" s="19">
        <v>0</v>
      </c>
      <c r="H528" s="19">
        <v>449.94599999999997</v>
      </c>
    </row>
    <row r="529" spans="1:8">
      <c r="A529">
        <v>4172</v>
      </c>
      <c r="B529" t="s">
        <v>1896</v>
      </c>
      <c r="C529" t="s">
        <v>1897</v>
      </c>
      <c r="D529" s="19">
        <v>21027.62</v>
      </c>
      <c r="E529" s="19">
        <v>0</v>
      </c>
      <c r="F529" s="19">
        <v>421.1</v>
      </c>
      <c r="G529" s="19">
        <v>0</v>
      </c>
      <c r="H529" s="19">
        <v>3217.3079999999995</v>
      </c>
    </row>
    <row r="530" spans="1:8">
      <c r="A530">
        <v>89798</v>
      </c>
      <c r="B530" t="s">
        <v>1900</v>
      </c>
      <c r="C530" t="s">
        <v>1901</v>
      </c>
      <c r="D530" s="19">
        <v>123468.97</v>
      </c>
      <c r="E530" s="19">
        <v>0</v>
      </c>
      <c r="F530" s="19">
        <v>947.51</v>
      </c>
      <c r="G530" s="19">
        <v>0</v>
      </c>
      <c r="H530" s="19">
        <v>18662.471999999998</v>
      </c>
    </row>
    <row r="531" spans="1:8">
      <c r="A531">
        <v>1002547</v>
      </c>
      <c r="B531" t="s">
        <v>2384</v>
      </c>
      <c r="C531" t="s">
        <v>1901</v>
      </c>
      <c r="D531" s="19">
        <v>0</v>
      </c>
      <c r="E531" s="19">
        <v>0</v>
      </c>
      <c r="F531" s="19">
        <v>0</v>
      </c>
      <c r="G531" s="19">
        <v>0</v>
      </c>
      <c r="H531" s="19">
        <v>0</v>
      </c>
    </row>
    <row r="532" spans="1:8">
      <c r="A532">
        <v>4156</v>
      </c>
      <c r="B532" t="s">
        <v>1904</v>
      </c>
      <c r="C532" t="s">
        <v>1905</v>
      </c>
      <c r="D532" s="19">
        <v>170636.71</v>
      </c>
      <c r="E532" s="19">
        <v>0</v>
      </c>
      <c r="F532" s="19">
        <v>4655.07</v>
      </c>
      <c r="G532" s="19">
        <v>0</v>
      </c>
      <c r="H532" s="19">
        <v>26293.767</v>
      </c>
    </row>
    <row r="533" spans="1:8">
      <c r="A533">
        <v>79473</v>
      </c>
      <c r="B533" t="s">
        <v>1908</v>
      </c>
      <c r="C533" t="s">
        <v>2385</v>
      </c>
      <c r="D533" s="19">
        <v>1726.39</v>
      </c>
      <c r="E533" s="19">
        <v>0</v>
      </c>
      <c r="F533" s="19">
        <v>0</v>
      </c>
      <c r="G533" s="19">
        <v>0</v>
      </c>
      <c r="H533" s="19">
        <v>258.95850000000002</v>
      </c>
    </row>
    <row r="534" spans="1:8">
      <c r="A534">
        <v>4459</v>
      </c>
      <c r="B534" t="s">
        <v>1912</v>
      </c>
      <c r="C534" t="s">
        <v>1913</v>
      </c>
      <c r="D534" s="19">
        <v>24088.06</v>
      </c>
      <c r="E534" s="19">
        <v>0</v>
      </c>
      <c r="F534" s="19">
        <v>702.03</v>
      </c>
      <c r="G534" s="19">
        <v>0</v>
      </c>
      <c r="H534" s="19">
        <v>3718.5135</v>
      </c>
    </row>
    <row r="535" spans="1:8">
      <c r="A535">
        <v>79066</v>
      </c>
      <c r="B535" t="s">
        <v>1916</v>
      </c>
      <c r="C535" t="s">
        <v>1917</v>
      </c>
      <c r="D535" s="19">
        <v>16646.560000000001</v>
      </c>
      <c r="E535" s="19">
        <v>0</v>
      </c>
      <c r="F535" s="19">
        <v>330.05</v>
      </c>
      <c r="G535" s="19">
        <v>0</v>
      </c>
      <c r="H535" s="19">
        <v>2546.4915000000001</v>
      </c>
    </row>
    <row r="536" spans="1:8">
      <c r="A536">
        <v>4458</v>
      </c>
      <c r="B536" t="s">
        <v>1920</v>
      </c>
      <c r="C536" t="s">
        <v>1921</v>
      </c>
      <c r="D536" s="19">
        <v>662084.34</v>
      </c>
      <c r="E536" s="19">
        <v>0</v>
      </c>
      <c r="F536" s="19">
        <v>14616.36</v>
      </c>
      <c r="G536" s="19">
        <v>0</v>
      </c>
      <c r="H536" s="19">
        <v>101505.105</v>
      </c>
    </row>
    <row r="537" spans="1:8">
      <c r="A537">
        <v>4454</v>
      </c>
      <c r="B537" t="s">
        <v>1924</v>
      </c>
      <c r="C537" t="s">
        <v>1925</v>
      </c>
      <c r="D537" s="19">
        <v>101212.4</v>
      </c>
      <c r="E537" s="19">
        <v>0</v>
      </c>
      <c r="F537" s="19">
        <v>0</v>
      </c>
      <c r="G537" s="19">
        <v>0</v>
      </c>
      <c r="H537" s="19">
        <v>15181.859999999999</v>
      </c>
    </row>
    <row r="538" spans="1:8">
      <c r="A538">
        <v>85454</v>
      </c>
      <c r="B538" t="s">
        <v>1927</v>
      </c>
      <c r="C538" t="s">
        <v>1928</v>
      </c>
      <c r="D538" s="19">
        <v>18143.830000000002</v>
      </c>
      <c r="E538" s="19">
        <v>0</v>
      </c>
      <c r="F538" s="19">
        <v>0</v>
      </c>
      <c r="G538" s="19">
        <v>0</v>
      </c>
      <c r="H538" s="19">
        <v>2721.5745000000002</v>
      </c>
    </row>
    <row r="539" spans="1:8">
      <c r="A539">
        <v>79951</v>
      </c>
      <c r="B539" t="s">
        <v>1931</v>
      </c>
      <c r="C539" t="s">
        <v>1932</v>
      </c>
      <c r="D539" s="19">
        <v>11708.39</v>
      </c>
      <c r="E539" s="19">
        <v>0</v>
      </c>
      <c r="F539" s="19">
        <v>0</v>
      </c>
      <c r="G539" s="19">
        <v>0</v>
      </c>
      <c r="H539" s="19">
        <v>1756.2584999999999</v>
      </c>
    </row>
    <row r="540" spans="1:8">
      <c r="A540">
        <v>1000377</v>
      </c>
      <c r="B540" t="s">
        <v>1935</v>
      </c>
      <c r="C540" t="s">
        <v>1936</v>
      </c>
      <c r="D540" s="19">
        <v>71119.600000000006</v>
      </c>
      <c r="E540" s="19">
        <v>0</v>
      </c>
      <c r="F540" s="19">
        <v>1935.54</v>
      </c>
      <c r="G540" s="19">
        <v>0</v>
      </c>
      <c r="H540" s="19">
        <v>10958.270999999999</v>
      </c>
    </row>
    <row r="541" spans="1:8">
      <c r="A541">
        <v>1000050</v>
      </c>
      <c r="B541" t="s">
        <v>1938</v>
      </c>
      <c r="C541" t="s">
        <v>1939</v>
      </c>
      <c r="D541" s="19">
        <v>48173.52</v>
      </c>
      <c r="E541" s="19">
        <v>0</v>
      </c>
      <c r="F541" s="19">
        <v>982.27</v>
      </c>
      <c r="G541" s="19">
        <v>0</v>
      </c>
      <c r="H541" s="19">
        <v>7373.3684999999987</v>
      </c>
    </row>
    <row r="542" spans="1:8">
      <c r="A542">
        <v>91110</v>
      </c>
      <c r="B542" t="s">
        <v>1942</v>
      </c>
      <c r="C542" t="s">
        <v>1943</v>
      </c>
      <c r="D542" s="19">
        <v>22306.93</v>
      </c>
      <c r="E542" s="19">
        <v>0</v>
      </c>
      <c r="F542" s="19">
        <v>85.04</v>
      </c>
      <c r="G542" s="19">
        <v>0</v>
      </c>
      <c r="H542" s="19">
        <v>3358.7955000000002</v>
      </c>
    </row>
    <row r="543" spans="1:8">
      <c r="A543">
        <v>89756</v>
      </c>
      <c r="B543" t="s">
        <v>1945</v>
      </c>
      <c r="C543" t="s">
        <v>1946</v>
      </c>
      <c r="D543" s="19">
        <v>119971.19</v>
      </c>
      <c r="E543" s="19">
        <v>0</v>
      </c>
      <c r="F543" s="19">
        <v>0</v>
      </c>
      <c r="G543" s="19">
        <v>0</v>
      </c>
      <c r="H543" s="19">
        <v>17995.678499999998</v>
      </c>
    </row>
    <row r="544" spans="1:8">
      <c r="A544">
        <v>4240</v>
      </c>
      <c r="B544" t="s">
        <v>1948</v>
      </c>
      <c r="C544" t="s">
        <v>1949</v>
      </c>
      <c r="D544" s="19">
        <v>4365810.3099999996</v>
      </c>
      <c r="E544" s="19">
        <v>399735.81660031842</v>
      </c>
      <c r="F544" s="19">
        <v>92949.1</v>
      </c>
      <c r="G544" s="19">
        <v>2581.9194444444443</v>
      </c>
      <c r="H544" s="19">
        <v>668813.91149999981</v>
      </c>
    </row>
    <row r="545" spans="1:8">
      <c r="A545">
        <v>4492</v>
      </c>
      <c r="B545" t="s">
        <v>1952</v>
      </c>
      <c r="C545" t="s">
        <v>1953</v>
      </c>
      <c r="D545" s="19">
        <v>24455.86</v>
      </c>
      <c r="E545" s="19">
        <v>0</v>
      </c>
      <c r="F545" s="19">
        <v>790.32</v>
      </c>
      <c r="G545" s="19">
        <v>0</v>
      </c>
      <c r="H545" s="19">
        <v>3786.9269999999997</v>
      </c>
    </row>
    <row r="546" spans="1:8">
      <c r="A546">
        <v>4467</v>
      </c>
      <c r="B546" t="s">
        <v>1956</v>
      </c>
      <c r="C546" t="s">
        <v>1957</v>
      </c>
      <c r="D546" s="19">
        <v>223118.67</v>
      </c>
      <c r="E546" s="19">
        <v>6467.2078260869566</v>
      </c>
      <c r="F546" s="19">
        <v>5211.8599999999997</v>
      </c>
      <c r="G546" s="19">
        <v>1302.9649999999999</v>
      </c>
      <c r="H546" s="19">
        <v>34249.5795</v>
      </c>
    </row>
    <row r="547" spans="1:8">
      <c r="A547">
        <v>92381</v>
      </c>
      <c r="B547" t="s">
        <v>1960</v>
      </c>
      <c r="C547" t="s">
        <v>1961</v>
      </c>
      <c r="D547" s="19">
        <v>48504.08</v>
      </c>
      <c r="E547" s="19">
        <v>0</v>
      </c>
      <c r="F547" s="19">
        <v>433.11</v>
      </c>
      <c r="G547" s="19">
        <v>0</v>
      </c>
      <c r="H547" s="19">
        <v>7340.5785000000005</v>
      </c>
    </row>
    <row r="548" spans="1:8">
      <c r="A548">
        <v>4472</v>
      </c>
      <c r="B548" t="s">
        <v>1963</v>
      </c>
      <c r="C548" t="s">
        <v>1964</v>
      </c>
      <c r="D548" s="19">
        <v>39738.120000000003</v>
      </c>
      <c r="E548" s="19">
        <v>0</v>
      </c>
      <c r="F548" s="19">
        <v>485.49</v>
      </c>
      <c r="G548" s="19">
        <v>0</v>
      </c>
      <c r="H548" s="19">
        <v>6033.5415000000003</v>
      </c>
    </row>
    <row r="549" spans="1:8">
      <c r="A549">
        <v>4250</v>
      </c>
      <c r="B549" t="s">
        <v>1967</v>
      </c>
      <c r="C549" t="s">
        <v>1968</v>
      </c>
      <c r="D549" s="19">
        <v>9980.58</v>
      </c>
      <c r="E549" s="19">
        <v>0</v>
      </c>
      <c r="F549" s="19">
        <v>487.74</v>
      </c>
      <c r="G549" s="19">
        <v>0</v>
      </c>
      <c r="H549" s="19">
        <v>1570.2479999999998</v>
      </c>
    </row>
    <row r="550" spans="1:8">
      <c r="A550">
        <v>6353</v>
      </c>
      <c r="B550" t="s">
        <v>1971</v>
      </c>
      <c r="C550" t="s">
        <v>1972</v>
      </c>
      <c r="D550" s="19">
        <v>16671.53</v>
      </c>
      <c r="E550" s="19">
        <v>0</v>
      </c>
      <c r="F550" s="19">
        <v>0</v>
      </c>
      <c r="G550" s="19">
        <v>0</v>
      </c>
      <c r="H550" s="19">
        <v>2500.7294999999999</v>
      </c>
    </row>
    <row r="551" spans="1:8">
      <c r="A551">
        <v>4393</v>
      </c>
      <c r="B551" t="s">
        <v>1975</v>
      </c>
      <c r="C551" t="s">
        <v>1976</v>
      </c>
      <c r="D551" s="19">
        <v>559455.31999999995</v>
      </c>
      <c r="E551" s="19">
        <v>13078.17631168831</v>
      </c>
      <c r="F551" s="19">
        <v>10120.969999999999</v>
      </c>
      <c r="G551" s="19">
        <v>0</v>
      </c>
      <c r="H551" s="19">
        <v>85436.443499999979</v>
      </c>
    </row>
    <row r="552" spans="1:8">
      <c r="A552">
        <v>4175</v>
      </c>
      <c r="B552" t="s">
        <v>1979</v>
      </c>
      <c r="C552" t="s">
        <v>1980</v>
      </c>
      <c r="D552" s="19">
        <v>1026544.69</v>
      </c>
      <c r="E552" s="19">
        <v>43118.1937641357</v>
      </c>
      <c r="F552" s="19">
        <v>29755.31</v>
      </c>
      <c r="G552" s="19">
        <v>0</v>
      </c>
      <c r="H552" s="19">
        <v>158445</v>
      </c>
    </row>
    <row r="553" spans="1:8">
      <c r="A553">
        <v>4478</v>
      </c>
      <c r="B553" t="s">
        <v>1983</v>
      </c>
      <c r="C553" t="s">
        <v>1984</v>
      </c>
      <c r="D553" s="19">
        <v>7089.53</v>
      </c>
      <c r="E553" s="19">
        <v>0</v>
      </c>
      <c r="F553" s="19">
        <v>310.12</v>
      </c>
      <c r="G553" s="19">
        <v>0</v>
      </c>
      <c r="H553" s="19">
        <v>1109.9475</v>
      </c>
    </row>
    <row r="554" spans="1:8">
      <c r="A554">
        <v>90329</v>
      </c>
      <c r="B554" t="s">
        <v>1987</v>
      </c>
      <c r="C554" t="s">
        <v>1988</v>
      </c>
      <c r="D554" s="19">
        <v>44230.47</v>
      </c>
      <c r="E554" s="19">
        <v>0</v>
      </c>
      <c r="F554" s="19">
        <v>0</v>
      </c>
      <c r="G554" s="19">
        <v>0</v>
      </c>
      <c r="H554" s="19">
        <v>6634.5704999999998</v>
      </c>
    </row>
    <row r="555" spans="1:8">
      <c r="A555">
        <v>79084</v>
      </c>
      <c r="B555" t="s">
        <v>1990</v>
      </c>
      <c r="C555" t="s">
        <v>1991</v>
      </c>
      <c r="D555" s="19">
        <v>29092.32</v>
      </c>
      <c r="E555" s="19">
        <v>0</v>
      </c>
      <c r="F555" s="19">
        <v>0</v>
      </c>
      <c r="G555" s="19">
        <v>0</v>
      </c>
      <c r="H555" s="19">
        <v>4363.848</v>
      </c>
    </row>
    <row r="556" spans="1:8">
      <c r="A556">
        <v>4496</v>
      </c>
      <c r="B556" t="s">
        <v>1994</v>
      </c>
      <c r="C556" t="s">
        <v>1995</v>
      </c>
      <c r="D556" s="19">
        <v>33131.32</v>
      </c>
      <c r="E556" s="19">
        <v>0</v>
      </c>
      <c r="F556" s="19">
        <v>480.23</v>
      </c>
      <c r="G556" s="19">
        <v>0</v>
      </c>
      <c r="H556" s="19">
        <v>5041.7325000000001</v>
      </c>
    </row>
    <row r="557" spans="1:8">
      <c r="A557">
        <v>1001859</v>
      </c>
      <c r="B557" t="s">
        <v>1998</v>
      </c>
      <c r="C557" t="s">
        <v>1999</v>
      </c>
      <c r="D557" s="19">
        <v>12666.16</v>
      </c>
      <c r="E557" s="19">
        <v>0</v>
      </c>
      <c r="F557" s="19">
        <v>49.24</v>
      </c>
      <c r="G557" s="19">
        <v>0</v>
      </c>
      <c r="H557" s="19">
        <v>1907.31</v>
      </c>
    </row>
    <row r="558" spans="1:8">
      <c r="A558">
        <v>4391</v>
      </c>
      <c r="B558" t="s">
        <v>2001</v>
      </c>
      <c r="C558" t="s">
        <v>2002</v>
      </c>
      <c r="D558" s="19">
        <v>614588.51</v>
      </c>
      <c r="E558" s="19">
        <v>0</v>
      </c>
      <c r="F558" s="19">
        <v>18974.580000000002</v>
      </c>
      <c r="G558" s="19">
        <v>0</v>
      </c>
      <c r="H558" s="19">
        <v>95034.463499999998</v>
      </c>
    </row>
    <row r="559" spans="1:8">
      <c r="A559">
        <v>4222</v>
      </c>
      <c r="B559" t="s">
        <v>2005</v>
      </c>
      <c r="C559" t="s">
        <v>2006</v>
      </c>
      <c r="D559" s="19">
        <v>41491.64</v>
      </c>
      <c r="E559" s="19">
        <v>0</v>
      </c>
      <c r="F559" s="19">
        <v>1866.42</v>
      </c>
      <c r="G559" s="19">
        <v>0</v>
      </c>
      <c r="H559" s="19">
        <v>6503.7089999999998</v>
      </c>
    </row>
    <row r="560" spans="1:8">
      <c r="A560">
        <v>1000160</v>
      </c>
      <c r="B560" t="s">
        <v>2009</v>
      </c>
      <c r="C560" t="s">
        <v>2010</v>
      </c>
      <c r="D560" s="19">
        <v>23750.720000000001</v>
      </c>
      <c r="E560" s="19">
        <v>0</v>
      </c>
      <c r="F560" s="19">
        <v>257.99</v>
      </c>
      <c r="G560" s="19">
        <v>0</v>
      </c>
      <c r="H560" s="19">
        <v>3601.3065000000001</v>
      </c>
    </row>
    <row r="561" spans="1:8">
      <c r="A561">
        <v>4500</v>
      </c>
      <c r="B561" t="s">
        <v>2013</v>
      </c>
      <c r="C561" t="s">
        <v>2014</v>
      </c>
      <c r="D561" s="19">
        <v>665078.14</v>
      </c>
      <c r="E561" s="19">
        <v>1445.8220434782609</v>
      </c>
      <c r="F561" s="19">
        <v>29972.15</v>
      </c>
      <c r="G561" s="19">
        <v>0</v>
      </c>
      <c r="H561" s="19">
        <v>104257.5435</v>
      </c>
    </row>
    <row r="562" spans="1:8">
      <c r="A562">
        <v>4461</v>
      </c>
      <c r="B562" t="s">
        <v>2017</v>
      </c>
      <c r="C562" t="s">
        <v>2018</v>
      </c>
      <c r="D562" s="19">
        <v>30292.99</v>
      </c>
      <c r="E562" s="19">
        <v>1165.1150000000002</v>
      </c>
      <c r="F562" s="19">
        <v>1487.3</v>
      </c>
      <c r="G562" s="19">
        <v>0</v>
      </c>
      <c r="H562" s="19">
        <v>4767.0434999999998</v>
      </c>
    </row>
    <row r="563" spans="1:8">
      <c r="A563">
        <v>91108</v>
      </c>
      <c r="B563" t="s">
        <v>2021</v>
      </c>
      <c r="C563" t="s">
        <v>2022</v>
      </c>
      <c r="D563" s="19">
        <v>51833.760000000002</v>
      </c>
      <c r="E563" s="19">
        <v>0</v>
      </c>
      <c r="F563" s="19">
        <v>567.63</v>
      </c>
      <c r="G563" s="19">
        <v>0</v>
      </c>
      <c r="H563" s="19">
        <v>7860.2084999999997</v>
      </c>
    </row>
    <row r="564" spans="1:8">
      <c r="A564">
        <v>90540</v>
      </c>
      <c r="B564" t="s">
        <v>2025</v>
      </c>
      <c r="C564" t="s">
        <v>2026</v>
      </c>
      <c r="D564" s="19">
        <v>44836.98</v>
      </c>
      <c r="E564" s="19">
        <v>0</v>
      </c>
      <c r="F564" s="19">
        <v>0</v>
      </c>
      <c r="G564" s="19">
        <v>0</v>
      </c>
      <c r="H564" s="19">
        <v>6725.5470000000005</v>
      </c>
    </row>
    <row r="565" spans="1:8">
      <c r="A565">
        <v>79085</v>
      </c>
      <c r="B565" t="s">
        <v>2028</v>
      </c>
      <c r="C565" t="s">
        <v>2029</v>
      </c>
      <c r="D565" s="19">
        <v>84816.77</v>
      </c>
      <c r="E565" s="19">
        <v>0</v>
      </c>
      <c r="F565" s="19">
        <v>996.73</v>
      </c>
      <c r="G565" s="19">
        <v>0</v>
      </c>
      <c r="H565" s="19">
        <v>12872.025</v>
      </c>
    </row>
    <row r="566" spans="1:8">
      <c r="A566">
        <v>92043</v>
      </c>
      <c r="B566" t="s">
        <v>2032</v>
      </c>
      <c r="C566" t="s">
        <v>2033</v>
      </c>
      <c r="D566" s="19">
        <v>45436.98</v>
      </c>
      <c r="E566" s="19">
        <v>0</v>
      </c>
      <c r="F566" s="19">
        <v>0</v>
      </c>
      <c r="G566" s="19">
        <v>0</v>
      </c>
      <c r="H566" s="19">
        <v>6815.5470000000005</v>
      </c>
    </row>
    <row r="567" spans="1:8">
      <c r="A567">
        <v>4173</v>
      </c>
      <c r="B567" t="s">
        <v>2035</v>
      </c>
      <c r="C567" t="s">
        <v>2036</v>
      </c>
      <c r="D567" s="19">
        <v>115392.07</v>
      </c>
      <c r="E567" s="19">
        <v>3235.2916822429906</v>
      </c>
      <c r="F567" s="19">
        <v>6899.92</v>
      </c>
      <c r="G567" s="19">
        <v>0</v>
      </c>
      <c r="H567" s="19">
        <v>18343.798500000001</v>
      </c>
    </row>
    <row r="568" spans="1:8">
      <c r="A568">
        <v>4153</v>
      </c>
      <c r="B568" t="s">
        <v>2039</v>
      </c>
      <c r="C568" t="s">
        <v>2040</v>
      </c>
      <c r="D568" s="19">
        <v>217398.79</v>
      </c>
      <c r="E568" s="19">
        <v>0</v>
      </c>
      <c r="F568" s="19">
        <v>9957.2900000000009</v>
      </c>
      <c r="G568" s="19">
        <v>0</v>
      </c>
      <c r="H568" s="19">
        <v>34103.412000000004</v>
      </c>
    </row>
    <row r="569" spans="1:8">
      <c r="A569">
        <v>4451</v>
      </c>
      <c r="B569" t="s">
        <v>2043</v>
      </c>
      <c r="C569" t="s">
        <v>2044</v>
      </c>
      <c r="D569" s="19">
        <v>117862.42</v>
      </c>
      <c r="E569" s="19">
        <v>10399.625294117648</v>
      </c>
      <c r="F569" s="19">
        <v>1329.29</v>
      </c>
      <c r="G569" s="19">
        <v>0</v>
      </c>
      <c r="H569" s="19">
        <v>17878.7565</v>
      </c>
    </row>
    <row r="570" spans="1:8">
      <c r="A570">
        <v>4313</v>
      </c>
      <c r="B570" t="s">
        <v>2047</v>
      </c>
      <c r="C570" t="s">
        <v>2048</v>
      </c>
      <c r="D570" s="19">
        <v>0</v>
      </c>
      <c r="E570" s="19">
        <v>0</v>
      </c>
      <c r="F570" s="19">
        <v>0</v>
      </c>
      <c r="G570" s="19">
        <v>0</v>
      </c>
      <c r="H570" s="19">
        <v>0</v>
      </c>
    </row>
    <row r="571" spans="1:8">
      <c r="A571">
        <v>10966</v>
      </c>
      <c r="B571" t="s">
        <v>2051</v>
      </c>
      <c r="C571" t="s">
        <v>2052</v>
      </c>
      <c r="D571" s="19">
        <v>39127.31</v>
      </c>
      <c r="E571" s="19">
        <v>0</v>
      </c>
      <c r="F571" s="19">
        <v>427.2</v>
      </c>
      <c r="G571" s="19">
        <v>0</v>
      </c>
      <c r="H571" s="19">
        <v>5933.1764999999987</v>
      </c>
    </row>
    <row r="572" spans="1:8">
      <c r="A572">
        <v>91992</v>
      </c>
      <c r="B572" t="s">
        <v>2055</v>
      </c>
      <c r="C572" t="s">
        <v>2056</v>
      </c>
      <c r="D572" s="19">
        <v>10040.959999999999</v>
      </c>
      <c r="E572" s="19">
        <v>0</v>
      </c>
      <c r="F572" s="19">
        <v>0</v>
      </c>
      <c r="G572" s="19">
        <v>0</v>
      </c>
      <c r="H572" s="19">
        <v>1506.1439999999998</v>
      </c>
    </row>
    <row r="573" spans="1:8">
      <c r="A573">
        <v>79453</v>
      </c>
      <c r="B573" t="s">
        <v>2059</v>
      </c>
      <c r="C573" t="s">
        <v>2060</v>
      </c>
      <c r="D573" s="19">
        <v>194890.8</v>
      </c>
      <c r="E573" s="19">
        <v>0</v>
      </c>
      <c r="F573" s="19">
        <v>1379.45</v>
      </c>
      <c r="G573" s="19">
        <v>0</v>
      </c>
      <c r="H573" s="19">
        <v>29440.537499999999</v>
      </c>
    </row>
    <row r="574" spans="1:8">
      <c r="A574">
        <v>1001157</v>
      </c>
      <c r="B574" t="s">
        <v>1525</v>
      </c>
      <c r="C574" t="s">
        <v>2386</v>
      </c>
      <c r="D574" s="19">
        <v>76907.710000000006</v>
      </c>
      <c r="E574" s="19">
        <v>0</v>
      </c>
      <c r="F574" s="19">
        <v>414.09</v>
      </c>
      <c r="G574" s="19">
        <v>0</v>
      </c>
      <c r="H574" s="19">
        <v>11598.27</v>
      </c>
    </row>
    <row r="575" spans="1:8">
      <c r="A575">
        <v>1002008</v>
      </c>
      <c r="B575" t="s">
        <v>2387</v>
      </c>
      <c r="C575" t="s">
        <v>2388</v>
      </c>
      <c r="D575" s="19">
        <v>35223.78</v>
      </c>
      <c r="E575" s="19">
        <v>0</v>
      </c>
      <c r="F575" s="19">
        <v>1033.92</v>
      </c>
      <c r="G575" s="19">
        <v>0</v>
      </c>
      <c r="H575" s="19">
        <v>5438.6549999999997</v>
      </c>
    </row>
    <row r="576" spans="1:8">
      <c r="A576">
        <v>90192</v>
      </c>
      <c r="B576" t="s">
        <v>1529</v>
      </c>
      <c r="C576" t="s">
        <v>2389</v>
      </c>
      <c r="D576" s="19">
        <v>97154.16</v>
      </c>
      <c r="E576" s="19">
        <v>0</v>
      </c>
      <c r="F576" s="19">
        <v>617.20000000000005</v>
      </c>
      <c r="G576" s="19">
        <v>0</v>
      </c>
      <c r="H576" s="19">
        <v>14665.704</v>
      </c>
    </row>
    <row r="577" spans="1:8">
      <c r="A577">
        <v>4407</v>
      </c>
      <c r="B577" t="s">
        <v>2063</v>
      </c>
      <c r="C577" t="s">
        <v>2064</v>
      </c>
      <c r="D577" s="19">
        <v>3355349.92</v>
      </c>
      <c r="E577" s="19">
        <v>19367.099105339104</v>
      </c>
      <c r="F577" s="19">
        <v>88473.96</v>
      </c>
      <c r="G577" s="19">
        <v>0</v>
      </c>
      <c r="H577" s="19">
        <v>516573.58199999994</v>
      </c>
    </row>
    <row r="578" spans="1:8">
      <c r="A578">
        <v>4440</v>
      </c>
      <c r="B578" t="s">
        <v>2067</v>
      </c>
      <c r="C578" t="s">
        <v>2068</v>
      </c>
      <c r="D578" s="19">
        <v>78490.97</v>
      </c>
      <c r="E578" s="19">
        <v>0</v>
      </c>
      <c r="F578" s="19">
        <v>594.87</v>
      </c>
      <c r="G578" s="19">
        <v>0</v>
      </c>
      <c r="H578" s="19">
        <v>11862.875999999998</v>
      </c>
    </row>
    <row r="579" spans="1:8">
      <c r="A579">
        <v>92981</v>
      </c>
      <c r="B579" t="s">
        <v>2071</v>
      </c>
      <c r="C579" t="s">
        <v>2072</v>
      </c>
      <c r="D579" s="19">
        <v>105100.06</v>
      </c>
      <c r="E579" s="19">
        <v>0</v>
      </c>
      <c r="F579" s="19">
        <v>1365.25</v>
      </c>
      <c r="G579" s="19">
        <v>0</v>
      </c>
      <c r="H579" s="19">
        <v>15969.796499999999</v>
      </c>
    </row>
    <row r="580" spans="1:8">
      <c r="A580">
        <v>4408</v>
      </c>
      <c r="B580" t="s">
        <v>2075</v>
      </c>
      <c r="C580" t="s">
        <v>2076</v>
      </c>
      <c r="D580" s="19">
        <v>393209.73</v>
      </c>
      <c r="E580" s="19">
        <v>12802.177255813953</v>
      </c>
      <c r="F580" s="19">
        <v>7732.18</v>
      </c>
      <c r="G580" s="19">
        <v>0</v>
      </c>
      <c r="H580" s="19">
        <v>60141.286499999995</v>
      </c>
    </row>
    <row r="581" spans="1:8">
      <c r="A581">
        <v>79218</v>
      </c>
      <c r="B581" t="s">
        <v>2079</v>
      </c>
      <c r="C581" t="s">
        <v>2080</v>
      </c>
      <c r="D581" s="19">
        <v>55353.47</v>
      </c>
      <c r="E581" s="19">
        <v>0</v>
      </c>
      <c r="F581" s="19">
        <v>511.5</v>
      </c>
      <c r="G581" s="19">
        <v>0</v>
      </c>
      <c r="H581" s="19">
        <v>8379.7454999999991</v>
      </c>
    </row>
    <row r="582" spans="1:8">
      <c r="A582">
        <v>4361</v>
      </c>
      <c r="B582" t="s">
        <v>2083</v>
      </c>
      <c r="C582" t="s">
        <v>2084</v>
      </c>
      <c r="D582" s="19">
        <v>60504.85</v>
      </c>
      <c r="E582" s="19">
        <v>0</v>
      </c>
      <c r="F582" s="19">
        <v>0</v>
      </c>
      <c r="G582" s="19">
        <v>0</v>
      </c>
      <c r="H582" s="19">
        <v>9075.7274999999991</v>
      </c>
    </row>
    <row r="583" spans="1:8">
      <c r="A583">
        <v>4258</v>
      </c>
      <c r="B583" t="s">
        <v>2086</v>
      </c>
      <c r="C583" t="s">
        <v>2087</v>
      </c>
      <c r="D583" s="19">
        <v>2413608.86</v>
      </c>
      <c r="E583" s="19">
        <v>109894.50121416526</v>
      </c>
      <c r="F583" s="19">
        <v>103546.59</v>
      </c>
      <c r="G583" s="19">
        <v>0</v>
      </c>
      <c r="H583" s="19">
        <v>377573.31749999995</v>
      </c>
    </row>
    <row r="584" spans="1:8">
      <c r="A584">
        <v>4287</v>
      </c>
      <c r="B584" t="s">
        <v>2090</v>
      </c>
      <c r="C584" t="s">
        <v>2091</v>
      </c>
      <c r="D584" s="19">
        <v>2348573.81</v>
      </c>
      <c r="E584" s="19">
        <v>79680.197116200172</v>
      </c>
      <c r="F584" s="19">
        <v>0</v>
      </c>
      <c r="G584" s="19">
        <v>0</v>
      </c>
      <c r="H584" s="19">
        <v>352286.07150000002</v>
      </c>
    </row>
    <row r="585" spans="1:8">
      <c r="A585">
        <v>4219</v>
      </c>
      <c r="B585" t="s">
        <v>2096</v>
      </c>
      <c r="C585" t="s">
        <v>2097</v>
      </c>
      <c r="D585" s="19">
        <v>304972.14</v>
      </c>
      <c r="E585" s="19">
        <v>0</v>
      </c>
      <c r="F585" s="19">
        <v>7506.52</v>
      </c>
      <c r="G585" s="19">
        <v>0</v>
      </c>
      <c r="H585" s="19">
        <v>46871.799000000006</v>
      </c>
    </row>
    <row r="586" spans="1:8">
      <c r="A586">
        <v>4305</v>
      </c>
      <c r="B586" t="s">
        <v>2100</v>
      </c>
      <c r="C586" t="s">
        <v>2101</v>
      </c>
      <c r="D586" s="19">
        <v>47355.28</v>
      </c>
      <c r="E586" s="19">
        <v>0</v>
      </c>
      <c r="F586" s="19">
        <v>824.33</v>
      </c>
      <c r="G586" s="19">
        <v>0</v>
      </c>
      <c r="H586" s="19">
        <v>7226.9414999999999</v>
      </c>
    </row>
    <row r="587" spans="1:8">
      <c r="A587">
        <v>6355</v>
      </c>
      <c r="B587" t="s">
        <v>2104</v>
      </c>
      <c r="C587" t="s">
        <v>2105</v>
      </c>
      <c r="D587" s="19">
        <v>102346.74</v>
      </c>
      <c r="E587" s="19">
        <v>0</v>
      </c>
      <c r="F587" s="19">
        <v>1829.13</v>
      </c>
      <c r="G587" s="19">
        <v>0</v>
      </c>
      <c r="H587" s="19">
        <v>15626.380500000001</v>
      </c>
    </row>
    <row r="588" spans="1:8">
      <c r="A588">
        <v>91340</v>
      </c>
      <c r="B588" t="s">
        <v>2108</v>
      </c>
      <c r="C588" t="s">
        <v>2109</v>
      </c>
      <c r="D588" s="19">
        <v>6011.51</v>
      </c>
      <c r="E588" s="19">
        <v>0</v>
      </c>
      <c r="F588" s="19">
        <v>0</v>
      </c>
      <c r="G588" s="19">
        <v>0</v>
      </c>
      <c r="H588" s="19">
        <v>901.72649999999999</v>
      </c>
    </row>
    <row r="589" spans="1:8">
      <c r="A589">
        <v>92978</v>
      </c>
      <c r="B589" t="s">
        <v>2112</v>
      </c>
      <c r="C589" t="s">
        <v>2113</v>
      </c>
      <c r="D589" s="19">
        <v>133818.03</v>
      </c>
      <c r="E589" s="19">
        <v>0</v>
      </c>
      <c r="F589" s="19">
        <v>1100.6199999999999</v>
      </c>
      <c r="G589" s="19">
        <v>0</v>
      </c>
      <c r="H589" s="19">
        <v>20237.797499999997</v>
      </c>
    </row>
    <row r="590" spans="1:8">
      <c r="A590">
        <v>90287</v>
      </c>
      <c r="B590" t="s">
        <v>2115</v>
      </c>
      <c r="C590" t="s">
        <v>2116</v>
      </c>
      <c r="D590" s="19">
        <v>415617.52</v>
      </c>
      <c r="E590" s="19">
        <v>0</v>
      </c>
      <c r="F590" s="19">
        <v>2641.48</v>
      </c>
      <c r="G590" s="19">
        <v>0</v>
      </c>
      <c r="H590" s="19">
        <v>62738.85</v>
      </c>
    </row>
    <row r="591" spans="1:8">
      <c r="A591">
        <v>91250</v>
      </c>
      <c r="B591" t="s">
        <v>2119</v>
      </c>
      <c r="C591" t="s">
        <v>2120</v>
      </c>
      <c r="D591" s="19">
        <v>149392.48000000001</v>
      </c>
      <c r="E591" s="19">
        <v>0</v>
      </c>
      <c r="F591" s="19">
        <v>878.06</v>
      </c>
      <c r="G591" s="19">
        <v>0</v>
      </c>
      <c r="H591" s="19">
        <v>22540.581000000002</v>
      </c>
    </row>
    <row r="592" spans="1:8">
      <c r="A592">
        <v>92976</v>
      </c>
      <c r="B592" t="s">
        <v>2123</v>
      </c>
      <c r="C592" t="s">
        <v>2124</v>
      </c>
      <c r="D592" s="19">
        <v>11908.09</v>
      </c>
      <c r="E592" s="19">
        <v>0</v>
      </c>
      <c r="F592" s="19">
        <v>0</v>
      </c>
      <c r="G592" s="19">
        <v>0</v>
      </c>
      <c r="H592" s="19">
        <v>1786.2135000000001</v>
      </c>
    </row>
    <row r="593" spans="1:8">
      <c r="A593">
        <v>79059</v>
      </c>
      <c r="B593" t="s">
        <v>2126</v>
      </c>
      <c r="C593" t="s">
        <v>2127</v>
      </c>
      <c r="D593" s="19">
        <v>192948.63</v>
      </c>
      <c r="E593" s="19">
        <v>0</v>
      </c>
      <c r="F593" s="19">
        <v>0</v>
      </c>
      <c r="G593" s="19">
        <v>0</v>
      </c>
      <c r="H593" s="19">
        <v>28942.2945</v>
      </c>
    </row>
    <row r="594" spans="1:8">
      <c r="A594">
        <v>4264</v>
      </c>
      <c r="B594" t="s">
        <v>2130</v>
      </c>
      <c r="C594" t="s">
        <v>2131</v>
      </c>
      <c r="D594" s="19">
        <v>559185.68000000005</v>
      </c>
      <c r="E594" s="19">
        <v>1256.5970337078654</v>
      </c>
      <c r="F594" s="19">
        <v>9275.61</v>
      </c>
      <c r="G594" s="19">
        <v>0</v>
      </c>
      <c r="H594" s="19">
        <v>85269.193500000008</v>
      </c>
    </row>
    <row r="595" spans="1:8">
      <c r="A595">
        <v>4288</v>
      </c>
      <c r="B595" t="s">
        <v>2134</v>
      </c>
      <c r="C595" t="s">
        <v>2135</v>
      </c>
      <c r="D595" s="19">
        <v>2531270.35</v>
      </c>
      <c r="E595" s="19">
        <v>0</v>
      </c>
      <c r="F595" s="19">
        <v>0</v>
      </c>
      <c r="G595" s="19">
        <v>0</v>
      </c>
      <c r="H595" s="19">
        <v>379690.55249999999</v>
      </c>
    </row>
    <row r="596" spans="1:8">
      <c r="A596">
        <v>4450</v>
      </c>
      <c r="B596" t="s">
        <v>2138</v>
      </c>
      <c r="C596" t="s">
        <v>2139</v>
      </c>
      <c r="D596" s="19">
        <v>276503.90000000002</v>
      </c>
      <c r="E596" s="19">
        <v>1009.1383211678833</v>
      </c>
      <c r="F596" s="19">
        <v>7297.92</v>
      </c>
      <c r="G596" s="19">
        <v>0</v>
      </c>
      <c r="H596" s="19">
        <v>42570.273000000001</v>
      </c>
    </row>
    <row r="597" spans="1:8">
      <c r="A597">
        <v>4168</v>
      </c>
      <c r="B597" t="s">
        <v>2141</v>
      </c>
      <c r="C597" t="s">
        <v>2142</v>
      </c>
      <c r="D597" s="19">
        <v>198615.41</v>
      </c>
      <c r="E597" s="19">
        <v>0</v>
      </c>
      <c r="F597" s="19">
        <v>6454.01</v>
      </c>
      <c r="G597" s="19">
        <v>0</v>
      </c>
      <c r="H597" s="19">
        <v>30760.413</v>
      </c>
    </row>
    <row r="598" spans="1:8">
      <c r="A598">
        <v>4215</v>
      </c>
      <c r="B598" t="s">
        <v>2145</v>
      </c>
      <c r="C598" t="s">
        <v>2146</v>
      </c>
      <c r="D598" s="19">
        <v>18412</v>
      </c>
      <c r="E598" s="19">
        <v>0</v>
      </c>
      <c r="F598" s="19">
        <v>877.87</v>
      </c>
      <c r="G598" s="19">
        <v>0</v>
      </c>
      <c r="H598" s="19">
        <v>2893.4804999999997</v>
      </c>
    </row>
    <row r="599" spans="1:8">
      <c r="A599">
        <v>4376</v>
      </c>
      <c r="B599" t="s">
        <v>2149</v>
      </c>
      <c r="C599" t="s">
        <v>2150</v>
      </c>
      <c r="D599" s="19">
        <v>30234.51</v>
      </c>
      <c r="E599" s="19">
        <v>0</v>
      </c>
      <c r="F599" s="19">
        <v>1102.6600000000001</v>
      </c>
      <c r="G599" s="19">
        <v>0</v>
      </c>
      <c r="H599" s="19">
        <v>4700.5754999999999</v>
      </c>
    </row>
    <row r="600" spans="1:8">
      <c r="A600">
        <v>4225</v>
      </c>
      <c r="B600" t="s">
        <v>2153</v>
      </c>
      <c r="C600" t="s">
        <v>2154</v>
      </c>
      <c r="D600" s="19">
        <v>20718.22</v>
      </c>
      <c r="E600" s="19">
        <v>0</v>
      </c>
      <c r="F600" s="19">
        <v>1456.59</v>
      </c>
      <c r="G600" s="19">
        <v>0</v>
      </c>
      <c r="H600" s="19">
        <v>3326.2215000000001</v>
      </c>
    </row>
    <row r="601" spans="1:8">
      <c r="A601">
        <v>90859</v>
      </c>
      <c r="B601" t="s">
        <v>2157</v>
      </c>
      <c r="C601" t="s">
        <v>2158</v>
      </c>
      <c r="D601" s="19">
        <v>126838.81</v>
      </c>
      <c r="E601" s="19">
        <v>0</v>
      </c>
      <c r="F601" s="19">
        <v>0</v>
      </c>
      <c r="G601" s="19">
        <v>0</v>
      </c>
      <c r="H601" s="19">
        <v>19025.821499999998</v>
      </c>
    </row>
    <row r="602" spans="1:8">
      <c r="A602">
        <v>4197</v>
      </c>
      <c r="B602" t="s">
        <v>2160</v>
      </c>
      <c r="C602" t="s">
        <v>2161</v>
      </c>
      <c r="D602" s="19">
        <v>362840.61</v>
      </c>
      <c r="E602" s="19">
        <v>0</v>
      </c>
      <c r="F602" s="19">
        <v>8199.75</v>
      </c>
      <c r="G602" s="19">
        <v>0</v>
      </c>
      <c r="H602" s="19">
        <v>55656.053999999996</v>
      </c>
    </row>
    <row r="603" spans="1:8">
      <c r="A603">
        <v>79073</v>
      </c>
      <c r="B603" t="s">
        <v>2163</v>
      </c>
      <c r="C603" t="s">
        <v>2164</v>
      </c>
      <c r="D603" s="19">
        <v>77589.27</v>
      </c>
      <c r="E603" s="19">
        <v>0</v>
      </c>
      <c r="F603" s="19">
        <v>676.11</v>
      </c>
      <c r="G603" s="19">
        <v>0</v>
      </c>
      <c r="H603" s="19">
        <v>11739.807000000001</v>
      </c>
    </row>
    <row r="604" spans="1:8">
      <c r="A604">
        <v>79979</v>
      </c>
      <c r="B604" t="s">
        <v>2167</v>
      </c>
      <c r="C604" t="s">
        <v>2168</v>
      </c>
      <c r="D604" s="19">
        <v>71356.06</v>
      </c>
      <c r="E604" s="19">
        <v>0</v>
      </c>
      <c r="F604" s="19">
        <v>946.72</v>
      </c>
      <c r="G604" s="19">
        <v>0</v>
      </c>
      <c r="H604" s="19">
        <v>10845.416999999999</v>
      </c>
    </row>
    <row r="605" spans="1:8">
      <c r="A605">
        <v>6374</v>
      </c>
      <c r="B605" t="s">
        <v>2171</v>
      </c>
      <c r="C605" t="s">
        <v>2172</v>
      </c>
      <c r="D605" s="19">
        <v>19592.29</v>
      </c>
      <c r="E605" s="19">
        <v>0</v>
      </c>
      <c r="F605" s="19">
        <v>0</v>
      </c>
      <c r="G605" s="19">
        <v>0</v>
      </c>
      <c r="H605" s="19">
        <v>2938.8434999999999</v>
      </c>
    </row>
    <row r="606" spans="1:8">
      <c r="A606">
        <v>4403</v>
      </c>
      <c r="B606" t="s">
        <v>2174</v>
      </c>
      <c r="C606" t="s">
        <v>2175</v>
      </c>
      <c r="D606" s="19">
        <v>10038458.67</v>
      </c>
      <c r="E606" s="19">
        <v>183708.26655792489</v>
      </c>
      <c r="F606" s="19">
        <v>275207.09999999998</v>
      </c>
      <c r="G606" s="19">
        <v>1510.052674897119</v>
      </c>
      <c r="H606" s="19">
        <v>1547049.8654999998</v>
      </c>
    </row>
    <row r="607" spans="1:8">
      <c r="A607">
        <v>4422</v>
      </c>
      <c r="B607" t="s">
        <v>2178</v>
      </c>
      <c r="C607" t="s">
        <v>2179</v>
      </c>
      <c r="D607" s="19">
        <v>70125.100000000006</v>
      </c>
      <c r="E607" s="19">
        <v>0</v>
      </c>
      <c r="F607" s="19">
        <v>0</v>
      </c>
      <c r="G607" s="19">
        <v>0</v>
      </c>
      <c r="H607" s="19">
        <v>10518.765000000001</v>
      </c>
    </row>
    <row r="608" spans="1:8">
      <c r="A608">
        <v>4310</v>
      </c>
      <c r="B608" t="s">
        <v>2182</v>
      </c>
      <c r="C608" t="s">
        <v>2183</v>
      </c>
      <c r="D608" s="19">
        <v>0</v>
      </c>
      <c r="E608" s="19">
        <v>0</v>
      </c>
      <c r="F608" s="19">
        <v>0</v>
      </c>
      <c r="G608" s="19">
        <v>0</v>
      </c>
      <c r="H608" s="19">
        <v>0</v>
      </c>
    </row>
    <row r="609" spans="1:8">
      <c r="A609">
        <v>4277</v>
      </c>
      <c r="B609" t="s">
        <v>2186</v>
      </c>
      <c r="C609" t="s">
        <v>2187</v>
      </c>
      <c r="D609" s="19">
        <v>286457.03000000003</v>
      </c>
      <c r="E609" s="19">
        <v>2480.1474458874463</v>
      </c>
      <c r="F609" s="19">
        <v>2266.7399999999998</v>
      </c>
      <c r="G609" s="19">
        <v>0</v>
      </c>
      <c r="H609" s="19">
        <v>43308.565500000004</v>
      </c>
    </row>
    <row r="610" spans="1:8">
      <c r="A610">
        <v>4413</v>
      </c>
      <c r="B610" t="s">
        <v>2190</v>
      </c>
      <c r="C610" t="s">
        <v>2191</v>
      </c>
      <c r="D610" s="19">
        <v>2440000.67</v>
      </c>
      <c r="E610" s="19">
        <v>10863.760774710596</v>
      </c>
      <c r="F610" s="19">
        <v>33964.11</v>
      </c>
      <c r="G610" s="19">
        <v>0</v>
      </c>
      <c r="H610" s="19">
        <v>371094.71699999995</v>
      </c>
    </row>
    <row r="611" spans="1:8">
      <c r="A611">
        <v>4380</v>
      </c>
      <c r="B611" t="s">
        <v>2194</v>
      </c>
      <c r="C611" t="s">
        <v>2195</v>
      </c>
      <c r="D611" s="19">
        <v>14473.49</v>
      </c>
      <c r="E611" s="19">
        <v>0</v>
      </c>
      <c r="F611" s="19">
        <v>318.56</v>
      </c>
      <c r="G611" s="19">
        <v>0</v>
      </c>
      <c r="H611" s="19">
        <v>2218.8074999999999</v>
      </c>
    </row>
    <row r="612" spans="1:8">
      <c r="A612">
        <v>79957</v>
      </c>
      <c r="B612" t="s">
        <v>2197</v>
      </c>
      <c r="C612" t="s">
        <v>2198</v>
      </c>
      <c r="D612" s="19">
        <v>43741.77</v>
      </c>
      <c r="E612" s="19">
        <v>0</v>
      </c>
      <c r="F612" s="19">
        <v>1921.27</v>
      </c>
      <c r="G612" s="19">
        <v>0</v>
      </c>
      <c r="H612" s="19">
        <v>6849.4559999999992</v>
      </c>
    </row>
    <row r="613" spans="1:8">
      <c r="A613">
        <v>4190</v>
      </c>
      <c r="B613" t="s">
        <v>2201</v>
      </c>
      <c r="C613" t="s">
        <v>2202</v>
      </c>
      <c r="D613" s="19">
        <v>24631.77</v>
      </c>
      <c r="E613" s="19">
        <v>0</v>
      </c>
      <c r="F613" s="19">
        <v>0</v>
      </c>
      <c r="G613" s="19">
        <v>0</v>
      </c>
      <c r="H613" s="19">
        <v>3694.7655</v>
      </c>
    </row>
    <row r="614" spans="1:8">
      <c r="A614">
        <v>1000291</v>
      </c>
      <c r="B614" t="s">
        <v>2205</v>
      </c>
      <c r="C614" t="s">
        <v>2206</v>
      </c>
      <c r="D614" s="19">
        <v>33419.43</v>
      </c>
      <c r="E614" s="19">
        <v>0</v>
      </c>
      <c r="F614" s="19">
        <v>0</v>
      </c>
      <c r="G614" s="19">
        <v>0</v>
      </c>
      <c r="H614" s="19">
        <v>5012.9144999999999</v>
      </c>
    </row>
    <row r="615" spans="1:8">
      <c r="A615">
        <v>90317</v>
      </c>
      <c r="B615" t="s">
        <v>2208</v>
      </c>
      <c r="C615" t="s">
        <v>2209</v>
      </c>
      <c r="D615" s="19">
        <v>39419.49</v>
      </c>
      <c r="E615" s="19">
        <v>0</v>
      </c>
      <c r="F615" s="19">
        <v>421.92</v>
      </c>
      <c r="G615" s="19">
        <v>0</v>
      </c>
      <c r="H615" s="19">
        <v>5976.2114999999994</v>
      </c>
    </row>
    <row r="616" spans="1:8">
      <c r="A616">
        <v>80992</v>
      </c>
      <c r="B616" t="s">
        <v>2211</v>
      </c>
      <c r="C616" t="s">
        <v>2212</v>
      </c>
      <c r="D616" s="19">
        <v>106549.54</v>
      </c>
      <c r="E616" s="19">
        <v>0</v>
      </c>
      <c r="F616" s="19">
        <v>0</v>
      </c>
      <c r="G616" s="19">
        <v>0</v>
      </c>
      <c r="H616" s="19">
        <v>15982.430999999999</v>
      </c>
    </row>
    <row r="617" spans="1:8">
      <c r="A617">
        <v>4162</v>
      </c>
      <c r="B617" t="s">
        <v>2214</v>
      </c>
      <c r="C617" t="s">
        <v>2215</v>
      </c>
      <c r="D617" s="19">
        <v>29358.94</v>
      </c>
      <c r="E617" s="19">
        <v>2446.5783333333329</v>
      </c>
      <c r="F617" s="19">
        <v>724.57</v>
      </c>
      <c r="G617" s="19">
        <v>0</v>
      </c>
      <c r="H617" s="19">
        <v>4512.5264999999999</v>
      </c>
    </row>
    <row r="618" spans="1:8">
      <c r="A618">
        <v>92985</v>
      </c>
      <c r="B618" t="s">
        <v>2218</v>
      </c>
      <c r="C618" t="s">
        <v>2219</v>
      </c>
      <c r="D618" s="19">
        <v>55996.62</v>
      </c>
      <c r="E618" s="19">
        <v>0</v>
      </c>
      <c r="F618" s="19">
        <v>1379.57</v>
      </c>
      <c r="G618" s="19">
        <v>0</v>
      </c>
      <c r="H618" s="19">
        <v>8606.4285</v>
      </c>
    </row>
    <row r="619" spans="1:8">
      <c r="A619">
        <v>4339</v>
      </c>
      <c r="B619" t="s">
        <v>2222</v>
      </c>
      <c r="C619" t="s">
        <v>2223</v>
      </c>
      <c r="D619" s="19">
        <v>84889.21</v>
      </c>
      <c r="E619" s="19">
        <v>0</v>
      </c>
      <c r="F619" s="19">
        <v>674.89</v>
      </c>
      <c r="G619" s="19">
        <v>0</v>
      </c>
      <c r="H619" s="19">
        <v>12834.615</v>
      </c>
    </row>
    <row r="620" spans="1:8">
      <c r="A620">
        <v>79907</v>
      </c>
      <c r="B620" t="s">
        <v>2226</v>
      </c>
      <c r="C620" t="s">
        <v>2227</v>
      </c>
      <c r="D620" s="19">
        <v>0</v>
      </c>
      <c r="E620" s="19">
        <v>0</v>
      </c>
      <c r="F620" s="19">
        <v>0</v>
      </c>
      <c r="G620" s="19">
        <v>0</v>
      </c>
      <c r="H620" s="19">
        <v>0</v>
      </c>
    </row>
    <row r="621" spans="1:8">
      <c r="A621">
        <v>91948</v>
      </c>
      <c r="B621" t="s">
        <v>2229</v>
      </c>
      <c r="C621" t="s">
        <v>2230</v>
      </c>
      <c r="D621" s="19">
        <v>355581.49</v>
      </c>
      <c r="E621" s="19">
        <v>0</v>
      </c>
      <c r="F621" s="19">
        <v>6365.46</v>
      </c>
      <c r="G621" s="19">
        <v>0</v>
      </c>
      <c r="H621" s="19">
        <v>54292.042500000003</v>
      </c>
    </row>
    <row r="622" spans="1:8">
      <c r="A622">
        <v>4260</v>
      </c>
      <c r="B622" t="s">
        <v>2233</v>
      </c>
      <c r="C622" t="s">
        <v>2234</v>
      </c>
      <c r="D622" s="19">
        <v>5031467.26</v>
      </c>
      <c r="E622" s="19">
        <v>39414.928821934314</v>
      </c>
      <c r="F622" s="19">
        <v>229042.66</v>
      </c>
      <c r="G622" s="19">
        <v>0</v>
      </c>
      <c r="H622" s="19">
        <v>789076.48800000001</v>
      </c>
    </row>
    <row r="623" spans="1:8">
      <c r="A623">
        <v>4504</v>
      </c>
      <c r="B623" t="s">
        <v>2237</v>
      </c>
      <c r="C623" t="s">
        <v>2238</v>
      </c>
      <c r="D623" s="19">
        <v>61028.99</v>
      </c>
      <c r="E623" s="19">
        <v>0</v>
      </c>
      <c r="F623" s="19">
        <v>1222.68</v>
      </c>
      <c r="G623" s="19">
        <v>0</v>
      </c>
      <c r="H623" s="19">
        <v>9337.7505000000001</v>
      </c>
    </row>
    <row r="624" spans="1:8">
      <c r="A624">
        <v>4512</v>
      </c>
      <c r="B624" t="s">
        <v>2241</v>
      </c>
      <c r="C624" t="s">
        <v>2242</v>
      </c>
      <c r="D624" s="19">
        <v>25218.66</v>
      </c>
      <c r="E624" s="19">
        <v>0</v>
      </c>
      <c r="F624" s="19">
        <v>2812.67</v>
      </c>
      <c r="G624" s="19">
        <v>0</v>
      </c>
      <c r="H624" s="19">
        <v>4204.6994999999997</v>
      </c>
    </row>
    <row r="625" spans="1:8">
      <c r="A625">
        <v>79497</v>
      </c>
      <c r="B625" t="s">
        <v>2245</v>
      </c>
      <c r="C625" t="s">
        <v>2246</v>
      </c>
      <c r="D625" s="19">
        <v>73249.14</v>
      </c>
      <c r="E625" s="19">
        <v>0</v>
      </c>
      <c r="F625" s="19">
        <v>793.22</v>
      </c>
      <c r="G625" s="19">
        <v>0</v>
      </c>
      <c r="H625" s="19">
        <v>11106.353999999999</v>
      </c>
    </row>
    <row r="626" spans="1:8">
      <c r="A626">
        <v>79990</v>
      </c>
      <c r="B626" t="s">
        <v>2249</v>
      </c>
      <c r="C626" t="s">
        <v>2250</v>
      </c>
      <c r="D626" s="19">
        <v>12685.61</v>
      </c>
      <c r="E626" s="19">
        <v>0</v>
      </c>
      <c r="F626" s="19">
        <v>46.68</v>
      </c>
      <c r="G626" s="19">
        <v>0</v>
      </c>
      <c r="H626" s="19">
        <v>1909.8434999999999</v>
      </c>
    </row>
    <row r="627" spans="1:8">
      <c r="A627">
        <v>90036</v>
      </c>
      <c r="B627" t="s">
        <v>2253</v>
      </c>
      <c r="C627" t="s">
        <v>2254</v>
      </c>
      <c r="D627" s="19">
        <v>37238.94</v>
      </c>
      <c r="E627" s="19">
        <v>0</v>
      </c>
      <c r="F627" s="19">
        <v>354.96</v>
      </c>
      <c r="G627" s="19">
        <v>0</v>
      </c>
      <c r="H627" s="19">
        <v>5639.085</v>
      </c>
    </row>
    <row r="628" spans="1:8">
      <c r="A628">
        <v>91937</v>
      </c>
      <c r="B628" t="s">
        <v>2257</v>
      </c>
      <c r="C628" t="s">
        <v>2258</v>
      </c>
      <c r="D628" s="19">
        <v>92602.06</v>
      </c>
      <c r="E628" s="19">
        <v>0</v>
      </c>
      <c r="F628" s="19">
        <v>0</v>
      </c>
      <c r="G628" s="19">
        <v>0</v>
      </c>
      <c r="H628" s="19">
        <v>13890.308999999999</v>
      </c>
    </row>
    <row r="629" spans="1:8">
      <c r="A629">
        <v>4394</v>
      </c>
      <c r="B629" t="s">
        <v>2260</v>
      </c>
      <c r="C629" t="s">
        <v>2261</v>
      </c>
      <c r="D629" s="19">
        <v>536502.79</v>
      </c>
      <c r="E629" s="19">
        <v>0</v>
      </c>
      <c r="F629" s="19">
        <v>16986.849999999999</v>
      </c>
      <c r="G629" s="19">
        <v>0</v>
      </c>
      <c r="H629" s="19">
        <v>83023.445999999996</v>
      </c>
    </row>
    <row r="630" spans="1:8">
      <c r="A630">
        <v>4236</v>
      </c>
      <c r="B630" t="s">
        <v>2264</v>
      </c>
      <c r="C630" t="s">
        <v>2265</v>
      </c>
      <c r="D630" s="19">
        <v>242776.05</v>
      </c>
      <c r="E630" s="19">
        <v>25605.286523437499</v>
      </c>
      <c r="F630" s="19">
        <v>3670.82</v>
      </c>
      <c r="G630" s="19">
        <v>0</v>
      </c>
      <c r="H630" s="19">
        <v>36967.030500000001</v>
      </c>
    </row>
    <row r="631" spans="1:8">
      <c r="A631">
        <v>4170</v>
      </c>
      <c r="B631" t="s">
        <v>2268</v>
      </c>
      <c r="C631" t="s">
        <v>2269</v>
      </c>
      <c r="D631" s="19">
        <v>247798.77</v>
      </c>
      <c r="E631" s="19">
        <v>2932.5298224852068</v>
      </c>
      <c r="F631" s="19">
        <v>5053.76</v>
      </c>
      <c r="G631" s="19">
        <v>0</v>
      </c>
      <c r="H631" s="19">
        <v>37927.879499999995</v>
      </c>
    </row>
    <row r="632" spans="1:8">
      <c r="A632">
        <v>4193</v>
      </c>
      <c r="B632" t="s">
        <v>2272</v>
      </c>
      <c r="C632" t="s">
        <v>2273</v>
      </c>
      <c r="D632" s="19">
        <v>149415.94</v>
      </c>
      <c r="E632" s="19">
        <v>0</v>
      </c>
      <c r="F632" s="19">
        <v>2371.41</v>
      </c>
      <c r="G632" s="19">
        <v>0</v>
      </c>
      <c r="H632" s="19">
        <v>22768.102500000001</v>
      </c>
    </row>
    <row r="633" spans="1:8">
      <c r="A633">
        <v>4475</v>
      </c>
      <c r="B633" t="s">
        <v>2390</v>
      </c>
      <c r="C633" t="s">
        <v>2391</v>
      </c>
      <c r="D633" s="19">
        <v>4114.88</v>
      </c>
      <c r="E633" s="19">
        <v>0</v>
      </c>
      <c r="F633" s="19">
        <v>20.39</v>
      </c>
      <c r="G633" s="19">
        <v>0</v>
      </c>
      <c r="H633" s="19">
        <v>620.29050000000007</v>
      </c>
    </row>
    <row r="634" spans="1:8">
      <c r="A634">
        <v>4261</v>
      </c>
      <c r="B634" t="s">
        <v>2276</v>
      </c>
      <c r="C634" t="s">
        <v>2277</v>
      </c>
      <c r="D634" s="19">
        <v>199172.85</v>
      </c>
      <c r="E634" s="19">
        <v>0</v>
      </c>
      <c r="F634" s="19">
        <v>11690.53</v>
      </c>
      <c r="G634" s="19">
        <v>0</v>
      </c>
      <c r="H634" s="19">
        <v>31629.506999999998</v>
      </c>
    </row>
    <row r="635" spans="1:8">
      <c r="A635">
        <v>4154</v>
      </c>
      <c r="B635" t="s">
        <v>2280</v>
      </c>
      <c r="C635" t="s">
        <v>2281</v>
      </c>
      <c r="D635" s="19">
        <v>467499.38</v>
      </c>
      <c r="E635" s="19">
        <v>10529.265315315315</v>
      </c>
      <c r="F635" s="19">
        <v>7944.67</v>
      </c>
      <c r="G635" s="19">
        <v>0</v>
      </c>
      <c r="H635" s="19">
        <v>71316.607499999998</v>
      </c>
    </row>
    <row r="636" spans="1:8">
      <c r="A636">
        <v>4387</v>
      </c>
      <c r="B636" t="s">
        <v>2284</v>
      </c>
      <c r="C636" t="s">
        <v>2285</v>
      </c>
      <c r="D636" s="19">
        <v>489462.28</v>
      </c>
      <c r="E636" s="19">
        <v>16829.648595988539</v>
      </c>
      <c r="F636" s="19">
        <v>7399.1</v>
      </c>
      <c r="G636" s="19">
        <v>0</v>
      </c>
      <c r="H636" s="19">
        <v>74529.206999999995</v>
      </c>
    </row>
    <row r="637" spans="1:8">
      <c r="A637">
        <v>4485</v>
      </c>
      <c r="B637" t="s">
        <v>2288</v>
      </c>
      <c r="C637" t="s">
        <v>2289</v>
      </c>
      <c r="D637" s="19">
        <v>7680.3</v>
      </c>
      <c r="E637" s="19">
        <v>0</v>
      </c>
      <c r="F637" s="19">
        <v>548.71</v>
      </c>
      <c r="G637" s="19">
        <v>0</v>
      </c>
      <c r="H637" s="19">
        <v>1234.3515</v>
      </c>
    </row>
    <row r="638" spans="1:8">
      <c r="A638">
        <v>79379</v>
      </c>
      <c r="B638" t="s">
        <v>2292</v>
      </c>
      <c r="C638" t="s">
        <v>2293</v>
      </c>
      <c r="D638" s="19">
        <v>12305.11</v>
      </c>
      <c r="E638" s="19">
        <v>0</v>
      </c>
      <c r="F638" s="19">
        <v>0</v>
      </c>
      <c r="G638" s="19">
        <v>0</v>
      </c>
      <c r="H638" s="19">
        <v>1845.7665</v>
      </c>
    </row>
    <row r="639" spans="1:8">
      <c r="A639">
        <v>79533</v>
      </c>
      <c r="B639" t="s">
        <v>2296</v>
      </c>
      <c r="C639" t="s">
        <v>2297</v>
      </c>
      <c r="D639" s="19">
        <v>9653.09</v>
      </c>
      <c r="E639" s="19">
        <v>0</v>
      </c>
      <c r="F639" s="19">
        <v>0</v>
      </c>
      <c r="G639" s="19">
        <v>0</v>
      </c>
      <c r="H639" s="19">
        <v>1447.9635000000001</v>
      </c>
    </row>
    <row r="640" spans="1:8">
      <c r="A640">
        <v>79492</v>
      </c>
      <c r="B640" t="s">
        <v>2300</v>
      </c>
      <c r="C640" t="s">
        <v>2301</v>
      </c>
      <c r="D640" s="19">
        <v>1135.75</v>
      </c>
      <c r="E640" s="19">
        <v>0</v>
      </c>
      <c r="F640" s="19">
        <v>0</v>
      </c>
      <c r="G640" s="19">
        <v>0</v>
      </c>
      <c r="H640" s="19">
        <v>170.36249999999998</v>
      </c>
    </row>
    <row r="641" spans="1:8">
      <c r="A641">
        <v>4213</v>
      </c>
      <c r="B641" t="s">
        <v>2302</v>
      </c>
      <c r="C641" t="s">
        <v>2303</v>
      </c>
      <c r="D641" s="19">
        <v>14271.93</v>
      </c>
      <c r="E641" s="19">
        <v>0</v>
      </c>
      <c r="F641" s="19">
        <v>1421.1</v>
      </c>
      <c r="G641" s="19">
        <v>0</v>
      </c>
      <c r="H641" s="19">
        <v>2353.9544999999998</v>
      </c>
    </row>
    <row r="642" spans="1:8">
      <c r="A642">
        <v>4385</v>
      </c>
      <c r="B642" t="s">
        <v>2306</v>
      </c>
      <c r="C642" t="s">
        <v>2307</v>
      </c>
      <c r="D642" s="19">
        <v>79010.39</v>
      </c>
      <c r="E642" s="19">
        <v>0</v>
      </c>
      <c r="F642" s="19">
        <v>1570.04</v>
      </c>
      <c r="G642" s="19">
        <v>0</v>
      </c>
      <c r="H642" s="19">
        <v>12087.064499999999</v>
      </c>
    </row>
    <row r="643" spans="1:8">
      <c r="A643">
        <v>4377</v>
      </c>
      <c r="B643" t="s">
        <v>2310</v>
      </c>
      <c r="C643" t="s">
        <v>2311</v>
      </c>
      <c r="D643" s="19">
        <v>7505.44</v>
      </c>
      <c r="E643" s="19">
        <v>0</v>
      </c>
      <c r="F643" s="19">
        <v>1070.8900000000001</v>
      </c>
      <c r="G643" s="19">
        <v>0</v>
      </c>
      <c r="H643" s="19">
        <v>1286.4494999999999</v>
      </c>
    </row>
    <row r="644" spans="1:8">
      <c r="A644">
        <v>79524</v>
      </c>
      <c r="B644" t="s">
        <v>2314</v>
      </c>
      <c r="C644" t="s">
        <v>2315</v>
      </c>
      <c r="D644" s="19">
        <v>7147.78</v>
      </c>
      <c r="E644" s="19">
        <v>0</v>
      </c>
      <c r="F644" s="19">
        <v>0</v>
      </c>
      <c r="G644" s="19">
        <v>0</v>
      </c>
      <c r="H644" s="19">
        <v>1072.1669999999999</v>
      </c>
    </row>
    <row r="645" spans="1:8">
      <c r="A645">
        <v>79472</v>
      </c>
      <c r="B645" t="s">
        <v>2318</v>
      </c>
      <c r="C645" t="s">
        <v>2392</v>
      </c>
      <c r="D645" s="19">
        <v>5589.46</v>
      </c>
      <c r="E645" s="19">
        <v>0</v>
      </c>
      <c r="F645" s="19">
        <v>0</v>
      </c>
      <c r="G645" s="19">
        <v>0</v>
      </c>
      <c r="H645" s="19">
        <v>838.41899999999998</v>
      </c>
    </row>
    <row r="646" spans="1:8">
      <c r="A646">
        <v>4499</v>
      </c>
      <c r="B646" t="s">
        <v>2321</v>
      </c>
      <c r="C646" t="s">
        <v>2322</v>
      </c>
      <c r="D646" s="19">
        <v>2093493</v>
      </c>
      <c r="E646" s="19">
        <v>52899.380922299431</v>
      </c>
      <c r="F646" s="19">
        <v>37838.04</v>
      </c>
      <c r="G646" s="19">
        <v>620.29573770491811</v>
      </c>
      <c r="H646" s="19">
        <v>319699.65600000002</v>
      </c>
    </row>
    <row r="647" spans="1:8">
      <c r="A647">
        <v>4509</v>
      </c>
      <c r="B647" t="s">
        <v>2325</v>
      </c>
      <c r="C647" t="s">
        <v>2326</v>
      </c>
      <c r="D647" s="19">
        <v>24913.93</v>
      </c>
      <c r="E647" s="19">
        <v>0</v>
      </c>
      <c r="F647" s="19">
        <v>0</v>
      </c>
      <c r="G647" s="19">
        <v>0</v>
      </c>
      <c r="H647" s="19">
        <v>3737.0895</v>
      </c>
    </row>
    <row r="648" spans="1:8">
      <c r="A648">
        <v>4507</v>
      </c>
      <c r="B648" t="s">
        <v>2328</v>
      </c>
      <c r="C648" t="s">
        <v>2329</v>
      </c>
      <c r="D648" s="19">
        <v>2311700.7799999998</v>
      </c>
      <c r="E648" s="19">
        <v>2170.6110610328637</v>
      </c>
      <c r="F648" s="19">
        <v>0</v>
      </c>
      <c r="G648" s="19">
        <v>0</v>
      </c>
      <c r="H648" s="19">
        <v>346755.11699999997</v>
      </c>
    </row>
  </sheetData>
  <autoFilter ref="A3:H648" xr:uid="{9691ABE9-9B13-4884-8BCE-93B16B4A3803}"/>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AB4C-30A4-49E9-9701-0118F1213A50}">
  <sheetPr codeName="Sheet7"/>
  <dimension ref="A1:H639"/>
  <sheetViews>
    <sheetView workbookViewId="0">
      <selection activeCell="I4" sqref="I4"/>
    </sheetView>
  </sheetViews>
  <sheetFormatPr defaultRowHeight="15"/>
  <cols>
    <col min="1" max="1" width="9" customWidth="1"/>
    <col min="2" max="2" width="13.28515625" style="17" customWidth="1"/>
    <col min="3" max="3" width="58.28515625" customWidth="1"/>
    <col min="4" max="4" width="21.85546875" style="19" customWidth="1"/>
    <col min="5" max="5" width="20.85546875" style="19" customWidth="1"/>
    <col min="6" max="6" width="18.85546875" style="19" customWidth="1"/>
    <col min="7" max="7" width="19.140625" style="19" customWidth="1"/>
    <col min="8" max="8" width="23" style="19" customWidth="1"/>
  </cols>
  <sheetData>
    <row r="1" spans="1:8">
      <c r="A1" t="s">
        <v>2393</v>
      </c>
      <c r="D1" s="19" t="s">
        <v>2334</v>
      </c>
      <c r="E1" s="19">
        <v>46111</v>
      </c>
      <c r="F1" s="19" t="s">
        <v>2335</v>
      </c>
    </row>
    <row r="2" spans="1:8">
      <c r="C2" t="s">
        <v>2336</v>
      </c>
      <c r="D2" s="19">
        <v>219495148.11999997</v>
      </c>
      <c r="F2" s="19">
        <v>4404784.2</v>
      </c>
      <c r="H2" s="19">
        <v>33584989.84799999</v>
      </c>
    </row>
    <row r="3" spans="1:8" s="20" customFormat="1" ht="135">
      <c r="A3" s="20" t="s">
        <v>2337</v>
      </c>
      <c r="B3" s="23" t="s">
        <v>2</v>
      </c>
      <c r="C3" s="21" t="s">
        <v>2338</v>
      </c>
      <c r="D3" s="22" t="s">
        <v>2339</v>
      </c>
      <c r="E3" s="26" t="s">
        <v>2340</v>
      </c>
      <c r="F3" s="22" t="s">
        <v>2341</v>
      </c>
      <c r="G3" s="26" t="s">
        <v>2342</v>
      </c>
      <c r="H3" s="26" t="s">
        <v>2343</v>
      </c>
    </row>
    <row r="4" spans="1:8">
      <c r="A4">
        <v>1000166</v>
      </c>
      <c r="B4" s="17" t="s">
        <v>89</v>
      </c>
      <c r="C4" t="s">
        <v>90</v>
      </c>
      <c r="D4" s="19">
        <v>55422.67</v>
      </c>
      <c r="E4" s="19">
        <v>0</v>
      </c>
      <c r="F4" s="19">
        <v>0</v>
      </c>
      <c r="G4" s="19">
        <v>0</v>
      </c>
      <c r="H4" s="19">
        <v>8313.4004999999997</v>
      </c>
    </row>
    <row r="5" spans="1:8">
      <c r="A5">
        <v>90199</v>
      </c>
      <c r="B5" s="17" t="s">
        <v>96</v>
      </c>
      <c r="C5" t="s">
        <v>97</v>
      </c>
      <c r="D5" s="19">
        <v>123466.81</v>
      </c>
      <c r="E5" s="19">
        <v>0</v>
      </c>
      <c r="F5" s="19">
        <v>928.77</v>
      </c>
      <c r="G5" s="19">
        <v>0</v>
      </c>
      <c r="H5" s="19">
        <v>18659.337</v>
      </c>
    </row>
    <row r="6" spans="1:8">
      <c r="A6">
        <v>85540</v>
      </c>
      <c r="B6" s="17" t="s">
        <v>100</v>
      </c>
      <c r="C6" t="s">
        <v>101</v>
      </c>
      <c r="D6" s="19">
        <v>20868.330000000002</v>
      </c>
      <c r="E6" s="19">
        <v>0</v>
      </c>
      <c r="F6" s="19">
        <v>0</v>
      </c>
      <c r="G6" s="19">
        <v>0</v>
      </c>
      <c r="H6" s="19">
        <v>3130.2495000000004</v>
      </c>
    </row>
    <row r="7" spans="1:8">
      <c r="A7">
        <v>90878</v>
      </c>
      <c r="B7" s="17" t="s">
        <v>104</v>
      </c>
      <c r="C7" t="s">
        <v>105</v>
      </c>
      <c r="D7" s="19">
        <v>1143670.52</v>
      </c>
      <c r="E7" s="19">
        <v>0</v>
      </c>
      <c r="F7" s="19">
        <v>8334.6</v>
      </c>
      <c r="G7" s="19">
        <v>0</v>
      </c>
      <c r="H7" s="19">
        <v>172800.76800000001</v>
      </c>
    </row>
    <row r="8" spans="1:8">
      <c r="A8">
        <v>79961</v>
      </c>
      <c r="B8" s="17" t="s">
        <v>108</v>
      </c>
      <c r="C8" t="s">
        <v>109</v>
      </c>
      <c r="D8" s="19">
        <v>102555.34</v>
      </c>
      <c r="E8" s="19">
        <v>0</v>
      </c>
      <c r="F8" s="19">
        <v>709.61</v>
      </c>
      <c r="G8" s="19">
        <v>0</v>
      </c>
      <c r="H8" s="19">
        <v>15489.742499999998</v>
      </c>
    </row>
    <row r="9" spans="1:8">
      <c r="A9">
        <v>92768</v>
      </c>
      <c r="B9" s="17" t="s">
        <v>112</v>
      </c>
      <c r="C9" t="s">
        <v>109</v>
      </c>
      <c r="D9" s="19">
        <v>187984.38</v>
      </c>
      <c r="E9" s="19">
        <v>0</v>
      </c>
      <c r="F9" s="19">
        <v>2718.89</v>
      </c>
      <c r="G9" s="19">
        <v>0</v>
      </c>
      <c r="H9" s="19">
        <v>28605.490500000004</v>
      </c>
    </row>
    <row r="10" spans="1:8">
      <c r="A10">
        <v>78897</v>
      </c>
      <c r="B10" s="17" t="s">
        <v>113</v>
      </c>
      <c r="C10" t="s">
        <v>114</v>
      </c>
      <c r="D10" s="19">
        <v>72239.009999999995</v>
      </c>
      <c r="E10" s="19">
        <v>0</v>
      </c>
      <c r="F10" s="19">
        <v>1157.0899999999999</v>
      </c>
      <c r="G10" s="19">
        <v>0</v>
      </c>
      <c r="H10" s="19">
        <v>11009.414999999999</v>
      </c>
    </row>
    <row r="11" spans="1:8">
      <c r="A11">
        <v>79213</v>
      </c>
      <c r="B11" s="17" t="s">
        <v>116</v>
      </c>
      <c r="C11" t="s">
        <v>117</v>
      </c>
      <c r="D11" s="19">
        <v>32879.68</v>
      </c>
      <c r="E11" s="19">
        <v>0</v>
      </c>
      <c r="F11" s="19">
        <v>0</v>
      </c>
      <c r="G11" s="19">
        <v>0</v>
      </c>
      <c r="H11" s="19">
        <v>4931.9520000000002</v>
      </c>
    </row>
    <row r="12" spans="1:8">
      <c r="A12">
        <v>4325</v>
      </c>
      <c r="B12" s="17" t="s">
        <v>120</v>
      </c>
      <c r="C12" t="s">
        <v>121</v>
      </c>
      <c r="D12" s="19">
        <v>48142.03</v>
      </c>
      <c r="E12" s="19">
        <v>0</v>
      </c>
      <c r="F12" s="19">
        <v>488.45</v>
      </c>
      <c r="G12" s="19">
        <v>0</v>
      </c>
      <c r="H12" s="19">
        <v>7294.5719999999992</v>
      </c>
    </row>
    <row r="13" spans="1:8">
      <c r="A13">
        <v>79437</v>
      </c>
      <c r="B13" s="17" t="s">
        <v>124</v>
      </c>
      <c r="C13" t="s">
        <v>125</v>
      </c>
      <c r="D13" s="19">
        <v>102746.77</v>
      </c>
      <c r="E13" s="19">
        <v>0</v>
      </c>
      <c r="F13" s="19">
        <v>1832.6</v>
      </c>
      <c r="G13" s="19">
        <v>0</v>
      </c>
      <c r="H13" s="19">
        <v>15686.905500000001</v>
      </c>
    </row>
    <row r="14" spans="1:8">
      <c r="A14">
        <v>4289</v>
      </c>
      <c r="B14" s="17" t="s">
        <v>127</v>
      </c>
      <c r="C14" t="s">
        <v>128</v>
      </c>
      <c r="D14" s="19">
        <v>1692221.17</v>
      </c>
      <c r="E14" s="19">
        <v>10968.100175925925</v>
      </c>
      <c r="F14" s="19">
        <v>0</v>
      </c>
      <c r="G14" s="19">
        <v>0</v>
      </c>
      <c r="H14" s="19">
        <v>253833.17549999998</v>
      </c>
    </row>
    <row r="15" spans="1:8">
      <c r="A15">
        <v>4249</v>
      </c>
      <c r="B15" s="17" t="s">
        <v>131</v>
      </c>
      <c r="C15" t="s">
        <v>132</v>
      </c>
      <c r="D15" s="19">
        <v>32211.41</v>
      </c>
      <c r="E15" s="19">
        <v>0</v>
      </c>
      <c r="F15" s="19">
        <v>385.47</v>
      </c>
      <c r="G15" s="19">
        <v>0</v>
      </c>
      <c r="H15" s="19">
        <v>4889.5320000000002</v>
      </c>
    </row>
    <row r="16" spans="1:8">
      <c r="A16">
        <v>79053</v>
      </c>
      <c r="B16" s="17" t="s">
        <v>135</v>
      </c>
      <c r="C16" t="s">
        <v>136</v>
      </c>
      <c r="D16" s="19">
        <v>16437.150000000001</v>
      </c>
      <c r="E16" s="19">
        <v>0</v>
      </c>
      <c r="F16" s="19">
        <v>0</v>
      </c>
      <c r="G16" s="19">
        <v>0</v>
      </c>
      <c r="H16" s="19">
        <v>2465.5725000000002</v>
      </c>
    </row>
    <row r="17" spans="1:8">
      <c r="A17">
        <v>449790</v>
      </c>
      <c r="B17" s="17" t="s">
        <v>139</v>
      </c>
      <c r="C17" t="s">
        <v>137</v>
      </c>
      <c r="D17" s="19">
        <v>2078.16</v>
      </c>
      <c r="E17" s="19">
        <v>0</v>
      </c>
      <c r="F17" s="19">
        <v>0</v>
      </c>
      <c r="G17" s="19">
        <v>0</v>
      </c>
      <c r="H17" s="19">
        <v>311.72399999999999</v>
      </c>
    </row>
    <row r="18" spans="1:8">
      <c r="A18">
        <v>4409</v>
      </c>
      <c r="B18" s="17" t="s">
        <v>142</v>
      </c>
      <c r="C18" t="s">
        <v>143</v>
      </c>
      <c r="D18" s="19">
        <v>85316.95</v>
      </c>
      <c r="E18" s="19">
        <v>0</v>
      </c>
      <c r="F18" s="19">
        <v>1680.9</v>
      </c>
      <c r="G18" s="19">
        <v>0</v>
      </c>
      <c r="H18" s="19">
        <v>13049.677499999998</v>
      </c>
    </row>
    <row r="19" spans="1:8">
      <c r="A19">
        <v>5978</v>
      </c>
      <c r="B19" s="17" t="s">
        <v>146</v>
      </c>
      <c r="C19" t="s">
        <v>147</v>
      </c>
      <c r="D19" s="19">
        <v>0</v>
      </c>
      <c r="E19" s="19">
        <v>0</v>
      </c>
      <c r="F19" s="19">
        <v>0</v>
      </c>
      <c r="G19" s="19">
        <v>0</v>
      </c>
      <c r="H19" s="19">
        <v>0</v>
      </c>
    </row>
    <row r="20" spans="1:8">
      <c r="A20">
        <v>78966</v>
      </c>
      <c r="B20" s="17" t="s">
        <v>150</v>
      </c>
      <c r="C20" t="s">
        <v>151</v>
      </c>
      <c r="D20" s="19">
        <v>0</v>
      </c>
      <c r="E20" s="19">
        <v>0</v>
      </c>
      <c r="F20" s="19">
        <v>0</v>
      </c>
      <c r="G20" s="19">
        <v>0</v>
      </c>
      <c r="H20" s="19">
        <v>0</v>
      </c>
    </row>
    <row r="21" spans="1:8">
      <c r="A21">
        <v>1002310</v>
      </c>
      <c r="B21" s="17" t="s">
        <v>2344</v>
      </c>
      <c r="C21" t="s">
        <v>2345</v>
      </c>
      <c r="D21" s="19">
        <v>0</v>
      </c>
      <c r="E21" s="19">
        <v>0</v>
      </c>
      <c r="F21" s="19">
        <v>0</v>
      </c>
      <c r="G21" s="19">
        <v>0</v>
      </c>
      <c r="H21" s="19">
        <v>0</v>
      </c>
    </row>
    <row r="22" spans="1:8">
      <c r="A22">
        <v>4280</v>
      </c>
      <c r="B22" s="17" t="s">
        <v>154</v>
      </c>
      <c r="C22" t="s">
        <v>155</v>
      </c>
      <c r="D22" s="19">
        <v>2323928.29</v>
      </c>
      <c r="E22" s="19">
        <v>29416.813797468356</v>
      </c>
      <c r="F22" s="19">
        <v>61130.78</v>
      </c>
      <c r="G22" s="19">
        <v>0</v>
      </c>
      <c r="H22" s="19">
        <v>357758.86049999995</v>
      </c>
    </row>
    <row r="23" spans="1:8">
      <c r="A23">
        <v>4161</v>
      </c>
      <c r="B23" s="17" t="s">
        <v>158</v>
      </c>
      <c r="C23" t="s">
        <v>159</v>
      </c>
      <c r="D23" s="19">
        <v>10785.29</v>
      </c>
      <c r="E23" s="19">
        <v>0</v>
      </c>
      <c r="F23" s="19">
        <v>508.75</v>
      </c>
      <c r="G23" s="19">
        <v>0</v>
      </c>
      <c r="H23" s="19">
        <v>1694.106</v>
      </c>
    </row>
    <row r="24" spans="1:8">
      <c r="A24">
        <v>4418</v>
      </c>
      <c r="B24" s="17" t="s">
        <v>162</v>
      </c>
      <c r="C24" t="s">
        <v>163</v>
      </c>
      <c r="D24" s="19">
        <v>149854.41</v>
      </c>
      <c r="E24" s="19">
        <v>4682.9503125000001</v>
      </c>
      <c r="F24" s="19">
        <v>3264.71</v>
      </c>
      <c r="G24" s="19">
        <v>932.77428571428572</v>
      </c>
      <c r="H24" s="19">
        <v>22967.867999999999</v>
      </c>
    </row>
    <row r="25" spans="1:8">
      <c r="A25">
        <v>80995</v>
      </c>
      <c r="B25" s="17" t="s">
        <v>166</v>
      </c>
      <c r="C25" t="s">
        <v>167</v>
      </c>
      <c r="D25" s="19">
        <v>101783.27</v>
      </c>
      <c r="E25" s="19">
        <v>0</v>
      </c>
      <c r="F25" s="19">
        <v>0</v>
      </c>
      <c r="G25" s="19">
        <v>0</v>
      </c>
      <c r="H25" s="19">
        <v>15267.4905</v>
      </c>
    </row>
    <row r="26" spans="1:8">
      <c r="A26">
        <v>79883</v>
      </c>
      <c r="B26" s="17" t="s">
        <v>170</v>
      </c>
      <c r="C26" t="s">
        <v>171</v>
      </c>
      <c r="D26" s="19">
        <v>34519.910000000003</v>
      </c>
      <c r="E26" s="19">
        <v>0</v>
      </c>
      <c r="F26" s="19">
        <v>0</v>
      </c>
      <c r="G26" s="19">
        <v>0</v>
      </c>
      <c r="H26" s="19">
        <v>5177.9865</v>
      </c>
    </row>
    <row r="27" spans="1:8">
      <c r="A27">
        <v>79874</v>
      </c>
      <c r="B27" s="17" t="s">
        <v>173</v>
      </c>
      <c r="C27" t="s">
        <v>174</v>
      </c>
      <c r="D27" s="19">
        <v>55829.35</v>
      </c>
      <c r="E27" s="19">
        <v>0</v>
      </c>
      <c r="F27" s="19">
        <v>0</v>
      </c>
      <c r="G27" s="19">
        <v>0</v>
      </c>
      <c r="H27" s="19">
        <v>8374.4025000000001</v>
      </c>
    </row>
    <row r="28" spans="1:8">
      <c r="A28">
        <v>79872</v>
      </c>
      <c r="B28" s="17" t="s">
        <v>177</v>
      </c>
      <c r="C28" t="s">
        <v>178</v>
      </c>
      <c r="D28" s="19">
        <v>53330.59</v>
      </c>
      <c r="E28" s="19">
        <v>0</v>
      </c>
      <c r="F28" s="19">
        <v>0</v>
      </c>
      <c r="G28" s="19">
        <v>0</v>
      </c>
      <c r="H28" s="19">
        <v>7999.5884999999989</v>
      </c>
    </row>
    <row r="29" spans="1:8">
      <c r="A29">
        <v>79873</v>
      </c>
      <c r="B29" s="17" t="s">
        <v>180</v>
      </c>
      <c r="C29" t="s">
        <v>181</v>
      </c>
      <c r="D29" s="19">
        <v>38203.879999999997</v>
      </c>
      <c r="E29" s="19">
        <v>0</v>
      </c>
      <c r="F29" s="19">
        <v>0</v>
      </c>
      <c r="G29" s="19">
        <v>0</v>
      </c>
      <c r="H29" s="19">
        <v>5730.5819999999994</v>
      </c>
    </row>
    <row r="30" spans="1:8">
      <c r="A30">
        <v>79875</v>
      </c>
      <c r="B30" s="17" t="s">
        <v>183</v>
      </c>
      <c r="C30" t="s">
        <v>184</v>
      </c>
      <c r="D30" s="19">
        <v>97043.58</v>
      </c>
      <c r="E30" s="19">
        <v>0</v>
      </c>
      <c r="F30" s="19">
        <v>0</v>
      </c>
      <c r="G30" s="19">
        <v>0</v>
      </c>
      <c r="H30" s="19">
        <v>14556.537</v>
      </c>
    </row>
    <row r="31" spans="1:8">
      <c r="A31">
        <v>80989</v>
      </c>
      <c r="B31" s="17" t="s">
        <v>186</v>
      </c>
      <c r="C31" t="s">
        <v>187</v>
      </c>
      <c r="D31" s="19">
        <v>112983.49</v>
      </c>
      <c r="E31" s="19">
        <v>0</v>
      </c>
      <c r="F31" s="19">
        <v>0</v>
      </c>
      <c r="G31" s="19">
        <v>0</v>
      </c>
      <c r="H31" s="19">
        <v>16947.523499999999</v>
      </c>
    </row>
    <row r="32" spans="1:8">
      <c r="A32">
        <v>88334</v>
      </c>
      <c r="B32" s="17" t="s">
        <v>189</v>
      </c>
      <c r="C32" t="s">
        <v>190</v>
      </c>
      <c r="D32" s="19">
        <v>65252.32</v>
      </c>
      <c r="E32" s="19">
        <v>0</v>
      </c>
      <c r="F32" s="19">
        <v>0</v>
      </c>
      <c r="G32" s="19">
        <v>0</v>
      </c>
      <c r="H32" s="19">
        <v>9787.848</v>
      </c>
    </row>
    <row r="33" spans="1:8">
      <c r="A33">
        <v>79877</v>
      </c>
      <c r="B33" s="17" t="s">
        <v>192</v>
      </c>
      <c r="C33" t="s">
        <v>193</v>
      </c>
      <c r="D33" s="19">
        <v>78917.850000000006</v>
      </c>
      <c r="E33" s="19">
        <v>0</v>
      </c>
      <c r="F33" s="19">
        <v>0</v>
      </c>
      <c r="G33" s="19">
        <v>0</v>
      </c>
      <c r="H33" s="19">
        <v>11837.6775</v>
      </c>
    </row>
    <row r="34" spans="1:8">
      <c r="A34">
        <v>79879</v>
      </c>
      <c r="B34" s="17" t="s">
        <v>196</v>
      </c>
      <c r="C34" t="s">
        <v>197</v>
      </c>
      <c r="D34" s="19">
        <v>76423.460000000006</v>
      </c>
      <c r="E34" s="19">
        <v>0</v>
      </c>
      <c r="F34" s="19">
        <v>0</v>
      </c>
      <c r="G34" s="19">
        <v>0</v>
      </c>
      <c r="H34" s="19">
        <v>11463.519</v>
      </c>
    </row>
    <row r="35" spans="1:8">
      <c r="A35">
        <v>1001346</v>
      </c>
      <c r="B35" s="17" t="s">
        <v>199</v>
      </c>
      <c r="C35" t="s">
        <v>200</v>
      </c>
      <c r="D35" s="19">
        <v>36426.19</v>
      </c>
      <c r="E35" s="19">
        <v>0</v>
      </c>
      <c r="F35" s="19">
        <v>0</v>
      </c>
      <c r="G35" s="19">
        <v>0</v>
      </c>
      <c r="H35" s="19">
        <v>5463.9285</v>
      </c>
    </row>
    <row r="36" spans="1:8">
      <c r="A36">
        <v>4348</v>
      </c>
      <c r="B36" s="17" t="s">
        <v>202</v>
      </c>
      <c r="C36" t="s">
        <v>203</v>
      </c>
      <c r="D36" s="19">
        <v>2214657.44</v>
      </c>
      <c r="E36" s="19">
        <v>0</v>
      </c>
      <c r="F36" s="19">
        <v>15091.92</v>
      </c>
      <c r="G36" s="19">
        <v>0</v>
      </c>
      <c r="H36" s="19">
        <v>334462.40399999998</v>
      </c>
    </row>
    <row r="37" spans="1:8">
      <c r="A37">
        <v>4406</v>
      </c>
      <c r="B37" s="17" t="s">
        <v>206</v>
      </c>
      <c r="C37" t="s">
        <v>207</v>
      </c>
      <c r="D37" s="19">
        <v>2851119.2</v>
      </c>
      <c r="E37" s="19">
        <v>36636.68545204222</v>
      </c>
      <c r="F37" s="19">
        <v>73703.66</v>
      </c>
      <c r="G37" s="19">
        <v>2632.2735714285714</v>
      </c>
      <c r="H37" s="19">
        <v>438723.42900000006</v>
      </c>
    </row>
    <row r="38" spans="1:8">
      <c r="A38">
        <v>4506</v>
      </c>
      <c r="B38" s="17" t="s">
        <v>210</v>
      </c>
      <c r="C38" t="s">
        <v>211</v>
      </c>
      <c r="D38" s="19">
        <v>51354.23</v>
      </c>
      <c r="E38" s="19">
        <v>0</v>
      </c>
      <c r="F38" s="19">
        <v>0</v>
      </c>
      <c r="G38" s="19">
        <v>0</v>
      </c>
      <c r="H38" s="19">
        <v>7703.1345000000001</v>
      </c>
    </row>
    <row r="39" spans="1:8">
      <c r="A39">
        <v>90532</v>
      </c>
      <c r="B39" s="17" t="s">
        <v>214</v>
      </c>
      <c r="C39" t="s">
        <v>215</v>
      </c>
      <c r="D39" s="19">
        <v>139466.18</v>
      </c>
      <c r="E39" s="19">
        <v>0</v>
      </c>
      <c r="F39" s="19">
        <v>0</v>
      </c>
      <c r="G39" s="19">
        <v>0</v>
      </c>
      <c r="H39" s="19">
        <v>21056.416499999996</v>
      </c>
    </row>
    <row r="40" spans="1:8">
      <c r="A40">
        <v>79547</v>
      </c>
      <c r="B40" s="17" t="s">
        <v>217</v>
      </c>
      <c r="C40" t="s">
        <v>2346</v>
      </c>
      <c r="D40" s="19">
        <v>0</v>
      </c>
      <c r="E40" s="19">
        <v>0</v>
      </c>
      <c r="F40" s="19">
        <v>0</v>
      </c>
      <c r="G40" s="19">
        <v>0</v>
      </c>
      <c r="H40" s="19">
        <v>0</v>
      </c>
    </row>
    <row r="41" spans="1:8">
      <c r="A41">
        <v>4178</v>
      </c>
      <c r="B41" s="17" t="s">
        <v>220</v>
      </c>
      <c r="C41" t="s">
        <v>221</v>
      </c>
      <c r="D41" s="19">
        <v>4050.36</v>
      </c>
      <c r="E41" s="19">
        <v>0</v>
      </c>
      <c r="F41" s="19">
        <v>0</v>
      </c>
      <c r="G41" s="19">
        <v>0</v>
      </c>
      <c r="H41" s="19">
        <v>711.12</v>
      </c>
    </row>
    <row r="42" spans="1:8">
      <c r="A42">
        <v>4443</v>
      </c>
      <c r="B42" s="17" t="s">
        <v>223</v>
      </c>
      <c r="C42" t="s">
        <v>224</v>
      </c>
      <c r="D42" s="19">
        <v>702574.82</v>
      </c>
      <c r="E42" s="19">
        <v>0</v>
      </c>
      <c r="F42" s="19">
        <v>26599.07</v>
      </c>
      <c r="G42" s="19">
        <v>0</v>
      </c>
      <c r="H42" s="19">
        <v>109376.08349999998</v>
      </c>
    </row>
    <row r="43" spans="1:8">
      <c r="A43">
        <v>79426</v>
      </c>
      <c r="B43" s="17" t="s">
        <v>227</v>
      </c>
      <c r="C43" t="s">
        <v>228</v>
      </c>
      <c r="D43" s="19">
        <v>40738.050000000003</v>
      </c>
      <c r="E43" s="19">
        <v>0</v>
      </c>
      <c r="F43" s="19">
        <v>0</v>
      </c>
      <c r="G43" s="19">
        <v>0</v>
      </c>
      <c r="H43" s="19">
        <v>6184.5135</v>
      </c>
    </row>
    <row r="44" spans="1:8">
      <c r="A44">
        <v>92312</v>
      </c>
      <c r="B44" s="17" t="s">
        <v>233</v>
      </c>
      <c r="C44" t="s">
        <v>234</v>
      </c>
      <c r="D44" s="19">
        <v>76143.75</v>
      </c>
      <c r="E44" s="19">
        <v>0</v>
      </c>
      <c r="F44" s="19">
        <v>0</v>
      </c>
      <c r="G44" s="19">
        <v>0</v>
      </c>
      <c r="H44" s="19">
        <v>11508.772499999999</v>
      </c>
    </row>
    <row r="45" spans="1:8">
      <c r="A45">
        <v>90917</v>
      </c>
      <c r="B45" s="17" t="s">
        <v>236</v>
      </c>
      <c r="C45" t="s">
        <v>237</v>
      </c>
      <c r="D45" s="19">
        <v>77719.710000000006</v>
      </c>
      <c r="E45" s="19">
        <v>0</v>
      </c>
      <c r="F45" s="19">
        <v>0</v>
      </c>
      <c r="G45" s="19">
        <v>0</v>
      </c>
      <c r="H45" s="19">
        <v>11745.066000000001</v>
      </c>
    </row>
    <row r="46" spans="1:8">
      <c r="A46">
        <v>92314</v>
      </c>
      <c r="B46" s="17" t="s">
        <v>239</v>
      </c>
      <c r="C46" t="s">
        <v>240</v>
      </c>
      <c r="D46" s="19">
        <v>68074.47</v>
      </c>
      <c r="E46" s="19">
        <v>0</v>
      </c>
      <c r="F46" s="19">
        <v>0</v>
      </c>
      <c r="G46" s="19">
        <v>0</v>
      </c>
      <c r="H46" s="19">
        <v>10306.659</v>
      </c>
    </row>
    <row r="47" spans="1:8">
      <c r="A47">
        <v>91878</v>
      </c>
      <c r="B47" s="17" t="s">
        <v>242</v>
      </c>
      <c r="C47" t="s">
        <v>243</v>
      </c>
      <c r="D47" s="19">
        <v>80828.67</v>
      </c>
      <c r="E47" s="19">
        <v>0</v>
      </c>
      <c r="F47" s="19">
        <v>0</v>
      </c>
      <c r="G47" s="19">
        <v>0</v>
      </c>
      <c r="H47" s="19">
        <v>12338.513999999999</v>
      </c>
    </row>
    <row r="48" spans="1:8">
      <c r="A48">
        <v>92656</v>
      </c>
      <c r="B48" s="17" t="s">
        <v>245</v>
      </c>
      <c r="C48" t="s">
        <v>246</v>
      </c>
      <c r="D48" s="19">
        <v>102202.84</v>
      </c>
      <c r="E48" s="19">
        <v>0</v>
      </c>
      <c r="F48" s="19">
        <v>0</v>
      </c>
      <c r="G48" s="19">
        <v>0</v>
      </c>
      <c r="H48" s="19">
        <v>15468.190499999997</v>
      </c>
    </row>
    <row r="49" spans="1:8">
      <c r="A49">
        <v>91758</v>
      </c>
      <c r="B49" s="17" t="s">
        <v>248</v>
      </c>
      <c r="C49" t="s">
        <v>249</v>
      </c>
      <c r="D49" s="19">
        <v>101547.72</v>
      </c>
      <c r="E49" s="19">
        <v>0</v>
      </c>
      <c r="F49" s="19">
        <v>0</v>
      </c>
      <c r="G49" s="19">
        <v>0</v>
      </c>
      <c r="H49" s="19">
        <v>15385.7415</v>
      </c>
    </row>
    <row r="50" spans="1:8">
      <c r="A50">
        <v>90857</v>
      </c>
      <c r="B50" s="17" t="s">
        <v>251</v>
      </c>
      <c r="C50" t="s">
        <v>252</v>
      </c>
      <c r="D50" s="19">
        <v>150084.12</v>
      </c>
      <c r="E50" s="19">
        <v>0</v>
      </c>
      <c r="F50" s="19">
        <v>0</v>
      </c>
      <c r="G50" s="19">
        <v>0</v>
      </c>
      <c r="H50" s="19">
        <v>22669.327499999999</v>
      </c>
    </row>
    <row r="51" spans="1:8">
      <c r="A51">
        <v>90915</v>
      </c>
      <c r="B51" s="17" t="s">
        <v>257</v>
      </c>
      <c r="C51" t="s">
        <v>255</v>
      </c>
      <c r="D51" s="19">
        <v>127935.48</v>
      </c>
      <c r="E51" s="19">
        <v>0</v>
      </c>
      <c r="F51" s="19">
        <v>0</v>
      </c>
      <c r="G51" s="19">
        <v>0</v>
      </c>
      <c r="H51" s="19">
        <v>19307.109</v>
      </c>
    </row>
    <row r="52" spans="1:8">
      <c r="A52">
        <v>1001937</v>
      </c>
      <c r="B52" s="17" t="s">
        <v>254</v>
      </c>
      <c r="C52" t="s">
        <v>255</v>
      </c>
      <c r="D52" s="19">
        <v>0</v>
      </c>
      <c r="E52" s="19">
        <v>0</v>
      </c>
      <c r="F52" s="19">
        <v>0</v>
      </c>
      <c r="G52" s="19">
        <v>0</v>
      </c>
      <c r="H52" s="19">
        <v>0</v>
      </c>
    </row>
    <row r="53" spans="1:8">
      <c r="A53">
        <v>90916</v>
      </c>
      <c r="B53" s="17" t="s">
        <v>258</v>
      </c>
      <c r="C53" t="s">
        <v>259</v>
      </c>
      <c r="D53" s="19">
        <v>103710.01</v>
      </c>
      <c r="E53" s="19">
        <v>0</v>
      </c>
      <c r="F53" s="19">
        <v>0</v>
      </c>
      <c r="G53" s="19">
        <v>0</v>
      </c>
      <c r="H53" s="19">
        <v>15705.0795</v>
      </c>
    </row>
    <row r="54" spans="1:8">
      <c r="A54">
        <v>89486</v>
      </c>
      <c r="B54" s="17" t="s">
        <v>261</v>
      </c>
      <c r="C54" t="s">
        <v>262</v>
      </c>
      <c r="D54" s="19">
        <v>76964.41</v>
      </c>
      <c r="E54" s="19">
        <v>0</v>
      </c>
      <c r="F54" s="19">
        <v>0</v>
      </c>
      <c r="G54" s="19">
        <v>0</v>
      </c>
      <c r="H54" s="19">
        <v>11544.6615</v>
      </c>
    </row>
    <row r="55" spans="1:8">
      <c r="A55">
        <v>134379</v>
      </c>
      <c r="B55" s="17" t="s">
        <v>264</v>
      </c>
      <c r="C55" t="s">
        <v>265</v>
      </c>
      <c r="D55" s="19">
        <v>21865.8</v>
      </c>
      <c r="E55" s="19">
        <v>0</v>
      </c>
      <c r="F55" s="19">
        <v>0</v>
      </c>
      <c r="G55" s="19">
        <v>0</v>
      </c>
      <c r="H55" s="19">
        <v>3279.87</v>
      </c>
    </row>
    <row r="56" spans="1:8">
      <c r="A56">
        <v>4331</v>
      </c>
      <c r="B56" s="17" t="s">
        <v>270</v>
      </c>
      <c r="C56" t="s">
        <v>269</v>
      </c>
      <c r="D56" s="19">
        <v>38741.51</v>
      </c>
      <c r="E56" s="19">
        <v>0</v>
      </c>
      <c r="F56" s="19">
        <v>0</v>
      </c>
      <c r="G56" s="19">
        <v>0</v>
      </c>
      <c r="H56" s="19">
        <v>5811.2264999999998</v>
      </c>
    </row>
    <row r="57" spans="1:8">
      <c r="A57">
        <v>85816</v>
      </c>
      <c r="B57" s="17" t="s">
        <v>272</v>
      </c>
      <c r="C57" t="s">
        <v>269</v>
      </c>
      <c r="D57" s="19">
        <v>73047.45</v>
      </c>
      <c r="E57" s="19">
        <v>0</v>
      </c>
      <c r="F57" s="19">
        <v>0</v>
      </c>
      <c r="G57" s="19">
        <v>0</v>
      </c>
      <c r="H57" s="19">
        <v>10957.117499999998</v>
      </c>
    </row>
    <row r="58" spans="1:8">
      <c r="A58">
        <v>90779</v>
      </c>
      <c r="B58" s="17" t="s">
        <v>268</v>
      </c>
      <c r="C58" t="s">
        <v>269</v>
      </c>
      <c r="D58" s="19">
        <v>49190.29</v>
      </c>
      <c r="E58" s="19">
        <v>0</v>
      </c>
      <c r="F58" s="19">
        <v>0</v>
      </c>
      <c r="G58" s="19">
        <v>0</v>
      </c>
      <c r="H58" s="19">
        <v>7378.5434999999998</v>
      </c>
    </row>
    <row r="59" spans="1:8">
      <c r="A59">
        <v>91131</v>
      </c>
      <c r="B59" s="17" t="s">
        <v>271</v>
      </c>
      <c r="C59" t="s">
        <v>269</v>
      </c>
      <c r="D59" s="19">
        <v>47428.83</v>
      </c>
      <c r="E59" s="19">
        <v>0</v>
      </c>
      <c r="F59" s="19">
        <v>0</v>
      </c>
      <c r="G59" s="19">
        <v>0</v>
      </c>
      <c r="H59" s="19">
        <v>7114.3244999999997</v>
      </c>
    </row>
    <row r="60" spans="1:8">
      <c r="A60">
        <v>91958</v>
      </c>
      <c r="B60" s="17" t="s">
        <v>273</v>
      </c>
      <c r="C60" t="s">
        <v>274</v>
      </c>
      <c r="D60" s="19">
        <v>177484.96</v>
      </c>
      <c r="E60" s="19">
        <v>0</v>
      </c>
      <c r="F60" s="19">
        <v>4905.4799999999996</v>
      </c>
      <c r="G60" s="19">
        <v>0</v>
      </c>
      <c r="H60" s="19">
        <v>27358.565999999999</v>
      </c>
    </row>
    <row r="61" spans="1:8">
      <c r="A61">
        <v>4346</v>
      </c>
      <c r="B61" s="17" t="s">
        <v>276</v>
      </c>
      <c r="C61" t="s">
        <v>2347</v>
      </c>
      <c r="D61" s="19">
        <v>17302.82</v>
      </c>
      <c r="E61" s="19">
        <v>0</v>
      </c>
      <c r="F61" s="19">
        <v>0</v>
      </c>
      <c r="G61" s="19">
        <v>0</v>
      </c>
      <c r="H61" s="19">
        <v>2595.4229999999998</v>
      </c>
    </row>
    <row r="62" spans="1:8">
      <c r="A62">
        <v>1002079</v>
      </c>
      <c r="B62" s="17" t="s">
        <v>280</v>
      </c>
      <c r="C62" t="s">
        <v>281</v>
      </c>
      <c r="D62" s="19">
        <v>17792.060000000001</v>
      </c>
      <c r="E62" s="19">
        <v>0</v>
      </c>
      <c r="F62" s="19">
        <v>301.54000000000002</v>
      </c>
      <c r="G62" s="19">
        <v>0</v>
      </c>
      <c r="H62" s="19">
        <v>2714.0400000000004</v>
      </c>
    </row>
    <row r="63" spans="1:8">
      <c r="A63">
        <v>79947</v>
      </c>
      <c r="B63" s="17" t="s">
        <v>282</v>
      </c>
      <c r="C63" t="s">
        <v>283</v>
      </c>
      <c r="D63" s="19">
        <v>360229.31</v>
      </c>
      <c r="E63" s="19">
        <v>0</v>
      </c>
      <c r="F63" s="19">
        <v>2518.6</v>
      </c>
      <c r="G63" s="19">
        <v>0</v>
      </c>
      <c r="H63" s="19">
        <v>54412.186499999996</v>
      </c>
    </row>
    <row r="64" spans="1:8">
      <c r="A64">
        <v>87407</v>
      </c>
      <c r="B64" s="17" t="s">
        <v>286</v>
      </c>
      <c r="C64" t="s">
        <v>287</v>
      </c>
      <c r="D64" s="19">
        <v>286132.49</v>
      </c>
      <c r="E64" s="19">
        <v>0</v>
      </c>
      <c r="F64" s="19">
        <v>1866.81</v>
      </c>
      <c r="G64" s="19">
        <v>0</v>
      </c>
      <c r="H64" s="19">
        <v>43199.894999999997</v>
      </c>
    </row>
    <row r="65" spans="1:8">
      <c r="A65">
        <v>8336</v>
      </c>
      <c r="B65" s="17" t="s">
        <v>290</v>
      </c>
      <c r="C65" t="s">
        <v>291</v>
      </c>
      <c r="D65" s="19">
        <v>80949.98</v>
      </c>
      <c r="E65" s="19">
        <v>0</v>
      </c>
      <c r="F65" s="19">
        <v>0</v>
      </c>
      <c r="G65" s="19">
        <v>0</v>
      </c>
      <c r="H65" s="19">
        <v>12142.496999999999</v>
      </c>
    </row>
    <row r="66" spans="1:8">
      <c r="A66">
        <v>8326</v>
      </c>
      <c r="B66" s="17" t="s">
        <v>352</v>
      </c>
      <c r="C66" t="s">
        <v>2348</v>
      </c>
      <c r="D66" s="19">
        <v>96389.18</v>
      </c>
      <c r="E66" s="19">
        <v>0</v>
      </c>
      <c r="F66" s="19">
        <v>0</v>
      </c>
      <c r="G66" s="19">
        <v>0</v>
      </c>
      <c r="H66" s="19">
        <v>14458.376999999999</v>
      </c>
    </row>
    <row r="67" spans="1:8">
      <c r="A67">
        <v>90758</v>
      </c>
      <c r="B67" s="17" t="s">
        <v>296</v>
      </c>
      <c r="C67" t="s">
        <v>297</v>
      </c>
      <c r="D67" s="19">
        <v>244365.56</v>
      </c>
      <c r="E67" s="19">
        <v>0</v>
      </c>
      <c r="F67" s="19">
        <v>0</v>
      </c>
      <c r="G67" s="19">
        <v>0</v>
      </c>
      <c r="H67" s="19">
        <v>36835.163999999997</v>
      </c>
    </row>
    <row r="68" spans="1:8">
      <c r="A68">
        <v>1001949</v>
      </c>
      <c r="B68" s="17" t="s">
        <v>299</v>
      </c>
      <c r="C68" t="s">
        <v>300</v>
      </c>
      <c r="D68" s="19">
        <v>0</v>
      </c>
      <c r="E68" s="19">
        <v>0</v>
      </c>
      <c r="F68" s="19">
        <v>0</v>
      </c>
      <c r="G68" s="19">
        <v>0</v>
      </c>
      <c r="H68" s="19">
        <v>0</v>
      </c>
    </row>
    <row r="69" spans="1:8">
      <c r="A69">
        <v>92566</v>
      </c>
      <c r="B69" s="17" t="s">
        <v>301</v>
      </c>
      <c r="C69" t="s">
        <v>302</v>
      </c>
      <c r="D69" s="19">
        <v>10559.49</v>
      </c>
      <c r="E69" s="19">
        <v>0</v>
      </c>
      <c r="F69" s="19">
        <v>0</v>
      </c>
      <c r="G69" s="19">
        <v>0</v>
      </c>
      <c r="H69" s="19">
        <v>1591.2074999999998</v>
      </c>
    </row>
    <row r="70" spans="1:8">
      <c r="A70">
        <v>395879</v>
      </c>
      <c r="B70" s="17" t="s">
        <v>304</v>
      </c>
      <c r="C70" t="s">
        <v>305</v>
      </c>
      <c r="D70" s="19">
        <v>0</v>
      </c>
      <c r="E70" s="19">
        <v>0</v>
      </c>
      <c r="F70" s="19">
        <v>0</v>
      </c>
      <c r="G70" s="19">
        <v>0</v>
      </c>
      <c r="H70" s="19">
        <v>0</v>
      </c>
    </row>
    <row r="71" spans="1:8">
      <c r="A71">
        <v>4345</v>
      </c>
      <c r="B71" s="17" t="s">
        <v>307</v>
      </c>
      <c r="C71" t="s">
        <v>308</v>
      </c>
      <c r="D71" s="19">
        <v>95026.74</v>
      </c>
      <c r="E71" s="19">
        <v>0</v>
      </c>
      <c r="F71" s="19">
        <v>0</v>
      </c>
      <c r="G71" s="19">
        <v>0</v>
      </c>
      <c r="H71" s="19">
        <v>14254.011</v>
      </c>
    </row>
    <row r="72" spans="1:8">
      <c r="A72">
        <v>6415</v>
      </c>
      <c r="B72" s="17" t="s">
        <v>2349</v>
      </c>
      <c r="C72" t="s">
        <v>2350</v>
      </c>
      <c r="D72" s="19">
        <v>0</v>
      </c>
      <c r="E72" s="19">
        <v>0</v>
      </c>
      <c r="F72" s="19">
        <v>0</v>
      </c>
      <c r="G72" s="19">
        <v>0</v>
      </c>
      <c r="H72" s="19">
        <v>0</v>
      </c>
    </row>
    <row r="73" spans="1:8">
      <c r="A73">
        <v>6393</v>
      </c>
      <c r="B73" s="17" t="s">
        <v>311</v>
      </c>
      <c r="C73" t="s">
        <v>2351</v>
      </c>
      <c r="D73" s="19">
        <v>191460.59</v>
      </c>
      <c r="E73" s="19">
        <v>0</v>
      </c>
      <c r="F73" s="19">
        <v>17865.28</v>
      </c>
      <c r="G73" s="19">
        <v>0</v>
      </c>
      <c r="H73" s="19">
        <v>31398.880499999999</v>
      </c>
    </row>
    <row r="74" spans="1:8">
      <c r="A74">
        <v>4274</v>
      </c>
      <c r="B74" s="17" t="s">
        <v>315</v>
      </c>
      <c r="C74" t="s">
        <v>316</v>
      </c>
      <c r="D74" s="19">
        <v>53480.85</v>
      </c>
      <c r="E74" s="19">
        <v>0</v>
      </c>
      <c r="F74" s="19">
        <v>0</v>
      </c>
      <c r="G74" s="19">
        <v>0</v>
      </c>
      <c r="H74" s="19">
        <v>8110.9814999999999</v>
      </c>
    </row>
    <row r="75" spans="1:8">
      <c r="A75">
        <v>4187</v>
      </c>
      <c r="B75" s="17" t="s">
        <v>319</v>
      </c>
      <c r="C75" t="s">
        <v>320</v>
      </c>
      <c r="D75" s="19">
        <v>10163.540000000001</v>
      </c>
      <c r="E75" s="19">
        <v>0</v>
      </c>
      <c r="F75" s="19">
        <v>326.24</v>
      </c>
      <c r="G75" s="19">
        <v>0</v>
      </c>
      <c r="H75" s="19">
        <v>1573.4670000000001</v>
      </c>
    </row>
    <row r="76" spans="1:8">
      <c r="A76">
        <v>4471</v>
      </c>
      <c r="B76" s="17" t="s">
        <v>323</v>
      </c>
      <c r="C76" t="s">
        <v>324</v>
      </c>
      <c r="D76" s="19">
        <v>57784.33</v>
      </c>
      <c r="E76" s="19">
        <v>0</v>
      </c>
      <c r="F76" s="19">
        <v>783.16</v>
      </c>
      <c r="G76" s="19">
        <v>0</v>
      </c>
      <c r="H76" s="19">
        <v>8785.1234999999997</v>
      </c>
    </row>
    <row r="77" spans="1:8">
      <c r="A77">
        <v>91303</v>
      </c>
      <c r="B77" s="17" t="s">
        <v>337</v>
      </c>
      <c r="C77" t="s">
        <v>329</v>
      </c>
      <c r="D77" s="19">
        <v>577428.78</v>
      </c>
      <c r="E77" s="19">
        <v>0</v>
      </c>
      <c r="F77" s="19">
        <v>23005.85</v>
      </c>
      <c r="G77" s="19">
        <v>0</v>
      </c>
      <c r="H77" s="19">
        <v>90065.194499999998</v>
      </c>
    </row>
    <row r="78" spans="1:8">
      <c r="A78">
        <v>522074</v>
      </c>
      <c r="B78" s="17" t="s">
        <v>331</v>
      </c>
      <c r="C78" t="s">
        <v>332</v>
      </c>
      <c r="D78" s="19">
        <v>511429.15</v>
      </c>
      <c r="E78" s="19">
        <v>0</v>
      </c>
      <c r="F78" s="19">
        <v>3766.31</v>
      </c>
      <c r="G78" s="19">
        <v>0</v>
      </c>
      <c r="H78" s="19">
        <v>77279.319000000003</v>
      </c>
    </row>
    <row r="79" spans="1:8">
      <c r="A79">
        <v>4272</v>
      </c>
      <c r="B79" s="17" t="s">
        <v>342</v>
      </c>
      <c r="C79" t="s">
        <v>343</v>
      </c>
      <c r="D79" s="19">
        <v>1099911.44</v>
      </c>
      <c r="E79" s="19">
        <v>40487.537668711659</v>
      </c>
      <c r="F79" s="19">
        <v>13989.98</v>
      </c>
      <c r="G79" s="19">
        <v>215.23046153846155</v>
      </c>
      <c r="H79" s="19">
        <v>167085.21299999999</v>
      </c>
    </row>
    <row r="80" spans="1:8">
      <c r="A80">
        <v>79929</v>
      </c>
      <c r="B80" s="17" t="s">
        <v>346</v>
      </c>
      <c r="C80" t="s">
        <v>347</v>
      </c>
      <c r="D80" s="19">
        <v>0</v>
      </c>
      <c r="E80" s="19">
        <v>0</v>
      </c>
      <c r="F80" s="19">
        <v>0</v>
      </c>
      <c r="G80" s="19">
        <v>0</v>
      </c>
      <c r="H80" s="19">
        <v>0</v>
      </c>
    </row>
    <row r="81" spans="1:8">
      <c r="A81">
        <v>89869</v>
      </c>
      <c r="B81" s="17" t="s">
        <v>349</v>
      </c>
      <c r="C81" t="s">
        <v>350</v>
      </c>
      <c r="D81" s="19">
        <v>42751.34</v>
      </c>
      <c r="E81" s="19">
        <v>0</v>
      </c>
      <c r="F81" s="19">
        <v>0</v>
      </c>
      <c r="G81" s="19">
        <v>0</v>
      </c>
      <c r="H81" s="19">
        <v>6412.7009999999991</v>
      </c>
    </row>
    <row r="82" spans="1:8">
      <c r="A82">
        <v>4412</v>
      </c>
      <c r="B82" s="17" t="s">
        <v>356</v>
      </c>
      <c r="C82" t="s">
        <v>357</v>
      </c>
      <c r="D82" s="19">
        <v>269732.88</v>
      </c>
      <c r="E82" s="19">
        <v>0</v>
      </c>
      <c r="F82" s="19">
        <v>13937.37</v>
      </c>
      <c r="G82" s="19">
        <v>0</v>
      </c>
      <c r="H82" s="19">
        <v>42550.537499999999</v>
      </c>
    </row>
    <row r="83" spans="1:8">
      <c r="A83">
        <v>4468</v>
      </c>
      <c r="B83" s="17" t="s">
        <v>360</v>
      </c>
      <c r="C83" t="s">
        <v>361</v>
      </c>
      <c r="D83" s="19">
        <v>102356.53</v>
      </c>
      <c r="E83" s="19">
        <v>1931.2552830188679</v>
      </c>
      <c r="F83" s="19">
        <v>3503.41</v>
      </c>
      <c r="G83" s="19">
        <v>0</v>
      </c>
      <c r="H83" s="19">
        <v>15878.991</v>
      </c>
    </row>
    <row r="84" spans="1:8">
      <c r="A84">
        <v>79204</v>
      </c>
      <c r="B84" s="17" t="s">
        <v>364</v>
      </c>
      <c r="C84" t="s">
        <v>365</v>
      </c>
      <c r="D84" s="19">
        <v>80740.41</v>
      </c>
      <c r="E84" s="19">
        <v>0</v>
      </c>
      <c r="F84" s="19">
        <v>0</v>
      </c>
      <c r="G84" s="19">
        <v>0</v>
      </c>
      <c r="H84" s="19">
        <v>12208.044</v>
      </c>
    </row>
    <row r="85" spans="1:8">
      <c r="A85">
        <v>4294</v>
      </c>
      <c r="B85" s="17" t="s">
        <v>368</v>
      </c>
      <c r="C85" t="s">
        <v>369</v>
      </c>
      <c r="D85" s="19">
        <v>115625.91</v>
      </c>
      <c r="E85" s="19">
        <v>0</v>
      </c>
      <c r="F85" s="19">
        <v>0</v>
      </c>
      <c r="G85" s="19">
        <v>0</v>
      </c>
      <c r="H85" s="19">
        <v>17522.391</v>
      </c>
    </row>
    <row r="86" spans="1:8">
      <c r="A86">
        <v>90885</v>
      </c>
      <c r="B86" s="17" t="s">
        <v>371</v>
      </c>
      <c r="C86" t="s">
        <v>372</v>
      </c>
      <c r="D86" s="19">
        <v>57939.72</v>
      </c>
      <c r="E86" s="19">
        <v>0</v>
      </c>
      <c r="F86" s="19">
        <v>0</v>
      </c>
      <c r="G86" s="19">
        <v>0</v>
      </c>
      <c r="H86" s="19">
        <v>8843.351999999999</v>
      </c>
    </row>
    <row r="87" spans="1:8">
      <c r="A87">
        <v>4268</v>
      </c>
      <c r="B87" s="17" t="s">
        <v>375</v>
      </c>
      <c r="C87" t="s">
        <v>376</v>
      </c>
      <c r="D87" s="19">
        <v>536888.01</v>
      </c>
      <c r="E87" s="19">
        <v>6839.3377070063698</v>
      </c>
      <c r="F87" s="19">
        <v>18152.61</v>
      </c>
      <c r="G87" s="19">
        <v>0</v>
      </c>
      <c r="H87" s="19">
        <v>83256.092999999993</v>
      </c>
    </row>
    <row r="88" spans="1:8">
      <c r="A88">
        <v>6361</v>
      </c>
      <c r="B88" s="17" t="s">
        <v>401</v>
      </c>
      <c r="C88" t="s">
        <v>380</v>
      </c>
      <c r="D88" s="19">
        <v>102556.36</v>
      </c>
      <c r="E88" s="19">
        <v>0</v>
      </c>
      <c r="F88" s="19">
        <v>0</v>
      </c>
      <c r="G88" s="19">
        <v>0</v>
      </c>
      <c r="H88" s="19">
        <v>15677.458499999999</v>
      </c>
    </row>
    <row r="89" spans="1:8">
      <c r="A89">
        <v>90862</v>
      </c>
      <c r="B89" s="17" t="s">
        <v>399</v>
      </c>
      <c r="C89" t="s">
        <v>380</v>
      </c>
      <c r="D89" s="19">
        <v>94679.54</v>
      </c>
      <c r="E89" s="19">
        <v>0</v>
      </c>
      <c r="F89" s="19">
        <v>0</v>
      </c>
      <c r="G89" s="19">
        <v>0</v>
      </c>
      <c r="H89" s="19">
        <v>14324.585999999998</v>
      </c>
    </row>
    <row r="90" spans="1:8">
      <c r="A90">
        <v>91949</v>
      </c>
      <c r="B90" s="17" t="s">
        <v>402</v>
      </c>
      <c r="C90" t="s">
        <v>380</v>
      </c>
      <c r="D90" s="19">
        <v>117784.74</v>
      </c>
      <c r="E90" s="19">
        <v>0</v>
      </c>
      <c r="F90" s="19">
        <v>0</v>
      </c>
      <c r="G90" s="19">
        <v>0</v>
      </c>
      <c r="H90" s="19">
        <v>17779.959000000003</v>
      </c>
    </row>
    <row r="91" spans="1:8">
      <c r="A91">
        <v>92318</v>
      </c>
      <c r="B91" s="17" t="s">
        <v>385</v>
      </c>
      <c r="C91" t="s">
        <v>380</v>
      </c>
      <c r="D91" s="19">
        <v>82671.13</v>
      </c>
      <c r="E91" s="19">
        <v>0</v>
      </c>
      <c r="F91" s="19">
        <v>0</v>
      </c>
      <c r="G91" s="19">
        <v>0</v>
      </c>
      <c r="H91" s="19">
        <v>12810.205500000002</v>
      </c>
    </row>
    <row r="92" spans="1:8">
      <c r="A92">
        <v>92320</v>
      </c>
      <c r="B92" s="17" t="s">
        <v>384</v>
      </c>
      <c r="C92" t="s">
        <v>380</v>
      </c>
      <c r="D92" s="19">
        <v>81325.179999999993</v>
      </c>
      <c r="E92" s="19">
        <v>0</v>
      </c>
      <c r="F92" s="19">
        <v>0</v>
      </c>
      <c r="G92" s="19">
        <v>0</v>
      </c>
      <c r="H92" s="19">
        <v>12293.620499999997</v>
      </c>
    </row>
    <row r="93" spans="1:8">
      <c r="A93">
        <v>92349</v>
      </c>
      <c r="B93" s="17" t="s">
        <v>388</v>
      </c>
      <c r="C93" t="s">
        <v>380</v>
      </c>
      <c r="D93" s="19">
        <v>35523.040000000001</v>
      </c>
      <c r="E93" s="19">
        <v>0</v>
      </c>
      <c r="F93" s="19">
        <v>0</v>
      </c>
      <c r="G93" s="19">
        <v>0</v>
      </c>
      <c r="H93" s="19">
        <v>5449.5974999999999</v>
      </c>
    </row>
    <row r="94" spans="1:8">
      <c r="A94">
        <v>92736</v>
      </c>
      <c r="B94" s="17" t="s">
        <v>397</v>
      </c>
      <c r="C94" t="s">
        <v>380</v>
      </c>
      <c r="D94" s="19">
        <v>91696.7</v>
      </c>
      <c r="E94" s="19">
        <v>0</v>
      </c>
      <c r="F94" s="19">
        <v>0</v>
      </c>
      <c r="G94" s="19">
        <v>0</v>
      </c>
      <c r="H94" s="19">
        <v>13969.958999999999</v>
      </c>
    </row>
    <row r="95" spans="1:8">
      <c r="A95">
        <v>92863</v>
      </c>
      <c r="B95" s="17" t="s">
        <v>392</v>
      </c>
      <c r="C95" t="s">
        <v>380</v>
      </c>
      <c r="D95" s="19">
        <v>70362.67</v>
      </c>
      <c r="E95" s="19">
        <v>0</v>
      </c>
      <c r="F95" s="19">
        <v>0</v>
      </c>
      <c r="G95" s="19">
        <v>0</v>
      </c>
      <c r="H95" s="19">
        <v>10629.891</v>
      </c>
    </row>
    <row r="96" spans="1:8">
      <c r="A96">
        <v>92865</v>
      </c>
      <c r="B96" s="17" t="s">
        <v>391</v>
      </c>
      <c r="C96" t="s">
        <v>380</v>
      </c>
      <c r="D96" s="19">
        <v>66181.05</v>
      </c>
      <c r="E96" s="19">
        <v>0</v>
      </c>
      <c r="F96" s="19">
        <v>0</v>
      </c>
      <c r="G96" s="19">
        <v>0</v>
      </c>
      <c r="H96" s="19">
        <v>10007.124</v>
      </c>
    </row>
    <row r="97" spans="1:8">
      <c r="A97">
        <v>92997</v>
      </c>
      <c r="B97" s="17" t="s">
        <v>395</v>
      </c>
      <c r="C97" t="s">
        <v>380</v>
      </c>
      <c r="D97" s="19">
        <v>82525.73</v>
      </c>
      <c r="E97" s="19">
        <v>0</v>
      </c>
      <c r="F97" s="19">
        <v>0</v>
      </c>
      <c r="G97" s="19">
        <v>0</v>
      </c>
      <c r="H97" s="19">
        <v>12468.4035</v>
      </c>
    </row>
    <row r="98" spans="1:8">
      <c r="A98">
        <v>273398</v>
      </c>
      <c r="B98" s="17" t="s">
        <v>396</v>
      </c>
      <c r="C98" t="s">
        <v>380</v>
      </c>
      <c r="D98" s="19">
        <v>94404.02</v>
      </c>
      <c r="E98" s="19">
        <v>0</v>
      </c>
      <c r="F98" s="19">
        <v>0</v>
      </c>
      <c r="G98" s="19">
        <v>0</v>
      </c>
      <c r="H98" s="19">
        <v>14259.475499999999</v>
      </c>
    </row>
    <row r="99" spans="1:8">
      <c r="A99">
        <v>549803</v>
      </c>
      <c r="B99" s="17" t="s">
        <v>390</v>
      </c>
      <c r="C99" t="s">
        <v>380</v>
      </c>
      <c r="D99" s="19">
        <v>91673.84</v>
      </c>
      <c r="E99" s="19">
        <v>0</v>
      </c>
      <c r="F99" s="19">
        <v>0</v>
      </c>
      <c r="G99" s="19">
        <v>0</v>
      </c>
      <c r="H99" s="19">
        <v>14031.994499999999</v>
      </c>
    </row>
    <row r="100" spans="1:8">
      <c r="A100">
        <v>783027</v>
      </c>
      <c r="B100" s="17" t="s">
        <v>389</v>
      </c>
      <c r="C100" t="s">
        <v>380</v>
      </c>
      <c r="D100" s="19">
        <v>63412.98</v>
      </c>
      <c r="E100" s="19">
        <v>0</v>
      </c>
      <c r="F100" s="19">
        <v>0</v>
      </c>
      <c r="G100" s="19">
        <v>0</v>
      </c>
      <c r="H100" s="19">
        <v>9671.3415000000005</v>
      </c>
    </row>
    <row r="101" spans="1:8">
      <c r="A101">
        <v>934316</v>
      </c>
      <c r="B101" s="17" t="s">
        <v>394</v>
      </c>
      <c r="C101" t="s">
        <v>380</v>
      </c>
      <c r="D101" s="19">
        <v>110059.15</v>
      </c>
      <c r="E101" s="19">
        <v>0</v>
      </c>
      <c r="F101" s="19">
        <v>0</v>
      </c>
      <c r="G101" s="19">
        <v>0</v>
      </c>
      <c r="H101" s="19">
        <v>16732.017</v>
      </c>
    </row>
    <row r="102" spans="1:8">
      <c r="A102">
        <v>1002012</v>
      </c>
      <c r="B102" s="17" t="s">
        <v>2352</v>
      </c>
      <c r="C102" t="s">
        <v>380</v>
      </c>
      <c r="D102" s="19">
        <v>20382.810000000001</v>
      </c>
      <c r="E102" s="19">
        <v>0</v>
      </c>
      <c r="F102" s="19">
        <v>0</v>
      </c>
      <c r="G102" s="19">
        <v>0</v>
      </c>
      <c r="H102" s="19">
        <v>3106.6259999999997</v>
      </c>
    </row>
    <row r="103" spans="1:8">
      <c r="A103">
        <v>81078</v>
      </c>
      <c r="B103" s="17" t="s">
        <v>383</v>
      </c>
      <c r="C103" t="s">
        <v>380</v>
      </c>
      <c r="D103" s="19">
        <v>133947.97</v>
      </c>
      <c r="E103" s="19">
        <v>0</v>
      </c>
      <c r="F103" s="19">
        <v>0</v>
      </c>
      <c r="G103" s="19">
        <v>0</v>
      </c>
      <c r="H103" s="19">
        <v>20092.195499999998</v>
      </c>
    </row>
    <row r="104" spans="1:8">
      <c r="A104">
        <v>90508</v>
      </c>
      <c r="B104" s="17" t="s">
        <v>393</v>
      </c>
      <c r="C104" t="s">
        <v>380</v>
      </c>
      <c r="D104" s="19">
        <v>80353.53</v>
      </c>
      <c r="E104" s="19">
        <v>0</v>
      </c>
      <c r="F104" s="19">
        <v>0</v>
      </c>
      <c r="G104" s="19">
        <v>0</v>
      </c>
      <c r="H104" s="19">
        <v>12053.029499999999</v>
      </c>
    </row>
    <row r="105" spans="1:8">
      <c r="A105">
        <v>90841</v>
      </c>
      <c r="B105" s="17" t="s">
        <v>379</v>
      </c>
      <c r="C105" t="s">
        <v>380</v>
      </c>
      <c r="D105" s="19">
        <v>134393.24</v>
      </c>
      <c r="E105" s="19">
        <v>0</v>
      </c>
      <c r="F105" s="19">
        <v>0</v>
      </c>
      <c r="G105" s="19">
        <v>0</v>
      </c>
      <c r="H105" s="19">
        <v>20158.985999999997</v>
      </c>
    </row>
    <row r="106" spans="1:8">
      <c r="A106">
        <v>90842</v>
      </c>
      <c r="B106" s="17" t="s">
        <v>386</v>
      </c>
      <c r="C106" t="s">
        <v>380</v>
      </c>
      <c r="D106" s="19">
        <v>155379.06</v>
      </c>
      <c r="E106" s="19">
        <v>0</v>
      </c>
      <c r="F106" s="19">
        <v>0</v>
      </c>
      <c r="G106" s="19">
        <v>0</v>
      </c>
      <c r="H106" s="19">
        <v>23306.859</v>
      </c>
    </row>
    <row r="107" spans="1:8">
      <c r="A107">
        <v>91280</v>
      </c>
      <c r="B107" s="17" t="s">
        <v>403</v>
      </c>
      <c r="C107" t="s">
        <v>380</v>
      </c>
      <c r="D107" s="19">
        <v>104196.45</v>
      </c>
      <c r="E107" s="19">
        <v>0</v>
      </c>
      <c r="F107" s="19">
        <v>0</v>
      </c>
      <c r="G107" s="19">
        <v>0</v>
      </c>
      <c r="H107" s="19">
        <v>15629.467499999999</v>
      </c>
    </row>
    <row r="108" spans="1:8">
      <c r="A108">
        <v>91309</v>
      </c>
      <c r="B108" s="17" t="s">
        <v>400</v>
      </c>
      <c r="C108" t="s">
        <v>380</v>
      </c>
      <c r="D108" s="19">
        <v>99153.68</v>
      </c>
      <c r="E108" s="19">
        <v>0</v>
      </c>
      <c r="F108" s="19">
        <v>0</v>
      </c>
      <c r="G108" s="19">
        <v>0</v>
      </c>
      <c r="H108" s="19">
        <v>14873.051999999998</v>
      </c>
    </row>
    <row r="109" spans="1:8">
      <c r="A109">
        <v>91339</v>
      </c>
      <c r="B109" s="17" t="s">
        <v>398</v>
      </c>
      <c r="C109" t="s">
        <v>380</v>
      </c>
      <c r="D109" s="19">
        <v>87155.05</v>
      </c>
      <c r="E109" s="19">
        <v>0</v>
      </c>
      <c r="F109" s="19">
        <v>0</v>
      </c>
      <c r="G109" s="19">
        <v>0</v>
      </c>
      <c r="H109" s="19">
        <v>13073.2575</v>
      </c>
    </row>
    <row r="110" spans="1:8">
      <c r="A110">
        <v>92734</v>
      </c>
      <c r="B110" s="17" t="s">
        <v>387</v>
      </c>
      <c r="C110" t="s">
        <v>380</v>
      </c>
      <c r="D110" s="19">
        <v>42359.02</v>
      </c>
      <c r="E110" s="19">
        <v>0</v>
      </c>
      <c r="F110" s="19">
        <v>0</v>
      </c>
      <c r="G110" s="19">
        <v>0</v>
      </c>
      <c r="H110" s="19">
        <v>6353.8529999999992</v>
      </c>
    </row>
    <row r="111" spans="1:8">
      <c r="A111">
        <v>4481</v>
      </c>
      <c r="B111" s="17" t="s">
        <v>404</v>
      </c>
      <c r="C111" t="s">
        <v>405</v>
      </c>
      <c r="D111" s="19">
        <v>75342.539999999994</v>
      </c>
      <c r="E111" s="19">
        <v>0</v>
      </c>
      <c r="F111" s="19">
        <v>637.41</v>
      </c>
      <c r="G111" s="19">
        <v>0</v>
      </c>
      <c r="H111" s="19">
        <v>11396.992499999998</v>
      </c>
    </row>
    <row r="112" spans="1:8">
      <c r="A112">
        <v>79983</v>
      </c>
      <c r="B112" s="17" t="s">
        <v>408</v>
      </c>
      <c r="C112" t="s">
        <v>409</v>
      </c>
      <c r="D112" s="19">
        <v>61501.75</v>
      </c>
      <c r="E112" s="19">
        <v>0</v>
      </c>
      <c r="F112" s="19">
        <v>2282.87</v>
      </c>
      <c r="G112" s="19">
        <v>0</v>
      </c>
      <c r="H112" s="19">
        <v>9567.6929999999993</v>
      </c>
    </row>
    <row r="113" spans="1:8">
      <c r="A113">
        <v>10972</v>
      </c>
      <c r="B113" s="17" t="s">
        <v>412</v>
      </c>
      <c r="C113" t="s">
        <v>413</v>
      </c>
      <c r="D113" s="19">
        <v>50771.06</v>
      </c>
      <c r="E113" s="19">
        <v>0</v>
      </c>
      <c r="F113" s="19">
        <v>903.19</v>
      </c>
      <c r="G113" s="19">
        <v>0</v>
      </c>
      <c r="H113" s="19">
        <v>7751.1374999999998</v>
      </c>
    </row>
    <row r="114" spans="1:8">
      <c r="A114">
        <v>4355</v>
      </c>
      <c r="B114" s="17" t="s">
        <v>416</v>
      </c>
      <c r="C114" t="s">
        <v>417</v>
      </c>
      <c r="D114" s="19">
        <v>456365.13</v>
      </c>
      <c r="E114" s="19">
        <v>0</v>
      </c>
      <c r="F114" s="19">
        <v>0</v>
      </c>
      <c r="G114" s="19">
        <v>0</v>
      </c>
      <c r="H114" s="19">
        <v>68965.592999999993</v>
      </c>
    </row>
    <row r="115" spans="1:8">
      <c r="A115">
        <v>79226</v>
      </c>
      <c r="B115" s="17" t="s">
        <v>420</v>
      </c>
      <c r="C115" t="s">
        <v>421</v>
      </c>
      <c r="D115" s="19">
        <v>272916.07</v>
      </c>
      <c r="E115" s="19">
        <v>5709.5412133891214</v>
      </c>
      <c r="F115" s="19">
        <v>3546.35</v>
      </c>
      <c r="G115" s="19">
        <v>177.3175</v>
      </c>
      <c r="H115" s="19">
        <v>41469.362999999998</v>
      </c>
    </row>
    <row r="116" spans="1:8">
      <c r="A116">
        <v>4515</v>
      </c>
      <c r="B116" s="17" t="s">
        <v>424</v>
      </c>
      <c r="C116" t="s">
        <v>425</v>
      </c>
      <c r="D116" s="19">
        <v>33392.85</v>
      </c>
      <c r="E116" s="19">
        <v>0</v>
      </c>
      <c r="F116" s="19">
        <v>0</v>
      </c>
      <c r="G116" s="19">
        <v>0</v>
      </c>
      <c r="H116" s="19">
        <v>5008.9274999999998</v>
      </c>
    </row>
    <row r="117" spans="1:8">
      <c r="A117">
        <v>4169</v>
      </c>
      <c r="B117" s="17" t="s">
        <v>428</v>
      </c>
      <c r="C117" t="s">
        <v>429</v>
      </c>
      <c r="D117" s="19">
        <v>142005.51</v>
      </c>
      <c r="E117" s="19">
        <v>3944.5974999999999</v>
      </c>
      <c r="F117" s="19">
        <v>1237.78</v>
      </c>
      <c r="G117" s="19">
        <v>0</v>
      </c>
      <c r="H117" s="19">
        <v>21486.4935</v>
      </c>
    </row>
    <row r="118" spans="1:8">
      <c r="A118">
        <v>89871</v>
      </c>
      <c r="B118" s="17" t="s">
        <v>432</v>
      </c>
      <c r="C118" t="s">
        <v>433</v>
      </c>
      <c r="D118" s="19">
        <v>10956.24</v>
      </c>
      <c r="E118" s="19">
        <v>0</v>
      </c>
      <c r="F118" s="19">
        <v>0</v>
      </c>
      <c r="G118" s="19">
        <v>0</v>
      </c>
      <c r="H118" s="19">
        <v>1643.4359999999999</v>
      </c>
    </row>
    <row r="119" spans="1:8">
      <c r="A119">
        <v>4231</v>
      </c>
      <c r="B119" s="17" t="s">
        <v>2353</v>
      </c>
      <c r="C119" t="s">
        <v>2354</v>
      </c>
      <c r="D119" s="19">
        <v>0</v>
      </c>
      <c r="E119" s="19">
        <v>0</v>
      </c>
      <c r="F119" s="19">
        <v>0</v>
      </c>
      <c r="G119" s="19">
        <v>0</v>
      </c>
      <c r="H119" s="19">
        <v>0</v>
      </c>
    </row>
    <row r="120" spans="1:8">
      <c r="A120">
        <v>4397</v>
      </c>
      <c r="B120" s="17" t="s">
        <v>435</v>
      </c>
      <c r="C120" t="s">
        <v>436</v>
      </c>
      <c r="D120" s="19">
        <v>411962.27</v>
      </c>
      <c r="E120" s="19">
        <v>0</v>
      </c>
      <c r="F120" s="19">
        <v>10653.22</v>
      </c>
      <c r="G120" s="19">
        <v>0</v>
      </c>
      <c r="H120" s="19">
        <v>63392.323499999999</v>
      </c>
    </row>
    <row r="121" spans="1:8">
      <c r="A121">
        <v>81041</v>
      </c>
      <c r="B121" s="17" t="s">
        <v>439</v>
      </c>
      <c r="C121" t="s">
        <v>440</v>
      </c>
      <c r="D121" s="19">
        <v>84504.88</v>
      </c>
      <c r="E121" s="19">
        <v>0</v>
      </c>
      <c r="F121" s="19">
        <v>0</v>
      </c>
      <c r="G121" s="19">
        <v>0</v>
      </c>
      <c r="H121" s="19">
        <v>12675.732</v>
      </c>
    </row>
    <row r="122" spans="1:8">
      <c r="A122">
        <v>4224</v>
      </c>
      <c r="B122" s="17" t="s">
        <v>443</v>
      </c>
      <c r="C122" t="s">
        <v>444</v>
      </c>
      <c r="D122" s="19">
        <v>16339.47</v>
      </c>
      <c r="E122" s="19">
        <v>0</v>
      </c>
      <c r="F122" s="19">
        <v>0</v>
      </c>
      <c r="G122" s="19">
        <v>0</v>
      </c>
      <c r="H122" s="19">
        <v>2513.8709999999996</v>
      </c>
    </row>
    <row r="123" spans="1:8">
      <c r="A123">
        <v>4513</v>
      </c>
      <c r="B123" s="17" t="s">
        <v>447</v>
      </c>
      <c r="C123" t="s">
        <v>448</v>
      </c>
      <c r="D123" s="19">
        <v>10520.47</v>
      </c>
      <c r="E123" s="19">
        <v>0</v>
      </c>
      <c r="F123" s="19">
        <v>0</v>
      </c>
      <c r="G123" s="19">
        <v>0</v>
      </c>
      <c r="H123" s="19">
        <v>1636.3544999999997</v>
      </c>
    </row>
    <row r="124" spans="1:8">
      <c r="A124">
        <v>4171</v>
      </c>
      <c r="B124" s="17" t="s">
        <v>451</v>
      </c>
      <c r="C124" t="s">
        <v>452</v>
      </c>
      <c r="D124" s="19">
        <v>22593.29</v>
      </c>
      <c r="E124" s="19">
        <v>2259.3290000000002</v>
      </c>
      <c r="F124" s="19">
        <v>404.75</v>
      </c>
      <c r="G124" s="19">
        <v>0</v>
      </c>
      <c r="H124" s="19">
        <v>3449.7060000000001</v>
      </c>
    </row>
    <row r="125" spans="1:8">
      <c r="A125">
        <v>4269</v>
      </c>
      <c r="B125" s="17" t="s">
        <v>454</v>
      </c>
      <c r="C125" t="s">
        <v>455</v>
      </c>
      <c r="D125" s="19">
        <v>1068038.1100000001</v>
      </c>
      <c r="E125" s="19">
        <v>18288.323801369865</v>
      </c>
      <c r="F125" s="19">
        <v>9465.02</v>
      </c>
      <c r="G125" s="19">
        <v>39.602594142259413</v>
      </c>
      <c r="H125" s="19">
        <v>161625.46950000001</v>
      </c>
    </row>
    <row r="126" spans="1:8">
      <c r="A126">
        <v>4284</v>
      </c>
      <c r="B126" s="17" t="s">
        <v>458</v>
      </c>
      <c r="C126" t="s">
        <v>459</v>
      </c>
      <c r="D126" s="19">
        <v>983634.87</v>
      </c>
      <c r="E126" s="19">
        <v>0</v>
      </c>
      <c r="F126" s="19">
        <v>0</v>
      </c>
      <c r="G126" s="19">
        <v>0</v>
      </c>
      <c r="H126" s="19">
        <v>147545.23050000001</v>
      </c>
    </row>
    <row r="127" spans="1:8">
      <c r="A127">
        <v>4378</v>
      </c>
      <c r="B127" s="17" t="s">
        <v>461</v>
      </c>
      <c r="C127" t="s">
        <v>462</v>
      </c>
      <c r="D127" s="19">
        <v>512307.18</v>
      </c>
      <c r="E127" s="19">
        <v>1439.0651123595505</v>
      </c>
      <c r="F127" s="19">
        <v>10659.47</v>
      </c>
      <c r="G127" s="19">
        <v>0</v>
      </c>
      <c r="H127" s="19">
        <v>78444.997499999998</v>
      </c>
    </row>
    <row r="128" spans="1:8">
      <c r="A128">
        <v>90327</v>
      </c>
      <c r="B128" s="17" t="s">
        <v>465</v>
      </c>
      <c r="C128" t="s">
        <v>466</v>
      </c>
      <c r="D128" s="19">
        <v>87780.31</v>
      </c>
      <c r="E128" s="19">
        <v>0</v>
      </c>
      <c r="F128" s="19">
        <v>858.5</v>
      </c>
      <c r="G128" s="19">
        <v>0</v>
      </c>
      <c r="H128" s="19">
        <v>13295.8215</v>
      </c>
    </row>
    <row r="129" spans="1:8">
      <c r="A129">
        <v>79971</v>
      </c>
      <c r="B129" s="17" t="s">
        <v>469</v>
      </c>
      <c r="C129" t="s">
        <v>470</v>
      </c>
      <c r="D129" s="19">
        <v>23775.83</v>
      </c>
      <c r="E129" s="19">
        <v>0</v>
      </c>
      <c r="F129" s="19">
        <v>748.86</v>
      </c>
      <c r="G129" s="19">
        <v>0</v>
      </c>
      <c r="H129" s="19">
        <v>3678.7035000000001</v>
      </c>
    </row>
    <row r="130" spans="1:8">
      <c r="A130">
        <v>79055</v>
      </c>
      <c r="B130" s="17" t="s">
        <v>471</v>
      </c>
      <c r="C130" t="s">
        <v>472</v>
      </c>
      <c r="D130" s="19">
        <v>88350.54</v>
      </c>
      <c r="E130" s="19">
        <v>0</v>
      </c>
      <c r="F130" s="19">
        <v>0</v>
      </c>
      <c r="G130" s="19">
        <v>0</v>
      </c>
      <c r="H130" s="19">
        <v>13415.839499999998</v>
      </c>
    </row>
    <row r="131" spans="1:8">
      <c r="A131">
        <v>78888</v>
      </c>
      <c r="B131" s="17" t="s">
        <v>475</v>
      </c>
      <c r="C131" t="s">
        <v>2355</v>
      </c>
      <c r="D131" s="19">
        <v>34771.61</v>
      </c>
      <c r="E131" s="19">
        <v>0</v>
      </c>
      <c r="F131" s="19">
        <v>0</v>
      </c>
      <c r="G131" s="19">
        <v>0</v>
      </c>
      <c r="H131" s="19">
        <v>5254.9544999999998</v>
      </c>
    </row>
    <row r="132" spans="1:8">
      <c r="A132">
        <v>79905</v>
      </c>
      <c r="B132" s="17" t="s">
        <v>479</v>
      </c>
      <c r="C132" t="s">
        <v>480</v>
      </c>
      <c r="D132" s="19">
        <v>104036.57</v>
      </c>
      <c r="E132" s="19">
        <v>0</v>
      </c>
      <c r="F132" s="19">
        <v>0</v>
      </c>
      <c r="G132" s="19">
        <v>0</v>
      </c>
      <c r="H132" s="19">
        <v>15732.0285</v>
      </c>
    </row>
    <row r="133" spans="1:8">
      <c r="A133">
        <v>4470</v>
      </c>
      <c r="B133" s="17" t="s">
        <v>483</v>
      </c>
      <c r="C133" t="s">
        <v>484</v>
      </c>
      <c r="D133" s="19">
        <v>406697.23</v>
      </c>
      <c r="E133" s="19">
        <v>4452.8893795620434</v>
      </c>
      <c r="F133" s="19">
        <v>16329.49</v>
      </c>
      <c r="G133" s="19">
        <v>0</v>
      </c>
      <c r="H133" s="19">
        <v>63454.007999999994</v>
      </c>
    </row>
    <row r="134" spans="1:8">
      <c r="A134">
        <v>89758</v>
      </c>
      <c r="B134" s="17" t="s">
        <v>491</v>
      </c>
      <c r="C134" t="s">
        <v>488</v>
      </c>
      <c r="D134" s="19">
        <v>79222.509999999995</v>
      </c>
      <c r="E134" s="19">
        <v>0</v>
      </c>
      <c r="F134" s="19">
        <v>656.81</v>
      </c>
      <c r="G134" s="19">
        <v>0</v>
      </c>
      <c r="H134" s="19">
        <v>11981.897999999999</v>
      </c>
    </row>
    <row r="135" spans="1:8">
      <c r="A135">
        <v>1001161</v>
      </c>
      <c r="B135" s="17" t="s">
        <v>487</v>
      </c>
      <c r="C135" t="s">
        <v>488</v>
      </c>
      <c r="D135" s="19">
        <v>0</v>
      </c>
      <c r="E135" s="19">
        <v>0</v>
      </c>
      <c r="F135" s="19">
        <v>0</v>
      </c>
      <c r="G135" s="19">
        <v>0</v>
      </c>
      <c r="H135" s="19">
        <v>0</v>
      </c>
    </row>
    <row r="136" spans="1:8">
      <c r="A136">
        <v>4484</v>
      </c>
      <c r="B136" s="17" t="s">
        <v>492</v>
      </c>
      <c r="C136" t="s">
        <v>493</v>
      </c>
      <c r="D136" s="19">
        <v>42444.480000000003</v>
      </c>
      <c r="E136" s="19">
        <v>0</v>
      </c>
      <c r="F136" s="19">
        <v>1479.23</v>
      </c>
      <c r="G136" s="19">
        <v>0</v>
      </c>
      <c r="H136" s="19">
        <v>6588.5565000000006</v>
      </c>
    </row>
    <row r="137" spans="1:8">
      <c r="A137">
        <v>78858</v>
      </c>
      <c r="B137" s="17" t="s">
        <v>496</v>
      </c>
      <c r="C137" t="s">
        <v>497</v>
      </c>
      <c r="D137" s="19">
        <v>10456.33</v>
      </c>
      <c r="E137" s="19">
        <v>0</v>
      </c>
      <c r="F137" s="19">
        <v>306.8</v>
      </c>
      <c r="G137" s="19">
        <v>0</v>
      </c>
      <c r="H137" s="19">
        <v>1614.462</v>
      </c>
    </row>
    <row r="138" spans="1:8">
      <c r="A138">
        <v>4400</v>
      </c>
      <c r="B138" s="17" t="s">
        <v>500</v>
      </c>
      <c r="C138" t="s">
        <v>501</v>
      </c>
      <c r="D138" s="19">
        <v>19615.98</v>
      </c>
      <c r="E138" s="19">
        <v>0</v>
      </c>
      <c r="F138" s="19">
        <v>0</v>
      </c>
      <c r="G138" s="19">
        <v>0</v>
      </c>
      <c r="H138" s="19">
        <v>2942.3969999999999</v>
      </c>
    </row>
    <row r="139" spans="1:8">
      <c r="A139">
        <v>79047</v>
      </c>
      <c r="B139" s="17" t="s">
        <v>504</v>
      </c>
      <c r="C139" t="s">
        <v>505</v>
      </c>
      <c r="D139" s="19">
        <v>195274.3</v>
      </c>
      <c r="E139" s="19">
        <v>0</v>
      </c>
      <c r="F139" s="19">
        <v>1769.24</v>
      </c>
      <c r="G139" s="19">
        <v>0</v>
      </c>
      <c r="H139" s="19">
        <v>29556.530999999995</v>
      </c>
    </row>
    <row r="140" spans="1:8">
      <c r="A140">
        <v>80001</v>
      </c>
      <c r="B140" s="17" t="s">
        <v>508</v>
      </c>
      <c r="C140" t="s">
        <v>509</v>
      </c>
      <c r="D140" s="19">
        <v>36390.35</v>
      </c>
      <c r="E140" s="19">
        <v>0</v>
      </c>
      <c r="F140" s="19">
        <v>0</v>
      </c>
      <c r="G140" s="19">
        <v>0</v>
      </c>
      <c r="H140" s="19">
        <v>5458.5524999999998</v>
      </c>
    </row>
    <row r="141" spans="1:8">
      <c r="A141">
        <v>4282</v>
      </c>
      <c r="B141" s="17" t="s">
        <v>511</v>
      </c>
      <c r="C141" t="s">
        <v>512</v>
      </c>
      <c r="D141" s="19">
        <v>3206979.68</v>
      </c>
      <c r="E141" s="19">
        <v>67768.486762099536</v>
      </c>
      <c r="F141" s="19">
        <v>100798.21</v>
      </c>
      <c r="G141" s="19">
        <v>2108.7491631799162</v>
      </c>
      <c r="H141" s="19">
        <v>496166.68349999998</v>
      </c>
    </row>
    <row r="142" spans="1:8">
      <c r="A142">
        <v>91934</v>
      </c>
      <c r="B142" s="17" t="s">
        <v>515</v>
      </c>
      <c r="C142" t="s">
        <v>516</v>
      </c>
      <c r="D142" s="19">
        <v>68084.759999999995</v>
      </c>
      <c r="E142" s="19">
        <v>0</v>
      </c>
      <c r="F142" s="19">
        <v>625.74</v>
      </c>
      <c r="G142" s="19">
        <v>0</v>
      </c>
      <c r="H142" s="19">
        <v>10306.574999999999</v>
      </c>
    </row>
    <row r="143" spans="1:8">
      <c r="A143">
        <v>4446</v>
      </c>
      <c r="B143" s="17" t="s">
        <v>518</v>
      </c>
      <c r="C143" t="s">
        <v>519</v>
      </c>
      <c r="D143" s="19">
        <v>1478001.61</v>
      </c>
      <c r="E143" s="19">
        <v>19723.124070058384</v>
      </c>
      <c r="F143" s="19">
        <v>30347.97</v>
      </c>
      <c r="G143" s="19">
        <v>0</v>
      </c>
      <c r="H143" s="19">
        <v>226252.43700000001</v>
      </c>
    </row>
    <row r="144" spans="1:8">
      <c r="A144">
        <v>4453</v>
      </c>
      <c r="B144" s="17" t="s">
        <v>522</v>
      </c>
      <c r="C144" t="s">
        <v>523</v>
      </c>
      <c r="D144" s="19">
        <v>808662.61</v>
      </c>
      <c r="E144" s="19">
        <v>0</v>
      </c>
      <c r="F144" s="19">
        <v>0</v>
      </c>
      <c r="G144" s="19">
        <v>0</v>
      </c>
      <c r="H144" s="19">
        <v>121299.3915</v>
      </c>
    </row>
    <row r="145" spans="1:8">
      <c r="A145">
        <v>4410</v>
      </c>
      <c r="B145" s="17" t="s">
        <v>525</v>
      </c>
      <c r="C145" t="s">
        <v>526</v>
      </c>
      <c r="D145" s="19">
        <v>928089.78</v>
      </c>
      <c r="E145" s="19">
        <v>10015.357338129497</v>
      </c>
      <c r="F145" s="19">
        <v>13253.1</v>
      </c>
      <c r="G145" s="19">
        <v>0</v>
      </c>
      <c r="H145" s="19">
        <v>141201.432</v>
      </c>
    </row>
    <row r="146" spans="1:8">
      <c r="A146">
        <v>4244</v>
      </c>
      <c r="B146" s="17" t="s">
        <v>533</v>
      </c>
      <c r="C146" t="s">
        <v>534</v>
      </c>
      <c r="D146" s="19">
        <v>847369.42</v>
      </c>
      <c r="E146" s="19">
        <v>14944.786948853616</v>
      </c>
      <c r="F146" s="19">
        <v>21873.48</v>
      </c>
      <c r="G146" s="19">
        <v>0</v>
      </c>
      <c r="H146" s="19">
        <v>130386.435</v>
      </c>
    </row>
    <row r="147" spans="1:8">
      <c r="A147">
        <v>4395</v>
      </c>
      <c r="B147" s="17" t="s">
        <v>537</v>
      </c>
      <c r="C147" t="s">
        <v>538</v>
      </c>
      <c r="D147" s="19">
        <v>50751.99</v>
      </c>
      <c r="E147" s="19">
        <v>0</v>
      </c>
      <c r="F147" s="19">
        <v>3225.33</v>
      </c>
      <c r="G147" s="19">
        <v>0</v>
      </c>
      <c r="H147" s="19">
        <v>8096.598</v>
      </c>
    </row>
    <row r="148" spans="1:8">
      <c r="A148">
        <v>4191</v>
      </c>
      <c r="B148" s="17" t="s">
        <v>541</v>
      </c>
      <c r="C148" t="s">
        <v>542</v>
      </c>
      <c r="D148" s="19">
        <v>201583.84</v>
      </c>
      <c r="E148" s="19">
        <v>0</v>
      </c>
      <c r="F148" s="19">
        <v>0</v>
      </c>
      <c r="G148" s="19">
        <v>0</v>
      </c>
      <c r="H148" s="19">
        <v>30409.057499999995</v>
      </c>
    </row>
    <row r="149" spans="1:8">
      <c r="A149">
        <v>6362</v>
      </c>
      <c r="B149" s="17" t="s">
        <v>545</v>
      </c>
      <c r="C149" t="s">
        <v>546</v>
      </c>
      <c r="D149" s="19">
        <v>65579.08</v>
      </c>
      <c r="E149" s="19">
        <v>0</v>
      </c>
      <c r="F149" s="19">
        <v>1640.98</v>
      </c>
      <c r="G149" s="19">
        <v>0</v>
      </c>
      <c r="H149" s="19">
        <v>10083.009</v>
      </c>
    </row>
    <row r="150" spans="1:8">
      <c r="A150">
        <v>79886</v>
      </c>
      <c r="B150" s="17" t="s">
        <v>549</v>
      </c>
      <c r="C150" t="s">
        <v>550</v>
      </c>
      <c r="D150" s="19">
        <v>35817.24</v>
      </c>
      <c r="E150" s="19">
        <v>0</v>
      </c>
      <c r="F150" s="19">
        <v>466.36</v>
      </c>
      <c r="G150" s="19">
        <v>0</v>
      </c>
      <c r="H150" s="19">
        <v>5442.54</v>
      </c>
    </row>
    <row r="151" spans="1:8">
      <c r="A151">
        <v>88299</v>
      </c>
      <c r="B151" s="17" t="s">
        <v>552</v>
      </c>
      <c r="C151" t="s">
        <v>553</v>
      </c>
      <c r="D151" s="19">
        <v>98277.74</v>
      </c>
      <c r="E151" s="19">
        <v>0</v>
      </c>
      <c r="F151" s="19">
        <v>0</v>
      </c>
      <c r="G151" s="19">
        <v>0</v>
      </c>
      <c r="H151" s="19">
        <v>14741.661</v>
      </c>
    </row>
    <row r="152" spans="1:8">
      <c r="A152">
        <v>4242</v>
      </c>
      <c r="B152" s="17" t="s">
        <v>555</v>
      </c>
      <c r="C152" t="s">
        <v>556</v>
      </c>
      <c r="D152" s="19">
        <v>7318706.4100000001</v>
      </c>
      <c r="E152" s="19">
        <v>47079.397959064328</v>
      </c>
      <c r="F152" s="19">
        <v>142641.4</v>
      </c>
      <c r="G152" s="19">
        <v>491.8668965517241</v>
      </c>
      <c r="H152" s="19">
        <v>1119202.1714999999</v>
      </c>
    </row>
    <row r="153" spans="1:8">
      <c r="A153">
        <v>4198</v>
      </c>
      <c r="B153" s="17" t="s">
        <v>2356</v>
      </c>
      <c r="C153" t="s">
        <v>2357</v>
      </c>
      <c r="D153" s="19">
        <v>0</v>
      </c>
      <c r="E153" s="19">
        <v>0</v>
      </c>
      <c r="F153" s="19">
        <v>0</v>
      </c>
      <c r="G153" s="19">
        <v>0</v>
      </c>
      <c r="H153" s="19">
        <v>0</v>
      </c>
    </row>
    <row r="154" spans="1:8">
      <c r="A154">
        <v>4158</v>
      </c>
      <c r="B154" s="17" t="s">
        <v>559</v>
      </c>
      <c r="C154" t="s">
        <v>560</v>
      </c>
      <c r="D154" s="19">
        <v>694712.42</v>
      </c>
      <c r="E154" s="19">
        <v>0</v>
      </c>
      <c r="F154" s="19">
        <v>6576.27</v>
      </c>
      <c r="G154" s="19">
        <v>0</v>
      </c>
      <c r="H154" s="19">
        <v>105193.30350000001</v>
      </c>
    </row>
    <row r="155" spans="1:8">
      <c r="A155">
        <v>4474</v>
      </c>
      <c r="B155" s="17" t="s">
        <v>563</v>
      </c>
      <c r="C155" t="s">
        <v>564</v>
      </c>
      <c r="D155" s="19">
        <v>557897.91</v>
      </c>
      <c r="E155" s="19">
        <v>29738.694562899786</v>
      </c>
      <c r="F155" s="19">
        <v>22640.12</v>
      </c>
      <c r="G155" s="19">
        <v>859.75139240506326</v>
      </c>
      <c r="H155" s="19">
        <v>87080.704500000007</v>
      </c>
    </row>
    <row r="156" spans="1:8">
      <c r="A156">
        <v>90138</v>
      </c>
      <c r="B156" s="17" t="s">
        <v>567</v>
      </c>
      <c r="C156" t="s">
        <v>568</v>
      </c>
      <c r="D156" s="19">
        <v>82526.97</v>
      </c>
      <c r="E156" s="19">
        <v>0</v>
      </c>
      <c r="F156" s="19">
        <v>1648.74</v>
      </c>
      <c r="G156" s="19">
        <v>0</v>
      </c>
      <c r="H156" s="19">
        <v>12626.3565</v>
      </c>
    </row>
    <row r="157" spans="1:8">
      <c r="A157">
        <v>5186</v>
      </c>
      <c r="B157" s="17" t="s">
        <v>571</v>
      </c>
      <c r="C157" t="s">
        <v>572</v>
      </c>
      <c r="D157" s="19">
        <v>107422.78</v>
      </c>
      <c r="E157" s="19">
        <v>0</v>
      </c>
      <c r="F157" s="19">
        <v>0</v>
      </c>
      <c r="G157" s="19">
        <v>0</v>
      </c>
      <c r="H157" s="19">
        <v>16272.898499999999</v>
      </c>
    </row>
    <row r="158" spans="1:8">
      <c r="A158">
        <v>92316</v>
      </c>
      <c r="B158" s="17" t="s">
        <v>574</v>
      </c>
      <c r="C158" t="s">
        <v>575</v>
      </c>
      <c r="D158" s="19">
        <v>70909.36</v>
      </c>
      <c r="E158" s="19">
        <v>0</v>
      </c>
      <c r="F158" s="19">
        <v>0</v>
      </c>
      <c r="G158" s="19">
        <v>0</v>
      </c>
      <c r="H158" s="19">
        <v>10636.404</v>
      </c>
    </row>
    <row r="159" spans="1:8">
      <c r="A159">
        <v>85448</v>
      </c>
      <c r="B159" s="17" t="s">
        <v>577</v>
      </c>
      <c r="C159" t="s">
        <v>578</v>
      </c>
      <c r="D159" s="19">
        <v>44588.99</v>
      </c>
      <c r="E159" s="19">
        <v>0</v>
      </c>
      <c r="F159" s="19">
        <v>0</v>
      </c>
      <c r="G159" s="19">
        <v>0</v>
      </c>
      <c r="H159" s="19">
        <v>6688.3484999999991</v>
      </c>
    </row>
    <row r="160" spans="1:8">
      <c r="A160">
        <v>4486</v>
      </c>
      <c r="B160" s="17" t="s">
        <v>580</v>
      </c>
      <c r="C160" t="s">
        <v>581</v>
      </c>
      <c r="D160" s="19">
        <v>84439.07</v>
      </c>
      <c r="E160" s="19">
        <v>0</v>
      </c>
      <c r="F160" s="19">
        <v>1732.49</v>
      </c>
      <c r="G160" s="19">
        <v>0</v>
      </c>
      <c r="H160" s="19">
        <v>12925.734000000002</v>
      </c>
    </row>
    <row r="161" spans="1:8">
      <c r="A161">
        <v>81027</v>
      </c>
      <c r="B161" s="17" t="s">
        <v>584</v>
      </c>
      <c r="C161" t="s">
        <v>585</v>
      </c>
      <c r="D161" s="19">
        <v>61399.44</v>
      </c>
      <c r="E161" s="19">
        <v>0</v>
      </c>
      <c r="F161" s="19">
        <v>0</v>
      </c>
      <c r="G161" s="19">
        <v>0</v>
      </c>
      <c r="H161" s="19">
        <v>9295.1144999999997</v>
      </c>
    </row>
    <row r="162" spans="1:8">
      <c r="A162">
        <v>1001687</v>
      </c>
      <c r="B162" s="17" t="s">
        <v>588</v>
      </c>
      <c r="C162" t="s">
        <v>589</v>
      </c>
      <c r="D162" s="19">
        <v>53639.49</v>
      </c>
      <c r="E162" s="19">
        <v>0</v>
      </c>
      <c r="F162" s="19">
        <v>0</v>
      </c>
      <c r="G162" s="19">
        <v>0</v>
      </c>
      <c r="H162" s="19">
        <v>8045.923499999999</v>
      </c>
    </row>
    <row r="163" spans="1:8">
      <c r="A163">
        <v>79546</v>
      </c>
      <c r="B163" s="17" t="s">
        <v>592</v>
      </c>
      <c r="C163" t="s">
        <v>2358</v>
      </c>
      <c r="D163" s="19">
        <v>439.78</v>
      </c>
      <c r="E163" s="19">
        <v>0</v>
      </c>
      <c r="F163" s="19">
        <v>0</v>
      </c>
      <c r="G163" s="19">
        <v>0</v>
      </c>
      <c r="H163" s="19">
        <v>65.966999999999999</v>
      </c>
    </row>
    <row r="164" spans="1:8">
      <c r="A164">
        <v>4177</v>
      </c>
      <c r="B164" s="17" t="s">
        <v>596</v>
      </c>
      <c r="C164" t="s">
        <v>597</v>
      </c>
      <c r="D164" s="19">
        <v>16158.69</v>
      </c>
      <c r="E164" s="19">
        <v>0</v>
      </c>
      <c r="F164" s="19">
        <v>0</v>
      </c>
      <c r="G164" s="19">
        <v>0</v>
      </c>
      <c r="H164" s="19">
        <v>2480.7404999999999</v>
      </c>
    </row>
    <row r="165" spans="1:8">
      <c r="A165">
        <v>10386</v>
      </c>
      <c r="B165" s="17" t="s">
        <v>600</v>
      </c>
      <c r="C165" t="s">
        <v>601</v>
      </c>
      <c r="D165" s="19">
        <v>26098.87</v>
      </c>
      <c r="E165" s="19">
        <v>0</v>
      </c>
      <c r="F165" s="19">
        <v>0</v>
      </c>
      <c r="G165" s="19">
        <v>0</v>
      </c>
      <c r="H165" s="19">
        <v>3914.8304999999996</v>
      </c>
    </row>
    <row r="166" spans="1:8">
      <c r="A166">
        <v>1001669</v>
      </c>
      <c r="B166" s="17" t="s">
        <v>603</v>
      </c>
      <c r="C166" t="s">
        <v>604</v>
      </c>
      <c r="D166" s="19">
        <v>29014.58</v>
      </c>
      <c r="E166" s="19">
        <v>0</v>
      </c>
      <c r="F166" s="19">
        <v>0</v>
      </c>
      <c r="G166" s="19">
        <v>0</v>
      </c>
      <c r="H166" s="19">
        <v>4371.21</v>
      </c>
    </row>
    <row r="167" spans="1:8">
      <c r="A167">
        <v>4370</v>
      </c>
      <c r="B167" s="17" t="s">
        <v>606</v>
      </c>
      <c r="C167" t="s">
        <v>607</v>
      </c>
      <c r="D167" s="19">
        <v>177418.46</v>
      </c>
      <c r="E167" s="19">
        <v>6510.7691743119267</v>
      </c>
      <c r="F167" s="19">
        <v>17533.759999999998</v>
      </c>
      <c r="G167" s="19">
        <v>192.67868131868133</v>
      </c>
      <c r="H167" s="19">
        <v>29242.832999999999</v>
      </c>
    </row>
    <row r="168" spans="1:8">
      <c r="A168">
        <v>4381</v>
      </c>
      <c r="B168" s="17" t="s">
        <v>610</v>
      </c>
      <c r="C168" t="s">
        <v>611</v>
      </c>
      <c r="D168" s="19">
        <v>393005.31</v>
      </c>
      <c r="E168" s="19">
        <v>0</v>
      </c>
      <c r="F168" s="19">
        <v>0</v>
      </c>
      <c r="G168" s="19">
        <v>0</v>
      </c>
      <c r="H168" s="19">
        <v>58950.796499999997</v>
      </c>
    </row>
    <row r="169" spans="1:8">
      <c r="A169">
        <v>79467</v>
      </c>
      <c r="B169" s="17" t="s">
        <v>614</v>
      </c>
      <c r="C169" t="s">
        <v>615</v>
      </c>
      <c r="D169" s="19">
        <v>87951.17</v>
      </c>
      <c r="E169" s="19">
        <v>0</v>
      </c>
      <c r="F169" s="19">
        <v>0</v>
      </c>
      <c r="G169" s="19">
        <v>0</v>
      </c>
      <c r="H169" s="19">
        <v>13192.675499999999</v>
      </c>
    </row>
    <row r="170" spans="1:8">
      <c r="A170">
        <v>90533</v>
      </c>
      <c r="B170" s="17" t="s">
        <v>617</v>
      </c>
      <c r="C170" t="s">
        <v>618</v>
      </c>
      <c r="D170" s="19">
        <v>26636.92</v>
      </c>
      <c r="E170" s="19">
        <v>0</v>
      </c>
      <c r="F170" s="19">
        <v>0</v>
      </c>
      <c r="G170" s="19">
        <v>0</v>
      </c>
      <c r="H170" s="19">
        <v>3995.5379999999996</v>
      </c>
    </row>
    <row r="171" spans="1:8">
      <c r="A171">
        <v>4160</v>
      </c>
      <c r="B171" s="17" t="s">
        <v>620</v>
      </c>
      <c r="C171" t="s">
        <v>621</v>
      </c>
      <c r="D171" s="19">
        <v>33202.5</v>
      </c>
      <c r="E171" s="19">
        <v>0</v>
      </c>
      <c r="F171" s="19">
        <v>0</v>
      </c>
      <c r="G171" s="19">
        <v>0</v>
      </c>
      <c r="H171" s="19">
        <v>5099.01</v>
      </c>
    </row>
    <row r="172" spans="1:8">
      <c r="A172">
        <v>89556</v>
      </c>
      <c r="B172" s="17" t="s">
        <v>624</v>
      </c>
      <c r="C172" t="s">
        <v>625</v>
      </c>
      <c r="D172" s="19">
        <v>19396.82</v>
      </c>
      <c r="E172" s="19">
        <v>0</v>
      </c>
      <c r="F172" s="19">
        <v>369.59</v>
      </c>
      <c r="G172" s="19">
        <v>0</v>
      </c>
      <c r="H172" s="19">
        <v>2964.9614999999999</v>
      </c>
    </row>
    <row r="173" spans="1:8">
      <c r="A173">
        <v>4479</v>
      </c>
      <c r="B173" s="17" t="s">
        <v>628</v>
      </c>
      <c r="C173" t="s">
        <v>629</v>
      </c>
      <c r="D173" s="19">
        <v>37653.22</v>
      </c>
      <c r="E173" s="19">
        <v>1214.6199999999999</v>
      </c>
      <c r="F173" s="19">
        <v>486.93</v>
      </c>
      <c r="G173" s="19">
        <v>0</v>
      </c>
      <c r="H173" s="19">
        <v>5721.0225</v>
      </c>
    </row>
    <row r="174" spans="1:8">
      <c r="A174">
        <v>4416</v>
      </c>
      <c r="B174" s="17" t="s">
        <v>632</v>
      </c>
      <c r="C174" t="s">
        <v>633</v>
      </c>
      <c r="D174" s="19">
        <v>119981.51</v>
      </c>
      <c r="E174" s="19">
        <v>2726.8525</v>
      </c>
      <c r="F174" s="19">
        <v>3166.65</v>
      </c>
      <c r="G174" s="19">
        <v>0</v>
      </c>
      <c r="H174" s="19">
        <v>18472.223999999998</v>
      </c>
    </row>
    <row r="175" spans="1:8">
      <c r="A175">
        <v>4442</v>
      </c>
      <c r="B175" s="17" t="s">
        <v>636</v>
      </c>
      <c r="C175" t="s">
        <v>637</v>
      </c>
      <c r="D175" s="19">
        <v>644311.36</v>
      </c>
      <c r="E175" s="19">
        <v>0</v>
      </c>
      <c r="F175" s="19">
        <v>16956.04</v>
      </c>
      <c r="G175" s="19">
        <v>0</v>
      </c>
      <c r="H175" s="19">
        <v>99190.11</v>
      </c>
    </row>
    <row r="176" spans="1:8">
      <c r="A176">
        <v>79077</v>
      </c>
      <c r="B176" s="17" t="s">
        <v>643</v>
      </c>
      <c r="C176" t="s">
        <v>644</v>
      </c>
      <c r="D176" s="19">
        <v>25700.75</v>
      </c>
      <c r="E176" s="19">
        <v>0</v>
      </c>
      <c r="F176" s="19">
        <v>0</v>
      </c>
      <c r="G176" s="19">
        <v>0</v>
      </c>
      <c r="H176" s="19">
        <v>3855.1124999999997</v>
      </c>
    </row>
    <row r="177" spans="1:8">
      <c r="A177">
        <v>79988</v>
      </c>
      <c r="B177" s="17" t="s">
        <v>647</v>
      </c>
      <c r="C177" t="s">
        <v>648</v>
      </c>
      <c r="D177" s="19">
        <v>46912.44</v>
      </c>
      <c r="E177" s="19">
        <v>0</v>
      </c>
      <c r="F177" s="19">
        <v>0</v>
      </c>
      <c r="G177" s="19">
        <v>0</v>
      </c>
      <c r="H177" s="19">
        <v>7036.866</v>
      </c>
    </row>
    <row r="178" spans="1:8">
      <c r="A178">
        <v>4487</v>
      </c>
      <c r="B178" s="17" t="s">
        <v>651</v>
      </c>
      <c r="C178" t="s">
        <v>652</v>
      </c>
      <c r="D178" s="19">
        <v>452749.79</v>
      </c>
      <c r="E178" s="19">
        <v>17536.083415492954</v>
      </c>
      <c r="F178" s="19">
        <v>14650.55</v>
      </c>
      <c r="G178" s="19">
        <v>0</v>
      </c>
      <c r="H178" s="19">
        <v>70110.050999999992</v>
      </c>
    </row>
    <row r="179" spans="1:8">
      <c r="A179">
        <v>79074</v>
      </c>
      <c r="B179" s="17" t="s">
        <v>655</v>
      </c>
      <c r="C179" t="s">
        <v>656</v>
      </c>
      <c r="D179" s="19">
        <v>42637.41</v>
      </c>
      <c r="E179" s="19">
        <v>0</v>
      </c>
      <c r="F179" s="19">
        <v>309.39</v>
      </c>
      <c r="G179" s="19">
        <v>0</v>
      </c>
      <c r="H179" s="19">
        <v>6442.02</v>
      </c>
    </row>
    <row r="180" spans="1:8">
      <c r="A180">
        <v>4300</v>
      </c>
      <c r="B180" s="17" t="s">
        <v>664</v>
      </c>
      <c r="C180" t="s">
        <v>660</v>
      </c>
      <c r="D180" s="19">
        <v>15082.94</v>
      </c>
      <c r="E180" s="19">
        <v>0</v>
      </c>
      <c r="F180" s="19">
        <v>0</v>
      </c>
      <c r="G180" s="19">
        <v>0</v>
      </c>
      <c r="H180" s="19">
        <v>2262.4409999999998</v>
      </c>
    </row>
    <row r="181" spans="1:8">
      <c r="A181">
        <v>90331</v>
      </c>
      <c r="B181" s="17" t="s">
        <v>658</v>
      </c>
      <c r="C181" t="s">
        <v>659</v>
      </c>
      <c r="D181" s="19">
        <v>19172.16</v>
      </c>
      <c r="E181" s="19">
        <v>0</v>
      </c>
      <c r="F181" s="19">
        <v>0</v>
      </c>
      <c r="G181" s="19">
        <v>0</v>
      </c>
      <c r="H181" s="19">
        <v>2875.8240000000001</v>
      </c>
    </row>
    <row r="182" spans="1:8">
      <c r="A182">
        <v>80032</v>
      </c>
      <c r="B182" s="17" t="s">
        <v>662</v>
      </c>
      <c r="C182" t="s">
        <v>663</v>
      </c>
      <c r="D182" s="19">
        <v>23428.3</v>
      </c>
      <c r="E182" s="19">
        <v>0</v>
      </c>
      <c r="F182" s="19">
        <v>0</v>
      </c>
      <c r="G182" s="19">
        <v>0</v>
      </c>
      <c r="H182" s="19">
        <v>3514.2449999999999</v>
      </c>
    </row>
    <row r="183" spans="1:8">
      <c r="A183">
        <v>4501</v>
      </c>
      <c r="B183" s="17" t="s">
        <v>665</v>
      </c>
      <c r="C183" t="s">
        <v>666</v>
      </c>
      <c r="D183" s="19">
        <v>1234972.24</v>
      </c>
      <c r="E183" s="19">
        <v>4363.8595053003537</v>
      </c>
      <c r="F183" s="19">
        <v>22373.56</v>
      </c>
      <c r="G183" s="19">
        <v>111.8678</v>
      </c>
      <c r="H183" s="19">
        <v>188601.87</v>
      </c>
    </row>
    <row r="184" spans="1:8">
      <c r="A184">
        <v>4263</v>
      </c>
      <c r="B184" s="17" t="s">
        <v>669</v>
      </c>
      <c r="C184" t="s">
        <v>670</v>
      </c>
      <c r="D184" s="19">
        <v>1312346.1599999999</v>
      </c>
      <c r="E184" s="19">
        <v>90698.112609308882</v>
      </c>
      <c r="F184" s="19">
        <v>58887.28</v>
      </c>
      <c r="G184" s="19">
        <v>2250.4692993630574</v>
      </c>
      <c r="H184" s="19">
        <v>205685.01599999997</v>
      </c>
    </row>
    <row r="185" spans="1:8">
      <c r="A185">
        <v>79443</v>
      </c>
      <c r="B185" s="17" t="s">
        <v>673</v>
      </c>
      <c r="C185" t="s">
        <v>674</v>
      </c>
      <c r="D185" s="19">
        <v>40062.870000000003</v>
      </c>
      <c r="E185" s="19">
        <v>0</v>
      </c>
      <c r="F185" s="19">
        <v>1043.78</v>
      </c>
      <c r="G185" s="19">
        <v>0</v>
      </c>
      <c r="H185" s="19">
        <v>6165.9975000000004</v>
      </c>
    </row>
    <row r="186" spans="1:8">
      <c r="A186">
        <v>4483</v>
      </c>
      <c r="B186" s="17" t="s">
        <v>677</v>
      </c>
      <c r="C186" t="s">
        <v>678</v>
      </c>
      <c r="D186" s="19">
        <v>2236.79</v>
      </c>
      <c r="E186" s="19">
        <v>0</v>
      </c>
      <c r="F186" s="19">
        <v>0</v>
      </c>
      <c r="G186" s="19">
        <v>0</v>
      </c>
      <c r="H186" s="19">
        <v>336.64349999999996</v>
      </c>
    </row>
    <row r="187" spans="1:8">
      <c r="A187">
        <v>89917</v>
      </c>
      <c r="B187" s="17" t="s">
        <v>681</v>
      </c>
      <c r="C187" t="s">
        <v>682</v>
      </c>
      <c r="D187" s="19">
        <v>91614.68</v>
      </c>
      <c r="E187" s="19">
        <v>0</v>
      </c>
      <c r="F187" s="19">
        <v>1308.5899999999999</v>
      </c>
      <c r="G187" s="19">
        <v>0</v>
      </c>
      <c r="H187" s="19">
        <v>13938.490499999998</v>
      </c>
    </row>
    <row r="188" spans="1:8">
      <c r="A188">
        <v>79049</v>
      </c>
      <c r="B188" s="17" t="s">
        <v>691</v>
      </c>
      <c r="C188" t="s">
        <v>692</v>
      </c>
      <c r="D188" s="19">
        <v>117296.47</v>
      </c>
      <c r="E188" s="19">
        <v>0</v>
      </c>
      <c r="F188" s="19">
        <v>881.27</v>
      </c>
      <c r="G188" s="19">
        <v>0</v>
      </c>
      <c r="H188" s="19">
        <v>17726.661</v>
      </c>
    </row>
    <row r="189" spans="1:8">
      <c r="A189">
        <v>89914</v>
      </c>
      <c r="B189" s="17" t="s">
        <v>684</v>
      </c>
      <c r="C189" t="s">
        <v>685</v>
      </c>
      <c r="D189" s="19">
        <v>76307.490000000005</v>
      </c>
      <c r="E189" s="19">
        <v>0</v>
      </c>
      <c r="F189" s="19">
        <v>670.69</v>
      </c>
      <c r="G189" s="19">
        <v>0</v>
      </c>
      <c r="H189" s="19">
        <v>11546.727000000001</v>
      </c>
    </row>
    <row r="190" spans="1:8">
      <c r="A190">
        <v>89915</v>
      </c>
      <c r="B190" s="17" t="s">
        <v>687</v>
      </c>
      <c r="C190" t="s">
        <v>688</v>
      </c>
      <c r="D190" s="19">
        <v>81595.67</v>
      </c>
      <c r="E190" s="19">
        <v>0</v>
      </c>
      <c r="F190" s="19">
        <v>0</v>
      </c>
      <c r="G190" s="19">
        <v>0</v>
      </c>
      <c r="H190" s="19">
        <v>12347.290500000001</v>
      </c>
    </row>
    <row r="191" spans="1:8">
      <c r="A191">
        <v>79496</v>
      </c>
      <c r="B191" s="17" t="s">
        <v>703</v>
      </c>
      <c r="C191" t="s">
        <v>704</v>
      </c>
      <c r="D191" s="19">
        <v>4580.3900000000003</v>
      </c>
      <c r="E191" s="19">
        <v>0</v>
      </c>
      <c r="F191" s="19">
        <v>0</v>
      </c>
      <c r="G191" s="19">
        <v>0</v>
      </c>
      <c r="H191" s="19">
        <v>687.05849999999998</v>
      </c>
    </row>
    <row r="192" spans="1:8">
      <c r="A192">
        <v>4246</v>
      </c>
      <c r="B192" s="17" t="s">
        <v>707</v>
      </c>
      <c r="C192" t="s">
        <v>708</v>
      </c>
      <c r="D192" s="19">
        <v>6277375.3099999996</v>
      </c>
      <c r="E192" s="19">
        <v>14240.869578039927</v>
      </c>
      <c r="F192" s="19">
        <v>169552.31</v>
      </c>
      <c r="G192" s="19">
        <v>0</v>
      </c>
      <c r="H192" s="19">
        <v>967039.14299999981</v>
      </c>
    </row>
    <row r="193" spans="1:8">
      <c r="A193">
        <v>81099</v>
      </c>
      <c r="B193" s="17" t="s">
        <v>711</v>
      </c>
      <c r="C193" t="s">
        <v>712</v>
      </c>
      <c r="D193" s="19">
        <v>140098.67000000001</v>
      </c>
      <c r="E193" s="19">
        <v>0</v>
      </c>
      <c r="F193" s="19">
        <v>863.15</v>
      </c>
      <c r="G193" s="19">
        <v>0</v>
      </c>
      <c r="H193" s="19">
        <v>21144.273000000001</v>
      </c>
    </row>
    <row r="194" spans="1:8">
      <c r="A194">
        <v>1001917</v>
      </c>
      <c r="B194" s="17" t="s">
        <v>714</v>
      </c>
      <c r="C194" t="s">
        <v>715</v>
      </c>
      <c r="D194" s="19">
        <v>15754.6</v>
      </c>
      <c r="E194" s="19">
        <v>0</v>
      </c>
      <c r="F194" s="19">
        <v>0</v>
      </c>
      <c r="G194" s="19">
        <v>0</v>
      </c>
      <c r="H194" s="19">
        <v>2363.19</v>
      </c>
    </row>
    <row r="195" spans="1:8">
      <c r="A195">
        <v>88308</v>
      </c>
      <c r="B195" s="17" t="s">
        <v>716</v>
      </c>
      <c r="C195" t="s">
        <v>717</v>
      </c>
      <c r="D195" s="19">
        <v>7210.49</v>
      </c>
      <c r="E195" s="19">
        <v>0</v>
      </c>
      <c r="F195" s="19">
        <v>368.48</v>
      </c>
      <c r="G195" s="19">
        <v>0</v>
      </c>
      <c r="H195" s="19">
        <v>1136.8454999999999</v>
      </c>
    </row>
    <row r="196" spans="1:8">
      <c r="A196">
        <v>92302</v>
      </c>
      <c r="B196" s="17" t="s">
        <v>720</v>
      </c>
      <c r="C196" t="s">
        <v>721</v>
      </c>
      <c r="D196" s="19">
        <v>111566.19</v>
      </c>
      <c r="E196" s="19">
        <v>0</v>
      </c>
      <c r="F196" s="19">
        <v>1086.77</v>
      </c>
      <c r="G196" s="19">
        <v>0</v>
      </c>
      <c r="H196" s="19">
        <v>16897.944</v>
      </c>
    </row>
    <row r="197" spans="1:8">
      <c r="A197">
        <v>88321</v>
      </c>
      <c r="B197" s="17" t="s">
        <v>724</v>
      </c>
      <c r="C197" t="s">
        <v>725</v>
      </c>
      <c r="D197" s="19">
        <v>22918.52</v>
      </c>
      <c r="E197" s="19">
        <v>0</v>
      </c>
      <c r="F197" s="19">
        <v>544.63</v>
      </c>
      <c r="G197" s="19">
        <v>0</v>
      </c>
      <c r="H197" s="19">
        <v>3519.4725000000003</v>
      </c>
    </row>
    <row r="198" spans="1:8">
      <c r="A198">
        <v>6258</v>
      </c>
      <c r="B198" s="17" t="s">
        <v>728</v>
      </c>
      <c r="C198" t="s">
        <v>729</v>
      </c>
      <c r="D198" s="19">
        <v>77268.05</v>
      </c>
      <c r="E198" s="19">
        <v>0</v>
      </c>
      <c r="F198" s="19">
        <v>1348.26</v>
      </c>
      <c r="G198" s="19">
        <v>0</v>
      </c>
      <c r="H198" s="19">
        <v>11792.4465</v>
      </c>
    </row>
    <row r="199" spans="1:8">
      <c r="A199">
        <v>6357</v>
      </c>
      <c r="B199" s="17" t="s">
        <v>732</v>
      </c>
      <c r="C199" t="s">
        <v>733</v>
      </c>
      <c r="D199" s="19">
        <v>20433.919999999998</v>
      </c>
      <c r="E199" s="19">
        <v>0</v>
      </c>
      <c r="F199" s="19">
        <v>471.56</v>
      </c>
      <c r="G199" s="19">
        <v>0</v>
      </c>
      <c r="H199" s="19">
        <v>3135.8219999999997</v>
      </c>
    </row>
    <row r="200" spans="1:8">
      <c r="A200">
        <v>4179</v>
      </c>
      <c r="B200" s="17" t="s">
        <v>736</v>
      </c>
      <c r="C200" t="s">
        <v>737</v>
      </c>
      <c r="D200" s="19">
        <v>9602.4699999999993</v>
      </c>
      <c r="E200" s="19">
        <v>0</v>
      </c>
      <c r="F200" s="19">
        <v>121.48</v>
      </c>
      <c r="G200" s="19">
        <v>0</v>
      </c>
      <c r="H200" s="19">
        <v>1458.5924999999997</v>
      </c>
    </row>
    <row r="201" spans="1:8">
      <c r="A201">
        <v>4174</v>
      </c>
      <c r="B201" s="17" t="s">
        <v>740</v>
      </c>
      <c r="C201" t="s">
        <v>741</v>
      </c>
      <c r="D201" s="19">
        <v>811549.62</v>
      </c>
      <c r="E201" s="19">
        <v>19555.412530120484</v>
      </c>
      <c r="F201" s="19">
        <v>8499.15</v>
      </c>
      <c r="G201" s="19">
        <v>0</v>
      </c>
      <c r="H201" s="19">
        <v>123007.3155</v>
      </c>
    </row>
    <row r="202" spans="1:8">
      <c r="A202">
        <v>4228</v>
      </c>
      <c r="B202" s="17" t="s">
        <v>744</v>
      </c>
      <c r="C202" t="s">
        <v>745</v>
      </c>
      <c r="D202" s="19">
        <v>79899.14</v>
      </c>
      <c r="E202" s="19">
        <v>2887.9207228915661</v>
      </c>
      <c r="F202" s="19">
        <v>1274.1300000000001</v>
      </c>
      <c r="G202" s="19">
        <v>0</v>
      </c>
      <c r="H202" s="19">
        <v>12175.9905</v>
      </c>
    </row>
    <row r="203" spans="1:8">
      <c r="A203">
        <v>4243</v>
      </c>
      <c r="B203" s="17" t="s">
        <v>748</v>
      </c>
      <c r="C203" t="s">
        <v>749</v>
      </c>
      <c r="D203" s="19">
        <v>4101526.03</v>
      </c>
      <c r="E203" s="19">
        <v>49484.768807424589</v>
      </c>
      <c r="F203" s="19">
        <v>55165.43</v>
      </c>
      <c r="G203" s="19">
        <v>95.607331022530317</v>
      </c>
      <c r="H203" s="19">
        <v>623503.71899999992</v>
      </c>
    </row>
    <row r="204" spans="1:8">
      <c r="A204">
        <v>91938</v>
      </c>
      <c r="B204" s="17" t="s">
        <v>755</v>
      </c>
      <c r="C204" t="s">
        <v>756</v>
      </c>
      <c r="D204" s="19">
        <v>52447.25</v>
      </c>
      <c r="E204" s="19">
        <v>0</v>
      </c>
      <c r="F204" s="19">
        <v>571.79</v>
      </c>
      <c r="G204" s="19">
        <v>0</v>
      </c>
      <c r="H204" s="19">
        <v>7952.8559999999998</v>
      </c>
    </row>
    <row r="205" spans="1:8">
      <c r="A205">
        <v>91939</v>
      </c>
      <c r="B205" s="17" t="s">
        <v>758</v>
      </c>
      <c r="C205" t="s">
        <v>759</v>
      </c>
      <c r="D205" s="19">
        <v>0</v>
      </c>
      <c r="E205" s="19">
        <v>0</v>
      </c>
      <c r="F205" s="19">
        <v>0</v>
      </c>
      <c r="G205" s="19">
        <v>0</v>
      </c>
      <c r="H205" s="19">
        <v>0</v>
      </c>
    </row>
    <row r="206" spans="1:8">
      <c r="A206">
        <v>4232</v>
      </c>
      <c r="B206" s="17" t="s">
        <v>2359</v>
      </c>
      <c r="C206" t="s">
        <v>2360</v>
      </c>
      <c r="D206" s="19">
        <v>0</v>
      </c>
      <c r="E206" s="19">
        <v>0</v>
      </c>
      <c r="F206" s="19">
        <v>0</v>
      </c>
      <c r="G206" s="19">
        <v>0</v>
      </c>
      <c r="H206" s="19">
        <v>0</v>
      </c>
    </row>
    <row r="207" spans="1:8">
      <c r="A207">
        <v>89850</v>
      </c>
      <c r="B207" s="17" t="s">
        <v>762</v>
      </c>
      <c r="C207" t="s">
        <v>763</v>
      </c>
      <c r="D207" s="19">
        <v>73575.039999999994</v>
      </c>
      <c r="E207" s="19">
        <v>0</v>
      </c>
      <c r="F207" s="19">
        <v>1469.34</v>
      </c>
      <c r="G207" s="19">
        <v>0</v>
      </c>
      <c r="H207" s="19">
        <v>11256.656999999997</v>
      </c>
    </row>
    <row r="208" spans="1:8">
      <c r="A208">
        <v>87401</v>
      </c>
      <c r="B208" s="17" t="s">
        <v>765</v>
      </c>
      <c r="C208" t="s">
        <v>766</v>
      </c>
      <c r="D208" s="19">
        <v>114019.64</v>
      </c>
      <c r="E208" s="19">
        <v>0</v>
      </c>
      <c r="F208" s="19">
        <v>2901.18</v>
      </c>
      <c r="G208" s="19">
        <v>0</v>
      </c>
      <c r="H208" s="19">
        <v>17538.123</v>
      </c>
    </row>
    <row r="209" spans="1:8">
      <c r="A209">
        <v>90506</v>
      </c>
      <c r="B209" s="17" t="s">
        <v>769</v>
      </c>
      <c r="C209" t="s">
        <v>770</v>
      </c>
      <c r="D209" s="19">
        <v>0</v>
      </c>
      <c r="E209" s="19">
        <v>0</v>
      </c>
      <c r="F209" s="19">
        <v>0</v>
      </c>
      <c r="G209" s="19">
        <v>0</v>
      </c>
      <c r="H209" s="19">
        <v>0</v>
      </c>
    </row>
    <row r="210" spans="1:8">
      <c r="A210">
        <v>4421</v>
      </c>
      <c r="B210" s="17" t="s">
        <v>773</v>
      </c>
      <c r="C210" t="s">
        <v>774</v>
      </c>
      <c r="D210" s="19">
        <v>27420.42</v>
      </c>
      <c r="E210" s="19">
        <v>0</v>
      </c>
      <c r="F210" s="19">
        <v>0</v>
      </c>
      <c r="G210" s="19">
        <v>0</v>
      </c>
      <c r="H210" s="19">
        <v>4113.0629999999992</v>
      </c>
    </row>
    <row r="211" spans="1:8">
      <c r="A211">
        <v>743644</v>
      </c>
      <c r="B211" s="17" t="s">
        <v>777</v>
      </c>
      <c r="C211" t="s">
        <v>778</v>
      </c>
      <c r="D211" s="19">
        <v>42529.7</v>
      </c>
      <c r="E211" s="19">
        <v>0</v>
      </c>
      <c r="F211" s="19">
        <v>0</v>
      </c>
      <c r="G211" s="19">
        <v>0</v>
      </c>
      <c r="H211" s="19">
        <v>6484.6079999999993</v>
      </c>
    </row>
    <row r="212" spans="1:8">
      <c r="A212">
        <v>6365</v>
      </c>
      <c r="B212" s="17" t="s">
        <v>780</v>
      </c>
      <c r="C212" t="s">
        <v>781</v>
      </c>
      <c r="D212" s="19">
        <v>59948.76</v>
      </c>
      <c r="E212" s="19">
        <v>0</v>
      </c>
      <c r="F212" s="19">
        <v>925.56</v>
      </c>
      <c r="G212" s="19">
        <v>0</v>
      </c>
      <c r="H212" s="19">
        <v>9131.1479999999992</v>
      </c>
    </row>
    <row r="213" spans="1:8">
      <c r="A213">
        <v>85749</v>
      </c>
      <c r="B213" s="17" t="s">
        <v>529</v>
      </c>
      <c r="C213" t="s">
        <v>790</v>
      </c>
      <c r="D213" s="19">
        <v>0</v>
      </c>
      <c r="E213" s="19">
        <v>0</v>
      </c>
      <c r="F213" s="19">
        <v>0</v>
      </c>
      <c r="G213" s="19">
        <v>0</v>
      </c>
      <c r="H213" s="19">
        <v>0</v>
      </c>
    </row>
    <row r="214" spans="1:8">
      <c r="A214">
        <v>81045</v>
      </c>
      <c r="B214" s="17" t="s">
        <v>788</v>
      </c>
      <c r="C214" t="s">
        <v>789</v>
      </c>
      <c r="D214" s="19">
        <v>138812.32999999999</v>
      </c>
      <c r="E214" s="19">
        <v>0</v>
      </c>
      <c r="F214" s="19">
        <v>996.51</v>
      </c>
      <c r="G214" s="19">
        <v>0</v>
      </c>
      <c r="H214" s="19">
        <v>20971.325999999997</v>
      </c>
    </row>
    <row r="215" spans="1:8">
      <c r="A215">
        <v>81043</v>
      </c>
      <c r="B215" s="17" t="s">
        <v>792</v>
      </c>
      <c r="C215" t="s">
        <v>793</v>
      </c>
      <c r="D215" s="19">
        <v>24832.84</v>
      </c>
      <c r="E215" s="19">
        <v>0</v>
      </c>
      <c r="F215" s="19">
        <v>401.12</v>
      </c>
      <c r="G215" s="19">
        <v>0</v>
      </c>
      <c r="H215" s="19">
        <v>3785.0939999999996</v>
      </c>
    </row>
    <row r="216" spans="1:8">
      <c r="A216">
        <v>4329</v>
      </c>
      <c r="B216" s="17" t="s">
        <v>798</v>
      </c>
      <c r="C216" t="s">
        <v>799</v>
      </c>
      <c r="D216" s="19">
        <v>372738.26</v>
      </c>
      <c r="E216" s="19">
        <v>0</v>
      </c>
      <c r="F216" s="19">
        <v>2177.83</v>
      </c>
      <c r="G216" s="19">
        <v>0</v>
      </c>
      <c r="H216" s="19">
        <v>56237.413500000002</v>
      </c>
    </row>
    <row r="217" spans="1:8">
      <c r="A217">
        <v>92226</v>
      </c>
      <c r="B217" s="17" t="s">
        <v>801</v>
      </c>
      <c r="C217" t="s">
        <v>802</v>
      </c>
      <c r="D217" s="19">
        <v>110684.54</v>
      </c>
      <c r="E217" s="19">
        <v>0</v>
      </c>
      <c r="F217" s="19">
        <v>781.69</v>
      </c>
      <c r="G217" s="19">
        <v>0</v>
      </c>
      <c r="H217" s="19">
        <v>16719.934499999999</v>
      </c>
    </row>
    <row r="218" spans="1:8">
      <c r="A218">
        <v>81052</v>
      </c>
      <c r="B218" s="17" t="s">
        <v>805</v>
      </c>
      <c r="C218" t="s">
        <v>806</v>
      </c>
      <c r="D218" s="19">
        <v>20463.02</v>
      </c>
      <c r="E218" s="19">
        <v>0</v>
      </c>
      <c r="F218" s="19">
        <v>390.91</v>
      </c>
      <c r="G218" s="19">
        <v>0</v>
      </c>
      <c r="H218" s="19">
        <v>3128.0895</v>
      </c>
    </row>
    <row r="219" spans="1:8">
      <c r="A219">
        <v>81050</v>
      </c>
      <c r="B219" s="17" t="s">
        <v>809</v>
      </c>
      <c r="C219" t="s">
        <v>810</v>
      </c>
      <c r="D219" s="19">
        <v>21931.97</v>
      </c>
      <c r="E219" s="19">
        <v>0</v>
      </c>
      <c r="F219" s="19">
        <v>1946.6</v>
      </c>
      <c r="G219" s="19">
        <v>0</v>
      </c>
      <c r="H219" s="19">
        <v>3581.7855</v>
      </c>
    </row>
    <row r="220" spans="1:8">
      <c r="A220">
        <v>79211</v>
      </c>
      <c r="B220" s="17" t="s">
        <v>812</v>
      </c>
      <c r="C220" t="s">
        <v>813</v>
      </c>
      <c r="D220" s="19">
        <v>64565.14</v>
      </c>
      <c r="E220" s="19">
        <v>0</v>
      </c>
      <c r="F220" s="19">
        <v>592.16999999999996</v>
      </c>
      <c r="G220" s="19">
        <v>0</v>
      </c>
      <c r="H220" s="19">
        <v>9773.5964999999997</v>
      </c>
    </row>
    <row r="221" spans="1:8">
      <c r="A221">
        <v>79981</v>
      </c>
      <c r="B221" s="17" t="s">
        <v>784</v>
      </c>
      <c r="C221" t="s">
        <v>2361</v>
      </c>
      <c r="D221" s="19">
        <v>42618.37</v>
      </c>
      <c r="E221" s="19">
        <v>0</v>
      </c>
      <c r="F221" s="19">
        <v>0</v>
      </c>
      <c r="G221" s="19">
        <v>0</v>
      </c>
      <c r="H221" s="19">
        <v>6392.7555000000002</v>
      </c>
    </row>
    <row r="222" spans="1:8">
      <c r="A222">
        <v>6446</v>
      </c>
      <c r="B222" s="17" t="s">
        <v>795</v>
      </c>
      <c r="C222" t="s">
        <v>2362</v>
      </c>
      <c r="D222" s="19">
        <v>157478.63</v>
      </c>
      <c r="E222" s="19">
        <v>0</v>
      </c>
      <c r="F222" s="19">
        <v>1270.8</v>
      </c>
      <c r="G222" s="19">
        <v>0</v>
      </c>
      <c r="H222" s="19">
        <v>23812.414499999999</v>
      </c>
    </row>
    <row r="223" spans="1:8">
      <c r="A223">
        <v>81123</v>
      </c>
      <c r="B223" s="17" t="s">
        <v>816</v>
      </c>
      <c r="C223" t="s">
        <v>817</v>
      </c>
      <c r="D223" s="19">
        <v>0</v>
      </c>
      <c r="E223" s="19">
        <v>0</v>
      </c>
      <c r="F223" s="19">
        <v>0</v>
      </c>
      <c r="G223" s="19">
        <v>0</v>
      </c>
      <c r="H223" s="19">
        <v>0</v>
      </c>
    </row>
    <row r="224" spans="1:8">
      <c r="A224">
        <v>90201</v>
      </c>
      <c r="B224" s="17" t="s">
        <v>819</v>
      </c>
      <c r="C224" t="s">
        <v>820</v>
      </c>
      <c r="D224" s="19">
        <v>81096.350000000006</v>
      </c>
      <c r="E224" s="19">
        <v>0</v>
      </c>
      <c r="F224" s="19">
        <v>0</v>
      </c>
      <c r="G224" s="19">
        <v>0</v>
      </c>
      <c r="H224" s="19">
        <v>12164.452500000001</v>
      </c>
    </row>
    <row r="225" spans="1:8">
      <c r="A225">
        <v>4185</v>
      </c>
      <c r="B225" s="17" t="s">
        <v>823</v>
      </c>
      <c r="C225" t="s">
        <v>824</v>
      </c>
      <c r="D225" s="19">
        <v>29860.46</v>
      </c>
      <c r="E225" s="19">
        <v>0</v>
      </c>
      <c r="F225" s="19">
        <v>557.9</v>
      </c>
      <c r="G225" s="19">
        <v>0</v>
      </c>
      <c r="H225" s="19">
        <v>4562.7539999999999</v>
      </c>
    </row>
    <row r="226" spans="1:8">
      <c r="A226">
        <v>4448</v>
      </c>
      <c r="B226" s="17" t="s">
        <v>827</v>
      </c>
      <c r="C226" t="s">
        <v>828</v>
      </c>
      <c r="D226" s="19">
        <v>179627.28</v>
      </c>
      <c r="E226" s="19">
        <v>0</v>
      </c>
      <c r="F226" s="19">
        <v>3345.2</v>
      </c>
      <c r="G226" s="19">
        <v>0</v>
      </c>
      <c r="H226" s="19">
        <v>27445.871999999999</v>
      </c>
    </row>
    <row r="227" spans="1:8">
      <c r="A227">
        <v>4415</v>
      </c>
      <c r="B227" s="17" t="s">
        <v>2363</v>
      </c>
      <c r="C227" t="s">
        <v>2364</v>
      </c>
      <c r="D227" s="19">
        <v>2046.41</v>
      </c>
      <c r="E227" s="19">
        <v>0</v>
      </c>
      <c r="F227" s="19">
        <v>0</v>
      </c>
      <c r="G227" s="19">
        <v>0</v>
      </c>
      <c r="H227" s="19">
        <v>306.9615</v>
      </c>
    </row>
    <row r="228" spans="1:8">
      <c r="A228">
        <v>91277</v>
      </c>
      <c r="B228" s="17" t="s">
        <v>831</v>
      </c>
      <c r="C228" t="s">
        <v>832</v>
      </c>
      <c r="D228" s="19">
        <v>185041.7</v>
      </c>
      <c r="E228" s="19">
        <v>0</v>
      </c>
      <c r="F228" s="19">
        <v>1259.75</v>
      </c>
      <c r="G228" s="19">
        <v>0</v>
      </c>
      <c r="H228" s="19">
        <v>27945.217500000002</v>
      </c>
    </row>
    <row r="229" spans="1:8">
      <c r="A229">
        <v>4335</v>
      </c>
      <c r="B229" s="17" t="s">
        <v>834</v>
      </c>
      <c r="C229" t="s">
        <v>835</v>
      </c>
      <c r="D229" s="19">
        <v>65030.02</v>
      </c>
      <c r="E229" s="19">
        <v>0</v>
      </c>
      <c r="F229" s="19">
        <v>0</v>
      </c>
      <c r="G229" s="19">
        <v>0</v>
      </c>
      <c r="H229" s="19">
        <v>9754.5029999999988</v>
      </c>
    </row>
    <row r="230" spans="1:8">
      <c r="A230">
        <v>92250</v>
      </c>
      <c r="B230" s="17" t="s">
        <v>838</v>
      </c>
      <c r="C230" t="s">
        <v>835</v>
      </c>
      <c r="D230" s="19">
        <v>59786.11</v>
      </c>
      <c r="E230" s="19">
        <v>0</v>
      </c>
      <c r="F230" s="19">
        <v>455.22</v>
      </c>
      <c r="G230" s="19">
        <v>0</v>
      </c>
      <c r="H230" s="19">
        <v>9036.1995000000006</v>
      </c>
    </row>
    <row r="231" spans="1:8">
      <c r="A231">
        <v>92988</v>
      </c>
      <c r="B231" s="17" t="s">
        <v>842</v>
      </c>
      <c r="C231" t="s">
        <v>843</v>
      </c>
      <c r="D231" s="19">
        <v>68801.289999999994</v>
      </c>
      <c r="E231" s="19">
        <v>0</v>
      </c>
      <c r="F231" s="19">
        <v>0</v>
      </c>
      <c r="G231" s="19">
        <v>0</v>
      </c>
      <c r="H231" s="19">
        <v>10320.193499999999</v>
      </c>
    </row>
    <row r="232" spans="1:8">
      <c r="A232">
        <v>92379</v>
      </c>
      <c r="B232" s="17" t="s">
        <v>845</v>
      </c>
      <c r="C232" t="s">
        <v>846</v>
      </c>
      <c r="D232" s="19">
        <v>55920.43</v>
      </c>
      <c r="E232" s="19">
        <v>0</v>
      </c>
      <c r="F232" s="19">
        <v>561.07000000000005</v>
      </c>
      <c r="G232" s="19">
        <v>0</v>
      </c>
      <c r="H232" s="19">
        <v>8472.2250000000004</v>
      </c>
    </row>
    <row r="233" spans="1:8">
      <c r="A233">
        <v>79214</v>
      </c>
      <c r="B233" s="17" t="s">
        <v>849</v>
      </c>
      <c r="C233" t="s">
        <v>850</v>
      </c>
      <c r="D233" s="19">
        <v>65434.37</v>
      </c>
      <c r="E233" s="19">
        <v>0</v>
      </c>
      <c r="F233" s="19">
        <v>1196.22</v>
      </c>
      <c r="G233" s="19">
        <v>0</v>
      </c>
      <c r="H233" s="19">
        <v>9994.5884999999998</v>
      </c>
    </row>
    <row r="234" spans="1:8">
      <c r="A234">
        <v>1002006</v>
      </c>
      <c r="B234" s="17" t="s">
        <v>2365</v>
      </c>
      <c r="C234" t="s">
        <v>2366</v>
      </c>
      <c r="D234" s="19">
        <v>7217.73</v>
      </c>
      <c r="E234" s="19">
        <v>0</v>
      </c>
      <c r="F234" s="19">
        <v>0</v>
      </c>
      <c r="G234" s="19">
        <v>0</v>
      </c>
      <c r="H234" s="19">
        <v>1082.6595</v>
      </c>
    </row>
    <row r="235" spans="1:8">
      <c r="A235">
        <v>78783</v>
      </c>
      <c r="B235" s="17" t="s">
        <v>852</v>
      </c>
      <c r="C235" t="s">
        <v>853</v>
      </c>
      <c r="D235" s="19">
        <v>230576.78</v>
      </c>
      <c r="E235" s="19">
        <v>0</v>
      </c>
      <c r="F235" s="19">
        <v>1957.26</v>
      </c>
      <c r="G235" s="19">
        <v>0</v>
      </c>
      <c r="H235" s="19">
        <v>34880.106</v>
      </c>
    </row>
    <row r="236" spans="1:8">
      <c r="A236">
        <v>4202</v>
      </c>
      <c r="B236" s="17" t="s">
        <v>856</v>
      </c>
      <c r="C236" t="s">
        <v>857</v>
      </c>
      <c r="D236" s="19">
        <v>33556.79</v>
      </c>
      <c r="E236" s="19">
        <v>0</v>
      </c>
      <c r="F236" s="19">
        <v>0</v>
      </c>
      <c r="G236" s="19">
        <v>0</v>
      </c>
      <c r="H236" s="19">
        <v>5033.5185000000001</v>
      </c>
    </row>
    <row r="237" spans="1:8">
      <c r="A237">
        <v>4207</v>
      </c>
      <c r="B237" s="17" t="s">
        <v>860</v>
      </c>
      <c r="C237" t="s">
        <v>861</v>
      </c>
      <c r="D237" s="19">
        <v>61530.28</v>
      </c>
      <c r="E237" s="19">
        <v>0</v>
      </c>
      <c r="F237" s="19">
        <v>1240.47</v>
      </c>
      <c r="G237" s="19">
        <v>0</v>
      </c>
      <c r="H237" s="19">
        <v>9415.6124999999993</v>
      </c>
    </row>
    <row r="238" spans="1:8">
      <c r="A238">
        <v>4205</v>
      </c>
      <c r="B238" s="17" t="s">
        <v>864</v>
      </c>
      <c r="C238" t="s">
        <v>866</v>
      </c>
      <c r="D238" s="19">
        <v>28955.919999999998</v>
      </c>
      <c r="E238" s="19">
        <v>0</v>
      </c>
      <c r="F238" s="19">
        <v>481.66</v>
      </c>
      <c r="G238" s="19">
        <v>0</v>
      </c>
      <c r="H238" s="19">
        <v>4415.6369999999997</v>
      </c>
    </row>
    <row r="239" spans="1:8">
      <c r="A239">
        <v>4192</v>
      </c>
      <c r="B239" s="17" t="s">
        <v>868</v>
      </c>
      <c r="C239" t="s">
        <v>869</v>
      </c>
      <c r="D239" s="19">
        <v>2181811.39</v>
      </c>
      <c r="E239" s="19">
        <v>83860.21247183565</v>
      </c>
      <c r="F239" s="19">
        <v>62664.38</v>
      </c>
      <c r="G239" s="19">
        <v>0</v>
      </c>
      <c r="H239" s="19">
        <v>336671.36550000001</v>
      </c>
    </row>
    <row r="240" spans="1:8">
      <c r="A240">
        <v>4437</v>
      </c>
      <c r="B240" s="17" t="s">
        <v>872</v>
      </c>
      <c r="C240" t="s">
        <v>873</v>
      </c>
      <c r="D240" s="19">
        <v>1527217.26</v>
      </c>
      <c r="E240" s="19">
        <v>13060.115531801175</v>
      </c>
      <c r="F240" s="19">
        <v>19809.82</v>
      </c>
      <c r="G240" s="19">
        <v>287.09884057971016</v>
      </c>
      <c r="H240" s="19">
        <v>232054.06200000001</v>
      </c>
    </row>
    <row r="241" spans="1:8">
      <c r="A241">
        <v>4405</v>
      </c>
      <c r="B241" s="17" t="s">
        <v>876</v>
      </c>
      <c r="C241" t="s">
        <v>877</v>
      </c>
      <c r="D241" s="19">
        <v>1184942.2</v>
      </c>
      <c r="E241" s="19">
        <v>15480.242517814726</v>
      </c>
      <c r="F241" s="19">
        <v>26472.080000000002</v>
      </c>
      <c r="G241" s="19">
        <v>1336.9737373737375</v>
      </c>
      <c r="H241" s="19">
        <v>181712.14199999999</v>
      </c>
    </row>
    <row r="242" spans="1:8">
      <c r="A242">
        <v>4167</v>
      </c>
      <c r="B242" s="17" t="s">
        <v>880</v>
      </c>
      <c r="C242" t="s">
        <v>881</v>
      </c>
      <c r="D242" s="19">
        <v>168283.58</v>
      </c>
      <c r="E242" s="19">
        <v>0</v>
      </c>
      <c r="F242" s="19">
        <v>8879.73</v>
      </c>
      <c r="G242" s="19">
        <v>0</v>
      </c>
      <c r="H242" s="19">
        <v>26574.496499999997</v>
      </c>
    </row>
    <row r="243" spans="1:8">
      <c r="A243">
        <v>4221</v>
      </c>
      <c r="B243" s="17" t="s">
        <v>884</v>
      </c>
      <c r="C243" t="s">
        <v>885</v>
      </c>
      <c r="D243" s="19">
        <v>148466.54999999999</v>
      </c>
      <c r="E243" s="19">
        <v>0</v>
      </c>
      <c r="F243" s="19">
        <v>3300.68</v>
      </c>
      <c r="G243" s="19">
        <v>0</v>
      </c>
      <c r="H243" s="19">
        <v>22765.084499999997</v>
      </c>
    </row>
    <row r="244" spans="1:8">
      <c r="A244">
        <v>4247</v>
      </c>
      <c r="B244" s="17" t="s">
        <v>888</v>
      </c>
      <c r="C244" t="s">
        <v>889</v>
      </c>
      <c r="D244" s="19">
        <v>265764.94</v>
      </c>
      <c r="E244" s="19">
        <v>0</v>
      </c>
      <c r="F244" s="19">
        <v>7037.08</v>
      </c>
      <c r="G244" s="19">
        <v>0</v>
      </c>
      <c r="H244" s="19">
        <v>40920.303</v>
      </c>
    </row>
    <row r="245" spans="1:8">
      <c r="A245">
        <v>4273</v>
      </c>
      <c r="B245" s="17" t="s">
        <v>892</v>
      </c>
      <c r="C245" t="s">
        <v>893</v>
      </c>
      <c r="D245" s="19">
        <v>739622.74</v>
      </c>
      <c r="E245" s="19">
        <v>0</v>
      </c>
      <c r="F245" s="19">
        <v>23751</v>
      </c>
      <c r="G245" s="19">
        <v>0</v>
      </c>
      <c r="H245" s="19">
        <v>114506.061</v>
      </c>
    </row>
    <row r="246" spans="1:8">
      <c r="A246">
        <v>4495</v>
      </c>
      <c r="B246" s="17" t="s">
        <v>900</v>
      </c>
      <c r="C246" t="s">
        <v>897</v>
      </c>
      <c r="D246" s="19">
        <v>76092.039999999994</v>
      </c>
      <c r="E246" s="19">
        <v>0</v>
      </c>
      <c r="F246" s="19">
        <v>1326.84</v>
      </c>
      <c r="G246" s="19">
        <v>0</v>
      </c>
      <c r="H246" s="19">
        <v>11612.831999999999</v>
      </c>
    </row>
    <row r="247" spans="1:8">
      <c r="A247">
        <v>92596</v>
      </c>
      <c r="B247" s="17" t="s">
        <v>896</v>
      </c>
      <c r="C247" t="s">
        <v>897</v>
      </c>
      <c r="D247" s="19">
        <v>15072.76</v>
      </c>
      <c r="E247" s="19">
        <v>0</v>
      </c>
      <c r="F247" s="19">
        <v>1142.27</v>
      </c>
      <c r="G247" s="19">
        <v>0</v>
      </c>
      <c r="H247" s="19">
        <v>2432.2545</v>
      </c>
    </row>
    <row r="248" spans="1:8">
      <c r="A248">
        <v>4195</v>
      </c>
      <c r="B248" s="17" t="s">
        <v>902</v>
      </c>
      <c r="C248" t="s">
        <v>903</v>
      </c>
      <c r="D248" s="19">
        <v>47441.79</v>
      </c>
      <c r="E248" s="19">
        <v>1395.3467647058824</v>
      </c>
      <c r="F248" s="19">
        <v>1165.75</v>
      </c>
      <c r="G248" s="19">
        <v>0</v>
      </c>
      <c r="H248" s="19">
        <v>7291.1310000000003</v>
      </c>
    </row>
    <row r="249" spans="1:8">
      <c r="A249">
        <v>89506</v>
      </c>
      <c r="B249" s="17" t="s">
        <v>906</v>
      </c>
      <c r="C249" t="s">
        <v>907</v>
      </c>
      <c r="D249" s="19">
        <v>39806.589999999997</v>
      </c>
      <c r="E249" s="19">
        <v>0</v>
      </c>
      <c r="F249" s="19">
        <v>590.05999999999995</v>
      </c>
      <c r="G249" s="19">
        <v>0</v>
      </c>
      <c r="H249" s="19">
        <v>6059.4974999999986</v>
      </c>
    </row>
    <row r="250" spans="1:8">
      <c r="A250">
        <v>1000979</v>
      </c>
      <c r="B250" s="17" t="s">
        <v>910</v>
      </c>
      <c r="C250" t="s">
        <v>911</v>
      </c>
      <c r="D250" s="19">
        <v>69411.98</v>
      </c>
      <c r="E250" s="19">
        <v>0</v>
      </c>
      <c r="F250" s="19">
        <v>297.42</v>
      </c>
      <c r="G250" s="19">
        <v>0</v>
      </c>
      <c r="H250" s="19">
        <v>10456.409999999998</v>
      </c>
    </row>
    <row r="251" spans="1:8">
      <c r="A251">
        <v>4303</v>
      </c>
      <c r="B251" s="17" t="s">
        <v>914</v>
      </c>
      <c r="C251" t="s">
        <v>915</v>
      </c>
      <c r="D251" s="19">
        <v>48630.02</v>
      </c>
      <c r="E251" s="19">
        <v>0</v>
      </c>
      <c r="F251" s="19">
        <v>672.38</v>
      </c>
      <c r="G251" s="19">
        <v>0</v>
      </c>
      <c r="H251" s="19">
        <v>7395.3599999999988</v>
      </c>
    </row>
    <row r="252" spans="1:8">
      <c r="A252">
        <v>4505</v>
      </c>
      <c r="B252" s="17" t="s">
        <v>918</v>
      </c>
      <c r="C252" t="s">
        <v>919</v>
      </c>
      <c r="D252" s="19">
        <v>944860.65</v>
      </c>
      <c r="E252" s="19">
        <v>1297.8855082417583</v>
      </c>
      <c r="F252" s="19">
        <v>17478.41</v>
      </c>
      <c r="G252" s="19">
        <v>0</v>
      </c>
      <c r="H252" s="19">
        <v>144350.859</v>
      </c>
    </row>
    <row r="253" spans="1:8">
      <c r="A253">
        <v>4157</v>
      </c>
      <c r="B253" s="17" t="s">
        <v>922</v>
      </c>
      <c r="C253" t="s">
        <v>923</v>
      </c>
      <c r="D253" s="19">
        <v>243398.94</v>
      </c>
      <c r="E253" s="19">
        <v>0</v>
      </c>
      <c r="F253" s="19">
        <v>7030.74</v>
      </c>
      <c r="G253" s="19">
        <v>0</v>
      </c>
      <c r="H253" s="19">
        <v>37564.451999999997</v>
      </c>
    </row>
    <row r="254" spans="1:8">
      <c r="A254">
        <v>4332</v>
      </c>
      <c r="B254" s="17" t="s">
        <v>930</v>
      </c>
      <c r="C254" t="s">
        <v>931</v>
      </c>
      <c r="D254" s="19">
        <v>14178.53</v>
      </c>
      <c r="E254" s="19">
        <v>0</v>
      </c>
      <c r="F254" s="19">
        <v>0</v>
      </c>
      <c r="G254" s="19">
        <v>0</v>
      </c>
      <c r="H254" s="19">
        <v>2126.7795000000001</v>
      </c>
    </row>
    <row r="255" spans="1:8">
      <c r="A255">
        <v>90884</v>
      </c>
      <c r="B255" s="17" t="s">
        <v>933</v>
      </c>
      <c r="C255" t="s">
        <v>934</v>
      </c>
      <c r="D255" s="19">
        <v>28734.880000000001</v>
      </c>
      <c r="E255" s="19">
        <v>0</v>
      </c>
      <c r="F255" s="19">
        <v>358.65</v>
      </c>
      <c r="G255" s="19">
        <v>0</v>
      </c>
      <c r="H255" s="19">
        <v>4364.0295000000006</v>
      </c>
    </row>
    <row r="256" spans="1:8">
      <c r="A256">
        <v>4238</v>
      </c>
      <c r="B256" s="17" t="s">
        <v>937</v>
      </c>
      <c r="C256" t="s">
        <v>938</v>
      </c>
      <c r="D256" s="19">
        <v>116225.03</v>
      </c>
      <c r="E256" s="19">
        <v>0</v>
      </c>
      <c r="F256" s="19">
        <v>631.04</v>
      </c>
      <c r="G256" s="19">
        <v>0</v>
      </c>
      <c r="H256" s="19">
        <v>17528.410499999998</v>
      </c>
    </row>
    <row r="257" spans="1:8">
      <c r="A257">
        <v>87600</v>
      </c>
      <c r="B257" s="17" t="s">
        <v>941</v>
      </c>
      <c r="C257" t="s">
        <v>942</v>
      </c>
      <c r="D257" s="19">
        <v>6898.22</v>
      </c>
      <c r="E257" s="19">
        <v>0</v>
      </c>
      <c r="F257" s="19">
        <v>0</v>
      </c>
      <c r="G257" s="19">
        <v>0</v>
      </c>
      <c r="H257" s="19">
        <v>1034.7329999999999</v>
      </c>
    </row>
    <row r="258" spans="1:8">
      <c r="A258">
        <v>79544</v>
      </c>
      <c r="B258" s="17" t="s">
        <v>945</v>
      </c>
      <c r="C258" t="s">
        <v>2367</v>
      </c>
      <c r="D258" s="19">
        <v>7476.33</v>
      </c>
      <c r="E258" s="19">
        <v>0</v>
      </c>
      <c r="F258" s="19">
        <v>0</v>
      </c>
      <c r="G258" s="19">
        <v>0</v>
      </c>
      <c r="H258" s="19">
        <v>1121.4494999999999</v>
      </c>
    </row>
    <row r="259" spans="1:8">
      <c r="A259">
        <v>4239</v>
      </c>
      <c r="B259" s="17" t="s">
        <v>948</v>
      </c>
      <c r="C259" t="s">
        <v>949</v>
      </c>
      <c r="D259" s="19">
        <v>6173614.2699999996</v>
      </c>
      <c r="E259" s="19">
        <v>92678.356735388312</v>
      </c>
      <c r="F259" s="19">
        <v>164627.49</v>
      </c>
      <c r="G259" s="19">
        <v>768.09093312597201</v>
      </c>
      <c r="H259" s="19">
        <v>950736.26399999997</v>
      </c>
    </row>
    <row r="260" spans="1:8">
      <c r="A260">
        <v>1001519</v>
      </c>
      <c r="B260" s="17" t="s">
        <v>952</v>
      </c>
      <c r="C260" t="s">
        <v>953</v>
      </c>
      <c r="D260" s="19">
        <v>42062.35</v>
      </c>
      <c r="E260" s="19">
        <v>0</v>
      </c>
      <c r="F260" s="19">
        <v>911.19</v>
      </c>
      <c r="G260" s="19">
        <v>0</v>
      </c>
      <c r="H260" s="19">
        <v>6446.0309999999999</v>
      </c>
    </row>
    <row r="261" spans="1:8">
      <c r="A261">
        <v>4271</v>
      </c>
      <c r="B261" s="17" t="s">
        <v>955</v>
      </c>
      <c r="C261" t="s">
        <v>956</v>
      </c>
      <c r="D261" s="19">
        <v>2169230.2799999998</v>
      </c>
      <c r="E261" s="19">
        <v>34634.769176470581</v>
      </c>
      <c r="F261" s="19">
        <v>73407.179999999993</v>
      </c>
      <c r="G261" s="19">
        <v>1602.7768558951964</v>
      </c>
      <c r="H261" s="19">
        <v>336395.61900000001</v>
      </c>
    </row>
    <row r="262" spans="1:8">
      <c r="A262">
        <v>89829</v>
      </c>
      <c r="B262" s="17" t="s">
        <v>959</v>
      </c>
      <c r="C262" t="s">
        <v>960</v>
      </c>
      <c r="D262" s="19">
        <v>87754.59</v>
      </c>
      <c r="E262" s="19">
        <v>0</v>
      </c>
      <c r="F262" s="19">
        <v>0</v>
      </c>
      <c r="G262" s="19">
        <v>0</v>
      </c>
      <c r="H262" s="19">
        <v>13163.188499999998</v>
      </c>
    </row>
    <row r="263" spans="1:8">
      <c r="A263">
        <v>4285</v>
      </c>
      <c r="B263" s="17" t="s">
        <v>962</v>
      </c>
      <c r="C263" t="s">
        <v>963</v>
      </c>
      <c r="D263" s="19">
        <v>3323715.88</v>
      </c>
      <c r="E263" s="19">
        <v>8820.9020169851374</v>
      </c>
      <c r="F263" s="19">
        <v>0</v>
      </c>
      <c r="G263" s="19">
        <v>0</v>
      </c>
      <c r="H263" s="19">
        <v>498557.38199999998</v>
      </c>
    </row>
    <row r="264" spans="1:8">
      <c r="A264">
        <v>4208</v>
      </c>
      <c r="B264" s="17" t="s">
        <v>965</v>
      </c>
      <c r="C264" t="s">
        <v>966</v>
      </c>
      <c r="D264" s="19">
        <v>413624.35</v>
      </c>
      <c r="E264" s="19">
        <v>0</v>
      </c>
      <c r="F264" s="19">
        <v>9790.25</v>
      </c>
      <c r="G264" s="19">
        <v>0</v>
      </c>
      <c r="H264" s="19">
        <v>63512.189999999995</v>
      </c>
    </row>
    <row r="265" spans="1:8">
      <c r="A265">
        <v>79543</v>
      </c>
      <c r="B265" s="17" t="s">
        <v>969</v>
      </c>
      <c r="C265" t="s">
        <v>970</v>
      </c>
      <c r="D265" s="19">
        <v>0</v>
      </c>
      <c r="E265" s="19">
        <v>0</v>
      </c>
      <c r="F265" s="19">
        <v>0</v>
      </c>
      <c r="G265" s="19">
        <v>0</v>
      </c>
      <c r="H265" s="19">
        <v>0</v>
      </c>
    </row>
    <row r="266" spans="1:8">
      <c r="A266">
        <v>4217</v>
      </c>
      <c r="B266" s="17" t="s">
        <v>2368</v>
      </c>
      <c r="C266" t="s">
        <v>2369</v>
      </c>
      <c r="D266" s="19">
        <v>0</v>
      </c>
      <c r="E266" s="19">
        <v>0</v>
      </c>
      <c r="F266" s="19">
        <v>0</v>
      </c>
      <c r="G266" s="19">
        <v>0</v>
      </c>
      <c r="H266" s="19">
        <v>0</v>
      </c>
    </row>
    <row r="267" spans="1:8">
      <c r="A267">
        <v>4194</v>
      </c>
      <c r="B267" s="17" t="s">
        <v>973</v>
      </c>
      <c r="C267" t="s">
        <v>974</v>
      </c>
      <c r="D267" s="19">
        <v>58154.69</v>
      </c>
      <c r="E267" s="19">
        <v>0</v>
      </c>
      <c r="F267" s="19">
        <v>1233.98</v>
      </c>
      <c r="G267" s="19">
        <v>0</v>
      </c>
      <c r="H267" s="19">
        <v>8908.3005000000012</v>
      </c>
    </row>
    <row r="268" spans="1:8">
      <c r="A268">
        <v>10974</v>
      </c>
      <c r="B268" s="17" t="s">
        <v>977</v>
      </c>
      <c r="C268" t="s">
        <v>978</v>
      </c>
      <c r="D268" s="19">
        <v>33029.68</v>
      </c>
      <c r="E268" s="19">
        <v>0</v>
      </c>
      <c r="F268" s="19">
        <v>471.44</v>
      </c>
      <c r="G268" s="19">
        <v>0</v>
      </c>
      <c r="H268" s="19">
        <v>5025.1680000000006</v>
      </c>
    </row>
    <row r="269" spans="1:8">
      <c r="A269">
        <v>79542</v>
      </c>
      <c r="B269" s="17" t="s">
        <v>2370</v>
      </c>
      <c r="C269" t="s">
        <v>2371</v>
      </c>
      <c r="D269" s="19">
        <v>0</v>
      </c>
      <c r="E269" s="19">
        <v>0</v>
      </c>
      <c r="F269" s="19">
        <v>0</v>
      </c>
      <c r="G269" s="19">
        <v>0</v>
      </c>
      <c r="H269" s="19">
        <v>0</v>
      </c>
    </row>
    <row r="270" spans="1:8">
      <c r="A270">
        <v>79500</v>
      </c>
      <c r="B270" s="17" t="s">
        <v>981</v>
      </c>
      <c r="C270" t="s">
        <v>982</v>
      </c>
      <c r="D270" s="19">
        <v>0</v>
      </c>
      <c r="E270" s="19">
        <v>0</v>
      </c>
      <c r="F270" s="19">
        <v>0</v>
      </c>
      <c r="G270" s="19">
        <v>0</v>
      </c>
      <c r="H270" s="19">
        <v>0</v>
      </c>
    </row>
    <row r="271" spans="1:8">
      <c r="A271">
        <v>6369</v>
      </c>
      <c r="B271" s="17" t="s">
        <v>985</v>
      </c>
      <c r="C271" t="s">
        <v>986</v>
      </c>
      <c r="D271" s="19">
        <v>19186.57</v>
      </c>
      <c r="E271" s="19">
        <v>0</v>
      </c>
      <c r="F271" s="19">
        <v>0</v>
      </c>
      <c r="G271" s="19">
        <v>0</v>
      </c>
      <c r="H271" s="19">
        <v>2877.9854999999998</v>
      </c>
    </row>
    <row r="272" spans="1:8">
      <c r="A272">
        <v>4371</v>
      </c>
      <c r="B272" s="17" t="s">
        <v>989</v>
      </c>
      <c r="C272" t="s">
        <v>990</v>
      </c>
      <c r="D272" s="19">
        <v>8406.0400000000009</v>
      </c>
      <c r="E272" s="19">
        <v>0</v>
      </c>
      <c r="F272" s="19">
        <v>392.19</v>
      </c>
      <c r="G272" s="19">
        <v>0</v>
      </c>
      <c r="H272" s="19">
        <v>1319.7345000000003</v>
      </c>
    </row>
    <row r="273" spans="1:8">
      <c r="A273">
        <v>90906</v>
      </c>
      <c r="B273" s="17" t="s">
        <v>993</v>
      </c>
      <c r="C273" t="s">
        <v>994</v>
      </c>
      <c r="D273" s="19">
        <v>60523.5</v>
      </c>
      <c r="E273" s="19">
        <v>0</v>
      </c>
      <c r="F273" s="19">
        <v>367.76</v>
      </c>
      <c r="G273" s="19">
        <v>0</v>
      </c>
      <c r="H273" s="19">
        <v>9133.6890000000003</v>
      </c>
    </row>
    <row r="274" spans="1:8">
      <c r="A274">
        <v>79081</v>
      </c>
      <c r="B274" s="17" t="s">
        <v>996</v>
      </c>
      <c r="C274" t="s">
        <v>997</v>
      </c>
      <c r="D274" s="19">
        <v>101491.51</v>
      </c>
      <c r="E274" s="19">
        <v>0</v>
      </c>
      <c r="F274" s="19">
        <v>1660.16</v>
      </c>
      <c r="G274" s="19">
        <v>0</v>
      </c>
      <c r="H274" s="19">
        <v>15472.750499999998</v>
      </c>
    </row>
    <row r="275" spans="1:8">
      <c r="A275">
        <v>79501</v>
      </c>
      <c r="B275" s="17" t="s">
        <v>999</v>
      </c>
      <c r="C275" t="s">
        <v>1000</v>
      </c>
      <c r="D275" s="19">
        <v>284456.25</v>
      </c>
      <c r="E275" s="19">
        <v>0</v>
      </c>
      <c r="F275" s="19">
        <v>1929.52</v>
      </c>
      <c r="G275" s="19">
        <v>0</v>
      </c>
      <c r="H275" s="19">
        <v>42957.8655</v>
      </c>
    </row>
    <row r="276" spans="1:8">
      <c r="A276">
        <v>89951</v>
      </c>
      <c r="B276" s="17" t="s">
        <v>1003</v>
      </c>
      <c r="C276" t="s">
        <v>1004</v>
      </c>
      <c r="D276" s="19">
        <v>9953.5499999999993</v>
      </c>
      <c r="E276" s="19">
        <v>0</v>
      </c>
      <c r="F276" s="19">
        <v>460.71</v>
      </c>
      <c r="G276" s="19">
        <v>0</v>
      </c>
      <c r="H276" s="19">
        <v>1562.1389999999997</v>
      </c>
    </row>
    <row r="277" spans="1:8">
      <c r="A277">
        <v>4212</v>
      </c>
      <c r="B277" s="17" t="s">
        <v>1006</v>
      </c>
      <c r="C277" t="s">
        <v>1007</v>
      </c>
      <c r="D277" s="19">
        <v>70932.240000000005</v>
      </c>
      <c r="E277" s="19">
        <v>0</v>
      </c>
      <c r="F277" s="19">
        <v>928.51</v>
      </c>
      <c r="G277" s="19">
        <v>0</v>
      </c>
      <c r="H277" s="19">
        <v>10779.112499999999</v>
      </c>
    </row>
    <row r="278" spans="1:8">
      <c r="A278">
        <v>1002010</v>
      </c>
      <c r="B278" s="17" t="s">
        <v>1010</v>
      </c>
      <c r="C278" t="s">
        <v>1012</v>
      </c>
      <c r="D278" s="19">
        <v>32868.97</v>
      </c>
      <c r="E278" s="19">
        <v>0</v>
      </c>
      <c r="F278" s="19">
        <v>146.44</v>
      </c>
      <c r="G278" s="19">
        <v>0</v>
      </c>
      <c r="H278" s="19">
        <v>4952.3115000000007</v>
      </c>
    </row>
    <row r="279" spans="1:8">
      <c r="A279">
        <v>4392</v>
      </c>
      <c r="B279" s="17" t="s">
        <v>1014</v>
      </c>
      <c r="C279" t="s">
        <v>1015</v>
      </c>
      <c r="D279" s="19">
        <v>112335.57</v>
      </c>
      <c r="E279" s="19">
        <v>0</v>
      </c>
      <c r="F279" s="19">
        <v>2928.89</v>
      </c>
      <c r="G279" s="19">
        <v>0</v>
      </c>
      <c r="H279" s="19">
        <v>17289.669000000002</v>
      </c>
    </row>
    <row r="280" spans="1:8">
      <c r="A280">
        <v>92519</v>
      </c>
      <c r="B280" s="17" t="s">
        <v>1018</v>
      </c>
      <c r="C280" t="s">
        <v>1019</v>
      </c>
      <c r="D280" s="19">
        <v>203508.44</v>
      </c>
      <c r="E280" s="19">
        <v>0</v>
      </c>
      <c r="F280" s="19">
        <v>0</v>
      </c>
      <c r="G280" s="19">
        <v>0</v>
      </c>
      <c r="H280" s="19">
        <v>30693.5445</v>
      </c>
    </row>
    <row r="281" spans="1:8">
      <c r="A281">
        <v>92520</v>
      </c>
      <c r="B281" s="17" t="s">
        <v>1022</v>
      </c>
      <c r="C281" t="s">
        <v>1023</v>
      </c>
      <c r="D281" s="19">
        <v>93418.95</v>
      </c>
      <c r="E281" s="19">
        <v>0</v>
      </c>
      <c r="F281" s="19">
        <v>0</v>
      </c>
      <c r="G281" s="19">
        <v>0</v>
      </c>
      <c r="H281" s="19">
        <v>14012.842499999999</v>
      </c>
    </row>
    <row r="282" spans="1:8">
      <c r="A282">
        <v>1002080</v>
      </c>
      <c r="B282" s="17" t="s">
        <v>2372</v>
      </c>
      <c r="C282" t="s">
        <v>2373</v>
      </c>
      <c r="D282" s="19">
        <v>125593.87</v>
      </c>
      <c r="E282" s="19">
        <v>0</v>
      </c>
      <c r="F282" s="19">
        <v>0</v>
      </c>
      <c r="G282" s="19">
        <v>0</v>
      </c>
      <c r="H282" s="19">
        <v>18839.0805</v>
      </c>
    </row>
    <row r="283" spans="1:8">
      <c r="A283">
        <v>1002101</v>
      </c>
      <c r="B283" s="17" t="s">
        <v>2374</v>
      </c>
      <c r="C283" t="s">
        <v>2375</v>
      </c>
      <c r="D283" s="19">
        <v>0</v>
      </c>
      <c r="E283" s="19">
        <v>0</v>
      </c>
      <c r="F283" s="19">
        <v>0</v>
      </c>
      <c r="G283" s="19">
        <v>0</v>
      </c>
      <c r="H283" s="19">
        <v>0</v>
      </c>
    </row>
    <row r="284" spans="1:8">
      <c r="A284">
        <v>4336</v>
      </c>
      <c r="B284" s="17" t="s">
        <v>1025</v>
      </c>
      <c r="C284" t="s">
        <v>1026</v>
      </c>
      <c r="D284" s="19">
        <v>121856.12</v>
      </c>
      <c r="E284" s="19">
        <v>0</v>
      </c>
      <c r="F284" s="19">
        <v>0</v>
      </c>
      <c r="G284" s="19">
        <v>0</v>
      </c>
      <c r="H284" s="19">
        <v>18364.906499999997</v>
      </c>
    </row>
    <row r="285" spans="1:8">
      <c r="A285">
        <v>81076</v>
      </c>
      <c r="B285" s="17" t="s">
        <v>1028</v>
      </c>
      <c r="C285" t="s">
        <v>1029</v>
      </c>
      <c r="D285" s="19">
        <v>146403.75</v>
      </c>
      <c r="E285" s="19">
        <v>0</v>
      </c>
      <c r="F285" s="19">
        <v>1015.14</v>
      </c>
      <c r="G285" s="19">
        <v>0</v>
      </c>
      <c r="H285" s="19">
        <v>22112.833500000001</v>
      </c>
    </row>
    <row r="286" spans="1:8">
      <c r="A286">
        <v>4426</v>
      </c>
      <c r="B286" s="17" t="s">
        <v>1032</v>
      </c>
      <c r="C286" t="s">
        <v>1033</v>
      </c>
      <c r="D286" s="19">
        <v>40654.400000000001</v>
      </c>
      <c r="E286" s="19">
        <v>0</v>
      </c>
      <c r="F286" s="19">
        <v>844.51</v>
      </c>
      <c r="G286" s="19">
        <v>0</v>
      </c>
      <c r="H286" s="19">
        <v>6224.8365000000003</v>
      </c>
    </row>
    <row r="287" spans="1:8">
      <c r="A287">
        <v>79061</v>
      </c>
      <c r="B287" s="17" t="s">
        <v>1036</v>
      </c>
      <c r="C287" t="s">
        <v>1037</v>
      </c>
      <c r="D287" s="19">
        <v>5532.93</v>
      </c>
      <c r="E287" s="19">
        <v>0</v>
      </c>
      <c r="F287" s="19">
        <v>347.41</v>
      </c>
      <c r="G287" s="19">
        <v>0</v>
      </c>
      <c r="H287" s="19">
        <v>882.05100000000004</v>
      </c>
    </row>
    <row r="288" spans="1:8">
      <c r="A288">
        <v>92982</v>
      </c>
      <c r="B288" s="17" t="s">
        <v>1040</v>
      </c>
      <c r="C288" t="s">
        <v>1041</v>
      </c>
      <c r="D288" s="19">
        <v>81844.56</v>
      </c>
      <c r="E288" s="19">
        <v>0</v>
      </c>
      <c r="F288" s="19">
        <v>0</v>
      </c>
      <c r="G288" s="19">
        <v>0</v>
      </c>
      <c r="H288" s="19">
        <v>12276.683999999999</v>
      </c>
    </row>
    <row r="289" spans="1:8">
      <c r="A289">
        <v>4248</v>
      </c>
      <c r="B289" s="17" t="s">
        <v>1043</v>
      </c>
      <c r="C289" t="s">
        <v>1044</v>
      </c>
      <c r="D289" s="19">
        <v>2173644.9500000002</v>
      </c>
      <c r="E289" s="19">
        <v>85605.879880136985</v>
      </c>
      <c r="F289" s="19">
        <v>28881.96</v>
      </c>
      <c r="G289" s="19">
        <v>1312.8163636363636</v>
      </c>
      <c r="H289" s="19">
        <v>330379.03649999999</v>
      </c>
    </row>
    <row r="290" spans="1:8">
      <c r="A290">
        <v>4482</v>
      </c>
      <c r="B290" s="17" t="s">
        <v>1046</v>
      </c>
      <c r="C290" t="s">
        <v>1047</v>
      </c>
      <c r="D290" s="19">
        <v>0</v>
      </c>
      <c r="E290" s="19">
        <v>0</v>
      </c>
      <c r="F290" s="19">
        <v>0</v>
      </c>
      <c r="G290" s="19">
        <v>0</v>
      </c>
      <c r="H290" s="19">
        <v>0</v>
      </c>
    </row>
    <row r="291" spans="1:8">
      <c r="A291">
        <v>91275</v>
      </c>
      <c r="B291" s="17" t="s">
        <v>1050</v>
      </c>
      <c r="C291" t="s">
        <v>1051</v>
      </c>
      <c r="D291" s="19">
        <v>29450.95</v>
      </c>
      <c r="E291" s="19">
        <v>0</v>
      </c>
      <c r="F291" s="19">
        <v>812.01</v>
      </c>
      <c r="G291" s="19">
        <v>0</v>
      </c>
      <c r="H291" s="19">
        <v>4539.4439999999995</v>
      </c>
    </row>
    <row r="292" spans="1:8">
      <c r="A292">
        <v>4389</v>
      </c>
      <c r="B292" s="17" t="s">
        <v>1054</v>
      </c>
      <c r="C292" t="s">
        <v>1055</v>
      </c>
      <c r="D292" s="19">
        <v>410052.82</v>
      </c>
      <c r="E292" s="19">
        <v>1722.9110084033614</v>
      </c>
      <c r="F292" s="19">
        <v>13642.27</v>
      </c>
      <c r="G292" s="19">
        <v>0</v>
      </c>
      <c r="H292" s="19">
        <v>63554.263500000001</v>
      </c>
    </row>
    <row r="293" spans="1:8">
      <c r="A293">
        <v>79264</v>
      </c>
      <c r="B293" s="17" t="s">
        <v>1058</v>
      </c>
      <c r="C293" t="s">
        <v>1059</v>
      </c>
      <c r="D293" s="19">
        <v>117795.23</v>
      </c>
      <c r="E293" s="19">
        <v>0</v>
      </c>
      <c r="F293" s="19">
        <v>0</v>
      </c>
      <c r="G293" s="19">
        <v>0</v>
      </c>
      <c r="H293" s="19">
        <v>17669.284499999998</v>
      </c>
    </row>
    <row r="294" spans="1:8">
      <c r="A294">
        <v>92620</v>
      </c>
      <c r="B294" s="17" t="s">
        <v>1062</v>
      </c>
      <c r="C294" t="s">
        <v>1059</v>
      </c>
      <c r="D294" s="19">
        <v>131009.64</v>
      </c>
      <c r="E294" s="19">
        <v>0</v>
      </c>
      <c r="F294" s="19">
        <v>0</v>
      </c>
      <c r="G294" s="19">
        <v>0</v>
      </c>
      <c r="H294" s="19">
        <v>19800.304499999998</v>
      </c>
    </row>
    <row r="295" spans="1:8">
      <c r="A295">
        <v>4469</v>
      </c>
      <c r="B295" s="17" t="s">
        <v>1063</v>
      </c>
      <c r="C295" t="s">
        <v>1064</v>
      </c>
      <c r="D295" s="19">
        <v>1198872.17</v>
      </c>
      <c r="E295" s="19">
        <v>27420.202109275728</v>
      </c>
      <c r="F295" s="19">
        <v>32717.51</v>
      </c>
      <c r="G295" s="19">
        <v>674.58783505154634</v>
      </c>
      <c r="H295" s="19">
        <v>184738.45199999999</v>
      </c>
    </row>
    <row r="296" spans="1:8">
      <c r="A296">
        <v>4502</v>
      </c>
      <c r="B296" s="17" t="s">
        <v>1067</v>
      </c>
      <c r="C296" t="s">
        <v>1068</v>
      </c>
      <c r="D296" s="19">
        <v>23185.74</v>
      </c>
      <c r="E296" s="19">
        <v>0</v>
      </c>
      <c r="F296" s="19">
        <v>991.98</v>
      </c>
      <c r="G296" s="19">
        <v>0</v>
      </c>
      <c r="H296" s="19">
        <v>3626.6579999999999</v>
      </c>
    </row>
    <row r="297" spans="1:8">
      <c r="A297">
        <v>89784</v>
      </c>
      <c r="B297" s="17" t="s">
        <v>1071</v>
      </c>
      <c r="C297" t="s">
        <v>1072</v>
      </c>
      <c r="D297" s="19">
        <v>59935.39</v>
      </c>
      <c r="E297" s="19">
        <v>0</v>
      </c>
      <c r="F297" s="19">
        <v>1077.82</v>
      </c>
      <c r="G297" s="19">
        <v>0</v>
      </c>
      <c r="H297" s="19">
        <v>9151.9814999999999</v>
      </c>
    </row>
    <row r="298" spans="1:8">
      <c r="A298">
        <v>90162</v>
      </c>
      <c r="B298" s="17" t="s">
        <v>1075</v>
      </c>
      <c r="C298" t="s">
        <v>1076</v>
      </c>
      <c r="D298" s="19">
        <v>28037.67</v>
      </c>
      <c r="E298" s="19">
        <v>0</v>
      </c>
      <c r="F298" s="19">
        <v>0</v>
      </c>
      <c r="G298" s="19">
        <v>0</v>
      </c>
      <c r="H298" s="19">
        <v>4205.6504999999997</v>
      </c>
    </row>
    <row r="299" spans="1:8">
      <c r="A299">
        <v>89561</v>
      </c>
      <c r="B299" s="17" t="s">
        <v>1079</v>
      </c>
      <c r="C299" t="s">
        <v>1080</v>
      </c>
      <c r="D299" s="19">
        <v>31418.05</v>
      </c>
      <c r="E299" s="19">
        <v>0</v>
      </c>
      <c r="F299" s="19">
        <v>0</v>
      </c>
      <c r="G299" s="19">
        <v>0</v>
      </c>
      <c r="H299" s="19">
        <v>4712.7074999999995</v>
      </c>
    </row>
    <row r="300" spans="1:8">
      <c r="A300">
        <v>88365</v>
      </c>
      <c r="B300" s="17" t="s">
        <v>1083</v>
      </c>
      <c r="C300" t="s">
        <v>1084</v>
      </c>
      <c r="D300" s="19">
        <v>56670.8</v>
      </c>
      <c r="E300" s="19">
        <v>0</v>
      </c>
      <c r="F300" s="19">
        <v>565.15</v>
      </c>
      <c r="G300" s="19">
        <v>0</v>
      </c>
      <c r="H300" s="19">
        <v>8585.3924999999999</v>
      </c>
    </row>
    <row r="301" spans="1:8">
      <c r="A301">
        <v>88367</v>
      </c>
      <c r="B301" s="17" t="s">
        <v>1087</v>
      </c>
      <c r="C301" t="s">
        <v>1088</v>
      </c>
      <c r="D301" s="19">
        <v>127736.33</v>
      </c>
      <c r="E301" s="19">
        <v>0</v>
      </c>
      <c r="F301" s="19">
        <v>2154.19</v>
      </c>
      <c r="G301" s="19">
        <v>0</v>
      </c>
      <c r="H301" s="19">
        <v>19483.578000000001</v>
      </c>
    </row>
    <row r="302" spans="1:8">
      <c r="A302">
        <v>89786</v>
      </c>
      <c r="B302" s="17" t="s">
        <v>1091</v>
      </c>
      <c r="C302" t="s">
        <v>1092</v>
      </c>
      <c r="D302" s="19">
        <v>110806.28</v>
      </c>
      <c r="E302" s="19">
        <v>0</v>
      </c>
      <c r="F302" s="19">
        <v>804.16</v>
      </c>
      <c r="G302" s="19">
        <v>0</v>
      </c>
      <c r="H302" s="19">
        <v>16741.565999999999</v>
      </c>
    </row>
    <row r="303" spans="1:8">
      <c r="A303">
        <v>89563</v>
      </c>
      <c r="B303" s="17" t="s">
        <v>1095</v>
      </c>
      <c r="C303" t="s">
        <v>1096</v>
      </c>
      <c r="D303" s="19">
        <v>77096.429999999993</v>
      </c>
      <c r="E303" s="19">
        <v>0</v>
      </c>
      <c r="F303" s="19">
        <v>0</v>
      </c>
      <c r="G303" s="19">
        <v>0</v>
      </c>
      <c r="H303" s="19">
        <v>11564.464499999998</v>
      </c>
    </row>
    <row r="304" spans="1:8">
      <c r="A304">
        <v>88369</v>
      </c>
      <c r="B304" s="17" t="s">
        <v>1099</v>
      </c>
      <c r="C304" t="s">
        <v>1100</v>
      </c>
      <c r="D304" s="19">
        <v>22980.06</v>
      </c>
      <c r="E304" s="19">
        <v>0</v>
      </c>
      <c r="F304" s="19">
        <v>0</v>
      </c>
      <c r="G304" s="19">
        <v>0</v>
      </c>
      <c r="H304" s="19">
        <v>3447.009</v>
      </c>
    </row>
    <row r="305" spans="1:8">
      <c r="A305">
        <v>88372</v>
      </c>
      <c r="B305" s="17" t="s">
        <v>1103</v>
      </c>
      <c r="C305" t="s">
        <v>1104</v>
      </c>
      <c r="D305" s="19">
        <v>38591.67</v>
      </c>
      <c r="E305" s="19">
        <v>0</v>
      </c>
      <c r="F305" s="19">
        <v>0</v>
      </c>
      <c r="G305" s="19">
        <v>0</v>
      </c>
      <c r="H305" s="19">
        <v>5788.7504999999992</v>
      </c>
    </row>
    <row r="306" spans="1:8">
      <c r="A306">
        <v>90034</v>
      </c>
      <c r="B306" s="17" t="s">
        <v>1107</v>
      </c>
      <c r="C306" t="s">
        <v>1108</v>
      </c>
      <c r="D306" s="19">
        <v>82288.08</v>
      </c>
      <c r="E306" s="19">
        <v>0</v>
      </c>
      <c r="F306" s="19">
        <v>0</v>
      </c>
      <c r="G306" s="19">
        <v>0</v>
      </c>
      <c r="H306" s="19">
        <v>12343.212</v>
      </c>
    </row>
    <row r="307" spans="1:8">
      <c r="A307">
        <v>89788</v>
      </c>
      <c r="B307" s="17" t="s">
        <v>1111</v>
      </c>
      <c r="C307" t="s">
        <v>1112</v>
      </c>
      <c r="D307" s="19">
        <v>47284.73</v>
      </c>
      <c r="E307" s="19">
        <v>0</v>
      </c>
      <c r="F307" s="19">
        <v>0</v>
      </c>
      <c r="G307" s="19">
        <v>0</v>
      </c>
      <c r="H307" s="19">
        <v>7092.7094999999999</v>
      </c>
    </row>
    <row r="308" spans="1:8">
      <c r="A308">
        <v>89790</v>
      </c>
      <c r="B308" s="17" t="s">
        <v>1115</v>
      </c>
      <c r="C308" t="s">
        <v>1116</v>
      </c>
      <c r="D308" s="19">
        <v>41362.18</v>
      </c>
      <c r="E308" s="19">
        <v>0</v>
      </c>
      <c r="F308" s="19">
        <v>0</v>
      </c>
      <c r="G308" s="19">
        <v>0</v>
      </c>
      <c r="H308" s="19">
        <v>6204.3270000000002</v>
      </c>
    </row>
    <row r="309" spans="1:8">
      <c r="A309">
        <v>90160</v>
      </c>
      <c r="B309" s="17" t="s">
        <v>1119</v>
      </c>
      <c r="C309" t="s">
        <v>1120</v>
      </c>
      <c r="D309" s="19">
        <v>26931.94</v>
      </c>
      <c r="E309" s="19">
        <v>0</v>
      </c>
      <c r="F309" s="19">
        <v>0</v>
      </c>
      <c r="G309" s="19">
        <v>0</v>
      </c>
      <c r="H309" s="19">
        <v>4039.7909999999997</v>
      </c>
    </row>
    <row r="310" spans="1:8">
      <c r="A310">
        <v>91326</v>
      </c>
      <c r="B310" s="17" t="s">
        <v>1123</v>
      </c>
      <c r="C310" t="s">
        <v>1124</v>
      </c>
      <c r="D310" s="19">
        <v>30381.17</v>
      </c>
      <c r="E310" s="19">
        <v>0</v>
      </c>
      <c r="F310" s="19">
        <v>1102.9100000000001</v>
      </c>
      <c r="G310" s="19">
        <v>0</v>
      </c>
      <c r="H310" s="19">
        <v>4722.6119999999992</v>
      </c>
    </row>
    <row r="311" spans="1:8">
      <c r="A311">
        <v>4352</v>
      </c>
      <c r="B311" s="17" t="s">
        <v>1130</v>
      </c>
      <c r="C311" t="s">
        <v>1131</v>
      </c>
      <c r="D311" s="19">
        <v>17752.650000000001</v>
      </c>
      <c r="E311" s="19">
        <v>0</v>
      </c>
      <c r="F311" s="19">
        <v>0</v>
      </c>
      <c r="G311" s="19">
        <v>0</v>
      </c>
      <c r="H311" s="19">
        <v>2662.8975</v>
      </c>
    </row>
    <row r="312" spans="1:8">
      <c r="A312">
        <v>4259</v>
      </c>
      <c r="B312" s="17" t="s">
        <v>1134</v>
      </c>
      <c r="C312" t="s">
        <v>1135</v>
      </c>
      <c r="D312" s="19">
        <v>1148823.33</v>
      </c>
      <c r="E312" s="19">
        <v>3109.1294451962117</v>
      </c>
      <c r="F312" s="19">
        <v>57839.78</v>
      </c>
      <c r="G312" s="19">
        <v>0</v>
      </c>
      <c r="H312" s="19">
        <v>180999.46650000001</v>
      </c>
    </row>
    <row r="313" spans="1:8">
      <c r="A313">
        <v>4445</v>
      </c>
      <c r="B313" s="17" t="s">
        <v>1138</v>
      </c>
      <c r="C313" t="s">
        <v>1139</v>
      </c>
      <c r="D313" s="19">
        <v>654869.25</v>
      </c>
      <c r="E313" s="19">
        <v>0</v>
      </c>
      <c r="F313" s="19">
        <v>4996.29</v>
      </c>
      <c r="G313" s="19">
        <v>0</v>
      </c>
      <c r="H313" s="19">
        <v>98979.831000000006</v>
      </c>
    </row>
    <row r="314" spans="1:8">
      <c r="A314">
        <v>79063</v>
      </c>
      <c r="B314" s="17" t="s">
        <v>1142</v>
      </c>
      <c r="C314" t="s">
        <v>1143</v>
      </c>
      <c r="D314" s="19">
        <v>18585.79</v>
      </c>
      <c r="E314" s="19">
        <v>0</v>
      </c>
      <c r="F314" s="19">
        <v>0</v>
      </c>
      <c r="G314" s="19">
        <v>0</v>
      </c>
      <c r="H314" s="19">
        <v>2787.8685</v>
      </c>
    </row>
    <row r="315" spans="1:8">
      <c r="A315">
        <v>79475</v>
      </c>
      <c r="B315" s="17" t="s">
        <v>1146</v>
      </c>
      <c r="C315" t="s">
        <v>1147</v>
      </c>
      <c r="D315" s="19">
        <v>10049.65</v>
      </c>
      <c r="E315" s="19">
        <v>0</v>
      </c>
      <c r="F315" s="19">
        <v>0</v>
      </c>
      <c r="G315" s="19">
        <v>0</v>
      </c>
      <c r="H315" s="19">
        <v>1507.4475</v>
      </c>
    </row>
    <row r="316" spans="1:8">
      <c r="A316">
        <v>4388</v>
      </c>
      <c r="B316" s="17" t="s">
        <v>1149</v>
      </c>
      <c r="C316" t="s">
        <v>1150</v>
      </c>
      <c r="D316" s="19">
        <v>114513.49</v>
      </c>
      <c r="E316" s="19">
        <v>0</v>
      </c>
      <c r="F316" s="19">
        <v>5841.61</v>
      </c>
      <c r="G316" s="19">
        <v>0</v>
      </c>
      <c r="H316" s="19">
        <v>18053.264999999999</v>
      </c>
    </row>
    <row r="317" spans="1:8">
      <c r="A317">
        <v>79064</v>
      </c>
      <c r="B317" s="17" t="s">
        <v>1153</v>
      </c>
      <c r="C317" t="s">
        <v>1154</v>
      </c>
      <c r="D317" s="19">
        <v>165529.99</v>
      </c>
      <c r="E317" s="19">
        <v>0</v>
      </c>
      <c r="F317" s="19">
        <v>5520.96</v>
      </c>
      <c r="G317" s="19">
        <v>0</v>
      </c>
      <c r="H317" s="19">
        <v>25657.642499999998</v>
      </c>
    </row>
    <row r="318" spans="1:8">
      <c r="A318">
        <v>91329</v>
      </c>
      <c r="B318" s="17" t="s">
        <v>1156</v>
      </c>
      <c r="C318" t="s">
        <v>1157</v>
      </c>
      <c r="D318" s="19">
        <v>15364.53</v>
      </c>
      <c r="E318" s="19">
        <v>0</v>
      </c>
      <c r="F318" s="19">
        <v>417.62</v>
      </c>
      <c r="G318" s="19">
        <v>0</v>
      </c>
      <c r="H318" s="19">
        <v>2367.3225000000002</v>
      </c>
    </row>
    <row r="319" spans="1:8">
      <c r="A319">
        <v>92989</v>
      </c>
      <c r="B319" s="17" t="s">
        <v>1160</v>
      </c>
      <c r="C319" t="s">
        <v>1161</v>
      </c>
      <c r="D319" s="19">
        <v>43219.1</v>
      </c>
      <c r="E319" s="19">
        <v>0</v>
      </c>
      <c r="F319" s="19">
        <v>527.39</v>
      </c>
      <c r="G319" s="19">
        <v>0</v>
      </c>
      <c r="H319" s="19">
        <v>6561.9734999999991</v>
      </c>
    </row>
    <row r="320" spans="1:8">
      <c r="A320">
        <v>91328</v>
      </c>
      <c r="B320" s="17" t="s">
        <v>1163</v>
      </c>
      <c r="C320" t="s">
        <v>1164</v>
      </c>
      <c r="D320" s="19">
        <v>30989.01</v>
      </c>
      <c r="E320" s="19">
        <v>0</v>
      </c>
      <c r="F320" s="19">
        <v>638.66</v>
      </c>
      <c r="G320" s="19">
        <v>0</v>
      </c>
      <c r="H320" s="19">
        <v>4744.1504999999997</v>
      </c>
    </row>
    <row r="321" spans="1:8">
      <c r="A321">
        <v>4342</v>
      </c>
      <c r="B321" s="17" t="s">
        <v>1166</v>
      </c>
      <c r="C321" t="s">
        <v>1167</v>
      </c>
      <c r="D321" s="19">
        <v>127604.8</v>
      </c>
      <c r="E321" s="19">
        <v>0</v>
      </c>
      <c r="F321" s="19">
        <v>0</v>
      </c>
      <c r="G321" s="19">
        <v>0</v>
      </c>
      <c r="H321" s="19">
        <v>19140.72</v>
      </c>
    </row>
    <row r="322" spans="1:8">
      <c r="A322">
        <v>90333</v>
      </c>
      <c r="B322" s="17" t="s">
        <v>1169</v>
      </c>
      <c r="C322" t="s">
        <v>1170</v>
      </c>
      <c r="D322" s="19">
        <v>19980.04</v>
      </c>
      <c r="E322" s="19">
        <v>0</v>
      </c>
      <c r="F322" s="19">
        <v>324.12</v>
      </c>
      <c r="G322" s="19">
        <v>0</v>
      </c>
      <c r="H322" s="19">
        <v>3045.6239999999998</v>
      </c>
    </row>
    <row r="323" spans="1:8">
      <c r="A323">
        <v>90535</v>
      </c>
      <c r="B323" s="17" t="s">
        <v>1172</v>
      </c>
      <c r="C323" t="s">
        <v>1173</v>
      </c>
      <c r="D323" s="19">
        <v>29093.16</v>
      </c>
      <c r="E323" s="19">
        <v>0</v>
      </c>
      <c r="F323" s="19">
        <v>1502.27</v>
      </c>
      <c r="G323" s="19">
        <v>0</v>
      </c>
      <c r="H323" s="19">
        <v>4589.3144999999995</v>
      </c>
    </row>
    <row r="324" spans="1:8">
      <c r="A324">
        <v>90334</v>
      </c>
      <c r="B324" s="17" t="s">
        <v>1175</v>
      </c>
      <c r="C324" t="s">
        <v>1176</v>
      </c>
      <c r="D324" s="19">
        <v>51761.9</v>
      </c>
      <c r="E324" s="19">
        <v>0</v>
      </c>
      <c r="F324" s="19">
        <v>786.7</v>
      </c>
      <c r="G324" s="19">
        <v>0</v>
      </c>
      <c r="H324" s="19">
        <v>7882.2899999999991</v>
      </c>
    </row>
    <row r="325" spans="1:8">
      <c r="A325">
        <v>79882</v>
      </c>
      <c r="B325" s="17" t="s">
        <v>1178</v>
      </c>
      <c r="C325" t="s">
        <v>1179</v>
      </c>
      <c r="D325" s="19">
        <v>92799.52</v>
      </c>
      <c r="E325" s="19">
        <v>0</v>
      </c>
      <c r="F325" s="19">
        <v>0</v>
      </c>
      <c r="G325" s="19">
        <v>0</v>
      </c>
      <c r="H325" s="19">
        <v>13919.928</v>
      </c>
    </row>
    <row r="326" spans="1:8">
      <c r="A326">
        <v>90548</v>
      </c>
      <c r="B326" s="17" t="s">
        <v>1181</v>
      </c>
      <c r="C326" t="s">
        <v>1182</v>
      </c>
      <c r="D326" s="19">
        <v>131974.01</v>
      </c>
      <c r="E326" s="19">
        <v>0</v>
      </c>
      <c r="F326" s="19">
        <v>0</v>
      </c>
      <c r="G326" s="19">
        <v>0</v>
      </c>
      <c r="H326" s="19">
        <v>19796.101500000001</v>
      </c>
    </row>
    <row r="327" spans="1:8">
      <c r="A327">
        <v>79880</v>
      </c>
      <c r="B327" s="17" t="s">
        <v>1185</v>
      </c>
      <c r="C327" t="s">
        <v>1186</v>
      </c>
      <c r="D327" s="19">
        <v>46713.49</v>
      </c>
      <c r="E327" s="19">
        <v>0</v>
      </c>
      <c r="F327" s="19">
        <v>0</v>
      </c>
      <c r="G327" s="19">
        <v>0</v>
      </c>
      <c r="H327" s="19">
        <v>7007.0234999999993</v>
      </c>
    </row>
    <row r="328" spans="1:8">
      <c r="A328">
        <v>79233</v>
      </c>
      <c r="B328" s="17" t="s">
        <v>1188</v>
      </c>
      <c r="C328" t="s">
        <v>1189</v>
      </c>
      <c r="D328" s="19">
        <v>56589.07</v>
      </c>
      <c r="E328" s="19">
        <v>0</v>
      </c>
      <c r="F328" s="19">
        <v>603.04999999999995</v>
      </c>
      <c r="G328" s="19">
        <v>0</v>
      </c>
      <c r="H328" s="19">
        <v>8578.8179999999993</v>
      </c>
    </row>
    <row r="329" spans="1:8">
      <c r="A329">
        <v>78965</v>
      </c>
      <c r="B329" s="17" t="s">
        <v>1191</v>
      </c>
      <c r="C329" t="s">
        <v>1192</v>
      </c>
      <c r="D329" s="19">
        <v>24359.27</v>
      </c>
      <c r="E329" s="19">
        <v>0</v>
      </c>
      <c r="F329" s="19">
        <v>0</v>
      </c>
      <c r="G329" s="19">
        <v>0</v>
      </c>
      <c r="H329" s="19">
        <v>3653.8905</v>
      </c>
    </row>
    <row r="330" spans="1:8">
      <c r="A330">
        <v>79876</v>
      </c>
      <c r="B330" s="17" t="s">
        <v>1194</v>
      </c>
      <c r="C330" t="s">
        <v>1195</v>
      </c>
      <c r="D330" s="19">
        <v>37384.19</v>
      </c>
      <c r="E330" s="19">
        <v>0</v>
      </c>
      <c r="F330" s="19">
        <v>0</v>
      </c>
      <c r="G330" s="19">
        <v>0</v>
      </c>
      <c r="H330" s="19">
        <v>5607.6284999999998</v>
      </c>
    </row>
    <row r="331" spans="1:8">
      <c r="A331">
        <v>79878</v>
      </c>
      <c r="B331" s="17" t="s">
        <v>1198</v>
      </c>
      <c r="C331" t="s">
        <v>1199</v>
      </c>
      <c r="D331" s="19">
        <v>29274.06</v>
      </c>
      <c r="E331" s="19">
        <v>0</v>
      </c>
      <c r="F331" s="19">
        <v>0</v>
      </c>
      <c r="G331" s="19">
        <v>0</v>
      </c>
      <c r="H331" s="19">
        <v>4391.1090000000004</v>
      </c>
    </row>
    <row r="332" spans="1:8">
      <c r="A332">
        <v>90330</v>
      </c>
      <c r="B332" s="17" t="s">
        <v>1201</v>
      </c>
      <c r="C332" t="s">
        <v>1202</v>
      </c>
      <c r="D332" s="19">
        <v>17849.73</v>
      </c>
      <c r="E332" s="19">
        <v>0</v>
      </c>
      <c r="F332" s="19">
        <v>409.71</v>
      </c>
      <c r="G332" s="19">
        <v>0</v>
      </c>
      <c r="H332" s="19">
        <v>2738.9159999999997</v>
      </c>
    </row>
    <row r="333" spans="1:8">
      <c r="A333">
        <v>1000164</v>
      </c>
      <c r="B333" s="17" t="s">
        <v>1209</v>
      </c>
      <c r="C333" t="s">
        <v>1210</v>
      </c>
      <c r="D333" s="19">
        <v>50328.12</v>
      </c>
      <c r="E333" s="19">
        <v>0</v>
      </c>
      <c r="F333" s="19">
        <v>1298.69</v>
      </c>
      <c r="G333" s="19">
        <v>0</v>
      </c>
      <c r="H333" s="19">
        <v>7744.0215000000007</v>
      </c>
    </row>
    <row r="334" spans="1:8">
      <c r="A334">
        <v>4396</v>
      </c>
      <c r="B334" s="17" t="s">
        <v>1213</v>
      </c>
      <c r="C334" t="s">
        <v>1214</v>
      </c>
      <c r="D334" s="19">
        <v>343656.49</v>
      </c>
      <c r="E334" s="19">
        <v>0</v>
      </c>
      <c r="F334" s="19">
        <v>3731.85</v>
      </c>
      <c r="G334" s="19">
        <v>0</v>
      </c>
      <c r="H334" s="19">
        <v>52108.250999999997</v>
      </c>
    </row>
    <row r="335" spans="1:8">
      <c r="A335">
        <v>79065</v>
      </c>
      <c r="B335" s="17" t="s">
        <v>1217</v>
      </c>
      <c r="C335" t="s">
        <v>1218</v>
      </c>
      <c r="D335" s="19">
        <v>11232.02</v>
      </c>
      <c r="E335" s="19">
        <v>0</v>
      </c>
      <c r="F335" s="19">
        <v>0</v>
      </c>
      <c r="G335" s="19">
        <v>0</v>
      </c>
      <c r="H335" s="19">
        <v>1684.8030000000001</v>
      </c>
    </row>
    <row r="336" spans="1:8">
      <c r="A336">
        <v>10878</v>
      </c>
      <c r="B336" s="17" t="s">
        <v>1221</v>
      </c>
      <c r="C336" t="s">
        <v>1222</v>
      </c>
      <c r="D336" s="19">
        <v>26702.69</v>
      </c>
      <c r="E336" s="19">
        <v>0</v>
      </c>
      <c r="F336" s="19">
        <v>0</v>
      </c>
      <c r="G336" s="19">
        <v>0</v>
      </c>
      <c r="H336" s="19">
        <v>4005.4034999999994</v>
      </c>
    </row>
    <row r="337" spans="1:8">
      <c r="A337">
        <v>79420</v>
      </c>
      <c r="B337" s="17" t="s">
        <v>1225</v>
      </c>
      <c r="C337" t="s">
        <v>1226</v>
      </c>
      <c r="D337" s="19">
        <v>38804.54</v>
      </c>
      <c r="E337" s="19">
        <v>0</v>
      </c>
      <c r="F337" s="19">
        <v>763.19</v>
      </c>
      <c r="G337" s="19">
        <v>0</v>
      </c>
      <c r="H337" s="19">
        <v>5935.1595000000007</v>
      </c>
    </row>
    <row r="338" spans="1:8">
      <c r="A338">
        <v>4360</v>
      </c>
      <c r="B338" s="17" t="s">
        <v>1228</v>
      </c>
      <c r="C338" t="s">
        <v>1229</v>
      </c>
      <c r="D338" s="19">
        <v>16142.77</v>
      </c>
      <c r="E338" s="19">
        <v>0</v>
      </c>
      <c r="F338" s="19">
        <v>429.62</v>
      </c>
      <c r="G338" s="19">
        <v>0</v>
      </c>
      <c r="H338" s="19">
        <v>2485.8584999999998</v>
      </c>
    </row>
    <row r="339" spans="1:8">
      <c r="A339">
        <v>4383</v>
      </c>
      <c r="B339" s="17" t="s">
        <v>1232</v>
      </c>
      <c r="C339" t="s">
        <v>1233</v>
      </c>
      <c r="D339" s="19">
        <v>266443.73</v>
      </c>
      <c r="E339" s="19">
        <v>0</v>
      </c>
      <c r="F339" s="19">
        <v>0</v>
      </c>
      <c r="G339" s="19">
        <v>0</v>
      </c>
      <c r="H339" s="19">
        <v>40266.460500000001</v>
      </c>
    </row>
    <row r="340" spans="1:8">
      <c r="A340">
        <v>79598</v>
      </c>
      <c r="B340" s="17" t="s">
        <v>1236</v>
      </c>
      <c r="C340" t="s">
        <v>1237</v>
      </c>
      <c r="D340" s="19">
        <v>1676901.24</v>
      </c>
      <c r="E340" s="19">
        <v>13279.995421166308</v>
      </c>
      <c r="F340" s="19">
        <v>32109.03</v>
      </c>
      <c r="G340" s="19">
        <v>0</v>
      </c>
      <c r="H340" s="19">
        <v>256351.5405</v>
      </c>
    </row>
    <row r="341" spans="1:8">
      <c r="A341">
        <v>4480</v>
      </c>
      <c r="B341" s="17" t="s">
        <v>1240</v>
      </c>
      <c r="C341" t="s">
        <v>1241</v>
      </c>
      <c r="D341" s="19">
        <v>18981.59</v>
      </c>
      <c r="E341" s="19">
        <v>0</v>
      </c>
      <c r="F341" s="19">
        <v>602.96</v>
      </c>
      <c r="G341" s="19">
        <v>0</v>
      </c>
      <c r="H341" s="19">
        <v>2937.6824999999999</v>
      </c>
    </row>
    <row r="342" spans="1:8">
      <c r="A342">
        <v>4223</v>
      </c>
      <c r="B342" s="17" t="s">
        <v>2376</v>
      </c>
      <c r="C342" t="s">
        <v>2377</v>
      </c>
      <c r="D342" s="19">
        <v>0</v>
      </c>
      <c r="E342" s="19">
        <v>0</v>
      </c>
      <c r="F342" s="19">
        <v>0</v>
      </c>
      <c r="G342" s="19">
        <v>0</v>
      </c>
      <c r="H342" s="19">
        <v>0</v>
      </c>
    </row>
    <row r="343" spans="1:8">
      <c r="A343">
        <v>4267</v>
      </c>
      <c r="B343" s="17" t="s">
        <v>1244</v>
      </c>
      <c r="C343" t="s">
        <v>1245</v>
      </c>
      <c r="D343" s="19">
        <v>2751470.2</v>
      </c>
      <c r="E343" s="19">
        <v>61434.251496437057</v>
      </c>
      <c r="F343" s="19">
        <v>119300.12</v>
      </c>
      <c r="G343" s="19">
        <v>2365.7247592067988</v>
      </c>
      <c r="H343" s="19">
        <v>430615.54800000001</v>
      </c>
    </row>
    <row r="344" spans="1:8">
      <c r="A344">
        <v>79541</v>
      </c>
      <c r="B344" s="17" t="s">
        <v>1248</v>
      </c>
      <c r="C344" t="s">
        <v>1249</v>
      </c>
      <c r="D344" s="19">
        <v>968.36</v>
      </c>
      <c r="E344" s="19">
        <v>0</v>
      </c>
      <c r="F344" s="19">
        <v>0</v>
      </c>
      <c r="G344" s="19">
        <v>0</v>
      </c>
      <c r="H344" s="19">
        <v>145.25399999999999</v>
      </c>
    </row>
    <row r="345" spans="1:8">
      <c r="A345">
        <v>90900</v>
      </c>
      <c r="B345" s="17" t="s">
        <v>1251</v>
      </c>
      <c r="C345" t="s">
        <v>1252</v>
      </c>
      <c r="D345" s="19">
        <v>18715.32</v>
      </c>
      <c r="E345" s="19">
        <v>0</v>
      </c>
      <c r="F345" s="19">
        <v>0</v>
      </c>
      <c r="G345" s="19">
        <v>0</v>
      </c>
      <c r="H345" s="19">
        <v>2853.3615</v>
      </c>
    </row>
    <row r="346" spans="1:8">
      <c r="A346">
        <v>4368</v>
      </c>
      <c r="B346" s="17" t="s">
        <v>1255</v>
      </c>
      <c r="C346" t="s">
        <v>1256</v>
      </c>
      <c r="D346" s="19">
        <v>1117911.54</v>
      </c>
      <c r="E346" s="19">
        <v>2830.1557974683546</v>
      </c>
      <c r="F346" s="19">
        <v>24831.32</v>
      </c>
      <c r="G346" s="19">
        <v>0</v>
      </c>
      <c r="H346" s="19">
        <v>171411.429</v>
      </c>
    </row>
    <row r="347" spans="1:8">
      <c r="A347">
        <v>4276</v>
      </c>
      <c r="B347" s="17" t="s">
        <v>1259</v>
      </c>
      <c r="C347" t="s">
        <v>1260</v>
      </c>
      <c r="D347" s="19">
        <v>1441038.76</v>
      </c>
      <c r="E347" s="19">
        <v>2324.2560645161288</v>
      </c>
      <c r="F347" s="19">
        <v>21745.05</v>
      </c>
      <c r="G347" s="19">
        <v>0</v>
      </c>
      <c r="H347" s="19">
        <v>219417.57149999999</v>
      </c>
    </row>
    <row r="348" spans="1:8">
      <c r="A348">
        <v>79967</v>
      </c>
      <c r="B348" s="17" t="s">
        <v>1263</v>
      </c>
      <c r="C348" t="s">
        <v>1264</v>
      </c>
      <c r="D348" s="19">
        <v>117299.12</v>
      </c>
      <c r="E348" s="19">
        <v>0</v>
      </c>
      <c r="F348" s="19">
        <v>908.3</v>
      </c>
      <c r="G348" s="19">
        <v>0</v>
      </c>
      <c r="H348" s="19">
        <v>17731.112999999998</v>
      </c>
    </row>
    <row r="349" spans="1:8">
      <c r="A349">
        <v>90637</v>
      </c>
      <c r="B349" s="17" t="s">
        <v>1266</v>
      </c>
      <c r="C349" t="s">
        <v>1267</v>
      </c>
      <c r="D349" s="19">
        <v>135266.64000000001</v>
      </c>
      <c r="E349" s="19">
        <v>0</v>
      </c>
      <c r="F349" s="19">
        <v>860.77</v>
      </c>
      <c r="G349" s="19">
        <v>0</v>
      </c>
      <c r="H349" s="19">
        <v>20419.111499999999</v>
      </c>
    </row>
    <row r="350" spans="1:8">
      <c r="A350">
        <v>91174</v>
      </c>
      <c r="B350" s="17" t="s">
        <v>1269</v>
      </c>
      <c r="C350" t="s">
        <v>1270</v>
      </c>
      <c r="D350" s="19">
        <v>49537.26</v>
      </c>
      <c r="E350" s="19">
        <v>0</v>
      </c>
      <c r="F350" s="19">
        <v>432.99</v>
      </c>
      <c r="G350" s="19">
        <v>0</v>
      </c>
      <c r="H350" s="19">
        <v>7495.5374999999995</v>
      </c>
    </row>
    <row r="351" spans="1:8">
      <c r="A351">
        <v>87349</v>
      </c>
      <c r="B351" s="17" t="s">
        <v>1272</v>
      </c>
      <c r="C351" t="s">
        <v>1273</v>
      </c>
      <c r="D351" s="19">
        <v>27282.97</v>
      </c>
      <c r="E351" s="19">
        <v>0</v>
      </c>
      <c r="F351" s="19">
        <v>0</v>
      </c>
      <c r="G351" s="19">
        <v>0</v>
      </c>
      <c r="H351" s="19">
        <v>4092.4454999999998</v>
      </c>
    </row>
    <row r="352" spans="1:8">
      <c r="A352">
        <v>91135</v>
      </c>
      <c r="B352" s="17" t="s">
        <v>1275</v>
      </c>
      <c r="C352" t="s">
        <v>1276</v>
      </c>
      <c r="D352" s="19">
        <v>209422.07999999999</v>
      </c>
      <c r="E352" s="19">
        <v>0</v>
      </c>
      <c r="F352" s="19">
        <v>1271.8399999999999</v>
      </c>
      <c r="G352" s="19">
        <v>0</v>
      </c>
      <c r="H352" s="19">
        <v>31604.087999999996</v>
      </c>
    </row>
    <row r="353" spans="1:8">
      <c r="A353">
        <v>92199</v>
      </c>
      <c r="B353" s="17" t="s">
        <v>1279</v>
      </c>
      <c r="C353" t="s">
        <v>1280</v>
      </c>
      <c r="D353" s="19">
        <v>237875.58</v>
      </c>
      <c r="E353" s="19">
        <v>0</v>
      </c>
      <c r="F353" s="19">
        <v>1934.1</v>
      </c>
      <c r="G353" s="19">
        <v>0</v>
      </c>
      <c r="H353" s="19">
        <v>35971.451999999997</v>
      </c>
    </row>
    <row r="354" spans="1:8">
      <c r="A354">
        <v>91133</v>
      </c>
      <c r="B354" s="17" t="s">
        <v>1282</v>
      </c>
      <c r="C354" t="s">
        <v>1283</v>
      </c>
      <c r="D354" s="19">
        <v>162454.48000000001</v>
      </c>
      <c r="E354" s="19">
        <v>0</v>
      </c>
      <c r="F354" s="19">
        <v>1056.21</v>
      </c>
      <c r="G354" s="19">
        <v>0</v>
      </c>
      <c r="H354" s="19">
        <v>24526.603500000001</v>
      </c>
    </row>
    <row r="355" spans="1:8">
      <c r="A355">
        <v>1001398</v>
      </c>
      <c r="B355" s="17" t="s">
        <v>1286</v>
      </c>
      <c r="C355" t="s">
        <v>1287</v>
      </c>
      <c r="D355" s="19">
        <v>97135.7</v>
      </c>
      <c r="E355" s="19">
        <v>0</v>
      </c>
      <c r="F355" s="19">
        <v>654.91</v>
      </c>
      <c r="G355" s="19">
        <v>0</v>
      </c>
      <c r="H355" s="19">
        <v>14668.5915</v>
      </c>
    </row>
    <row r="356" spans="1:8">
      <c r="A356">
        <v>834265</v>
      </c>
      <c r="B356" s="17" t="s">
        <v>1289</v>
      </c>
      <c r="C356" t="s">
        <v>1290</v>
      </c>
      <c r="D356" s="19">
        <v>170371.8</v>
      </c>
      <c r="E356" s="19">
        <v>0</v>
      </c>
      <c r="F356" s="19">
        <v>1377.91</v>
      </c>
      <c r="G356" s="19">
        <v>0</v>
      </c>
      <c r="H356" s="19">
        <v>25762.456499999997</v>
      </c>
    </row>
    <row r="357" spans="1:8">
      <c r="A357">
        <v>1001399</v>
      </c>
      <c r="B357" s="17" t="s">
        <v>1292</v>
      </c>
      <c r="C357" t="s">
        <v>1293</v>
      </c>
      <c r="D357" s="19">
        <v>90399.18</v>
      </c>
      <c r="E357" s="19">
        <v>0</v>
      </c>
      <c r="F357" s="19">
        <v>2839.67</v>
      </c>
      <c r="G357" s="19">
        <v>0</v>
      </c>
      <c r="H357" s="19">
        <v>13985.827499999998</v>
      </c>
    </row>
    <row r="358" spans="1:8">
      <c r="A358">
        <v>92047</v>
      </c>
      <c r="B358" s="17" t="s">
        <v>1295</v>
      </c>
      <c r="C358" t="s">
        <v>1296</v>
      </c>
      <c r="D358" s="19">
        <v>140622.45000000001</v>
      </c>
      <c r="E358" s="19">
        <v>0</v>
      </c>
      <c r="F358" s="19">
        <v>910.47</v>
      </c>
      <c r="G358" s="19">
        <v>0</v>
      </c>
      <c r="H358" s="19">
        <v>21229.938000000002</v>
      </c>
    </row>
    <row r="359" spans="1:8">
      <c r="A359">
        <v>850100</v>
      </c>
      <c r="B359" s="17" t="s">
        <v>1298</v>
      </c>
      <c r="C359" t="s">
        <v>1299</v>
      </c>
      <c r="D359" s="19">
        <v>208956.47</v>
      </c>
      <c r="E359" s="19">
        <v>0</v>
      </c>
      <c r="F359" s="19">
        <v>2052.73</v>
      </c>
      <c r="G359" s="19">
        <v>0</v>
      </c>
      <c r="H359" s="19">
        <v>31651.38</v>
      </c>
    </row>
    <row r="360" spans="1:8">
      <c r="A360">
        <v>1000283</v>
      </c>
      <c r="B360" s="17" t="s">
        <v>1301</v>
      </c>
      <c r="C360" t="s">
        <v>1302</v>
      </c>
      <c r="D360" s="19">
        <v>96831.81</v>
      </c>
      <c r="E360" s="19">
        <v>0</v>
      </c>
      <c r="F360" s="19">
        <v>798.43</v>
      </c>
      <c r="G360" s="19">
        <v>0</v>
      </c>
      <c r="H360" s="19">
        <v>14644.535999999998</v>
      </c>
    </row>
    <row r="361" spans="1:8">
      <c r="A361">
        <v>91763</v>
      </c>
      <c r="B361" s="17" t="s">
        <v>1304</v>
      </c>
      <c r="C361" t="s">
        <v>1305</v>
      </c>
      <c r="D361" s="19">
        <v>163622.06</v>
      </c>
      <c r="E361" s="19">
        <v>0</v>
      </c>
      <c r="F361" s="19">
        <v>1386.05</v>
      </c>
      <c r="G361" s="19">
        <v>0</v>
      </c>
      <c r="H361" s="19">
        <v>24751.216499999999</v>
      </c>
    </row>
    <row r="362" spans="1:8">
      <c r="A362">
        <v>88360</v>
      </c>
      <c r="B362" s="17" t="s">
        <v>1308</v>
      </c>
      <c r="C362" t="s">
        <v>1309</v>
      </c>
      <c r="D362" s="19">
        <v>206206.87</v>
      </c>
      <c r="E362" s="19">
        <v>0</v>
      </c>
      <c r="F362" s="19">
        <v>1723.36</v>
      </c>
      <c r="G362" s="19">
        <v>0</v>
      </c>
      <c r="H362" s="19">
        <v>31189.534499999994</v>
      </c>
    </row>
    <row r="363" spans="1:8">
      <c r="A363">
        <v>1001397</v>
      </c>
      <c r="B363" s="17" t="s">
        <v>1311</v>
      </c>
      <c r="C363" t="s">
        <v>1312</v>
      </c>
      <c r="D363" s="19">
        <v>73608.95</v>
      </c>
      <c r="E363" s="19">
        <v>0</v>
      </c>
      <c r="F363" s="19">
        <v>2232.4699999999998</v>
      </c>
      <c r="G363" s="19">
        <v>0</v>
      </c>
      <c r="H363" s="19">
        <v>11376.213</v>
      </c>
    </row>
    <row r="364" spans="1:8">
      <c r="A364">
        <v>850101</v>
      </c>
      <c r="B364" s="17" t="s">
        <v>1314</v>
      </c>
      <c r="C364" t="s">
        <v>1315</v>
      </c>
      <c r="D364" s="19">
        <v>149310.26</v>
      </c>
      <c r="E364" s="19">
        <v>0</v>
      </c>
      <c r="F364" s="19">
        <v>903.65</v>
      </c>
      <c r="G364" s="19">
        <v>0</v>
      </c>
      <c r="H364" s="19">
        <v>22532.086500000001</v>
      </c>
    </row>
    <row r="365" spans="1:8">
      <c r="A365">
        <v>1000568</v>
      </c>
      <c r="B365" s="17" t="s">
        <v>1317</v>
      </c>
      <c r="C365" t="s">
        <v>1318</v>
      </c>
      <c r="D365" s="19">
        <v>99796.1</v>
      </c>
      <c r="E365" s="19">
        <v>0</v>
      </c>
      <c r="F365" s="19">
        <v>0</v>
      </c>
      <c r="G365" s="19">
        <v>0</v>
      </c>
      <c r="H365" s="19">
        <v>14969.415000000001</v>
      </c>
    </row>
    <row r="366" spans="1:8">
      <c r="A366">
        <v>91137</v>
      </c>
      <c r="B366" s="17" t="s">
        <v>1320</v>
      </c>
      <c r="C366" t="s">
        <v>1321</v>
      </c>
      <c r="D366" s="19">
        <v>200151.6</v>
      </c>
      <c r="E366" s="19">
        <v>0</v>
      </c>
      <c r="F366" s="19">
        <v>1346.71</v>
      </c>
      <c r="G366" s="19">
        <v>0</v>
      </c>
      <c r="H366" s="19">
        <v>30224.746499999997</v>
      </c>
    </row>
    <row r="367" spans="1:8">
      <c r="A367">
        <v>850099</v>
      </c>
      <c r="B367" s="17" t="s">
        <v>1324</v>
      </c>
      <c r="C367" t="s">
        <v>1325</v>
      </c>
      <c r="D367" s="19">
        <v>98093.36</v>
      </c>
      <c r="E367" s="19">
        <v>0</v>
      </c>
      <c r="F367" s="19">
        <v>1137.55</v>
      </c>
      <c r="G367" s="19">
        <v>0</v>
      </c>
      <c r="H367" s="19">
        <v>14884.636500000001</v>
      </c>
    </row>
    <row r="368" spans="1:8">
      <c r="A368">
        <v>873957</v>
      </c>
      <c r="B368" s="17" t="s">
        <v>1327</v>
      </c>
      <c r="C368" t="s">
        <v>1328</v>
      </c>
      <c r="D368" s="19">
        <v>228621.46</v>
      </c>
      <c r="E368" s="19">
        <v>0</v>
      </c>
      <c r="F368" s="19">
        <v>3098.08</v>
      </c>
      <c r="G368" s="19">
        <v>0</v>
      </c>
      <c r="H368" s="19">
        <v>34757.930999999997</v>
      </c>
    </row>
    <row r="369" spans="1:8">
      <c r="A369">
        <v>92610</v>
      </c>
      <c r="B369" s="17" t="s">
        <v>1331</v>
      </c>
      <c r="C369" t="s">
        <v>1332</v>
      </c>
      <c r="D369" s="19">
        <v>134218.46</v>
      </c>
      <c r="E369" s="19">
        <v>0</v>
      </c>
      <c r="F369" s="19">
        <v>713.92</v>
      </c>
      <c r="G369" s="19">
        <v>0</v>
      </c>
      <c r="H369" s="19">
        <v>20239.857</v>
      </c>
    </row>
    <row r="370" spans="1:8">
      <c r="A370">
        <v>92879</v>
      </c>
      <c r="B370" s="17" t="s">
        <v>1334</v>
      </c>
      <c r="C370" t="s">
        <v>1335</v>
      </c>
      <c r="D370" s="19">
        <v>315279.21999999997</v>
      </c>
      <c r="E370" s="19">
        <v>0</v>
      </c>
      <c r="F370" s="19">
        <v>2530.4699999999998</v>
      </c>
      <c r="G370" s="19">
        <v>0</v>
      </c>
      <c r="H370" s="19">
        <v>47671.453499999989</v>
      </c>
    </row>
    <row r="371" spans="1:8">
      <c r="A371">
        <v>1000560</v>
      </c>
      <c r="B371" s="17" t="s">
        <v>1337</v>
      </c>
      <c r="C371" t="s">
        <v>1338</v>
      </c>
      <c r="D371" s="19">
        <v>185514.16</v>
      </c>
      <c r="E371" s="19">
        <v>0</v>
      </c>
      <c r="F371" s="19">
        <v>1715.16</v>
      </c>
      <c r="G371" s="19">
        <v>0</v>
      </c>
      <c r="H371" s="19">
        <v>28084.398000000001</v>
      </c>
    </row>
    <row r="372" spans="1:8">
      <c r="A372">
        <v>1001927</v>
      </c>
      <c r="B372" s="17" t="s">
        <v>1340</v>
      </c>
      <c r="C372" t="s">
        <v>2378</v>
      </c>
      <c r="D372" s="19">
        <v>113640.91</v>
      </c>
      <c r="E372" s="19">
        <v>0</v>
      </c>
      <c r="F372" s="19">
        <v>902.54</v>
      </c>
      <c r="G372" s="19">
        <v>0</v>
      </c>
      <c r="H372" s="19">
        <v>17181.517499999998</v>
      </c>
    </row>
    <row r="373" spans="1:8">
      <c r="A373">
        <v>92730</v>
      </c>
      <c r="B373" s="17" t="s">
        <v>1344</v>
      </c>
      <c r="C373" t="s">
        <v>1345</v>
      </c>
      <c r="D373" s="19">
        <v>730224.88</v>
      </c>
      <c r="E373" s="19">
        <v>0</v>
      </c>
      <c r="F373" s="19">
        <v>0</v>
      </c>
      <c r="G373" s="19">
        <v>0</v>
      </c>
      <c r="H373" s="19">
        <v>111489.477</v>
      </c>
    </row>
    <row r="374" spans="1:8">
      <c r="A374">
        <v>4266</v>
      </c>
      <c r="B374" s="17" t="s">
        <v>1348</v>
      </c>
      <c r="C374" t="s">
        <v>1349</v>
      </c>
      <c r="D374" s="19">
        <v>815881.07</v>
      </c>
      <c r="E374" s="19">
        <v>1101.0540755735492</v>
      </c>
      <c r="F374" s="19">
        <v>15868.46</v>
      </c>
      <c r="G374" s="19">
        <v>0</v>
      </c>
      <c r="H374" s="19">
        <v>124762.42949999998</v>
      </c>
    </row>
    <row r="375" spans="1:8">
      <c r="A375">
        <v>4216</v>
      </c>
      <c r="B375" s="17" t="s">
        <v>1352</v>
      </c>
      <c r="C375" t="s">
        <v>1353</v>
      </c>
      <c r="D375" s="19">
        <v>13873.27</v>
      </c>
      <c r="E375" s="19">
        <v>0</v>
      </c>
      <c r="F375" s="19">
        <v>0</v>
      </c>
      <c r="G375" s="19">
        <v>0</v>
      </c>
      <c r="H375" s="19">
        <v>2080.9904999999999</v>
      </c>
    </row>
    <row r="376" spans="1:8">
      <c r="A376">
        <v>1001520</v>
      </c>
      <c r="B376" s="17" t="s">
        <v>1356</v>
      </c>
      <c r="C376" t="s">
        <v>1357</v>
      </c>
      <c r="D376" s="19">
        <v>12698.45</v>
      </c>
      <c r="E376" s="19">
        <v>0</v>
      </c>
      <c r="F376" s="19">
        <v>59.13</v>
      </c>
      <c r="G376" s="19">
        <v>0</v>
      </c>
      <c r="H376" s="19">
        <v>1913.6369999999999</v>
      </c>
    </row>
    <row r="377" spans="1:8">
      <c r="A377">
        <v>10968</v>
      </c>
      <c r="B377" s="17" t="s">
        <v>1359</v>
      </c>
      <c r="C377" t="s">
        <v>1360</v>
      </c>
      <c r="D377" s="19">
        <v>111250.15</v>
      </c>
      <c r="E377" s="19">
        <v>0</v>
      </c>
      <c r="F377" s="19">
        <v>1523.25</v>
      </c>
      <c r="G377" s="19">
        <v>0</v>
      </c>
      <c r="H377" s="19">
        <v>16916.009999999998</v>
      </c>
    </row>
    <row r="378" spans="1:8">
      <c r="A378">
        <v>92657</v>
      </c>
      <c r="B378" s="17" t="s">
        <v>1363</v>
      </c>
      <c r="C378" t="s">
        <v>1364</v>
      </c>
      <c r="D378" s="19">
        <v>87103.6</v>
      </c>
      <c r="E378" s="19">
        <v>0</v>
      </c>
      <c r="F378" s="19">
        <v>0</v>
      </c>
      <c r="G378" s="19">
        <v>0</v>
      </c>
      <c r="H378" s="19">
        <v>13065.54</v>
      </c>
    </row>
    <row r="379" spans="1:8">
      <c r="A379">
        <v>4281</v>
      </c>
      <c r="B379" s="17" t="s">
        <v>1366</v>
      </c>
      <c r="C379" t="s">
        <v>1367</v>
      </c>
      <c r="D379" s="19">
        <v>1897665.41</v>
      </c>
      <c r="E379" s="19">
        <v>23820.06790794979</v>
      </c>
      <c r="F379" s="19">
        <v>39890.65</v>
      </c>
      <c r="G379" s="19">
        <v>162.15711382113824</v>
      </c>
      <c r="H379" s="19">
        <v>290633.40899999999</v>
      </c>
    </row>
    <row r="380" spans="1:8">
      <c r="A380">
        <v>79050</v>
      </c>
      <c r="B380" s="17" t="s">
        <v>1370</v>
      </c>
      <c r="C380" t="s">
        <v>1371</v>
      </c>
      <c r="D380" s="19">
        <v>17506.189999999999</v>
      </c>
      <c r="E380" s="19">
        <v>0</v>
      </c>
      <c r="F380" s="19">
        <v>427.59</v>
      </c>
      <c r="G380" s="19">
        <v>0</v>
      </c>
      <c r="H380" s="19">
        <v>2690.0669999999996</v>
      </c>
    </row>
    <row r="381" spans="1:8">
      <c r="A381">
        <v>4374</v>
      </c>
      <c r="B381" s="17" t="s">
        <v>1373</v>
      </c>
      <c r="C381" t="s">
        <v>1374</v>
      </c>
      <c r="D381" s="19">
        <v>74620.13</v>
      </c>
      <c r="E381" s="19">
        <v>1622.1767391304347</v>
      </c>
      <c r="F381" s="19">
        <v>601.08000000000004</v>
      </c>
      <c r="G381" s="19">
        <v>0</v>
      </c>
      <c r="H381" s="19">
        <v>11283.181500000001</v>
      </c>
    </row>
    <row r="382" spans="1:8">
      <c r="A382">
        <v>4278</v>
      </c>
      <c r="B382" s="17" t="s">
        <v>1377</v>
      </c>
      <c r="C382" t="s">
        <v>1378</v>
      </c>
      <c r="D382" s="19">
        <v>1081358.8999999999</v>
      </c>
      <c r="E382" s="19">
        <v>1185.7005482456138</v>
      </c>
      <c r="F382" s="19">
        <v>12166.05</v>
      </c>
      <c r="G382" s="19">
        <v>0</v>
      </c>
      <c r="H382" s="19">
        <v>164028.74249999999</v>
      </c>
    </row>
    <row r="383" spans="1:8">
      <c r="A383">
        <v>4270</v>
      </c>
      <c r="B383" s="17" t="s">
        <v>1381</v>
      </c>
      <c r="C383" t="s">
        <v>1382</v>
      </c>
      <c r="D383" s="19">
        <v>1104374.8999999999</v>
      </c>
      <c r="E383" s="19">
        <v>40446.851433121017</v>
      </c>
      <c r="F383" s="19">
        <v>27724.59</v>
      </c>
      <c r="G383" s="19">
        <v>1279.5964615384617</v>
      </c>
      <c r="H383" s="19">
        <v>169814.9235</v>
      </c>
    </row>
    <row r="384" spans="1:8">
      <c r="A384">
        <v>91935</v>
      </c>
      <c r="B384" s="17" t="s">
        <v>1388</v>
      </c>
      <c r="C384" t="s">
        <v>1389</v>
      </c>
      <c r="D384" s="19">
        <v>82701.58</v>
      </c>
      <c r="E384" s="19">
        <v>0</v>
      </c>
      <c r="F384" s="19">
        <v>0</v>
      </c>
      <c r="G384" s="19">
        <v>0</v>
      </c>
      <c r="H384" s="19">
        <v>12405.236999999999</v>
      </c>
    </row>
    <row r="385" spans="1:8">
      <c r="A385">
        <v>1001521</v>
      </c>
      <c r="B385" s="17" t="s">
        <v>1385</v>
      </c>
      <c r="C385" t="s">
        <v>1386</v>
      </c>
      <c r="D385" s="19">
        <v>69246.720000000001</v>
      </c>
      <c r="E385" s="19">
        <v>0</v>
      </c>
      <c r="F385" s="19">
        <v>0</v>
      </c>
      <c r="G385" s="19">
        <v>0</v>
      </c>
      <c r="H385" s="19">
        <v>10387.008</v>
      </c>
    </row>
    <row r="386" spans="1:8">
      <c r="A386">
        <v>4199</v>
      </c>
      <c r="B386" s="17" t="s">
        <v>1390</v>
      </c>
      <c r="C386" t="s">
        <v>1391</v>
      </c>
      <c r="D386" s="19">
        <v>24911.78</v>
      </c>
      <c r="E386" s="19">
        <v>1037.9908333333333</v>
      </c>
      <c r="F386" s="19">
        <v>1704.62</v>
      </c>
      <c r="G386" s="19">
        <v>0</v>
      </c>
      <c r="H386" s="19">
        <v>3992.4599999999996</v>
      </c>
    </row>
    <row r="387" spans="1:8">
      <c r="A387">
        <v>4439</v>
      </c>
      <c r="B387" s="17" t="s">
        <v>1394</v>
      </c>
      <c r="C387" t="s">
        <v>1395</v>
      </c>
      <c r="D387" s="19">
        <v>154720.07</v>
      </c>
      <c r="E387" s="19">
        <v>0</v>
      </c>
      <c r="F387" s="19">
        <v>11751.36</v>
      </c>
      <c r="G387" s="19">
        <v>0</v>
      </c>
      <c r="H387" s="19">
        <v>24970.714499999998</v>
      </c>
    </row>
    <row r="388" spans="1:8">
      <c r="A388">
        <v>4404</v>
      </c>
      <c r="B388" s="17" t="s">
        <v>1398</v>
      </c>
      <c r="C388" t="s">
        <v>1399</v>
      </c>
      <c r="D388" s="19">
        <v>2672972.5099999998</v>
      </c>
      <c r="E388" s="19">
        <v>13742.789254498712</v>
      </c>
      <c r="F388" s="19">
        <v>52727.3</v>
      </c>
      <c r="G388" s="19">
        <v>394.96104868913858</v>
      </c>
      <c r="H388" s="19">
        <v>408854.97149999993</v>
      </c>
    </row>
    <row r="389" spans="1:8">
      <c r="A389">
        <v>4314</v>
      </c>
      <c r="B389" s="17" t="s">
        <v>1402</v>
      </c>
      <c r="C389" t="s">
        <v>1403</v>
      </c>
      <c r="D389" s="19">
        <v>60289.86</v>
      </c>
      <c r="E389" s="19">
        <v>0</v>
      </c>
      <c r="F389" s="19">
        <v>0</v>
      </c>
      <c r="G389" s="19">
        <v>0</v>
      </c>
      <c r="H389" s="19">
        <v>9043.4789999999994</v>
      </c>
    </row>
    <row r="390" spans="1:8">
      <c r="A390">
        <v>4234</v>
      </c>
      <c r="B390" s="17" t="s">
        <v>1410</v>
      </c>
      <c r="C390" t="s">
        <v>1411</v>
      </c>
      <c r="D390" s="19">
        <v>287498.46000000002</v>
      </c>
      <c r="E390" s="19">
        <v>0</v>
      </c>
      <c r="F390" s="19">
        <v>0</v>
      </c>
      <c r="G390" s="19">
        <v>0</v>
      </c>
      <c r="H390" s="19">
        <v>43124.769</v>
      </c>
    </row>
    <row r="391" spans="1:8">
      <c r="A391">
        <v>79540</v>
      </c>
      <c r="B391" s="17" t="s">
        <v>1413</v>
      </c>
      <c r="C391" t="s">
        <v>1414</v>
      </c>
      <c r="D391" s="19">
        <v>31435.03</v>
      </c>
      <c r="E391" s="19">
        <v>0</v>
      </c>
      <c r="F391" s="19">
        <v>0</v>
      </c>
      <c r="G391" s="19">
        <v>0</v>
      </c>
      <c r="H391" s="19">
        <v>4715.2545</v>
      </c>
    </row>
    <row r="392" spans="1:8">
      <c r="A392">
        <v>4441</v>
      </c>
      <c r="B392" s="17" t="s">
        <v>1417</v>
      </c>
      <c r="C392" t="s">
        <v>1418</v>
      </c>
      <c r="D392" s="19">
        <v>1550459.26</v>
      </c>
      <c r="E392" s="19">
        <v>7075.684015972618</v>
      </c>
      <c r="F392" s="19">
        <v>15403.76</v>
      </c>
      <c r="G392" s="19">
        <v>68.158230088495571</v>
      </c>
      <c r="H392" s="19">
        <v>234879.45300000001</v>
      </c>
    </row>
    <row r="393" spans="1:8">
      <c r="A393">
        <v>4435</v>
      </c>
      <c r="B393" s="17" t="s">
        <v>1421</v>
      </c>
      <c r="C393" t="s">
        <v>1422</v>
      </c>
      <c r="D393" s="19">
        <v>43867.360000000001</v>
      </c>
      <c r="E393" s="19">
        <v>0</v>
      </c>
      <c r="F393" s="19">
        <v>1057.76</v>
      </c>
      <c r="G393" s="19">
        <v>0</v>
      </c>
      <c r="H393" s="19">
        <v>6738.768</v>
      </c>
    </row>
    <row r="394" spans="1:8">
      <c r="A394">
        <v>10965</v>
      </c>
      <c r="B394" s="17" t="s">
        <v>1424</v>
      </c>
      <c r="C394" t="s">
        <v>1425</v>
      </c>
      <c r="D394" s="19">
        <v>37632.339999999997</v>
      </c>
      <c r="E394" s="19">
        <v>0</v>
      </c>
      <c r="F394" s="19">
        <v>0</v>
      </c>
      <c r="G394" s="19">
        <v>0</v>
      </c>
      <c r="H394" s="19">
        <v>5644.8509999999997</v>
      </c>
    </row>
    <row r="395" spans="1:8">
      <c r="A395">
        <v>90861</v>
      </c>
      <c r="B395" s="17" t="s">
        <v>1428</v>
      </c>
      <c r="C395" t="s">
        <v>1429</v>
      </c>
      <c r="D395" s="19">
        <v>203464.8</v>
      </c>
      <c r="E395" s="19">
        <v>0</v>
      </c>
      <c r="F395" s="19">
        <v>0</v>
      </c>
      <c r="G395" s="19">
        <v>0</v>
      </c>
      <c r="H395" s="19">
        <v>30738.025499999996</v>
      </c>
    </row>
    <row r="396" spans="1:8">
      <c r="A396">
        <v>79499</v>
      </c>
      <c r="B396" s="17" t="s">
        <v>1431</v>
      </c>
      <c r="C396" t="s">
        <v>1432</v>
      </c>
      <c r="D396" s="19">
        <v>88691.17</v>
      </c>
      <c r="E396" s="19">
        <v>0</v>
      </c>
      <c r="F396" s="19">
        <v>1087.49</v>
      </c>
      <c r="G396" s="19">
        <v>0</v>
      </c>
      <c r="H396" s="19">
        <v>13466.799000000001</v>
      </c>
    </row>
    <row r="397" spans="1:8">
      <c r="A397">
        <v>89852</v>
      </c>
      <c r="B397" s="17" t="s">
        <v>1435</v>
      </c>
      <c r="C397" t="s">
        <v>1436</v>
      </c>
      <c r="D397" s="19">
        <v>125098.62</v>
      </c>
      <c r="E397" s="19">
        <v>0</v>
      </c>
      <c r="F397" s="19">
        <v>907.97</v>
      </c>
      <c r="G397" s="19">
        <v>0</v>
      </c>
      <c r="H397" s="19">
        <v>18900.988499999999</v>
      </c>
    </row>
    <row r="398" spans="1:8">
      <c r="A398">
        <v>4473</v>
      </c>
      <c r="B398" s="17" t="s">
        <v>1438</v>
      </c>
      <c r="C398" t="s">
        <v>1439</v>
      </c>
      <c r="D398" s="19">
        <v>139365.12</v>
      </c>
      <c r="E398" s="19">
        <v>2445.0021052631578</v>
      </c>
      <c r="F398" s="19">
        <v>4500.3500000000004</v>
      </c>
      <c r="G398" s="19">
        <v>1125.0875000000001</v>
      </c>
      <c r="H398" s="19">
        <v>21579.820499999998</v>
      </c>
    </row>
    <row r="399" spans="1:8">
      <c r="A399">
        <v>81174</v>
      </c>
      <c r="B399" s="17" t="s">
        <v>1442</v>
      </c>
      <c r="C399" t="s">
        <v>1443</v>
      </c>
      <c r="D399" s="19">
        <v>46325.11</v>
      </c>
      <c r="E399" s="19">
        <v>0</v>
      </c>
      <c r="F399" s="19">
        <v>0</v>
      </c>
      <c r="G399" s="19">
        <v>0</v>
      </c>
      <c r="H399" s="19">
        <v>6948.7664999999997</v>
      </c>
    </row>
    <row r="400" spans="1:8">
      <c r="A400">
        <v>4163</v>
      </c>
      <c r="B400" s="17" t="s">
        <v>1446</v>
      </c>
      <c r="C400" t="s">
        <v>1447</v>
      </c>
      <c r="D400" s="19">
        <v>46924.24</v>
      </c>
      <c r="E400" s="19">
        <v>0</v>
      </c>
      <c r="F400" s="19">
        <v>499.02</v>
      </c>
      <c r="G400" s="19">
        <v>0</v>
      </c>
      <c r="H400" s="19">
        <v>7113.4889999999987</v>
      </c>
    </row>
    <row r="401" spans="1:8">
      <c r="A401">
        <v>4181</v>
      </c>
      <c r="B401" s="17" t="s">
        <v>1450</v>
      </c>
      <c r="C401" t="s">
        <v>1451</v>
      </c>
      <c r="D401" s="19">
        <v>8184.44</v>
      </c>
      <c r="E401" s="19">
        <v>0</v>
      </c>
      <c r="F401" s="19">
        <v>508.56</v>
      </c>
      <c r="G401" s="19">
        <v>0</v>
      </c>
      <c r="H401" s="19">
        <v>1303.95</v>
      </c>
    </row>
    <row r="402" spans="1:8">
      <c r="A402">
        <v>4235</v>
      </c>
      <c r="B402" s="17" t="s">
        <v>1454</v>
      </c>
      <c r="C402" t="s">
        <v>1455</v>
      </c>
      <c r="D402" s="19">
        <v>11895477.529999999</v>
      </c>
      <c r="E402" s="19">
        <v>110099.9298759354</v>
      </c>
      <c r="F402" s="19">
        <v>328179.49</v>
      </c>
      <c r="G402" s="19">
        <v>6842.3523011583011</v>
      </c>
      <c r="H402" s="19">
        <v>1833548.5529999998</v>
      </c>
    </row>
    <row r="403" spans="1:8">
      <c r="A403">
        <v>5181</v>
      </c>
      <c r="B403" s="17" t="s">
        <v>1458</v>
      </c>
      <c r="C403" t="s">
        <v>1459</v>
      </c>
      <c r="D403" s="19">
        <v>34778.07</v>
      </c>
      <c r="E403" s="19">
        <v>0</v>
      </c>
      <c r="F403" s="19">
        <v>0</v>
      </c>
      <c r="G403" s="19">
        <v>0</v>
      </c>
      <c r="H403" s="19">
        <v>5216.7105000000001</v>
      </c>
    </row>
    <row r="404" spans="1:8">
      <c r="A404">
        <v>4463</v>
      </c>
      <c r="B404" s="17" t="s">
        <v>1462</v>
      </c>
      <c r="C404" t="s">
        <v>1463</v>
      </c>
      <c r="D404" s="19">
        <v>34151.03</v>
      </c>
      <c r="E404" s="19">
        <v>0</v>
      </c>
      <c r="F404" s="19">
        <v>533.28</v>
      </c>
      <c r="G404" s="19">
        <v>0</v>
      </c>
      <c r="H404" s="19">
        <v>5202.6464999999998</v>
      </c>
    </row>
    <row r="405" spans="1:8">
      <c r="A405">
        <v>4211</v>
      </c>
      <c r="B405" s="17" t="s">
        <v>1466</v>
      </c>
      <c r="C405" t="s">
        <v>1467</v>
      </c>
      <c r="D405" s="19">
        <v>249492.21</v>
      </c>
      <c r="E405" s="19">
        <v>3838.3416923076925</v>
      </c>
      <c r="F405" s="19">
        <v>18324.72</v>
      </c>
      <c r="G405" s="19">
        <v>0</v>
      </c>
      <c r="H405" s="19">
        <v>40172.539499999999</v>
      </c>
    </row>
    <row r="406" spans="1:8">
      <c r="A406">
        <v>79994</v>
      </c>
      <c r="B406" s="17" t="s">
        <v>1470</v>
      </c>
      <c r="C406" t="s">
        <v>1471</v>
      </c>
      <c r="D406" s="19">
        <v>17637.78</v>
      </c>
      <c r="E406" s="19">
        <v>0</v>
      </c>
      <c r="F406" s="19">
        <v>726.97</v>
      </c>
      <c r="G406" s="19">
        <v>0</v>
      </c>
      <c r="H406" s="19">
        <v>2754.7125000000001</v>
      </c>
    </row>
    <row r="407" spans="1:8">
      <c r="A407">
        <v>79207</v>
      </c>
      <c r="B407" s="17" t="s">
        <v>1474</v>
      </c>
      <c r="C407" t="s">
        <v>1475</v>
      </c>
      <c r="D407" s="19">
        <v>30400.83</v>
      </c>
      <c r="E407" s="19">
        <v>0</v>
      </c>
      <c r="F407" s="19">
        <v>0</v>
      </c>
      <c r="G407" s="19">
        <v>0</v>
      </c>
      <c r="H407" s="19">
        <v>4638.2505000000001</v>
      </c>
    </row>
    <row r="408" spans="1:8">
      <c r="A408">
        <v>4493</v>
      </c>
      <c r="B408" s="17" t="s">
        <v>1477</v>
      </c>
      <c r="C408" t="s">
        <v>1478</v>
      </c>
      <c r="D408" s="19">
        <v>35852.21</v>
      </c>
      <c r="E408" s="19">
        <v>0</v>
      </c>
      <c r="F408" s="19">
        <v>459.38</v>
      </c>
      <c r="G408" s="19">
        <v>0</v>
      </c>
      <c r="H408" s="19">
        <v>5446.7384999999995</v>
      </c>
    </row>
    <row r="409" spans="1:8">
      <c r="A409">
        <v>4488</v>
      </c>
      <c r="B409" s="17" t="s">
        <v>1480</v>
      </c>
      <c r="C409" t="s">
        <v>1481</v>
      </c>
      <c r="D409" s="19">
        <v>245078.14</v>
      </c>
      <c r="E409" s="19">
        <v>5800.6660355029589</v>
      </c>
      <c r="F409" s="19">
        <v>0</v>
      </c>
      <c r="G409" s="19">
        <v>0</v>
      </c>
      <c r="H409" s="19">
        <v>36761.720999999998</v>
      </c>
    </row>
    <row r="410" spans="1:8">
      <c r="A410">
        <v>4253</v>
      </c>
      <c r="B410" s="17" t="s">
        <v>1483</v>
      </c>
      <c r="C410" t="s">
        <v>1484</v>
      </c>
      <c r="D410" s="19">
        <v>5969.11</v>
      </c>
      <c r="E410" s="19">
        <v>0</v>
      </c>
      <c r="F410" s="19">
        <v>366.02</v>
      </c>
      <c r="G410" s="19">
        <v>0</v>
      </c>
      <c r="H410" s="19">
        <v>950.26949999999988</v>
      </c>
    </row>
    <row r="411" spans="1:8">
      <c r="A411">
        <v>85516</v>
      </c>
      <c r="B411" s="17" t="s">
        <v>1487</v>
      </c>
      <c r="C411" t="s">
        <v>1488</v>
      </c>
      <c r="D411" s="19">
        <v>83731.149999999994</v>
      </c>
      <c r="E411" s="19">
        <v>0</v>
      </c>
      <c r="F411" s="19">
        <v>0</v>
      </c>
      <c r="G411" s="19">
        <v>0</v>
      </c>
      <c r="H411" s="19">
        <v>12660.804</v>
      </c>
    </row>
    <row r="412" spans="1:8">
      <c r="A412">
        <v>79498</v>
      </c>
      <c r="B412" s="17" t="s">
        <v>1491</v>
      </c>
      <c r="C412" t="s">
        <v>1492</v>
      </c>
      <c r="D412" s="19">
        <v>87449.06</v>
      </c>
      <c r="E412" s="19">
        <v>0</v>
      </c>
      <c r="F412" s="19">
        <v>0</v>
      </c>
      <c r="G412" s="19">
        <v>0</v>
      </c>
      <c r="H412" s="19">
        <v>13117.358999999999</v>
      </c>
    </row>
    <row r="413" spans="1:8">
      <c r="A413">
        <v>79589</v>
      </c>
      <c r="B413" s="17" t="s">
        <v>1495</v>
      </c>
      <c r="C413" t="s">
        <v>1496</v>
      </c>
      <c r="D413" s="19">
        <v>7841.84</v>
      </c>
      <c r="E413" s="19">
        <v>0</v>
      </c>
      <c r="F413" s="19">
        <v>0</v>
      </c>
      <c r="G413" s="19">
        <v>0</v>
      </c>
      <c r="H413" s="19">
        <v>1176.2760000000001</v>
      </c>
    </row>
    <row r="414" spans="1:8">
      <c r="A414">
        <v>79522</v>
      </c>
      <c r="B414" s="17" t="s">
        <v>1499</v>
      </c>
      <c r="C414" t="s">
        <v>2379</v>
      </c>
      <c r="D414" s="19">
        <v>1130.71</v>
      </c>
      <c r="E414" s="19">
        <v>0</v>
      </c>
      <c r="F414" s="19">
        <v>0</v>
      </c>
      <c r="G414" s="19">
        <v>0</v>
      </c>
      <c r="H414" s="19">
        <v>169.60650000000001</v>
      </c>
    </row>
    <row r="415" spans="1:8">
      <c r="A415">
        <v>4379</v>
      </c>
      <c r="B415" s="17" t="s">
        <v>1501</v>
      </c>
      <c r="C415" t="s">
        <v>1502</v>
      </c>
      <c r="D415" s="19">
        <v>323203.52</v>
      </c>
      <c r="E415" s="19">
        <v>0</v>
      </c>
      <c r="F415" s="19">
        <v>10513.17</v>
      </c>
      <c r="G415" s="19">
        <v>0</v>
      </c>
      <c r="H415" s="19">
        <v>50057.503499999999</v>
      </c>
    </row>
    <row r="416" spans="1:8">
      <c r="A416">
        <v>4503</v>
      </c>
      <c r="B416" s="17" t="s">
        <v>1505</v>
      </c>
      <c r="C416" t="s">
        <v>1506</v>
      </c>
      <c r="D416" s="19">
        <v>34709.879999999997</v>
      </c>
      <c r="E416" s="19">
        <v>0</v>
      </c>
      <c r="F416" s="19">
        <v>1155.1099999999999</v>
      </c>
      <c r="G416" s="19">
        <v>0</v>
      </c>
      <c r="H416" s="19">
        <v>5379.7484999999997</v>
      </c>
    </row>
    <row r="417" spans="1:8">
      <c r="A417">
        <v>80011</v>
      </c>
      <c r="B417" s="17" t="s">
        <v>1509</v>
      </c>
      <c r="C417" t="s">
        <v>1510</v>
      </c>
      <c r="D417" s="19">
        <v>20925.240000000002</v>
      </c>
      <c r="E417" s="19">
        <v>0</v>
      </c>
      <c r="F417" s="19">
        <v>399.37</v>
      </c>
      <c r="G417" s="19">
        <v>0</v>
      </c>
      <c r="H417" s="19">
        <v>3198.6914999999999</v>
      </c>
    </row>
    <row r="418" spans="1:8">
      <c r="A418">
        <v>4359</v>
      </c>
      <c r="B418" s="17" t="s">
        <v>1513</v>
      </c>
      <c r="C418" t="s">
        <v>1514</v>
      </c>
      <c r="D418" s="19">
        <v>28935.85</v>
      </c>
      <c r="E418" s="19">
        <v>0</v>
      </c>
      <c r="F418" s="19">
        <v>466.37</v>
      </c>
      <c r="G418" s="19">
        <v>0</v>
      </c>
      <c r="H418" s="19">
        <v>4410.3329999999996</v>
      </c>
    </row>
    <row r="419" spans="1:8">
      <c r="A419">
        <v>4363</v>
      </c>
      <c r="B419" s="17" t="s">
        <v>1517</v>
      </c>
      <c r="C419" t="s">
        <v>1518</v>
      </c>
      <c r="D419" s="19">
        <v>65796.62</v>
      </c>
      <c r="E419" s="19">
        <v>0</v>
      </c>
      <c r="F419" s="19">
        <v>1167.06</v>
      </c>
      <c r="G419" s="19">
        <v>0</v>
      </c>
      <c r="H419" s="19">
        <v>10044.551999999998</v>
      </c>
    </row>
    <row r="420" spans="1:8">
      <c r="A420">
        <v>4230</v>
      </c>
      <c r="B420" s="17" t="s">
        <v>1521</v>
      </c>
      <c r="C420" t="s">
        <v>1522</v>
      </c>
      <c r="D420" s="19">
        <v>260622.5</v>
      </c>
      <c r="E420" s="19">
        <v>0</v>
      </c>
      <c r="F420" s="19">
        <v>4850.01</v>
      </c>
      <c r="G420" s="19">
        <v>0</v>
      </c>
      <c r="H420" s="19">
        <v>39820.876499999998</v>
      </c>
    </row>
    <row r="421" spans="1:8">
      <c r="A421">
        <v>4251</v>
      </c>
      <c r="B421" s="17" t="s">
        <v>1532</v>
      </c>
      <c r="C421" t="s">
        <v>1533</v>
      </c>
      <c r="D421" s="19">
        <v>35816.51</v>
      </c>
      <c r="E421" s="19">
        <v>0</v>
      </c>
      <c r="F421" s="19">
        <v>3203.66</v>
      </c>
      <c r="G421" s="19">
        <v>0</v>
      </c>
      <c r="H421" s="19">
        <v>5853.0254999999997</v>
      </c>
    </row>
    <row r="422" spans="1:8">
      <c r="A422">
        <v>78873</v>
      </c>
      <c r="B422" s="17" t="s">
        <v>1536</v>
      </c>
      <c r="C422" t="s">
        <v>1537</v>
      </c>
      <c r="D422" s="19">
        <v>0</v>
      </c>
      <c r="E422" s="19">
        <v>0</v>
      </c>
      <c r="F422" s="19">
        <v>0</v>
      </c>
      <c r="G422" s="19">
        <v>0</v>
      </c>
      <c r="H422" s="19">
        <v>0</v>
      </c>
    </row>
    <row r="423" spans="1:8">
      <c r="A423">
        <v>4203</v>
      </c>
      <c r="B423" s="17" t="s">
        <v>1540</v>
      </c>
      <c r="C423" t="s">
        <v>1541</v>
      </c>
      <c r="D423" s="19">
        <v>29553.5</v>
      </c>
      <c r="E423" s="19">
        <v>0</v>
      </c>
      <c r="F423" s="19">
        <v>754.99</v>
      </c>
      <c r="G423" s="19">
        <v>0</v>
      </c>
      <c r="H423" s="19">
        <v>4546.2735000000002</v>
      </c>
    </row>
    <row r="424" spans="1:8">
      <c r="A424">
        <v>4265</v>
      </c>
      <c r="B424" s="17" t="s">
        <v>1543</v>
      </c>
      <c r="C424" t="s">
        <v>1544</v>
      </c>
      <c r="D424" s="19">
        <v>331435.89</v>
      </c>
      <c r="E424" s="19">
        <v>0</v>
      </c>
      <c r="F424" s="19">
        <v>13241.64</v>
      </c>
      <c r="G424" s="19">
        <v>0</v>
      </c>
      <c r="H424" s="19">
        <v>51701.629500000003</v>
      </c>
    </row>
    <row r="425" spans="1:8">
      <c r="A425">
        <v>4176</v>
      </c>
      <c r="B425" s="17" t="s">
        <v>1547</v>
      </c>
      <c r="C425" t="s">
        <v>1548</v>
      </c>
      <c r="D425" s="19">
        <v>57829.2</v>
      </c>
      <c r="E425" s="19">
        <v>0</v>
      </c>
      <c r="F425" s="19">
        <v>0</v>
      </c>
      <c r="G425" s="19">
        <v>0</v>
      </c>
      <c r="H425" s="19">
        <v>8722.3934999999983</v>
      </c>
    </row>
    <row r="426" spans="1:8">
      <c r="A426">
        <v>4252</v>
      </c>
      <c r="B426" s="17" t="s">
        <v>1551</v>
      </c>
      <c r="C426" t="s">
        <v>1552</v>
      </c>
      <c r="D426" s="19">
        <v>313801.28000000003</v>
      </c>
      <c r="E426" s="19">
        <v>4769.0164133738608</v>
      </c>
      <c r="F426" s="19">
        <v>9212.86</v>
      </c>
      <c r="G426" s="19">
        <v>161.62912280701755</v>
      </c>
      <c r="H426" s="19">
        <v>48452.120999999999</v>
      </c>
    </row>
    <row r="427" spans="1:8">
      <c r="A427">
        <v>4386</v>
      </c>
      <c r="B427" s="17" t="s">
        <v>1555</v>
      </c>
      <c r="C427" t="s">
        <v>1556</v>
      </c>
      <c r="D427" s="19">
        <v>6036.09</v>
      </c>
      <c r="E427" s="19">
        <v>0</v>
      </c>
      <c r="F427" s="19">
        <v>0</v>
      </c>
      <c r="G427" s="19">
        <v>0</v>
      </c>
      <c r="H427" s="19">
        <v>905.4135</v>
      </c>
    </row>
    <row r="428" spans="1:8">
      <c r="A428">
        <v>79520</v>
      </c>
      <c r="B428" s="17" t="s">
        <v>1559</v>
      </c>
      <c r="C428" t="s">
        <v>1560</v>
      </c>
      <c r="D428" s="19">
        <v>3725.67</v>
      </c>
      <c r="E428" s="19">
        <v>0</v>
      </c>
      <c r="F428" s="19">
        <v>0</v>
      </c>
      <c r="G428" s="19">
        <v>0</v>
      </c>
      <c r="H428" s="19">
        <v>558.85050000000001</v>
      </c>
    </row>
    <row r="429" spans="1:8">
      <c r="A429">
        <v>4366</v>
      </c>
      <c r="B429" s="17" t="s">
        <v>1563</v>
      </c>
      <c r="C429" t="s">
        <v>1564</v>
      </c>
      <c r="D429" s="19">
        <v>22923.22</v>
      </c>
      <c r="E429" s="19">
        <v>0</v>
      </c>
      <c r="F429" s="19">
        <v>416.13</v>
      </c>
      <c r="G429" s="19">
        <v>0</v>
      </c>
      <c r="H429" s="19">
        <v>3500.9025000000001</v>
      </c>
    </row>
    <row r="430" spans="1:8">
      <c r="A430">
        <v>320470</v>
      </c>
      <c r="B430" s="17" t="s">
        <v>1566</v>
      </c>
      <c r="C430" t="s">
        <v>1567</v>
      </c>
      <c r="D430" s="19">
        <v>21968.560000000001</v>
      </c>
      <c r="E430" s="19">
        <v>0</v>
      </c>
      <c r="F430" s="19">
        <v>1410.88</v>
      </c>
      <c r="G430" s="19">
        <v>0</v>
      </c>
      <c r="H430" s="19">
        <v>3506.9160000000002</v>
      </c>
    </row>
    <row r="431" spans="1:8">
      <c r="A431">
        <v>4316</v>
      </c>
      <c r="B431" s="17" t="s">
        <v>1574</v>
      </c>
      <c r="C431" t="s">
        <v>1575</v>
      </c>
      <c r="D431" s="19">
        <v>28989.15</v>
      </c>
      <c r="E431" s="19">
        <v>0</v>
      </c>
      <c r="F431" s="19">
        <v>0</v>
      </c>
      <c r="G431" s="19">
        <v>0</v>
      </c>
      <c r="H431" s="19">
        <v>4348.3725000000004</v>
      </c>
    </row>
    <row r="432" spans="1:8">
      <c r="A432">
        <v>80985</v>
      </c>
      <c r="B432" s="17" t="s">
        <v>1570</v>
      </c>
      <c r="C432" t="s">
        <v>1571</v>
      </c>
      <c r="D432" s="19">
        <v>13124.42</v>
      </c>
      <c r="E432" s="19">
        <v>0</v>
      </c>
      <c r="F432" s="19">
        <v>0</v>
      </c>
      <c r="G432" s="19">
        <v>0</v>
      </c>
      <c r="H432" s="19">
        <v>1968.663</v>
      </c>
    </row>
    <row r="433" spans="1:8">
      <c r="A433">
        <v>78882</v>
      </c>
      <c r="B433" s="17" t="s">
        <v>1578</v>
      </c>
      <c r="C433" t="s">
        <v>1579</v>
      </c>
      <c r="D433" s="19">
        <v>35592.379999999997</v>
      </c>
      <c r="E433" s="19">
        <v>0</v>
      </c>
      <c r="F433" s="19">
        <v>0</v>
      </c>
      <c r="G433" s="19">
        <v>0</v>
      </c>
      <c r="H433" s="19">
        <v>5408.7539999999999</v>
      </c>
    </row>
    <row r="434" spans="1:8">
      <c r="A434">
        <v>10760</v>
      </c>
      <c r="B434" s="17" t="s">
        <v>1581</v>
      </c>
      <c r="C434" t="s">
        <v>1582</v>
      </c>
      <c r="D434" s="19">
        <v>109242.43</v>
      </c>
      <c r="E434" s="19">
        <v>0</v>
      </c>
      <c r="F434" s="19">
        <v>1796.02</v>
      </c>
      <c r="G434" s="19">
        <v>0</v>
      </c>
      <c r="H434" s="19">
        <v>16655.767499999998</v>
      </c>
    </row>
    <row r="435" spans="1:8">
      <c r="A435">
        <v>92374</v>
      </c>
      <c r="B435" s="17" t="s">
        <v>1585</v>
      </c>
      <c r="C435" t="s">
        <v>1586</v>
      </c>
      <c r="D435" s="19">
        <v>50806.01</v>
      </c>
      <c r="E435" s="19">
        <v>0</v>
      </c>
      <c r="F435" s="19">
        <v>629.59</v>
      </c>
      <c r="G435" s="19">
        <v>0</v>
      </c>
      <c r="H435" s="19">
        <v>7715.3399999999992</v>
      </c>
    </row>
    <row r="436" spans="1:8">
      <c r="A436">
        <v>4457</v>
      </c>
      <c r="B436" s="17" t="s">
        <v>1588</v>
      </c>
      <c r="C436" t="s">
        <v>1589</v>
      </c>
      <c r="D436" s="19">
        <v>1266644.6499999999</v>
      </c>
      <c r="E436" s="19">
        <v>25688.581045241808</v>
      </c>
      <c r="F436" s="19">
        <v>28628.29</v>
      </c>
      <c r="G436" s="19">
        <v>0</v>
      </c>
      <c r="H436" s="19">
        <v>194290.94099999999</v>
      </c>
    </row>
    <row r="437" spans="1:8">
      <c r="A437">
        <v>90879</v>
      </c>
      <c r="B437" s="17" t="s">
        <v>1592</v>
      </c>
      <c r="C437" t="s">
        <v>1593</v>
      </c>
      <c r="D437" s="19">
        <v>92138.62</v>
      </c>
      <c r="E437" s="19">
        <v>0</v>
      </c>
      <c r="F437" s="19">
        <v>0</v>
      </c>
      <c r="G437" s="19">
        <v>0</v>
      </c>
      <c r="H437" s="19">
        <v>13820.793</v>
      </c>
    </row>
    <row r="438" spans="1:8">
      <c r="A438">
        <v>79701</v>
      </c>
      <c r="B438" s="17" t="s">
        <v>1595</v>
      </c>
      <c r="C438" t="s">
        <v>1596</v>
      </c>
      <c r="D438" s="19">
        <v>0</v>
      </c>
      <c r="E438" s="19">
        <v>0</v>
      </c>
      <c r="F438" s="19">
        <v>0</v>
      </c>
      <c r="G438" s="19">
        <v>0</v>
      </c>
      <c r="H438" s="19">
        <v>0</v>
      </c>
    </row>
    <row r="439" spans="1:8">
      <c r="A439">
        <v>4204</v>
      </c>
      <c r="B439" s="17" t="s">
        <v>1599</v>
      </c>
      <c r="C439" t="s">
        <v>1600</v>
      </c>
      <c r="D439" s="19">
        <v>91517.82</v>
      </c>
      <c r="E439" s="19">
        <v>0</v>
      </c>
      <c r="F439" s="19">
        <v>0</v>
      </c>
      <c r="G439" s="19">
        <v>0</v>
      </c>
      <c r="H439" s="19">
        <v>13727.673000000001</v>
      </c>
    </row>
    <row r="440" spans="1:8">
      <c r="A440">
        <v>79881</v>
      </c>
      <c r="B440" s="17" t="s">
        <v>1602</v>
      </c>
      <c r="C440" t="s">
        <v>1603</v>
      </c>
      <c r="D440" s="19">
        <v>56513.65</v>
      </c>
      <c r="E440" s="19">
        <v>0</v>
      </c>
      <c r="F440" s="19">
        <v>565.89</v>
      </c>
      <c r="G440" s="19">
        <v>0</v>
      </c>
      <c r="H440" s="19">
        <v>8561.9310000000005</v>
      </c>
    </row>
    <row r="441" spans="1:8">
      <c r="A441">
        <v>79503</v>
      </c>
      <c r="B441" s="17" t="s">
        <v>1605</v>
      </c>
      <c r="C441" t="s">
        <v>1606</v>
      </c>
      <c r="D441" s="19">
        <v>42309.77</v>
      </c>
      <c r="E441" s="19">
        <v>0</v>
      </c>
      <c r="F441" s="19">
        <v>287.60000000000002</v>
      </c>
      <c r="G441" s="19">
        <v>0</v>
      </c>
      <c r="H441" s="19">
        <v>6389.6054999999988</v>
      </c>
    </row>
    <row r="442" spans="1:8">
      <c r="A442">
        <v>1001719</v>
      </c>
      <c r="B442" s="17" t="s">
        <v>1608</v>
      </c>
      <c r="C442" t="s">
        <v>1609</v>
      </c>
      <c r="D442" s="19">
        <v>7030.39</v>
      </c>
      <c r="E442" s="19">
        <v>0</v>
      </c>
      <c r="F442" s="19">
        <v>0</v>
      </c>
      <c r="G442" s="19">
        <v>0</v>
      </c>
      <c r="H442" s="19">
        <v>1054.5585000000001</v>
      </c>
    </row>
    <row r="443" spans="1:8">
      <c r="A443">
        <v>4444</v>
      </c>
      <c r="B443" s="17" t="s">
        <v>1611</v>
      </c>
      <c r="C443" t="s">
        <v>1612</v>
      </c>
      <c r="D443" s="19">
        <v>105537.86</v>
      </c>
      <c r="E443" s="19">
        <v>0</v>
      </c>
      <c r="F443" s="19">
        <v>7905.4</v>
      </c>
      <c r="G443" s="19">
        <v>0</v>
      </c>
      <c r="H443" s="19">
        <v>17016.488999999998</v>
      </c>
    </row>
    <row r="444" spans="1:8">
      <c r="A444">
        <v>4262</v>
      </c>
      <c r="B444" s="17" t="s">
        <v>1615</v>
      </c>
      <c r="C444" t="s">
        <v>1616</v>
      </c>
      <c r="D444" s="19">
        <v>653744.97</v>
      </c>
      <c r="E444" s="19">
        <v>74815.500653950949</v>
      </c>
      <c r="F444" s="19">
        <v>21692.68</v>
      </c>
      <c r="G444" s="19">
        <v>417.16692307692313</v>
      </c>
      <c r="H444" s="19">
        <v>101315.64750000001</v>
      </c>
    </row>
    <row r="445" spans="1:8">
      <c r="A445">
        <v>4373</v>
      </c>
      <c r="B445" s="17" t="s">
        <v>1619</v>
      </c>
      <c r="C445" t="s">
        <v>1620</v>
      </c>
      <c r="D445" s="19">
        <v>4555.82</v>
      </c>
      <c r="E445" s="19">
        <v>0</v>
      </c>
      <c r="F445" s="19">
        <v>0</v>
      </c>
      <c r="G445" s="19">
        <v>0</v>
      </c>
      <c r="H445" s="19">
        <v>754.57499999999993</v>
      </c>
    </row>
    <row r="446" spans="1:8">
      <c r="A446">
        <v>6235</v>
      </c>
      <c r="B446" s="17" t="s">
        <v>1623</v>
      </c>
      <c r="C446" t="s">
        <v>1624</v>
      </c>
      <c r="D446" s="19">
        <v>154332.26999999999</v>
      </c>
      <c r="E446" s="19">
        <v>0</v>
      </c>
      <c r="F446" s="19">
        <v>0</v>
      </c>
      <c r="G446" s="19">
        <v>0</v>
      </c>
      <c r="H446" s="19">
        <v>23271.325499999995</v>
      </c>
    </row>
    <row r="447" spans="1:8">
      <c r="A447">
        <v>79068</v>
      </c>
      <c r="B447" s="17" t="s">
        <v>1626</v>
      </c>
      <c r="C447" t="s">
        <v>1627</v>
      </c>
      <c r="D447" s="19">
        <v>18083.11</v>
      </c>
      <c r="E447" s="19">
        <v>0</v>
      </c>
      <c r="F447" s="19">
        <v>0</v>
      </c>
      <c r="G447" s="19">
        <v>0</v>
      </c>
      <c r="H447" s="19">
        <v>2712.4665</v>
      </c>
    </row>
    <row r="448" spans="1:8">
      <c r="A448">
        <v>4196</v>
      </c>
      <c r="B448" s="17" t="s">
        <v>1630</v>
      </c>
      <c r="C448" t="s">
        <v>1631</v>
      </c>
      <c r="D448" s="19">
        <v>591099.84</v>
      </c>
      <c r="E448" s="19">
        <v>0</v>
      </c>
      <c r="F448" s="19">
        <v>15869.18</v>
      </c>
      <c r="G448" s="19">
        <v>0</v>
      </c>
      <c r="H448" s="19">
        <v>91045.353000000003</v>
      </c>
    </row>
    <row r="449" spans="1:8">
      <c r="A449">
        <v>79086</v>
      </c>
      <c r="B449" s="17" t="s">
        <v>1633</v>
      </c>
      <c r="C449" t="s">
        <v>1634</v>
      </c>
      <c r="D449" s="19">
        <v>18546.2</v>
      </c>
      <c r="E449" s="19">
        <v>0</v>
      </c>
      <c r="F449" s="19">
        <v>1107.77</v>
      </c>
      <c r="G449" s="19">
        <v>0</v>
      </c>
      <c r="H449" s="19">
        <v>2948.0954999999999</v>
      </c>
    </row>
    <row r="450" spans="1:8">
      <c r="A450">
        <v>10967</v>
      </c>
      <c r="B450" s="17" t="s">
        <v>1636</v>
      </c>
      <c r="C450" t="s">
        <v>1637</v>
      </c>
      <c r="D450" s="19">
        <v>10889.1</v>
      </c>
      <c r="E450" s="19">
        <v>0</v>
      </c>
      <c r="F450" s="19">
        <v>682.98</v>
      </c>
      <c r="G450" s="19">
        <v>0</v>
      </c>
      <c r="H450" s="19">
        <v>1735.8119999999999</v>
      </c>
    </row>
    <row r="451" spans="1:8">
      <c r="A451">
        <v>4275</v>
      </c>
      <c r="B451" s="17" t="s">
        <v>1639</v>
      </c>
      <c r="C451" t="s">
        <v>1640</v>
      </c>
      <c r="D451" s="19">
        <v>91172.800000000003</v>
      </c>
      <c r="E451" s="19">
        <v>0</v>
      </c>
      <c r="F451" s="19">
        <v>750.41</v>
      </c>
      <c r="G451" s="19">
        <v>0</v>
      </c>
      <c r="H451" s="19">
        <v>13788.4815</v>
      </c>
    </row>
    <row r="452" spans="1:8">
      <c r="A452">
        <v>4255</v>
      </c>
      <c r="B452" s="17" t="s">
        <v>1643</v>
      </c>
      <c r="C452" t="s">
        <v>1644</v>
      </c>
      <c r="D452" s="19">
        <v>17880.509999999998</v>
      </c>
      <c r="E452" s="19">
        <v>0</v>
      </c>
      <c r="F452" s="19">
        <v>192.63</v>
      </c>
      <c r="G452" s="19">
        <v>0</v>
      </c>
      <c r="H452" s="19">
        <v>2710.971</v>
      </c>
    </row>
    <row r="453" spans="1:8">
      <c r="A453">
        <v>4180</v>
      </c>
      <c r="B453" s="17" t="s">
        <v>1647</v>
      </c>
      <c r="C453" t="s">
        <v>1648</v>
      </c>
      <c r="D453" s="19">
        <v>191671.27</v>
      </c>
      <c r="E453" s="19">
        <v>2839.5743703703702</v>
      </c>
      <c r="F453" s="19">
        <v>5740.82</v>
      </c>
      <c r="G453" s="19">
        <v>0</v>
      </c>
      <c r="H453" s="19">
        <v>29611.813499999997</v>
      </c>
    </row>
    <row r="454" spans="1:8">
      <c r="A454">
        <v>79578</v>
      </c>
      <c r="B454" s="17" t="s">
        <v>1650</v>
      </c>
      <c r="C454" t="s">
        <v>1651</v>
      </c>
      <c r="D454" s="19">
        <v>207354.48</v>
      </c>
      <c r="E454" s="19">
        <v>0</v>
      </c>
      <c r="F454" s="19">
        <v>1468.22</v>
      </c>
      <c r="G454" s="19">
        <v>0</v>
      </c>
      <c r="H454" s="19">
        <v>31323.404999999999</v>
      </c>
    </row>
    <row r="455" spans="1:8">
      <c r="A455">
        <v>4241</v>
      </c>
      <c r="B455" s="17" t="s">
        <v>1654</v>
      </c>
      <c r="C455" t="s">
        <v>1655</v>
      </c>
      <c r="D455" s="19">
        <v>5887856.46</v>
      </c>
      <c r="E455" s="19">
        <v>318427.38003729796</v>
      </c>
      <c r="F455" s="19">
        <v>125392.52</v>
      </c>
      <c r="G455" s="19">
        <v>1367.9184000000002</v>
      </c>
      <c r="H455" s="19">
        <v>901987.34699999995</v>
      </c>
    </row>
    <row r="456" spans="1:8">
      <c r="A456">
        <v>5180</v>
      </c>
      <c r="B456" s="17" t="s">
        <v>1658</v>
      </c>
      <c r="C456" t="s">
        <v>1659</v>
      </c>
      <c r="D456" s="19">
        <v>447348.72</v>
      </c>
      <c r="E456" s="19">
        <v>0</v>
      </c>
      <c r="F456" s="19">
        <v>3436.16</v>
      </c>
      <c r="G456" s="19">
        <v>0</v>
      </c>
      <c r="H456" s="19">
        <v>67617.731999999989</v>
      </c>
    </row>
    <row r="457" spans="1:8">
      <c r="A457">
        <v>4510</v>
      </c>
      <c r="B457" s="17" t="s">
        <v>1662</v>
      </c>
      <c r="C457" t="s">
        <v>1663</v>
      </c>
      <c r="D457" s="19">
        <v>432299.8</v>
      </c>
      <c r="E457" s="19">
        <v>991.51330275229361</v>
      </c>
      <c r="F457" s="19">
        <v>20713.240000000002</v>
      </c>
      <c r="G457" s="19">
        <v>0</v>
      </c>
      <c r="H457" s="19">
        <v>67951.955999999991</v>
      </c>
    </row>
    <row r="458" spans="1:8">
      <c r="A458">
        <v>79953</v>
      </c>
      <c r="B458" s="17" t="s">
        <v>1666</v>
      </c>
      <c r="C458" t="s">
        <v>1667</v>
      </c>
      <c r="D458" s="19">
        <v>19863.349999999999</v>
      </c>
      <c r="E458" s="19">
        <v>0</v>
      </c>
      <c r="F458" s="19">
        <v>0</v>
      </c>
      <c r="G458" s="19">
        <v>0</v>
      </c>
      <c r="H458" s="19">
        <v>2979.5024999999996</v>
      </c>
    </row>
    <row r="459" spans="1:8">
      <c r="A459">
        <v>4460</v>
      </c>
      <c r="B459" s="17" t="s">
        <v>1670</v>
      </c>
      <c r="C459" t="s">
        <v>1671</v>
      </c>
      <c r="D459" s="19">
        <v>31159.66</v>
      </c>
      <c r="E459" s="19">
        <v>0</v>
      </c>
      <c r="F459" s="19">
        <v>442.79</v>
      </c>
      <c r="G459" s="19">
        <v>0</v>
      </c>
      <c r="H459" s="19">
        <v>4740.3675000000003</v>
      </c>
    </row>
    <row r="460" spans="1:8">
      <c r="A460">
        <v>79069</v>
      </c>
      <c r="B460" s="17" t="s">
        <v>1674</v>
      </c>
      <c r="C460" t="s">
        <v>1675</v>
      </c>
      <c r="D460" s="19">
        <v>6470.3</v>
      </c>
      <c r="E460" s="19">
        <v>0</v>
      </c>
      <c r="F460" s="19">
        <v>366.29</v>
      </c>
      <c r="G460" s="19">
        <v>0</v>
      </c>
      <c r="H460" s="19">
        <v>1025.4884999999999</v>
      </c>
    </row>
    <row r="461" spans="1:8">
      <c r="A461">
        <v>4462</v>
      </c>
      <c r="B461" s="17" t="s">
        <v>1678</v>
      </c>
      <c r="C461" t="s">
        <v>1679</v>
      </c>
      <c r="D461" s="19">
        <v>15013.11</v>
      </c>
      <c r="E461" s="19">
        <v>0</v>
      </c>
      <c r="F461" s="19">
        <v>0</v>
      </c>
      <c r="G461" s="19">
        <v>0</v>
      </c>
      <c r="H461" s="19">
        <v>2251.9665</v>
      </c>
    </row>
    <row r="462" spans="1:8">
      <c r="A462">
        <v>79024</v>
      </c>
      <c r="B462" s="17" t="s">
        <v>1681</v>
      </c>
      <c r="C462" t="s">
        <v>1682</v>
      </c>
      <c r="D462" s="19">
        <v>93475.07</v>
      </c>
      <c r="E462" s="19">
        <v>0</v>
      </c>
      <c r="F462" s="19">
        <v>2091.15</v>
      </c>
      <c r="G462" s="19">
        <v>0</v>
      </c>
      <c r="H462" s="19">
        <v>14334.932999999999</v>
      </c>
    </row>
    <row r="463" spans="1:8">
      <c r="A463">
        <v>92983</v>
      </c>
      <c r="B463" s="17" t="s">
        <v>1684</v>
      </c>
      <c r="C463" t="s">
        <v>1685</v>
      </c>
      <c r="D463" s="19">
        <v>0</v>
      </c>
      <c r="E463" s="19">
        <v>0</v>
      </c>
      <c r="F463" s="19">
        <v>0</v>
      </c>
      <c r="G463" s="19">
        <v>0</v>
      </c>
      <c r="H463" s="19">
        <v>0</v>
      </c>
    </row>
    <row r="464" spans="1:8">
      <c r="A464">
        <v>1002013</v>
      </c>
      <c r="B464" s="17" t="s">
        <v>1688</v>
      </c>
      <c r="C464" t="s">
        <v>1689</v>
      </c>
      <c r="D464" s="19">
        <v>9874.52</v>
      </c>
      <c r="E464" s="19">
        <v>0</v>
      </c>
      <c r="F464" s="19">
        <v>0</v>
      </c>
      <c r="G464" s="19">
        <v>0</v>
      </c>
      <c r="H464" s="19">
        <v>1481.1780000000001</v>
      </c>
    </row>
    <row r="465" spans="1:8">
      <c r="A465">
        <v>4209</v>
      </c>
      <c r="B465" s="17" t="s">
        <v>1690</v>
      </c>
      <c r="C465" t="s">
        <v>1691</v>
      </c>
      <c r="D465" s="19">
        <v>543956.77</v>
      </c>
      <c r="E465" s="19">
        <v>10020.256289473684</v>
      </c>
      <c r="F465" s="19">
        <v>14511.79</v>
      </c>
      <c r="G465" s="19">
        <v>279.07288461538462</v>
      </c>
      <c r="H465" s="19">
        <v>83770.284</v>
      </c>
    </row>
    <row r="466" spans="1:8">
      <c r="A466">
        <v>4369</v>
      </c>
      <c r="B466" s="17" t="s">
        <v>1694</v>
      </c>
      <c r="C466" t="s">
        <v>1695</v>
      </c>
      <c r="D466" s="19">
        <v>50002.48</v>
      </c>
      <c r="E466" s="19">
        <v>0</v>
      </c>
      <c r="F466" s="19">
        <v>0</v>
      </c>
      <c r="G466" s="19">
        <v>0</v>
      </c>
      <c r="H466" s="19">
        <v>7573.5795000000007</v>
      </c>
    </row>
    <row r="467" spans="1:8">
      <c r="A467">
        <v>4186</v>
      </c>
      <c r="B467" s="17" t="s">
        <v>1698</v>
      </c>
      <c r="C467" t="s">
        <v>1699</v>
      </c>
      <c r="D467" s="19">
        <v>28475.57</v>
      </c>
      <c r="E467" s="19">
        <v>0</v>
      </c>
      <c r="F467" s="19">
        <v>783.38</v>
      </c>
      <c r="G467" s="19">
        <v>0</v>
      </c>
      <c r="H467" s="19">
        <v>4388.8424999999997</v>
      </c>
    </row>
    <row r="468" spans="1:8">
      <c r="A468">
        <v>4283</v>
      </c>
      <c r="B468" s="17" t="s">
        <v>1702</v>
      </c>
      <c r="C468" t="s">
        <v>1703</v>
      </c>
      <c r="D468" s="19">
        <v>1779373.95</v>
      </c>
      <c r="E468" s="19">
        <v>0</v>
      </c>
      <c r="F468" s="19">
        <v>68510.36</v>
      </c>
      <c r="G468" s="19">
        <v>0</v>
      </c>
      <c r="H468" s="19">
        <v>277182.64649999997</v>
      </c>
    </row>
    <row r="469" spans="1:8">
      <c r="A469">
        <v>92972</v>
      </c>
      <c r="B469" s="17" t="s">
        <v>1706</v>
      </c>
      <c r="C469" t="s">
        <v>1707</v>
      </c>
      <c r="D469" s="19">
        <v>38887.64</v>
      </c>
      <c r="E469" s="19">
        <v>0</v>
      </c>
      <c r="F469" s="19">
        <v>0</v>
      </c>
      <c r="G469" s="19">
        <v>0</v>
      </c>
      <c r="H469" s="19">
        <v>5833.1459999999997</v>
      </c>
    </row>
    <row r="470" spans="1:8">
      <c r="A470">
        <v>4237</v>
      </c>
      <c r="B470" s="17" t="s">
        <v>1709</v>
      </c>
      <c r="C470" t="s">
        <v>1710</v>
      </c>
      <c r="D470" s="19">
        <v>7159659.5599999996</v>
      </c>
      <c r="E470" s="19">
        <v>21979.000951650036</v>
      </c>
      <c r="F470" s="19">
        <v>159805.5</v>
      </c>
      <c r="G470" s="19">
        <v>523.95245901639339</v>
      </c>
      <c r="H470" s="19">
        <v>1097919.7589999998</v>
      </c>
    </row>
    <row r="471" spans="1:8">
      <c r="A471">
        <v>4256</v>
      </c>
      <c r="B471" s="17" t="s">
        <v>1717</v>
      </c>
      <c r="C471" t="s">
        <v>1718</v>
      </c>
      <c r="D471" s="19">
        <v>1274457.96</v>
      </c>
      <c r="E471" s="19">
        <v>11818.775517774342</v>
      </c>
      <c r="F471" s="19">
        <v>50936.55</v>
      </c>
      <c r="G471" s="19">
        <v>0</v>
      </c>
      <c r="H471" s="19">
        <v>198809.1765</v>
      </c>
    </row>
    <row r="472" spans="1:8">
      <c r="A472">
        <v>903484</v>
      </c>
      <c r="B472" s="17" t="s">
        <v>1721</v>
      </c>
      <c r="C472" t="s">
        <v>1722</v>
      </c>
      <c r="D472" s="19">
        <v>47130.33</v>
      </c>
      <c r="E472" s="19">
        <v>0</v>
      </c>
      <c r="F472" s="19">
        <v>210.03</v>
      </c>
      <c r="G472" s="19">
        <v>0</v>
      </c>
      <c r="H472" s="19">
        <v>7101.0540000000001</v>
      </c>
    </row>
    <row r="473" spans="1:8">
      <c r="A473">
        <v>6379</v>
      </c>
      <c r="B473" s="17" t="s">
        <v>1724</v>
      </c>
      <c r="C473" t="s">
        <v>1725</v>
      </c>
      <c r="D473" s="19">
        <v>22691.360000000001</v>
      </c>
      <c r="E473" s="19">
        <v>0</v>
      </c>
      <c r="F473" s="19">
        <v>0</v>
      </c>
      <c r="G473" s="19">
        <v>0</v>
      </c>
      <c r="H473" s="19">
        <v>3403.7040000000002</v>
      </c>
    </row>
    <row r="474" spans="1:8">
      <c r="A474">
        <v>4286</v>
      </c>
      <c r="B474" s="17" t="s">
        <v>1728</v>
      </c>
      <c r="C474" t="s">
        <v>1729</v>
      </c>
      <c r="D474" s="19">
        <v>6128844.9100000001</v>
      </c>
      <c r="E474" s="19">
        <v>268724.80031318509</v>
      </c>
      <c r="F474" s="19">
        <v>0</v>
      </c>
      <c r="G474" s="19">
        <v>0</v>
      </c>
      <c r="H474" s="19">
        <v>919326.7365</v>
      </c>
    </row>
    <row r="475" spans="1:8">
      <c r="A475">
        <v>4452</v>
      </c>
      <c r="B475" s="17" t="s">
        <v>1732</v>
      </c>
      <c r="C475" t="s">
        <v>1733</v>
      </c>
      <c r="D475" s="19">
        <v>35231.51</v>
      </c>
      <c r="E475" s="19">
        <v>0</v>
      </c>
      <c r="F475" s="19">
        <v>0</v>
      </c>
      <c r="G475" s="19">
        <v>0</v>
      </c>
      <c r="H475" s="19">
        <v>5432.2755000000006</v>
      </c>
    </row>
    <row r="476" spans="1:8">
      <c r="A476">
        <v>87334</v>
      </c>
      <c r="B476" s="17" t="s">
        <v>1736</v>
      </c>
      <c r="C476" t="s">
        <v>1737</v>
      </c>
      <c r="D476" s="19">
        <v>1351.9</v>
      </c>
      <c r="E476" s="19">
        <v>0</v>
      </c>
      <c r="F476" s="19">
        <v>0</v>
      </c>
      <c r="G476" s="19">
        <v>0</v>
      </c>
      <c r="H476" s="19">
        <v>202.785</v>
      </c>
    </row>
    <row r="477" spans="1:8">
      <c r="A477">
        <v>4401</v>
      </c>
      <c r="B477" s="17" t="s">
        <v>1740</v>
      </c>
      <c r="C477" t="s">
        <v>1741</v>
      </c>
      <c r="D477" s="19">
        <v>289651.7</v>
      </c>
      <c r="E477" s="19">
        <v>0</v>
      </c>
      <c r="F477" s="19">
        <v>0</v>
      </c>
      <c r="G477" s="19">
        <v>0</v>
      </c>
      <c r="H477" s="19">
        <v>43447.754999999997</v>
      </c>
    </row>
    <row r="478" spans="1:8">
      <c r="A478">
        <v>90536</v>
      </c>
      <c r="B478" s="17" t="s">
        <v>1753</v>
      </c>
      <c r="C478" t="s">
        <v>1754</v>
      </c>
      <c r="D478" s="19">
        <v>0</v>
      </c>
      <c r="E478" s="19">
        <v>0</v>
      </c>
      <c r="F478" s="19">
        <v>0</v>
      </c>
      <c r="G478" s="19">
        <v>0</v>
      </c>
      <c r="H478" s="19">
        <v>0</v>
      </c>
    </row>
    <row r="479" spans="1:8">
      <c r="A479">
        <v>89864</v>
      </c>
      <c r="B479" s="17" t="s">
        <v>1747</v>
      </c>
      <c r="C479" t="s">
        <v>1748</v>
      </c>
      <c r="D479" s="19">
        <v>7364.88</v>
      </c>
      <c r="E479" s="19">
        <v>0</v>
      </c>
      <c r="F479" s="19">
        <v>0</v>
      </c>
      <c r="G479" s="19">
        <v>0</v>
      </c>
      <c r="H479" s="19">
        <v>1104.732</v>
      </c>
    </row>
    <row r="480" spans="1:8">
      <c r="A480">
        <v>79959</v>
      </c>
      <c r="B480" s="17" t="s">
        <v>1751</v>
      </c>
      <c r="C480" t="s">
        <v>1752</v>
      </c>
      <c r="D480" s="19">
        <v>19415.48</v>
      </c>
      <c r="E480" s="19">
        <v>0</v>
      </c>
      <c r="F480" s="19">
        <v>0</v>
      </c>
      <c r="G480" s="19">
        <v>0</v>
      </c>
      <c r="H480" s="19">
        <v>2912.3219999999997</v>
      </c>
    </row>
    <row r="481" spans="1:8">
      <c r="A481">
        <v>4220</v>
      </c>
      <c r="B481" s="17" t="s">
        <v>1755</v>
      </c>
      <c r="C481" t="s">
        <v>1756</v>
      </c>
      <c r="D481" s="19">
        <v>189157.49</v>
      </c>
      <c r="E481" s="19">
        <v>0</v>
      </c>
      <c r="F481" s="19">
        <v>6944.34</v>
      </c>
      <c r="G481" s="19">
        <v>0</v>
      </c>
      <c r="H481" s="19">
        <v>29415.274499999996</v>
      </c>
    </row>
    <row r="482" spans="1:8">
      <c r="A482">
        <v>79516</v>
      </c>
      <c r="B482" s="17" t="s">
        <v>1759</v>
      </c>
      <c r="C482" t="s">
        <v>2380</v>
      </c>
      <c r="D482" s="19">
        <v>10554.81</v>
      </c>
      <c r="E482" s="19">
        <v>0</v>
      </c>
      <c r="F482" s="19">
        <v>0</v>
      </c>
      <c r="G482" s="19">
        <v>0</v>
      </c>
      <c r="H482" s="19">
        <v>1583.2214999999999</v>
      </c>
    </row>
    <row r="483" spans="1:8">
      <c r="A483">
        <v>4201</v>
      </c>
      <c r="B483" s="17" t="s">
        <v>1761</v>
      </c>
      <c r="C483" t="s">
        <v>1762</v>
      </c>
      <c r="D483" s="19">
        <v>46384.29</v>
      </c>
      <c r="E483" s="19">
        <v>0</v>
      </c>
      <c r="F483" s="19">
        <v>0</v>
      </c>
      <c r="G483" s="19">
        <v>0</v>
      </c>
      <c r="H483" s="19">
        <v>7084.17</v>
      </c>
    </row>
    <row r="484" spans="1:8">
      <c r="A484">
        <v>4214</v>
      </c>
      <c r="B484" s="17" t="s">
        <v>1765</v>
      </c>
      <c r="C484" t="s">
        <v>1766</v>
      </c>
      <c r="D484" s="19">
        <v>30879.72</v>
      </c>
      <c r="E484" s="19">
        <v>0</v>
      </c>
      <c r="F484" s="19">
        <v>2142.98</v>
      </c>
      <c r="G484" s="19">
        <v>0</v>
      </c>
      <c r="H484" s="19">
        <v>4953.4050000000007</v>
      </c>
    </row>
    <row r="485" spans="1:8">
      <c r="A485">
        <v>4390</v>
      </c>
      <c r="B485" s="17" t="s">
        <v>1769</v>
      </c>
      <c r="C485" t="s">
        <v>1770</v>
      </c>
      <c r="D485" s="19">
        <v>242754.65</v>
      </c>
      <c r="E485" s="19">
        <v>0</v>
      </c>
      <c r="F485" s="19">
        <v>10145.219999999999</v>
      </c>
      <c r="G485" s="19">
        <v>0</v>
      </c>
      <c r="H485" s="19">
        <v>37934.980499999998</v>
      </c>
    </row>
    <row r="486" spans="1:8">
      <c r="A486">
        <v>90140</v>
      </c>
      <c r="B486" s="17" t="s">
        <v>1773</v>
      </c>
      <c r="C486" t="s">
        <v>1774</v>
      </c>
      <c r="D486" s="19">
        <v>68526.69</v>
      </c>
      <c r="E486" s="19">
        <v>0</v>
      </c>
      <c r="F486" s="19">
        <v>1335.17</v>
      </c>
      <c r="G486" s="19">
        <v>0</v>
      </c>
      <c r="H486" s="19">
        <v>10479.279</v>
      </c>
    </row>
    <row r="487" spans="1:8">
      <c r="A487">
        <v>4340</v>
      </c>
      <c r="B487" s="17" t="s">
        <v>1713</v>
      </c>
      <c r="C487" t="s">
        <v>1715</v>
      </c>
      <c r="D487" s="19">
        <v>76557.7</v>
      </c>
      <c r="E487" s="19">
        <v>0</v>
      </c>
      <c r="F487" s="19">
        <v>343.38</v>
      </c>
      <c r="G487" s="19">
        <v>0</v>
      </c>
      <c r="H487" s="19">
        <v>11535.162</v>
      </c>
    </row>
    <row r="488" spans="1:8">
      <c r="A488">
        <v>4188</v>
      </c>
      <c r="B488" s="17" t="s">
        <v>1780</v>
      </c>
      <c r="C488" t="s">
        <v>1781</v>
      </c>
      <c r="D488" s="19">
        <v>21520.94</v>
      </c>
      <c r="E488" s="19">
        <v>0</v>
      </c>
      <c r="F488" s="19">
        <v>0</v>
      </c>
      <c r="G488" s="19">
        <v>0</v>
      </c>
      <c r="H488" s="19">
        <v>3278.6474999999996</v>
      </c>
    </row>
    <row r="489" spans="1:8">
      <c r="A489">
        <v>4431</v>
      </c>
      <c r="B489" s="17" t="s">
        <v>1784</v>
      </c>
      <c r="C489" t="s">
        <v>1785</v>
      </c>
      <c r="D489" s="19">
        <v>139996.1</v>
      </c>
      <c r="E489" s="19">
        <v>0</v>
      </c>
      <c r="F489" s="19">
        <v>0</v>
      </c>
      <c r="G489" s="19">
        <v>0</v>
      </c>
      <c r="H489" s="19">
        <v>20999.415000000001</v>
      </c>
    </row>
    <row r="490" spans="1:8">
      <c r="A490">
        <v>87405</v>
      </c>
      <c r="B490" s="17" t="s">
        <v>1788</v>
      </c>
      <c r="C490" t="s">
        <v>1785</v>
      </c>
      <c r="D490" s="19">
        <v>889536.85</v>
      </c>
      <c r="E490" s="19">
        <v>0</v>
      </c>
      <c r="F490" s="19">
        <v>0</v>
      </c>
      <c r="G490" s="19">
        <v>0</v>
      </c>
      <c r="H490" s="19">
        <v>134370.147</v>
      </c>
    </row>
    <row r="491" spans="1:8">
      <c r="A491">
        <v>79569</v>
      </c>
      <c r="B491" s="17" t="s">
        <v>1790</v>
      </c>
      <c r="C491" t="s">
        <v>1791</v>
      </c>
      <c r="D491" s="19">
        <v>31113.8</v>
      </c>
      <c r="E491" s="19">
        <v>0</v>
      </c>
      <c r="F491" s="19">
        <v>0</v>
      </c>
      <c r="G491" s="19">
        <v>0</v>
      </c>
      <c r="H491" s="19">
        <v>4667.07</v>
      </c>
    </row>
    <row r="492" spans="1:8">
      <c r="A492">
        <v>1002029</v>
      </c>
      <c r="B492" s="17" t="s">
        <v>1794</v>
      </c>
      <c r="C492" t="s">
        <v>1795</v>
      </c>
      <c r="D492" s="19">
        <v>31595.73</v>
      </c>
      <c r="E492" s="19">
        <v>0</v>
      </c>
      <c r="F492" s="19">
        <v>0</v>
      </c>
      <c r="G492" s="19">
        <v>0</v>
      </c>
      <c r="H492" s="19">
        <v>4739.3594999999996</v>
      </c>
    </row>
    <row r="493" spans="1:8">
      <c r="A493">
        <v>4466</v>
      </c>
      <c r="B493" s="17" t="s">
        <v>1797</v>
      </c>
      <c r="C493" t="s">
        <v>1798</v>
      </c>
      <c r="D493" s="19">
        <v>805720.06</v>
      </c>
      <c r="E493" s="19">
        <v>17452.420072202167</v>
      </c>
      <c r="F493" s="19">
        <v>15166.42</v>
      </c>
      <c r="G493" s="19">
        <v>252.77366666666666</v>
      </c>
      <c r="H493" s="19">
        <v>123132.97200000001</v>
      </c>
    </row>
    <row r="494" spans="1:8">
      <c r="A494">
        <v>88317</v>
      </c>
      <c r="B494" s="17" t="s">
        <v>1801</v>
      </c>
      <c r="C494" t="s">
        <v>1802</v>
      </c>
      <c r="D494" s="19">
        <v>78344.740000000005</v>
      </c>
      <c r="E494" s="19">
        <v>0</v>
      </c>
      <c r="F494" s="19">
        <v>581.58000000000004</v>
      </c>
      <c r="G494" s="19">
        <v>0</v>
      </c>
      <c r="H494" s="19">
        <v>11838.948</v>
      </c>
    </row>
    <row r="495" spans="1:8">
      <c r="A495">
        <v>4425</v>
      </c>
      <c r="B495" s="17" t="s">
        <v>1804</v>
      </c>
      <c r="C495" t="s">
        <v>1805</v>
      </c>
      <c r="D495" s="19">
        <v>82357.600000000006</v>
      </c>
      <c r="E495" s="19">
        <v>0</v>
      </c>
      <c r="F495" s="19">
        <v>0</v>
      </c>
      <c r="G495" s="19">
        <v>0</v>
      </c>
      <c r="H495" s="19">
        <v>12438.249</v>
      </c>
    </row>
    <row r="496" spans="1:8">
      <c r="A496">
        <v>4511</v>
      </c>
      <c r="B496" s="17" t="s">
        <v>1807</v>
      </c>
      <c r="C496" t="s">
        <v>1808</v>
      </c>
      <c r="D496" s="19">
        <v>45920.61</v>
      </c>
      <c r="E496" s="19">
        <v>0</v>
      </c>
      <c r="F496" s="19">
        <v>800.09</v>
      </c>
      <c r="G496" s="19">
        <v>0</v>
      </c>
      <c r="H496" s="19">
        <v>7008.1049999999996</v>
      </c>
    </row>
    <row r="497" spans="1:8">
      <c r="A497">
        <v>4245</v>
      </c>
      <c r="B497" s="17" t="s">
        <v>1811</v>
      </c>
      <c r="C497" t="s">
        <v>1812</v>
      </c>
      <c r="D497" s="19">
        <v>2244779.3199999998</v>
      </c>
      <c r="E497" s="19">
        <v>74105.50712517192</v>
      </c>
      <c r="F497" s="19">
        <v>17245.59</v>
      </c>
      <c r="G497" s="19">
        <v>262.89009146341465</v>
      </c>
      <c r="H497" s="19">
        <v>339303.73649999994</v>
      </c>
    </row>
    <row r="498" spans="1:8">
      <c r="A498">
        <v>4438</v>
      </c>
      <c r="B498" s="17" t="s">
        <v>1815</v>
      </c>
      <c r="C498" t="s">
        <v>1816</v>
      </c>
      <c r="D498" s="19">
        <v>81593.2</v>
      </c>
      <c r="E498" s="19">
        <v>8680.1276595744675</v>
      </c>
      <c r="F498" s="19">
        <v>1629.2</v>
      </c>
      <c r="G498" s="19">
        <v>0</v>
      </c>
      <c r="H498" s="19">
        <v>12483.359999999999</v>
      </c>
    </row>
    <row r="499" spans="1:8">
      <c r="A499">
        <v>4159</v>
      </c>
      <c r="B499" s="17" t="s">
        <v>1819</v>
      </c>
      <c r="C499" t="s">
        <v>1820</v>
      </c>
      <c r="D499" s="19">
        <v>121804.24</v>
      </c>
      <c r="E499" s="19">
        <v>4511.2681481481477</v>
      </c>
      <c r="F499" s="19">
        <v>6216.73</v>
      </c>
      <c r="G499" s="19">
        <v>1776.2085714285713</v>
      </c>
      <c r="H499" s="19">
        <v>19203.145499999999</v>
      </c>
    </row>
    <row r="500" spans="1:8">
      <c r="A500">
        <v>4447</v>
      </c>
      <c r="B500" s="17" t="s">
        <v>1823</v>
      </c>
      <c r="C500" t="s">
        <v>1824</v>
      </c>
      <c r="D500" s="19">
        <v>68952.259999999995</v>
      </c>
      <c r="E500" s="19">
        <v>2626.7527619047619</v>
      </c>
      <c r="F500" s="19">
        <v>1163.04</v>
      </c>
      <c r="G500" s="19">
        <v>0</v>
      </c>
      <c r="H500" s="19">
        <v>10517.294999999998</v>
      </c>
    </row>
    <row r="501" spans="1:8">
      <c r="A501">
        <v>4417</v>
      </c>
      <c r="B501" s="17" t="s">
        <v>2381</v>
      </c>
      <c r="C501" t="s">
        <v>2382</v>
      </c>
      <c r="D501" s="19">
        <v>0</v>
      </c>
      <c r="E501" s="19">
        <v>0</v>
      </c>
      <c r="F501" s="19">
        <v>0</v>
      </c>
      <c r="G501" s="19">
        <v>0</v>
      </c>
      <c r="H501" s="19">
        <v>0</v>
      </c>
    </row>
    <row r="502" spans="1:8">
      <c r="A502">
        <v>91317</v>
      </c>
      <c r="B502" s="17" t="s">
        <v>1827</v>
      </c>
      <c r="C502" t="s">
        <v>1828</v>
      </c>
      <c r="D502" s="19">
        <v>66701.08</v>
      </c>
      <c r="E502" s="19">
        <v>0</v>
      </c>
      <c r="F502" s="19">
        <v>0</v>
      </c>
      <c r="G502" s="19">
        <v>0</v>
      </c>
      <c r="H502" s="19">
        <v>10098.361500000001</v>
      </c>
    </row>
    <row r="503" spans="1:8">
      <c r="A503">
        <v>4306</v>
      </c>
      <c r="B503" s="17" t="s">
        <v>1831</v>
      </c>
      <c r="C503" t="s">
        <v>1832</v>
      </c>
      <c r="D503" s="19">
        <v>112707.97</v>
      </c>
      <c r="E503" s="19">
        <v>0</v>
      </c>
      <c r="F503" s="19">
        <v>0</v>
      </c>
      <c r="G503" s="19">
        <v>0</v>
      </c>
      <c r="H503" s="19">
        <v>17080.626</v>
      </c>
    </row>
    <row r="504" spans="1:8">
      <c r="A504">
        <v>90275</v>
      </c>
      <c r="B504" s="17" t="s">
        <v>1835</v>
      </c>
      <c r="C504" t="s">
        <v>1836</v>
      </c>
      <c r="D504" s="19">
        <v>15770.37</v>
      </c>
      <c r="E504" s="19">
        <v>0</v>
      </c>
      <c r="F504" s="19">
        <v>0</v>
      </c>
      <c r="G504" s="19">
        <v>0</v>
      </c>
      <c r="H504" s="19">
        <v>2450.8905</v>
      </c>
    </row>
    <row r="505" spans="1:8">
      <c r="A505">
        <v>4301</v>
      </c>
      <c r="B505" s="17" t="s">
        <v>1839</v>
      </c>
      <c r="C505" t="s">
        <v>1840</v>
      </c>
      <c r="D505" s="19">
        <v>119706.65</v>
      </c>
      <c r="E505" s="19">
        <v>0</v>
      </c>
      <c r="F505" s="19">
        <v>923.78</v>
      </c>
      <c r="G505" s="19">
        <v>0</v>
      </c>
      <c r="H505" s="19">
        <v>18094.564499999997</v>
      </c>
    </row>
    <row r="506" spans="1:8">
      <c r="A506">
        <v>4257</v>
      </c>
      <c r="B506" s="17" t="s">
        <v>1842</v>
      </c>
      <c r="C506" t="s">
        <v>1843</v>
      </c>
      <c r="D506" s="19">
        <v>138372.12</v>
      </c>
      <c r="E506" s="19">
        <v>0</v>
      </c>
      <c r="F506" s="19">
        <v>2328.21</v>
      </c>
      <c r="G506" s="19">
        <v>0</v>
      </c>
      <c r="H506" s="19">
        <v>21105.049499999997</v>
      </c>
    </row>
    <row r="507" spans="1:8">
      <c r="A507">
        <v>4279</v>
      </c>
      <c r="B507" s="17" t="s">
        <v>1846</v>
      </c>
      <c r="C507" t="s">
        <v>1847</v>
      </c>
      <c r="D507" s="19">
        <v>1713219.21</v>
      </c>
      <c r="E507" s="19">
        <v>31015.175353448278</v>
      </c>
      <c r="F507" s="19">
        <v>34756.92</v>
      </c>
      <c r="G507" s="19">
        <v>0</v>
      </c>
      <c r="H507" s="19">
        <v>262196.41949999996</v>
      </c>
    </row>
    <row r="508" spans="1:8">
      <c r="A508">
        <v>92704</v>
      </c>
      <c r="B508" s="17" t="s">
        <v>1850</v>
      </c>
      <c r="C508" t="s">
        <v>1851</v>
      </c>
      <c r="D508" s="19">
        <v>140217.24</v>
      </c>
      <c r="E508" s="19">
        <v>0</v>
      </c>
      <c r="F508" s="19">
        <v>0</v>
      </c>
      <c r="G508" s="19">
        <v>0</v>
      </c>
      <c r="H508" s="19">
        <v>21185.517</v>
      </c>
    </row>
    <row r="509" spans="1:8">
      <c r="A509">
        <v>87399</v>
      </c>
      <c r="B509" s="17" t="s">
        <v>1853</v>
      </c>
      <c r="C509" t="s">
        <v>1854</v>
      </c>
      <c r="D509" s="19">
        <v>86369.42</v>
      </c>
      <c r="E509" s="19">
        <v>0</v>
      </c>
      <c r="F509" s="19">
        <v>1106.97</v>
      </c>
      <c r="G509" s="19">
        <v>0</v>
      </c>
      <c r="H509" s="19">
        <v>13121.458499999999</v>
      </c>
    </row>
    <row r="510" spans="1:8">
      <c r="A510">
        <v>4155</v>
      </c>
      <c r="B510" s="17" t="s">
        <v>1857</v>
      </c>
      <c r="C510" t="s">
        <v>1858</v>
      </c>
      <c r="D510" s="19">
        <v>308195.93</v>
      </c>
      <c r="E510" s="19">
        <v>23900.908857142858</v>
      </c>
      <c r="F510" s="19">
        <v>13977.03</v>
      </c>
      <c r="G510" s="19">
        <v>0</v>
      </c>
      <c r="H510" s="19">
        <v>48325.944000000003</v>
      </c>
    </row>
    <row r="511" spans="1:8">
      <c r="A511">
        <v>4449</v>
      </c>
      <c r="B511" s="17" t="s">
        <v>1861</v>
      </c>
      <c r="C511" t="s">
        <v>1862</v>
      </c>
      <c r="D511" s="19">
        <v>159761.16</v>
      </c>
      <c r="E511" s="19">
        <v>9985.0725000000002</v>
      </c>
      <c r="F511" s="19">
        <v>8688.5499999999993</v>
      </c>
      <c r="G511" s="19">
        <v>0</v>
      </c>
      <c r="H511" s="19">
        <v>25267.456499999997</v>
      </c>
    </row>
    <row r="512" spans="1:8">
      <c r="A512">
        <v>4254</v>
      </c>
      <c r="B512" s="17" t="s">
        <v>1865</v>
      </c>
      <c r="C512" t="s">
        <v>1866</v>
      </c>
      <c r="D512" s="19">
        <v>565144.56000000006</v>
      </c>
      <c r="E512" s="19">
        <v>4725.2889632107026</v>
      </c>
      <c r="F512" s="19">
        <v>5852.66</v>
      </c>
      <c r="G512" s="19">
        <v>92.899365079365069</v>
      </c>
      <c r="H512" s="19">
        <v>85649.583000000013</v>
      </c>
    </row>
    <row r="513" spans="1:8">
      <c r="A513">
        <v>4218</v>
      </c>
      <c r="B513" s="17" t="s">
        <v>1868</v>
      </c>
      <c r="C513" t="s">
        <v>1869</v>
      </c>
      <c r="D513" s="19">
        <v>639437.35</v>
      </c>
      <c r="E513" s="19">
        <v>1038.0476461038961</v>
      </c>
      <c r="F513" s="19">
        <v>20952.82</v>
      </c>
      <c r="G513" s="19">
        <v>0</v>
      </c>
      <c r="H513" s="19">
        <v>99058.525499999989</v>
      </c>
    </row>
    <row r="514" spans="1:8">
      <c r="A514">
        <v>89414</v>
      </c>
      <c r="B514" s="17" t="s">
        <v>1872</v>
      </c>
      <c r="C514" t="s">
        <v>1873</v>
      </c>
      <c r="D514" s="19">
        <v>0</v>
      </c>
      <c r="E514" s="19">
        <v>0</v>
      </c>
      <c r="F514" s="19">
        <v>0</v>
      </c>
      <c r="G514" s="19">
        <v>0</v>
      </c>
      <c r="H514" s="19">
        <v>0</v>
      </c>
    </row>
    <row r="515" spans="1:8">
      <c r="A515">
        <v>4411</v>
      </c>
      <c r="B515" s="17" t="s">
        <v>1876</v>
      </c>
      <c r="C515" t="s">
        <v>1877</v>
      </c>
      <c r="D515" s="19">
        <v>1070549.6100000001</v>
      </c>
      <c r="E515" s="19">
        <v>1176.428142857143</v>
      </c>
      <c r="F515" s="19">
        <v>14611.39</v>
      </c>
      <c r="G515" s="19">
        <v>0</v>
      </c>
      <c r="H515" s="19">
        <v>162774.15</v>
      </c>
    </row>
    <row r="516" spans="1:8">
      <c r="A516">
        <v>4514</v>
      </c>
      <c r="B516" s="17" t="s">
        <v>1880</v>
      </c>
      <c r="C516" t="s">
        <v>1881</v>
      </c>
      <c r="D516" s="19">
        <v>31727.1</v>
      </c>
      <c r="E516" s="19">
        <v>0</v>
      </c>
      <c r="F516" s="19">
        <v>3543.88</v>
      </c>
      <c r="G516" s="19">
        <v>0</v>
      </c>
      <c r="H516" s="19">
        <v>5290.646999999999</v>
      </c>
    </row>
    <row r="517" spans="1:8">
      <c r="A517">
        <v>4320</v>
      </c>
      <c r="B517" s="17" t="s">
        <v>1884</v>
      </c>
      <c r="C517" t="s">
        <v>2383</v>
      </c>
      <c r="D517" s="19">
        <v>32410.26</v>
      </c>
      <c r="E517" s="19">
        <v>0</v>
      </c>
      <c r="F517" s="19">
        <v>0</v>
      </c>
      <c r="G517" s="19">
        <v>0</v>
      </c>
      <c r="H517" s="19">
        <v>4861.5389999999998</v>
      </c>
    </row>
    <row r="518" spans="1:8">
      <c r="A518">
        <v>4210</v>
      </c>
      <c r="B518" s="17" t="s">
        <v>1888</v>
      </c>
      <c r="C518" t="s">
        <v>1889</v>
      </c>
      <c r="D518" s="19">
        <v>369688.58</v>
      </c>
      <c r="E518" s="19">
        <v>8854.8162874251502</v>
      </c>
      <c r="F518" s="19">
        <v>12378.49</v>
      </c>
      <c r="G518" s="19">
        <v>0</v>
      </c>
      <c r="H518" s="19">
        <v>57310.0605</v>
      </c>
    </row>
    <row r="519" spans="1:8">
      <c r="A519">
        <v>4414</v>
      </c>
      <c r="B519" s="17" t="s">
        <v>1892</v>
      </c>
      <c r="C519" t="s">
        <v>1893</v>
      </c>
      <c r="D519" s="19">
        <v>3001.36</v>
      </c>
      <c r="E519" s="19">
        <v>0</v>
      </c>
      <c r="F519" s="19">
        <v>0</v>
      </c>
      <c r="G519" s="19">
        <v>0</v>
      </c>
      <c r="H519" s="19">
        <v>450.20400000000001</v>
      </c>
    </row>
    <row r="520" spans="1:8">
      <c r="A520">
        <v>4172</v>
      </c>
      <c r="B520" s="17" t="s">
        <v>1896</v>
      </c>
      <c r="C520" t="s">
        <v>1897</v>
      </c>
      <c r="D520" s="19">
        <v>21045.11</v>
      </c>
      <c r="E520" s="19">
        <v>0</v>
      </c>
      <c r="F520" s="19">
        <v>0</v>
      </c>
      <c r="G520" s="19">
        <v>0</v>
      </c>
      <c r="H520" s="19">
        <v>3219.9164999999998</v>
      </c>
    </row>
    <row r="521" spans="1:8">
      <c r="A521">
        <v>89798</v>
      </c>
      <c r="B521" s="17" t="s">
        <v>1900</v>
      </c>
      <c r="C521" t="s">
        <v>1901</v>
      </c>
      <c r="D521" s="19">
        <v>123609.2</v>
      </c>
      <c r="E521" s="19">
        <v>0</v>
      </c>
      <c r="F521" s="19">
        <v>946.66</v>
      </c>
      <c r="G521" s="19">
        <v>0</v>
      </c>
      <c r="H521" s="19">
        <v>18683.379000000001</v>
      </c>
    </row>
    <row r="522" spans="1:8">
      <c r="A522">
        <v>1002547</v>
      </c>
      <c r="B522" s="17" t="s">
        <v>2384</v>
      </c>
      <c r="C522" t="s">
        <v>1901</v>
      </c>
      <c r="D522" s="19">
        <v>0</v>
      </c>
      <c r="E522" s="19">
        <v>0</v>
      </c>
      <c r="F522" s="19">
        <v>0</v>
      </c>
      <c r="G522" s="19">
        <v>0</v>
      </c>
      <c r="H522" s="19">
        <v>0</v>
      </c>
    </row>
    <row r="523" spans="1:8">
      <c r="A523">
        <v>4156</v>
      </c>
      <c r="B523" s="17" t="s">
        <v>1904</v>
      </c>
      <c r="C523" t="s">
        <v>1905</v>
      </c>
      <c r="D523" s="19">
        <v>170754.54</v>
      </c>
      <c r="E523" s="19">
        <v>0</v>
      </c>
      <c r="F523" s="19">
        <v>4654.38</v>
      </c>
      <c r="G523" s="19">
        <v>0</v>
      </c>
      <c r="H523" s="19">
        <v>26311.338</v>
      </c>
    </row>
    <row r="524" spans="1:8">
      <c r="A524">
        <v>79473</v>
      </c>
      <c r="B524" s="17" t="s">
        <v>1908</v>
      </c>
      <c r="C524" t="s">
        <v>2385</v>
      </c>
      <c r="D524" s="19">
        <v>1727.88</v>
      </c>
      <c r="E524" s="19">
        <v>0</v>
      </c>
      <c r="F524" s="19">
        <v>0</v>
      </c>
      <c r="G524" s="19">
        <v>0</v>
      </c>
      <c r="H524" s="19">
        <v>259.18200000000002</v>
      </c>
    </row>
    <row r="525" spans="1:8">
      <c r="A525">
        <v>4459</v>
      </c>
      <c r="B525" s="17" t="s">
        <v>1912</v>
      </c>
      <c r="C525" t="s">
        <v>1913</v>
      </c>
      <c r="D525" s="19">
        <v>24112.2</v>
      </c>
      <c r="E525" s="19">
        <v>0</v>
      </c>
      <c r="F525" s="19">
        <v>701.89</v>
      </c>
      <c r="G525" s="19">
        <v>0</v>
      </c>
      <c r="H525" s="19">
        <v>3722.1134999999999</v>
      </c>
    </row>
    <row r="526" spans="1:8">
      <c r="A526">
        <v>79066</v>
      </c>
      <c r="B526" s="17" t="s">
        <v>1916</v>
      </c>
      <c r="C526" t="s">
        <v>1917</v>
      </c>
      <c r="D526" s="19">
        <v>16660.759999999998</v>
      </c>
      <c r="E526" s="19">
        <v>0</v>
      </c>
      <c r="F526" s="19">
        <v>329.97</v>
      </c>
      <c r="G526" s="19">
        <v>0</v>
      </c>
      <c r="H526" s="19">
        <v>2548.6095</v>
      </c>
    </row>
    <row r="527" spans="1:8">
      <c r="A527">
        <v>4458</v>
      </c>
      <c r="B527" s="17" t="s">
        <v>1920</v>
      </c>
      <c r="C527" t="s">
        <v>1921</v>
      </c>
      <c r="D527" s="19">
        <v>662746.97</v>
      </c>
      <c r="E527" s="19">
        <v>0</v>
      </c>
      <c r="F527" s="19">
        <v>14612.46</v>
      </c>
      <c r="G527" s="19">
        <v>0</v>
      </c>
      <c r="H527" s="19">
        <v>101603.91449999998</v>
      </c>
    </row>
    <row r="528" spans="1:8">
      <c r="A528">
        <v>4454</v>
      </c>
      <c r="B528" s="17" t="s">
        <v>1924</v>
      </c>
      <c r="C528" t="s">
        <v>1925</v>
      </c>
      <c r="D528" s="19">
        <v>101295.44</v>
      </c>
      <c r="E528" s="19">
        <v>0</v>
      </c>
      <c r="F528" s="19">
        <v>0</v>
      </c>
      <c r="G528" s="19">
        <v>0</v>
      </c>
      <c r="H528" s="19">
        <v>15194.315999999999</v>
      </c>
    </row>
    <row r="529" spans="1:8">
      <c r="A529">
        <v>85454</v>
      </c>
      <c r="B529" s="17" t="s">
        <v>1927</v>
      </c>
      <c r="C529" t="s">
        <v>1928</v>
      </c>
      <c r="D529" s="19">
        <v>18160.439999999999</v>
      </c>
      <c r="E529" s="19">
        <v>0</v>
      </c>
      <c r="F529" s="19">
        <v>0</v>
      </c>
      <c r="G529" s="19">
        <v>0</v>
      </c>
      <c r="H529" s="19">
        <v>2724.0659999999998</v>
      </c>
    </row>
    <row r="530" spans="1:8">
      <c r="A530">
        <v>79951</v>
      </c>
      <c r="B530" s="17" t="s">
        <v>1931</v>
      </c>
      <c r="C530" t="s">
        <v>1932</v>
      </c>
      <c r="D530" s="19">
        <v>11718.26</v>
      </c>
      <c r="E530" s="19">
        <v>0</v>
      </c>
      <c r="F530" s="19">
        <v>0</v>
      </c>
      <c r="G530" s="19">
        <v>0</v>
      </c>
      <c r="H530" s="19">
        <v>1757.739</v>
      </c>
    </row>
    <row r="531" spans="1:8">
      <c r="A531">
        <v>1000377</v>
      </c>
      <c r="B531" s="17" t="s">
        <v>1935</v>
      </c>
      <c r="C531" t="s">
        <v>1936</v>
      </c>
      <c r="D531" s="19">
        <v>71184.27</v>
      </c>
      <c r="E531" s="19">
        <v>0</v>
      </c>
      <c r="F531" s="19">
        <v>1935.16</v>
      </c>
      <c r="G531" s="19">
        <v>0</v>
      </c>
      <c r="H531" s="19">
        <v>10967.914500000001</v>
      </c>
    </row>
    <row r="532" spans="1:8">
      <c r="A532">
        <v>1000050</v>
      </c>
      <c r="B532" s="17" t="s">
        <v>1938</v>
      </c>
      <c r="C532" t="s">
        <v>1939</v>
      </c>
      <c r="D532" s="19">
        <v>48222.63</v>
      </c>
      <c r="E532" s="19">
        <v>0</v>
      </c>
      <c r="F532" s="19">
        <v>981.98</v>
      </c>
      <c r="G532" s="19">
        <v>0</v>
      </c>
      <c r="H532" s="19">
        <v>7380.6914999999999</v>
      </c>
    </row>
    <row r="533" spans="1:8">
      <c r="A533">
        <v>91110</v>
      </c>
      <c r="B533" s="17" t="s">
        <v>1942</v>
      </c>
      <c r="C533" t="s">
        <v>1943</v>
      </c>
      <c r="D533" s="19">
        <v>22326.67</v>
      </c>
      <c r="E533" s="19">
        <v>0</v>
      </c>
      <c r="F533" s="19">
        <v>0</v>
      </c>
      <c r="G533" s="19">
        <v>0</v>
      </c>
      <c r="H533" s="19">
        <v>3361.7384999999995</v>
      </c>
    </row>
    <row r="534" spans="1:8">
      <c r="A534">
        <v>89756</v>
      </c>
      <c r="B534" s="17" t="s">
        <v>1945</v>
      </c>
      <c r="C534" t="s">
        <v>1946</v>
      </c>
      <c r="D534" s="19">
        <v>120107.53</v>
      </c>
      <c r="E534" s="19">
        <v>0</v>
      </c>
      <c r="F534" s="19">
        <v>0</v>
      </c>
      <c r="G534" s="19">
        <v>0</v>
      </c>
      <c r="H534" s="19">
        <v>18016.129499999999</v>
      </c>
    </row>
    <row r="535" spans="1:8">
      <c r="A535">
        <v>4240</v>
      </c>
      <c r="B535" s="17" t="s">
        <v>1948</v>
      </c>
      <c r="C535" t="s">
        <v>1949</v>
      </c>
      <c r="D535" s="19">
        <v>4368630.63</v>
      </c>
      <c r="E535" s="19">
        <v>399994.04653662414</v>
      </c>
      <c r="F535" s="19">
        <v>92926.63</v>
      </c>
      <c r="G535" s="19">
        <v>2581.2952777777778</v>
      </c>
      <c r="H535" s="19">
        <v>669233.58899999992</v>
      </c>
    </row>
    <row r="536" spans="1:8">
      <c r="A536">
        <v>4492</v>
      </c>
      <c r="B536" s="17" t="s">
        <v>1952</v>
      </c>
      <c r="C536" t="s">
        <v>1953</v>
      </c>
      <c r="D536" s="19">
        <v>24478.98</v>
      </c>
      <c r="E536" s="19">
        <v>0</v>
      </c>
      <c r="F536" s="19">
        <v>790.19</v>
      </c>
      <c r="G536" s="19">
        <v>0</v>
      </c>
      <c r="H536" s="19">
        <v>3790.3754999999996</v>
      </c>
    </row>
    <row r="537" spans="1:8">
      <c r="A537">
        <v>4467</v>
      </c>
      <c r="B537" s="17" t="s">
        <v>1956</v>
      </c>
      <c r="C537" t="s">
        <v>1957</v>
      </c>
      <c r="D537" s="19">
        <v>223285.81</v>
      </c>
      <c r="E537" s="19">
        <v>6472.0524637681156</v>
      </c>
      <c r="F537" s="19">
        <v>5210.8599999999997</v>
      </c>
      <c r="G537" s="19">
        <v>1302.7149999999999</v>
      </c>
      <c r="H537" s="19">
        <v>34274.500499999995</v>
      </c>
    </row>
    <row r="538" spans="1:8">
      <c r="A538">
        <v>92381</v>
      </c>
      <c r="B538" s="17" t="s">
        <v>1960</v>
      </c>
      <c r="C538" t="s">
        <v>1961</v>
      </c>
      <c r="D538" s="19">
        <v>48551.29</v>
      </c>
      <c r="E538" s="19">
        <v>0</v>
      </c>
      <c r="F538" s="19">
        <v>432.83</v>
      </c>
      <c r="G538" s="19">
        <v>0</v>
      </c>
      <c r="H538" s="19">
        <v>7347.6180000000004</v>
      </c>
    </row>
    <row r="539" spans="1:8">
      <c r="A539">
        <v>4472</v>
      </c>
      <c r="B539" s="17" t="s">
        <v>1963</v>
      </c>
      <c r="C539" t="s">
        <v>1964</v>
      </c>
      <c r="D539" s="19">
        <v>39770.449999999997</v>
      </c>
      <c r="E539" s="19">
        <v>0</v>
      </c>
      <c r="F539" s="19">
        <v>0</v>
      </c>
      <c r="G539" s="19">
        <v>0</v>
      </c>
      <c r="H539" s="19">
        <v>6038.3625000000002</v>
      </c>
    </row>
    <row r="540" spans="1:8">
      <c r="A540">
        <v>4250</v>
      </c>
      <c r="B540" s="17" t="s">
        <v>1967</v>
      </c>
      <c r="C540" t="s">
        <v>1968</v>
      </c>
      <c r="D540" s="19">
        <v>9986.91</v>
      </c>
      <c r="E540" s="19">
        <v>0</v>
      </c>
      <c r="F540" s="19">
        <v>0</v>
      </c>
      <c r="G540" s="19">
        <v>0</v>
      </c>
      <c r="H540" s="19">
        <v>1571.1929999999998</v>
      </c>
    </row>
    <row r="541" spans="1:8">
      <c r="A541">
        <v>6353</v>
      </c>
      <c r="B541" s="17" t="s">
        <v>1971</v>
      </c>
      <c r="C541" t="s">
        <v>1972</v>
      </c>
      <c r="D541" s="19">
        <v>16682.47</v>
      </c>
      <c r="E541" s="19">
        <v>0</v>
      </c>
      <c r="F541" s="19">
        <v>0</v>
      </c>
      <c r="G541" s="19">
        <v>0</v>
      </c>
      <c r="H541" s="19">
        <v>2502.3705</v>
      </c>
    </row>
    <row r="542" spans="1:8">
      <c r="A542">
        <v>4393</v>
      </c>
      <c r="B542" s="17" t="s">
        <v>1975</v>
      </c>
      <c r="C542" t="s">
        <v>1976</v>
      </c>
      <c r="D542" s="19">
        <v>559941.14</v>
      </c>
      <c r="E542" s="19">
        <v>13089.533142857144</v>
      </c>
      <c r="F542" s="19">
        <v>10118.08</v>
      </c>
      <c r="G542" s="19">
        <v>0</v>
      </c>
      <c r="H542" s="19">
        <v>85508.882999999987</v>
      </c>
    </row>
    <row r="543" spans="1:8">
      <c r="A543">
        <v>4175</v>
      </c>
      <c r="B543" s="17" t="s">
        <v>1979</v>
      </c>
      <c r="C543" t="s">
        <v>1980</v>
      </c>
      <c r="D543" s="19">
        <v>1027342.77</v>
      </c>
      <c r="E543" s="19">
        <v>43151.715702746369</v>
      </c>
      <c r="F543" s="19">
        <v>29750.55</v>
      </c>
      <c r="G543" s="19">
        <v>0</v>
      </c>
      <c r="H543" s="19">
        <v>158563.99799999999</v>
      </c>
    </row>
    <row r="544" spans="1:8">
      <c r="A544">
        <v>4478</v>
      </c>
      <c r="B544" s="17" t="s">
        <v>1983</v>
      </c>
      <c r="C544" t="s">
        <v>1984</v>
      </c>
      <c r="D544" s="19">
        <v>7095.12</v>
      </c>
      <c r="E544" s="19">
        <v>0</v>
      </c>
      <c r="F544" s="19">
        <v>0</v>
      </c>
      <c r="G544" s="19">
        <v>0</v>
      </c>
      <c r="H544" s="19">
        <v>1110.7815000000001</v>
      </c>
    </row>
    <row r="545" spans="1:8">
      <c r="A545">
        <v>90329</v>
      </c>
      <c r="B545" s="17" t="s">
        <v>1987</v>
      </c>
      <c r="C545" t="s">
        <v>1988</v>
      </c>
      <c r="D545" s="19">
        <v>44276.33</v>
      </c>
      <c r="E545" s="19">
        <v>0</v>
      </c>
      <c r="F545" s="19">
        <v>0</v>
      </c>
      <c r="G545" s="19">
        <v>0</v>
      </c>
      <c r="H545" s="19">
        <v>6641.4494999999997</v>
      </c>
    </row>
    <row r="546" spans="1:8">
      <c r="A546">
        <v>79084</v>
      </c>
      <c r="B546" s="17" t="s">
        <v>1990</v>
      </c>
      <c r="C546" t="s">
        <v>1991</v>
      </c>
      <c r="D546" s="19">
        <v>29124.1</v>
      </c>
      <c r="E546" s="19">
        <v>0</v>
      </c>
      <c r="F546" s="19">
        <v>0</v>
      </c>
      <c r="G546" s="19">
        <v>0</v>
      </c>
      <c r="H546" s="19">
        <v>4368.6149999999998</v>
      </c>
    </row>
    <row r="547" spans="1:8">
      <c r="A547">
        <v>4496</v>
      </c>
      <c r="B547" s="17" t="s">
        <v>1994</v>
      </c>
      <c r="C547" t="s">
        <v>1995</v>
      </c>
      <c r="D547" s="19">
        <v>33164.65</v>
      </c>
      <c r="E547" s="19">
        <v>0</v>
      </c>
      <c r="F547" s="19">
        <v>480.03</v>
      </c>
      <c r="G547" s="19">
        <v>0</v>
      </c>
      <c r="H547" s="19">
        <v>5046.7020000000002</v>
      </c>
    </row>
    <row r="548" spans="1:8">
      <c r="A548">
        <v>1001859</v>
      </c>
      <c r="B548" s="17" t="s">
        <v>1998</v>
      </c>
      <c r="C548" t="s">
        <v>1999</v>
      </c>
      <c r="D548" s="19">
        <v>12677.48</v>
      </c>
      <c r="E548" s="19">
        <v>0</v>
      </c>
      <c r="F548" s="19">
        <v>49.17</v>
      </c>
      <c r="G548" s="19">
        <v>0</v>
      </c>
      <c r="H548" s="19">
        <v>1908.9974999999999</v>
      </c>
    </row>
    <row r="549" spans="1:8">
      <c r="A549">
        <v>4391</v>
      </c>
      <c r="B549" s="17" t="s">
        <v>2001</v>
      </c>
      <c r="C549" t="s">
        <v>2002</v>
      </c>
      <c r="D549" s="19">
        <v>615102.37</v>
      </c>
      <c r="E549" s="19">
        <v>0</v>
      </c>
      <c r="F549" s="19">
        <v>18971.52</v>
      </c>
      <c r="G549" s="19">
        <v>0</v>
      </c>
      <c r="H549" s="19">
        <v>95111.083499999993</v>
      </c>
    </row>
    <row r="550" spans="1:8">
      <c r="A550">
        <v>4222</v>
      </c>
      <c r="B550" s="17" t="s">
        <v>2005</v>
      </c>
      <c r="C550" t="s">
        <v>2006</v>
      </c>
      <c r="D550" s="19">
        <v>41523.919999999998</v>
      </c>
      <c r="E550" s="19">
        <v>0</v>
      </c>
      <c r="F550" s="19">
        <v>1866.23</v>
      </c>
      <c r="G550" s="19">
        <v>0</v>
      </c>
      <c r="H550" s="19">
        <v>6508.5225</v>
      </c>
    </row>
    <row r="551" spans="1:8">
      <c r="A551">
        <v>1000160</v>
      </c>
      <c r="B551" s="17" t="s">
        <v>2009</v>
      </c>
      <c r="C551" t="s">
        <v>2010</v>
      </c>
      <c r="D551" s="19">
        <v>23776.68</v>
      </c>
      <c r="E551" s="19">
        <v>0</v>
      </c>
      <c r="F551" s="19">
        <v>0</v>
      </c>
      <c r="G551" s="19">
        <v>0</v>
      </c>
      <c r="H551" s="19">
        <v>3605.1779999999999</v>
      </c>
    </row>
    <row r="552" spans="1:8">
      <c r="A552">
        <v>4500</v>
      </c>
      <c r="B552" s="17" t="s">
        <v>2013</v>
      </c>
      <c r="C552" t="s">
        <v>2014</v>
      </c>
      <c r="D552" s="19">
        <v>665657.99</v>
      </c>
      <c r="E552" s="19">
        <v>1447.0825869565217</v>
      </c>
      <c r="F552" s="19">
        <v>29968.74</v>
      </c>
      <c r="G552" s="19">
        <v>0</v>
      </c>
      <c r="H552" s="19">
        <v>104344.0095</v>
      </c>
    </row>
    <row r="553" spans="1:8">
      <c r="A553">
        <v>4461</v>
      </c>
      <c r="B553" s="17" t="s">
        <v>2017</v>
      </c>
      <c r="C553" t="s">
        <v>2018</v>
      </c>
      <c r="D553" s="19">
        <v>30317.62</v>
      </c>
      <c r="E553" s="19">
        <v>1166.0623076923077</v>
      </c>
      <c r="F553" s="19">
        <v>1487.15</v>
      </c>
      <c r="G553" s="19">
        <v>0</v>
      </c>
      <c r="H553" s="19">
        <v>4770.7155000000002</v>
      </c>
    </row>
    <row r="554" spans="1:8">
      <c r="A554">
        <v>91108</v>
      </c>
      <c r="B554" s="17" t="s">
        <v>2021</v>
      </c>
      <c r="C554" t="s">
        <v>2022</v>
      </c>
      <c r="D554" s="19">
        <v>51890.559999999998</v>
      </c>
      <c r="E554" s="19">
        <v>0</v>
      </c>
      <c r="F554" s="19">
        <v>0</v>
      </c>
      <c r="G554" s="19">
        <v>0</v>
      </c>
      <c r="H554" s="19">
        <v>7868.6790000000001</v>
      </c>
    </row>
    <row r="555" spans="1:8">
      <c r="A555">
        <v>90540</v>
      </c>
      <c r="B555" s="17" t="s">
        <v>2025</v>
      </c>
      <c r="C555" t="s">
        <v>2026</v>
      </c>
      <c r="D555" s="19">
        <v>44886.87</v>
      </c>
      <c r="E555" s="19">
        <v>0</v>
      </c>
      <c r="F555" s="19">
        <v>0</v>
      </c>
      <c r="G555" s="19">
        <v>0</v>
      </c>
      <c r="H555" s="19">
        <v>6733.0304999999998</v>
      </c>
    </row>
    <row r="556" spans="1:8">
      <c r="A556">
        <v>79085</v>
      </c>
      <c r="B556" s="17" t="s">
        <v>2028</v>
      </c>
      <c r="C556" t="s">
        <v>2029</v>
      </c>
      <c r="D556" s="19">
        <v>84887.2</v>
      </c>
      <c r="E556" s="19">
        <v>0</v>
      </c>
      <c r="F556" s="19">
        <v>996.32</v>
      </c>
      <c r="G556" s="19">
        <v>0</v>
      </c>
      <c r="H556" s="19">
        <v>12882.528</v>
      </c>
    </row>
    <row r="557" spans="1:8">
      <c r="A557">
        <v>92043</v>
      </c>
      <c r="B557" s="17" t="s">
        <v>2032</v>
      </c>
      <c r="C557" t="s">
        <v>2033</v>
      </c>
      <c r="D557" s="19">
        <v>45479.78</v>
      </c>
      <c r="E557" s="19">
        <v>0</v>
      </c>
      <c r="F557" s="19">
        <v>0</v>
      </c>
      <c r="G557" s="19">
        <v>0</v>
      </c>
      <c r="H557" s="19">
        <v>6821.9669999999996</v>
      </c>
    </row>
    <row r="558" spans="1:8">
      <c r="A558">
        <v>4173</v>
      </c>
      <c r="B558" s="17" t="s">
        <v>2035</v>
      </c>
      <c r="C558" t="s">
        <v>2036</v>
      </c>
      <c r="D558" s="19">
        <v>115470.68</v>
      </c>
      <c r="E558" s="19">
        <v>3237.4957009345794</v>
      </c>
      <c r="F558" s="19">
        <v>6899.45</v>
      </c>
      <c r="G558" s="19">
        <v>0</v>
      </c>
      <c r="H558" s="19">
        <v>18355.519499999999</v>
      </c>
    </row>
    <row r="559" spans="1:8">
      <c r="A559">
        <v>4153</v>
      </c>
      <c r="B559" s="17" t="s">
        <v>2039</v>
      </c>
      <c r="C559" t="s">
        <v>2040</v>
      </c>
      <c r="D559" s="19">
        <v>217545.75</v>
      </c>
      <c r="E559" s="19">
        <v>0</v>
      </c>
      <c r="F559" s="19">
        <v>9956.41</v>
      </c>
      <c r="G559" s="19">
        <v>0</v>
      </c>
      <c r="H559" s="19">
        <v>34125.324000000001</v>
      </c>
    </row>
    <row r="560" spans="1:8">
      <c r="A560">
        <v>4451</v>
      </c>
      <c r="B560" s="17" t="s">
        <v>2043</v>
      </c>
      <c r="C560" t="s">
        <v>2044</v>
      </c>
      <c r="D560" s="19">
        <v>117929.94</v>
      </c>
      <c r="E560" s="19">
        <v>10405.582941176472</v>
      </c>
      <c r="F560" s="19">
        <v>1328.89</v>
      </c>
      <c r="G560" s="19">
        <v>0</v>
      </c>
      <c r="H560" s="19">
        <v>17888.824499999999</v>
      </c>
    </row>
    <row r="561" spans="1:8">
      <c r="A561">
        <v>4313</v>
      </c>
      <c r="B561" s="17" t="s">
        <v>2047</v>
      </c>
      <c r="C561" t="s">
        <v>2048</v>
      </c>
      <c r="D561" s="19">
        <v>0</v>
      </c>
      <c r="E561" s="19">
        <v>0</v>
      </c>
      <c r="F561" s="19">
        <v>0</v>
      </c>
      <c r="G561" s="19">
        <v>0</v>
      </c>
      <c r="H561" s="19">
        <v>0</v>
      </c>
    </row>
    <row r="562" spans="1:8">
      <c r="A562">
        <v>10966</v>
      </c>
      <c r="B562" s="17" t="s">
        <v>2051</v>
      </c>
      <c r="C562" t="s">
        <v>2052</v>
      </c>
      <c r="D562" s="19">
        <v>39160.120000000003</v>
      </c>
      <c r="E562" s="19">
        <v>0</v>
      </c>
      <c r="F562" s="19">
        <v>427.01</v>
      </c>
      <c r="G562" s="19">
        <v>0</v>
      </c>
      <c r="H562" s="19">
        <v>5938.0695000000005</v>
      </c>
    </row>
    <row r="563" spans="1:8">
      <c r="A563">
        <v>91992</v>
      </c>
      <c r="B563" s="17" t="s">
        <v>2055</v>
      </c>
      <c r="C563" t="s">
        <v>2056</v>
      </c>
      <c r="D563" s="19">
        <v>10048.64</v>
      </c>
      <c r="E563" s="19">
        <v>0</v>
      </c>
      <c r="F563" s="19">
        <v>0</v>
      </c>
      <c r="G563" s="19">
        <v>0</v>
      </c>
      <c r="H563" s="19">
        <v>1507.2959999999998</v>
      </c>
    </row>
    <row r="564" spans="1:8">
      <c r="A564">
        <v>79453</v>
      </c>
      <c r="B564" s="17" t="s">
        <v>2059</v>
      </c>
      <c r="C564" t="s">
        <v>2060</v>
      </c>
      <c r="D564" s="19">
        <v>195090.04</v>
      </c>
      <c r="E564" s="19">
        <v>0</v>
      </c>
      <c r="F564" s="19">
        <v>1378.27</v>
      </c>
      <c r="G564" s="19">
        <v>0</v>
      </c>
      <c r="H564" s="19">
        <v>29470.246499999997</v>
      </c>
    </row>
    <row r="565" spans="1:8">
      <c r="A565">
        <v>1001157</v>
      </c>
      <c r="B565" s="17" t="s">
        <v>1525</v>
      </c>
      <c r="C565" t="s">
        <v>2386</v>
      </c>
      <c r="D565" s="19">
        <v>76992.98</v>
      </c>
      <c r="E565" s="19">
        <v>0</v>
      </c>
      <c r="F565" s="19">
        <v>413.58</v>
      </c>
      <c r="G565" s="19">
        <v>0</v>
      </c>
      <c r="H565" s="19">
        <v>11610.983999999999</v>
      </c>
    </row>
    <row r="566" spans="1:8">
      <c r="A566">
        <v>1002008</v>
      </c>
      <c r="B566" s="17" t="s">
        <v>2387</v>
      </c>
      <c r="C566" t="s">
        <v>2388</v>
      </c>
      <c r="D566" s="19">
        <v>35258.620000000003</v>
      </c>
      <c r="E566" s="19">
        <v>0</v>
      </c>
      <c r="F566" s="19">
        <v>1033.71</v>
      </c>
      <c r="G566" s="19">
        <v>0</v>
      </c>
      <c r="H566" s="19">
        <v>5443.8495000000003</v>
      </c>
    </row>
    <row r="567" spans="1:8">
      <c r="A567">
        <v>90192</v>
      </c>
      <c r="B567" s="17" t="s">
        <v>1529</v>
      </c>
      <c r="C567" t="s">
        <v>2389</v>
      </c>
      <c r="D567" s="19">
        <v>97262.3</v>
      </c>
      <c r="E567" s="19">
        <v>0</v>
      </c>
      <c r="F567" s="19">
        <v>616.55999999999995</v>
      </c>
      <c r="G567" s="19">
        <v>0</v>
      </c>
      <c r="H567" s="19">
        <v>14681.829</v>
      </c>
    </row>
    <row r="568" spans="1:8">
      <c r="A568">
        <v>4407</v>
      </c>
      <c r="B568" s="17" t="s">
        <v>2063</v>
      </c>
      <c r="C568" t="s">
        <v>2064</v>
      </c>
      <c r="D568" s="19">
        <v>3358067.16</v>
      </c>
      <c r="E568" s="19">
        <v>19382.783030303031</v>
      </c>
      <c r="F568" s="19">
        <v>88457.96</v>
      </c>
      <c r="G568" s="19">
        <v>0</v>
      </c>
      <c r="H568" s="19">
        <v>516978.76799999998</v>
      </c>
    </row>
    <row r="569" spans="1:8">
      <c r="A569">
        <v>4440</v>
      </c>
      <c r="B569" s="17" t="s">
        <v>2067</v>
      </c>
      <c r="C569" t="s">
        <v>2068</v>
      </c>
      <c r="D569" s="19">
        <v>78548.38</v>
      </c>
      <c r="E569" s="19">
        <v>0</v>
      </c>
      <c r="F569" s="19">
        <v>594.53</v>
      </c>
      <c r="G569" s="19">
        <v>0</v>
      </c>
      <c r="H569" s="19">
        <v>11871.4365</v>
      </c>
    </row>
    <row r="570" spans="1:8">
      <c r="A570">
        <v>92981</v>
      </c>
      <c r="B570" s="17" t="s">
        <v>2071</v>
      </c>
      <c r="C570" t="s">
        <v>2072</v>
      </c>
      <c r="D570" s="19">
        <v>105210.41</v>
      </c>
      <c r="E570" s="19">
        <v>0</v>
      </c>
      <c r="F570" s="19">
        <v>1364.6</v>
      </c>
      <c r="G570" s="19">
        <v>0</v>
      </c>
      <c r="H570" s="19">
        <v>15986.2515</v>
      </c>
    </row>
    <row r="571" spans="1:8">
      <c r="A571">
        <v>4408</v>
      </c>
      <c r="B571" s="17" t="s">
        <v>2075</v>
      </c>
      <c r="C571" t="s">
        <v>2076</v>
      </c>
      <c r="D571" s="19">
        <v>393561.51</v>
      </c>
      <c r="E571" s="19">
        <v>12813.630558139535</v>
      </c>
      <c r="F571" s="19">
        <v>7730.06</v>
      </c>
      <c r="G571" s="19">
        <v>0</v>
      </c>
      <c r="H571" s="19">
        <v>60193.735499999995</v>
      </c>
    </row>
    <row r="572" spans="1:8">
      <c r="A572">
        <v>79218</v>
      </c>
      <c r="B572" s="17" t="s">
        <v>2079</v>
      </c>
      <c r="C572" t="s">
        <v>2080</v>
      </c>
      <c r="D572" s="19">
        <v>55409.21</v>
      </c>
      <c r="E572" s="19">
        <v>0</v>
      </c>
      <c r="F572" s="19">
        <v>511.17</v>
      </c>
      <c r="G572" s="19">
        <v>0</v>
      </c>
      <c r="H572" s="19">
        <v>8388.0569999999989</v>
      </c>
    </row>
    <row r="573" spans="1:8">
      <c r="A573">
        <v>4361</v>
      </c>
      <c r="B573" s="17" t="s">
        <v>2083</v>
      </c>
      <c r="C573" t="s">
        <v>2084</v>
      </c>
      <c r="D573" s="19">
        <v>60572.27</v>
      </c>
      <c r="E573" s="19">
        <v>0</v>
      </c>
      <c r="F573" s="19">
        <v>0</v>
      </c>
      <c r="G573" s="19">
        <v>0</v>
      </c>
      <c r="H573" s="19">
        <v>9085.8404999999984</v>
      </c>
    </row>
    <row r="574" spans="1:8">
      <c r="A574">
        <v>4258</v>
      </c>
      <c r="B574" s="17" t="s">
        <v>2086</v>
      </c>
      <c r="C574" t="s">
        <v>2087</v>
      </c>
      <c r="D574" s="19">
        <v>2409461.75</v>
      </c>
      <c r="E574" s="19">
        <v>109705.67833052276</v>
      </c>
      <c r="F574" s="19">
        <v>103535.39</v>
      </c>
      <c r="G574" s="19">
        <v>0</v>
      </c>
      <c r="H574" s="19">
        <v>376949.571</v>
      </c>
    </row>
    <row r="575" spans="1:8">
      <c r="A575">
        <v>4287</v>
      </c>
      <c r="B575" s="17" t="s">
        <v>2090</v>
      </c>
      <c r="C575" t="s">
        <v>2091</v>
      </c>
      <c r="D575" s="19">
        <v>2344964.4500000002</v>
      </c>
      <c r="E575" s="19">
        <v>79557.742154368112</v>
      </c>
      <c r="F575" s="19">
        <v>0</v>
      </c>
      <c r="G575" s="19">
        <v>0</v>
      </c>
      <c r="H575" s="19">
        <v>351744.66750000004</v>
      </c>
    </row>
    <row r="576" spans="1:8">
      <c r="A576">
        <v>4219</v>
      </c>
      <c r="B576" s="17" t="s">
        <v>2096</v>
      </c>
      <c r="C576" t="s">
        <v>2097</v>
      </c>
      <c r="D576" s="19">
        <v>305271.02</v>
      </c>
      <c r="E576" s="19">
        <v>0</v>
      </c>
      <c r="F576" s="19">
        <v>7504.73</v>
      </c>
      <c r="G576" s="19">
        <v>0</v>
      </c>
      <c r="H576" s="19">
        <v>46916.362499999996</v>
      </c>
    </row>
    <row r="577" spans="1:8">
      <c r="A577">
        <v>4305</v>
      </c>
      <c r="B577" s="17" t="s">
        <v>2100</v>
      </c>
      <c r="C577" t="s">
        <v>2101</v>
      </c>
      <c r="D577" s="19">
        <v>47399.23</v>
      </c>
      <c r="E577" s="19">
        <v>0</v>
      </c>
      <c r="F577" s="19">
        <v>824.07</v>
      </c>
      <c r="G577" s="19">
        <v>0</v>
      </c>
      <c r="H577" s="19">
        <v>7233.4949999999999</v>
      </c>
    </row>
    <row r="578" spans="1:8">
      <c r="A578">
        <v>6355</v>
      </c>
      <c r="B578" s="17" t="s">
        <v>2104</v>
      </c>
      <c r="C578" t="s">
        <v>2105</v>
      </c>
      <c r="D578" s="19">
        <v>102449.09</v>
      </c>
      <c r="E578" s="19">
        <v>0</v>
      </c>
      <c r="F578" s="19">
        <v>1828.53</v>
      </c>
      <c r="G578" s="19">
        <v>0</v>
      </c>
      <c r="H578" s="19">
        <v>15641.642999999998</v>
      </c>
    </row>
    <row r="579" spans="1:8">
      <c r="A579">
        <v>91340</v>
      </c>
      <c r="B579" s="17" t="s">
        <v>2108</v>
      </c>
      <c r="C579" t="s">
        <v>2109</v>
      </c>
      <c r="D579" s="19">
        <v>6017.89</v>
      </c>
      <c r="E579" s="19">
        <v>0</v>
      </c>
      <c r="F579" s="19">
        <v>0</v>
      </c>
      <c r="G579" s="19">
        <v>0</v>
      </c>
      <c r="H579" s="19">
        <v>902.68349999999998</v>
      </c>
    </row>
    <row r="580" spans="1:8">
      <c r="A580">
        <v>92978</v>
      </c>
      <c r="B580" s="17" t="s">
        <v>2112</v>
      </c>
      <c r="C580" t="s">
        <v>2113</v>
      </c>
      <c r="D580" s="19">
        <v>133962.09</v>
      </c>
      <c r="E580" s="19">
        <v>0</v>
      </c>
      <c r="F580" s="19">
        <v>1099.77</v>
      </c>
      <c r="G580" s="19">
        <v>0</v>
      </c>
      <c r="H580" s="19">
        <v>20259.278999999999</v>
      </c>
    </row>
    <row r="581" spans="1:8">
      <c r="A581">
        <v>90287</v>
      </c>
      <c r="B581" s="17" t="s">
        <v>2115</v>
      </c>
      <c r="C581" t="s">
        <v>2116</v>
      </c>
      <c r="D581" s="19">
        <v>416088.13</v>
      </c>
      <c r="E581" s="19">
        <v>0</v>
      </c>
      <c r="F581" s="19">
        <v>2638.64</v>
      </c>
      <c r="G581" s="19">
        <v>0</v>
      </c>
      <c r="H581" s="19">
        <v>62809.015500000001</v>
      </c>
    </row>
    <row r="582" spans="1:8">
      <c r="A582">
        <v>91250</v>
      </c>
      <c r="B582" s="17" t="s">
        <v>2119</v>
      </c>
      <c r="C582" t="s">
        <v>2120</v>
      </c>
      <c r="D582" s="19">
        <v>149554.64000000001</v>
      </c>
      <c r="E582" s="19">
        <v>0</v>
      </c>
      <c r="F582" s="19">
        <v>0</v>
      </c>
      <c r="G582" s="19">
        <v>0</v>
      </c>
      <c r="H582" s="19">
        <v>22564.761000000002</v>
      </c>
    </row>
    <row r="583" spans="1:8">
      <c r="A583">
        <v>92976</v>
      </c>
      <c r="B583" s="17" t="s">
        <v>2123</v>
      </c>
      <c r="C583" t="s">
        <v>2124</v>
      </c>
      <c r="D583" s="19">
        <v>11919.8</v>
      </c>
      <c r="E583" s="19">
        <v>0</v>
      </c>
      <c r="F583" s="19">
        <v>0</v>
      </c>
      <c r="G583" s="19">
        <v>0</v>
      </c>
      <c r="H583" s="19">
        <v>1787.9699999999998</v>
      </c>
    </row>
    <row r="584" spans="1:8">
      <c r="A584">
        <v>79059</v>
      </c>
      <c r="B584" s="17" t="s">
        <v>2126</v>
      </c>
      <c r="C584" t="s">
        <v>2127</v>
      </c>
      <c r="D584" s="19">
        <v>193169.69</v>
      </c>
      <c r="E584" s="19">
        <v>0</v>
      </c>
      <c r="F584" s="19">
        <v>0</v>
      </c>
      <c r="G584" s="19">
        <v>0</v>
      </c>
      <c r="H584" s="19">
        <v>28975.4535</v>
      </c>
    </row>
    <row r="585" spans="1:8">
      <c r="A585">
        <v>4264</v>
      </c>
      <c r="B585" s="17" t="s">
        <v>2130</v>
      </c>
      <c r="C585" t="s">
        <v>2131</v>
      </c>
      <c r="D585" s="19">
        <v>559741.13</v>
      </c>
      <c r="E585" s="19">
        <v>1257.8452359550563</v>
      </c>
      <c r="F585" s="19">
        <v>9272.34</v>
      </c>
      <c r="G585" s="19">
        <v>0</v>
      </c>
      <c r="H585" s="19">
        <v>85352.020499999999</v>
      </c>
    </row>
    <row r="586" spans="1:8">
      <c r="A586">
        <v>4288</v>
      </c>
      <c r="B586" s="17" t="s">
        <v>2134</v>
      </c>
      <c r="C586" t="s">
        <v>2135</v>
      </c>
      <c r="D586" s="19">
        <v>2534578.85</v>
      </c>
      <c r="E586" s="19">
        <v>0</v>
      </c>
      <c r="F586" s="19">
        <v>0</v>
      </c>
      <c r="G586" s="19">
        <v>0</v>
      </c>
      <c r="H586" s="19">
        <v>380186.82750000001</v>
      </c>
    </row>
    <row r="587" spans="1:8">
      <c r="A587">
        <v>4450</v>
      </c>
      <c r="B587" s="17" t="s">
        <v>2138</v>
      </c>
      <c r="C587" t="s">
        <v>2139</v>
      </c>
      <c r="D587" s="19">
        <v>276749.19</v>
      </c>
      <c r="E587" s="19">
        <v>1010.0335401459854</v>
      </c>
      <c r="F587" s="19">
        <v>7296.47</v>
      </c>
      <c r="G587" s="19">
        <v>0</v>
      </c>
      <c r="H587" s="19">
        <v>42606.848999999995</v>
      </c>
    </row>
    <row r="588" spans="1:8">
      <c r="A588">
        <v>4168</v>
      </c>
      <c r="B588" s="17" t="s">
        <v>2141</v>
      </c>
      <c r="C588" t="s">
        <v>2142</v>
      </c>
      <c r="D588" s="19">
        <v>198777.41</v>
      </c>
      <c r="E588" s="19">
        <v>0</v>
      </c>
      <c r="F588" s="19">
        <v>6453.05</v>
      </c>
      <c r="G588" s="19">
        <v>0</v>
      </c>
      <c r="H588" s="19">
        <v>30784.568999999996</v>
      </c>
    </row>
    <row r="589" spans="1:8">
      <c r="A589">
        <v>4215</v>
      </c>
      <c r="B589" s="17" t="s">
        <v>2145</v>
      </c>
      <c r="C589" t="s">
        <v>2146</v>
      </c>
      <c r="D589" s="19">
        <v>18425.5</v>
      </c>
      <c r="E589" s="19">
        <v>0</v>
      </c>
      <c r="F589" s="19">
        <v>877.79</v>
      </c>
      <c r="G589" s="19">
        <v>0</v>
      </c>
      <c r="H589" s="19">
        <v>2895.4935</v>
      </c>
    </row>
    <row r="590" spans="1:8">
      <c r="A590">
        <v>4376</v>
      </c>
      <c r="B590" s="17" t="s">
        <v>2149</v>
      </c>
      <c r="C590" t="s">
        <v>2150</v>
      </c>
      <c r="D590" s="19">
        <v>30249.97</v>
      </c>
      <c r="E590" s="19">
        <v>0</v>
      </c>
      <c r="F590" s="19">
        <v>1102.57</v>
      </c>
      <c r="G590" s="19">
        <v>0</v>
      </c>
      <c r="H590" s="19">
        <v>4702.8810000000003</v>
      </c>
    </row>
    <row r="591" spans="1:8">
      <c r="A591">
        <v>4225</v>
      </c>
      <c r="B591" s="17" t="s">
        <v>2153</v>
      </c>
      <c r="C591" t="s">
        <v>2154</v>
      </c>
      <c r="D591" s="19">
        <v>20735.689999999999</v>
      </c>
      <c r="E591" s="19">
        <v>0</v>
      </c>
      <c r="F591" s="19">
        <v>1456.48</v>
      </c>
      <c r="G591" s="19">
        <v>0</v>
      </c>
      <c r="H591" s="19">
        <v>3328.8254999999995</v>
      </c>
    </row>
    <row r="592" spans="1:8">
      <c r="A592">
        <v>90859</v>
      </c>
      <c r="B592" s="17" t="s">
        <v>2157</v>
      </c>
      <c r="C592" t="s">
        <v>2158</v>
      </c>
      <c r="D592" s="19">
        <v>126980.09</v>
      </c>
      <c r="E592" s="19">
        <v>0</v>
      </c>
      <c r="F592" s="19">
        <v>0</v>
      </c>
      <c r="G592" s="19">
        <v>0</v>
      </c>
      <c r="H592" s="19">
        <v>19047.013499999997</v>
      </c>
    </row>
    <row r="593" spans="1:8">
      <c r="A593">
        <v>4197</v>
      </c>
      <c r="B593" s="17" t="s">
        <v>2160</v>
      </c>
      <c r="C593" t="s">
        <v>2161</v>
      </c>
      <c r="D593" s="19">
        <v>363097.58</v>
      </c>
      <c r="E593" s="19">
        <v>0</v>
      </c>
      <c r="F593" s="19">
        <v>8198.24</v>
      </c>
      <c r="G593" s="19">
        <v>0</v>
      </c>
      <c r="H593" s="19">
        <v>55694.373</v>
      </c>
    </row>
    <row r="594" spans="1:8">
      <c r="A594">
        <v>79073</v>
      </c>
      <c r="B594" s="17" t="s">
        <v>2163</v>
      </c>
      <c r="C594" t="s">
        <v>2164</v>
      </c>
      <c r="D594" s="19">
        <v>77674.8</v>
      </c>
      <c r="E594" s="19">
        <v>0</v>
      </c>
      <c r="F594" s="19">
        <v>675.6</v>
      </c>
      <c r="G594" s="19">
        <v>0</v>
      </c>
      <c r="H594" s="19">
        <v>11752.560000000001</v>
      </c>
    </row>
    <row r="595" spans="1:8">
      <c r="A595">
        <v>79979</v>
      </c>
      <c r="B595" s="17" t="s">
        <v>2167</v>
      </c>
      <c r="C595" t="s">
        <v>2168</v>
      </c>
      <c r="D595" s="19">
        <v>71433.2</v>
      </c>
      <c r="E595" s="19">
        <v>0</v>
      </c>
      <c r="F595" s="19">
        <v>946.27</v>
      </c>
      <c r="G595" s="19">
        <v>0</v>
      </c>
      <c r="H595" s="19">
        <v>10856.9205</v>
      </c>
    </row>
    <row r="596" spans="1:8">
      <c r="A596">
        <v>6374</v>
      </c>
      <c r="B596" s="17" t="s">
        <v>2171</v>
      </c>
      <c r="C596" t="s">
        <v>2172</v>
      </c>
      <c r="D596" s="19">
        <v>19607.12</v>
      </c>
      <c r="E596" s="19">
        <v>0</v>
      </c>
      <c r="F596" s="19">
        <v>0</v>
      </c>
      <c r="G596" s="19">
        <v>0</v>
      </c>
      <c r="H596" s="19">
        <v>2941.0679999999998</v>
      </c>
    </row>
    <row r="597" spans="1:8">
      <c r="A597">
        <v>4403</v>
      </c>
      <c r="B597" s="17" t="s">
        <v>2174</v>
      </c>
      <c r="C597" t="s">
        <v>2175</v>
      </c>
      <c r="D597" s="19">
        <v>10050452.189999999</v>
      </c>
      <c r="E597" s="19">
        <v>183927.75331795035</v>
      </c>
      <c r="F597" s="19">
        <v>275830.21999999997</v>
      </c>
      <c r="G597" s="19">
        <v>1513.4717146776404</v>
      </c>
      <c r="H597" s="19">
        <v>1548942.3614999999</v>
      </c>
    </row>
    <row r="598" spans="1:8">
      <c r="A598">
        <v>4422</v>
      </c>
      <c r="B598" s="17" t="s">
        <v>2178</v>
      </c>
      <c r="C598" t="s">
        <v>2179</v>
      </c>
      <c r="D598" s="19">
        <v>70202.05</v>
      </c>
      <c r="E598" s="19">
        <v>0</v>
      </c>
      <c r="F598" s="19">
        <v>0</v>
      </c>
      <c r="G598" s="19">
        <v>0</v>
      </c>
      <c r="H598" s="19">
        <v>10530.307500000001</v>
      </c>
    </row>
    <row r="599" spans="1:8">
      <c r="A599">
        <v>4310</v>
      </c>
      <c r="B599" s="17" t="s">
        <v>2182</v>
      </c>
      <c r="C599" t="s">
        <v>2183</v>
      </c>
      <c r="D599" s="19">
        <v>0</v>
      </c>
      <c r="E599" s="19">
        <v>0</v>
      </c>
      <c r="F599" s="19">
        <v>0</v>
      </c>
      <c r="G599" s="19">
        <v>0</v>
      </c>
      <c r="H599" s="19">
        <v>0</v>
      </c>
    </row>
    <row r="600" spans="1:8">
      <c r="A600">
        <v>4277</v>
      </c>
      <c r="B600" s="17" t="s">
        <v>2186</v>
      </c>
      <c r="C600" t="s">
        <v>2187</v>
      </c>
      <c r="D600" s="19">
        <v>286772.53000000003</v>
      </c>
      <c r="E600" s="19">
        <v>2482.8790476190479</v>
      </c>
      <c r="F600" s="19">
        <v>2264.89</v>
      </c>
      <c r="G600" s="19">
        <v>0</v>
      </c>
      <c r="H600" s="19">
        <v>43355.613000000005</v>
      </c>
    </row>
    <row r="601" spans="1:8">
      <c r="A601">
        <v>4413</v>
      </c>
      <c r="B601" s="17" t="s">
        <v>2190</v>
      </c>
      <c r="C601" t="s">
        <v>2191</v>
      </c>
      <c r="D601" s="19">
        <v>2442493.2400000002</v>
      </c>
      <c r="E601" s="19">
        <v>10874.858593054319</v>
      </c>
      <c r="F601" s="19">
        <v>33949.199999999997</v>
      </c>
      <c r="G601" s="19">
        <v>0</v>
      </c>
      <c r="H601" s="19">
        <v>371466.36600000004</v>
      </c>
    </row>
    <row r="602" spans="1:8">
      <c r="A602">
        <v>4380</v>
      </c>
      <c r="B602" s="17" t="s">
        <v>2194</v>
      </c>
      <c r="C602" t="s">
        <v>2195</v>
      </c>
      <c r="D602" s="19">
        <v>14489.9</v>
      </c>
      <c r="E602" s="19">
        <v>0</v>
      </c>
      <c r="F602" s="19">
        <v>318.45999999999998</v>
      </c>
      <c r="G602" s="19">
        <v>0</v>
      </c>
      <c r="H602" s="19">
        <v>2221.2539999999999</v>
      </c>
    </row>
    <row r="603" spans="1:8">
      <c r="A603">
        <v>79957</v>
      </c>
      <c r="B603" s="17" t="s">
        <v>2197</v>
      </c>
      <c r="C603" t="s">
        <v>2198</v>
      </c>
      <c r="D603" s="19">
        <v>43786.97</v>
      </c>
      <c r="E603" s="19">
        <v>0</v>
      </c>
      <c r="F603" s="19">
        <v>0</v>
      </c>
      <c r="G603" s="19">
        <v>0</v>
      </c>
      <c r="H603" s="19">
        <v>6856.1954999999998</v>
      </c>
    </row>
    <row r="604" spans="1:8">
      <c r="A604">
        <v>4190</v>
      </c>
      <c r="B604" s="17" t="s">
        <v>2201</v>
      </c>
      <c r="C604" t="s">
        <v>2202</v>
      </c>
      <c r="D604" s="19">
        <v>24643.18</v>
      </c>
      <c r="E604" s="19">
        <v>0</v>
      </c>
      <c r="F604" s="19">
        <v>0</v>
      </c>
      <c r="G604" s="19">
        <v>0</v>
      </c>
      <c r="H604" s="19">
        <v>3696.4769999999999</v>
      </c>
    </row>
    <row r="605" spans="1:8">
      <c r="A605">
        <v>1000291</v>
      </c>
      <c r="B605" s="17" t="s">
        <v>2205</v>
      </c>
      <c r="C605" t="s">
        <v>2206</v>
      </c>
      <c r="D605" s="19">
        <v>0</v>
      </c>
      <c r="E605" s="19">
        <v>0</v>
      </c>
      <c r="F605" s="19">
        <v>0</v>
      </c>
      <c r="G605" s="19">
        <v>0</v>
      </c>
      <c r="H605" s="19">
        <v>0</v>
      </c>
    </row>
    <row r="606" spans="1:8">
      <c r="A606">
        <v>90317</v>
      </c>
      <c r="B606" s="17" t="s">
        <v>2208</v>
      </c>
      <c r="C606" t="s">
        <v>2209</v>
      </c>
      <c r="D606" s="19">
        <v>39463.39</v>
      </c>
      <c r="E606" s="19">
        <v>0</v>
      </c>
      <c r="F606" s="19">
        <v>0</v>
      </c>
      <c r="G606" s="19">
        <v>0</v>
      </c>
      <c r="H606" s="19">
        <v>5982.7575000000006</v>
      </c>
    </row>
    <row r="607" spans="1:8">
      <c r="A607">
        <v>80992</v>
      </c>
      <c r="B607" s="17" t="s">
        <v>2211</v>
      </c>
      <c r="C607" t="s">
        <v>2212</v>
      </c>
      <c r="D607" s="19">
        <v>106671.27</v>
      </c>
      <c r="E607" s="19">
        <v>0</v>
      </c>
      <c r="F607" s="19">
        <v>0</v>
      </c>
      <c r="G607" s="19">
        <v>0</v>
      </c>
      <c r="H607" s="19">
        <v>16000.690500000001</v>
      </c>
    </row>
    <row r="608" spans="1:8">
      <c r="A608">
        <v>4162</v>
      </c>
      <c r="B608" s="17" t="s">
        <v>2214</v>
      </c>
      <c r="C608" t="s">
        <v>2215</v>
      </c>
      <c r="D608" s="19">
        <v>29384.71</v>
      </c>
      <c r="E608" s="19">
        <v>2448.725833333333</v>
      </c>
      <c r="F608" s="19">
        <v>724.42</v>
      </c>
      <c r="G608" s="19">
        <v>0</v>
      </c>
      <c r="H608" s="19">
        <v>4516.3694999999998</v>
      </c>
    </row>
    <row r="609" spans="1:8">
      <c r="A609">
        <v>92985</v>
      </c>
      <c r="B609" s="17" t="s">
        <v>2218</v>
      </c>
      <c r="C609" t="s">
        <v>2219</v>
      </c>
      <c r="D609" s="19">
        <v>56052.46</v>
      </c>
      <c r="E609" s="19">
        <v>0</v>
      </c>
      <c r="F609" s="19">
        <v>1379.24</v>
      </c>
      <c r="G609" s="19">
        <v>0</v>
      </c>
      <c r="H609" s="19">
        <v>8614.7549999999992</v>
      </c>
    </row>
    <row r="610" spans="1:8">
      <c r="A610">
        <v>4339</v>
      </c>
      <c r="B610" s="17" t="s">
        <v>2222</v>
      </c>
      <c r="C610" t="s">
        <v>2223</v>
      </c>
      <c r="D610" s="19">
        <v>84965.66</v>
      </c>
      <c r="E610" s="19">
        <v>0</v>
      </c>
      <c r="F610" s="19">
        <v>0</v>
      </c>
      <c r="G610" s="19">
        <v>0</v>
      </c>
      <c r="H610" s="19">
        <v>12846.013499999999</v>
      </c>
    </row>
    <row r="611" spans="1:8">
      <c r="A611">
        <v>79907</v>
      </c>
      <c r="B611" s="17" t="s">
        <v>2226</v>
      </c>
      <c r="C611" t="s">
        <v>2227</v>
      </c>
      <c r="D611" s="19">
        <v>0</v>
      </c>
      <c r="E611" s="19">
        <v>0</v>
      </c>
      <c r="F611" s="19">
        <v>0</v>
      </c>
      <c r="G611" s="19">
        <v>0</v>
      </c>
      <c r="H611" s="19">
        <v>0</v>
      </c>
    </row>
    <row r="612" spans="1:8">
      <c r="A612">
        <v>91948</v>
      </c>
      <c r="B612" s="17" t="s">
        <v>2229</v>
      </c>
      <c r="C612" t="s">
        <v>2230</v>
      </c>
      <c r="D612" s="19">
        <v>355895.16</v>
      </c>
      <c r="E612" s="19">
        <v>0</v>
      </c>
      <c r="F612" s="19">
        <v>6363.62</v>
      </c>
      <c r="G612" s="19">
        <v>0</v>
      </c>
      <c r="H612" s="19">
        <v>54338.816999999995</v>
      </c>
    </row>
    <row r="613" spans="1:8">
      <c r="A613">
        <v>4260</v>
      </c>
      <c r="B613" s="17" t="s">
        <v>2233</v>
      </c>
      <c r="C613" t="s">
        <v>2234</v>
      </c>
      <c r="D613" s="19">
        <v>5043028.59</v>
      </c>
      <c r="E613" s="19">
        <v>39505.496637541422</v>
      </c>
      <c r="F613" s="19">
        <v>229414.36</v>
      </c>
      <c r="G613" s="19">
        <v>0</v>
      </c>
      <c r="H613" s="19">
        <v>790866.4425</v>
      </c>
    </row>
    <row r="614" spans="1:8">
      <c r="A614">
        <v>4504</v>
      </c>
      <c r="B614" s="17" t="s">
        <v>2237</v>
      </c>
      <c r="C614" t="s">
        <v>2238</v>
      </c>
      <c r="D614" s="19">
        <v>61072.02</v>
      </c>
      <c r="E614" s="19">
        <v>0</v>
      </c>
      <c r="F614" s="19">
        <v>1222.43</v>
      </c>
      <c r="G614" s="19">
        <v>0</v>
      </c>
      <c r="H614" s="19">
        <v>9344.1674999999996</v>
      </c>
    </row>
    <row r="615" spans="1:8">
      <c r="A615">
        <v>4512</v>
      </c>
      <c r="B615" s="17" t="s">
        <v>2241</v>
      </c>
      <c r="C615" t="s">
        <v>2242</v>
      </c>
      <c r="D615" s="19">
        <v>25230.37</v>
      </c>
      <c r="E615" s="19">
        <v>0</v>
      </c>
      <c r="F615" s="19">
        <v>2812.6</v>
      </c>
      <c r="G615" s="19">
        <v>0</v>
      </c>
      <c r="H615" s="19">
        <v>4206.4454999999998</v>
      </c>
    </row>
    <row r="616" spans="1:8">
      <c r="A616">
        <v>79497</v>
      </c>
      <c r="B616" s="17" t="s">
        <v>2245</v>
      </c>
      <c r="C616" t="s">
        <v>2246</v>
      </c>
      <c r="D616" s="19">
        <v>73327.88</v>
      </c>
      <c r="E616" s="19">
        <v>0</v>
      </c>
      <c r="F616" s="19">
        <v>792.76</v>
      </c>
      <c r="G616" s="19">
        <v>0</v>
      </c>
      <c r="H616" s="19">
        <v>11118.096</v>
      </c>
    </row>
    <row r="617" spans="1:8">
      <c r="A617">
        <v>79990</v>
      </c>
      <c r="B617" s="17" t="s">
        <v>2249</v>
      </c>
      <c r="C617" t="s">
        <v>2250</v>
      </c>
      <c r="D617" s="19">
        <v>12696.44</v>
      </c>
      <c r="E617" s="19">
        <v>0</v>
      </c>
      <c r="F617" s="19">
        <v>0</v>
      </c>
      <c r="G617" s="19">
        <v>0</v>
      </c>
      <c r="H617" s="19">
        <v>1911.4575</v>
      </c>
    </row>
    <row r="618" spans="1:8">
      <c r="A618">
        <v>90036</v>
      </c>
      <c r="B618" s="17" t="s">
        <v>2253</v>
      </c>
      <c r="C618" t="s">
        <v>2254</v>
      </c>
      <c r="D618" s="19">
        <v>37278.28</v>
      </c>
      <c r="E618" s="19">
        <v>0</v>
      </c>
      <c r="F618" s="19">
        <v>354.73</v>
      </c>
      <c r="G618" s="19">
        <v>0</v>
      </c>
      <c r="H618" s="19">
        <v>5644.9515000000001</v>
      </c>
    </row>
    <row r="619" spans="1:8">
      <c r="A619">
        <v>91937</v>
      </c>
      <c r="B619" s="17" t="s">
        <v>2257</v>
      </c>
      <c r="C619" t="s">
        <v>2258</v>
      </c>
      <c r="D619" s="19">
        <v>92701.08</v>
      </c>
      <c r="E619" s="19">
        <v>0</v>
      </c>
      <c r="F619" s="19">
        <v>0</v>
      </c>
      <c r="G619" s="19">
        <v>0</v>
      </c>
      <c r="H619" s="19">
        <v>13905.162</v>
      </c>
    </row>
    <row r="620" spans="1:8">
      <c r="A620">
        <v>4394</v>
      </c>
      <c r="B620" s="17" t="s">
        <v>2260</v>
      </c>
      <c r="C620" t="s">
        <v>2261</v>
      </c>
      <c r="D620" s="19">
        <v>536917.15</v>
      </c>
      <c r="E620" s="19">
        <v>0</v>
      </c>
      <c r="F620" s="19">
        <v>16984.400000000001</v>
      </c>
      <c r="G620" s="19">
        <v>0</v>
      </c>
      <c r="H620" s="19">
        <v>83085.232499999998</v>
      </c>
    </row>
    <row r="621" spans="1:8">
      <c r="A621">
        <v>4236</v>
      </c>
      <c r="B621" s="17" t="s">
        <v>2264</v>
      </c>
      <c r="C621" t="s">
        <v>2265</v>
      </c>
      <c r="D621" s="19">
        <v>242986.01</v>
      </c>
      <c r="E621" s="19">
        <v>25627.430742187502</v>
      </c>
      <c r="F621" s="19">
        <v>3669.57</v>
      </c>
      <c r="G621" s="19">
        <v>0</v>
      </c>
      <c r="H621" s="19">
        <v>36998.337</v>
      </c>
    </row>
    <row r="622" spans="1:8">
      <c r="A622">
        <v>4170</v>
      </c>
      <c r="B622" s="17" t="s">
        <v>2268</v>
      </c>
      <c r="C622" t="s">
        <v>2269</v>
      </c>
      <c r="D622" s="19">
        <v>247994.01</v>
      </c>
      <c r="E622" s="19">
        <v>2934.8403550295857</v>
      </c>
      <c r="F622" s="19">
        <v>5052.6000000000004</v>
      </c>
      <c r="G622" s="19">
        <v>0</v>
      </c>
      <c r="H622" s="19">
        <v>37956.991500000004</v>
      </c>
    </row>
    <row r="623" spans="1:8">
      <c r="A623">
        <v>4193</v>
      </c>
      <c r="B623" s="17" t="s">
        <v>2272</v>
      </c>
      <c r="C623" t="s">
        <v>2273</v>
      </c>
      <c r="D623" s="19">
        <v>149532.79</v>
      </c>
      <c r="E623" s="19">
        <v>0</v>
      </c>
      <c r="F623" s="19">
        <v>2370.7199999999998</v>
      </c>
      <c r="G623" s="19">
        <v>0</v>
      </c>
      <c r="H623" s="19">
        <v>22785.5265</v>
      </c>
    </row>
    <row r="624" spans="1:8">
      <c r="A624">
        <v>4475</v>
      </c>
      <c r="B624" s="17" t="s">
        <v>2390</v>
      </c>
      <c r="C624" t="s">
        <v>2391</v>
      </c>
      <c r="D624" s="19">
        <v>0</v>
      </c>
      <c r="E624" s="19">
        <v>0</v>
      </c>
      <c r="F624" s="19">
        <v>0</v>
      </c>
      <c r="G624" s="19">
        <v>0</v>
      </c>
      <c r="H624" s="19">
        <v>0</v>
      </c>
    </row>
    <row r="625" spans="1:8">
      <c r="A625">
        <v>4261</v>
      </c>
      <c r="B625" s="17" t="s">
        <v>2276</v>
      </c>
      <c r="C625" t="s">
        <v>2277</v>
      </c>
      <c r="D625" s="19">
        <v>199321.01</v>
      </c>
      <c r="E625" s="19">
        <v>0</v>
      </c>
      <c r="F625" s="19">
        <v>11689.66</v>
      </c>
      <c r="G625" s="19">
        <v>0</v>
      </c>
      <c r="H625" s="19">
        <v>31651.6005</v>
      </c>
    </row>
    <row r="626" spans="1:8">
      <c r="A626">
        <v>4154</v>
      </c>
      <c r="B626" s="17" t="s">
        <v>2280</v>
      </c>
      <c r="C626" t="s">
        <v>2281</v>
      </c>
      <c r="D626" s="19">
        <v>467861.29</v>
      </c>
      <c r="E626" s="19">
        <v>10537.416441441441</v>
      </c>
      <c r="F626" s="19">
        <v>7942.53</v>
      </c>
      <c r="G626" s="19">
        <v>0</v>
      </c>
      <c r="H626" s="19">
        <v>71370.573000000004</v>
      </c>
    </row>
    <row r="627" spans="1:8">
      <c r="A627">
        <v>4387</v>
      </c>
      <c r="B627" s="17" t="s">
        <v>2284</v>
      </c>
      <c r="C627" t="s">
        <v>2285</v>
      </c>
      <c r="D627" s="19">
        <v>489814.46</v>
      </c>
      <c r="E627" s="19">
        <v>16841.757936962753</v>
      </c>
      <c r="F627" s="19">
        <v>7397.03</v>
      </c>
      <c r="G627" s="19">
        <v>0</v>
      </c>
      <c r="H627" s="19">
        <v>74581.723500000007</v>
      </c>
    </row>
    <row r="628" spans="1:8">
      <c r="A628">
        <v>4485</v>
      </c>
      <c r="B628" s="17" t="s">
        <v>2288</v>
      </c>
      <c r="C628" t="s">
        <v>2289</v>
      </c>
      <c r="D628" s="19">
        <v>7687.4</v>
      </c>
      <c r="E628" s="19">
        <v>0</v>
      </c>
      <c r="F628" s="19">
        <v>548.66999999999996</v>
      </c>
      <c r="G628" s="19">
        <v>0</v>
      </c>
      <c r="H628" s="19">
        <v>1235.4105</v>
      </c>
    </row>
    <row r="629" spans="1:8">
      <c r="A629">
        <v>79379</v>
      </c>
      <c r="B629" s="17" t="s">
        <v>2292</v>
      </c>
      <c r="C629" t="s">
        <v>2293</v>
      </c>
      <c r="D629" s="19">
        <v>12316.16</v>
      </c>
      <c r="E629" s="19">
        <v>0</v>
      </c>
      <c r="F629" s="19">
        <v>0</v>
      </c>
      <c r="G629" s="19">
        <v>0</v>
      </c>
      <c r="H629" s="19">
        <v>1847.424</v>
      </c>
    </row>
    <row r="630" spans="1:8">
      <c r="A630">
        <v>79533</v>
      </c>
      <c r="B630" s="17" t="s">
        <v>2296</v>
      </c>
      <c r="C630" t="s">
        <v>2297</v>
      </c>
      <c r="D630" s="19">
        <v>9658.08</v>
      </c>
      <c r="E630" s="19">
        <v>0</v>
      </c>
      <c r="F630" s="19">
        <v>0</v>
      </c>
      <c r="G630" s="19">
        <v>0</v>
      </c>
      <c r="H630" s="19">
        <v>1448.712</v>
      </c>
    </row>
    <row r="631" spans="1:8">
      <c r="A631">
        <v>79492</v>
      </c>
      <c r="B631" s="17" t="s">
        <v>2300</v>
      </c>
      <c r="C631" t="s">
        <v>2301</v>
      </c>
      <c r="D631" s="19">
        <v>1135.75</v>
      </c>
      <c r="E631" s="19">
        <v>0</v>
      </c>
      <c r="F631" s="19">
        <v>0</v>
      </c>
      <c r="G631" s="19">
        <v>0</v>
      </c>
      <c r="H631" s="19">
        <v>170.36249999999998</v>
      </c>
    </row>
    <row r="632" spans="1:8">
      <c r="A632">
        <v>4213</v>
      </c>
      <c r="B632" s="17" t="s">
        <v>2302</v>
      </c>
      <c r="C632" t="s">
        <v>2303</v>
      </c>
      <c r="D632" s="19">
        <v>14281.2</v>
      </c>
      <c r="E632" s="19">
        <v>0</v>
      </c>
      <c r="F632" s="19">
        <v>1421.05</v>
      </c>
      <c r="G632" s="19">
        <v>0</v>
      </c>
      <c r="H632" s="19">
        <v>2355.3375000000001</v>
      </c>
    </row>
    <row r="633" spans="1:8">
      <c r="A633">
        <v>4385</v>
      </c>
      <c r="B633" s="17" t="s">
        <v>2306</v>
      </c>
      <c r="C633" t="s">
        <v>2307</v>
      </c>
      <c r="D633" s="19">
        <v>79080.63</v>
      </c>
      <c r="E633" s="19">
        <v>0</v>
      </c>
      <c r="F633" s="19">
        <v>1569.62</v>
      </c>
      <c r="G633" s="19">
        <v>0</v>
      </c>
      <c r="H633" s="19">
        <v>12097.5375</v>
      </c>
    </row>
    <row r="634" spans="1:8">
      <c r="A634">
        <v>4377</v>
      </c>
      <c r="B634" s="17" t="s">
        <v>2310</v>
      </c>
      <c r="C634" t="s">
        <v>2311</v>
      </c>
      <c r="D634" s="19">
        <v>7510.49</v>
      </c>
      <c r="E634" s="19">
        <v>0</v>
      </c>
      <c r="F634" s="19">
        <v>0</v>
      </c>
      <c r="G634" s="19">
        <v>0</v>
      </c>
      <c r="H634" s="19">
        <v>1287.2025000000001</v>
      </c>
    </row>
    <row r="635" spans="1:8">
      <c r="A635">
        <v>79524</v>
      </c>
      <c r="B635" s="17" t="s">
        <v>2314</v>
      </c>
      <c r="C635" t="s">
        <v>2315</v>
      </c>
      <c r="D635" s="19">
        <v>7149.89</v>
      </c>
      <c r="E635" s="19">
        <v>0</v>
      </c>
      <c r="F635" s="19">
        <v>0</v>
      </c>
      <c r="G635" s="19">
        <v>0</v>
      </c>
      <c r="H635" s="19">
        <v>1072.4835</v>
      </c>
    </row>
    <row r="636" spans="1:8">
      <c r="A636">
        <v>79472</v>
      </c>
      <c r="B636" s="17" t="s">
        <v>2318</v>
      </c>
      <c r="C636" t="s">
        <v>2392</v>
      </c>
      <c r="D636" s="19">
        <v>0</v>
      </c>
      <c r="E636" s="19">
        <v>0</v>
      </c>
      <c r="F636" s="19">
        <v>0</v>
      </c>
      <c r="G636" s="19">
        <v>0</v>
      </c>
      <c r="H636" s="19">
        <v>0</v>
      </c>
    </row>
    <row r="637" spans="1:8">
      <c r="A637">
        <v>4499</v>
      </c>
      <c r="B637" s="17" t="s">
        <v>2321</v>
      </c>
      <c r="C637" t="s">
        <v>2322</v>
      </c>
      <c r="D637" s="19">
        <v>2095420.3</v>
      </c>
      <c r="E637" s="19">
        <v>52948.08085912824</v>
      </c>
      <c r="F637" s="19">
        <v>37826.589999999997</v>
      </c>
      <c r="G637" s="19">
        <v>620.10803278688525</v>
      </c>
      <c r="H637" s="19">
        <v>319987.03350000002</v>
      </c>
    </row>
    <row r="638" spans="1:8">
      <c r="A638">
        <v>4509</v>
      </c>
      <c r="B638" s="17" t="s">
        <v>2325</v>
      </c>
      <c r="C638" t="s">
        <v>2326</v>
      </c>
      <c r="D638" s="19">
        <v>24933.31</v>
      </c>
      <c r="E638" s="19">
        <v>0</v>
      </c>
      <c r="F638" s="19">
        <v>0</v>
      </c>
      <c r="G638" s="19">
        <v>0</v>
      </c>
      <c r="H638" s="19">
        <v>3739.9965000000002</v>
      </c>
    </row>
    <row r="639" spans="1:8">
      <c r="A639">
        <v>4507</v>
      </c>
      <c r="B639" s="17" t="s">
        <v>2328</v>
      </c>
      <c r="C639" t="s">
        <v>2329</v>
      </c>
      <c r="D639" s="19">
        <v>2313903.71</v>
      </c>
      <c r="E639" s="19">
        <v>2172.6795399061034</v>
      </c>
      <c r="F639" s="19">
        <v>0</v>
      </c>
      <c r="G639" s="19">
        <v>0</v>
      </c>
      <c r="H639" s="19">
        <v>347085.55650000001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B364-6C33-4B11-BEF0-DF5904D90AEE}">
  <sheetPr codeName="Sheet8"/>
  <dimension ref="A1:F323"/>
  <sheetViews>
    <sheetView workbookViewId="0">
      <selection activeCell="E1" sqref="E1:E1048576"/>
    </sheetView>
  </sheetViews>
  <sheetFormatPr defaultRowHeight="15"/>
  <cols>
    <col min="1" max="1" width="11.140625" style="16" customWidth="1"/>
    <col min="2" max="2" width="14" style="16" customWidth="1"/>
    <col min="3" max="3" width="81.85546875" customWidth="1"/>
    <col min="4" max="4" width="17.85546875" style="17" customWidth="1"/>
    <col min="5" max="5" width="10" bestFit="1" customWidth="1"/>
    <col min="6" max="6" width="10.28515625" bestFit="1" customWidth="1"/>
  </cols>
  <sheetData>
    <row r="1" spans="1:6">
      <c r="A1" s="16" t="s">
        <v>2394</v>
      </c>
      <c r="B1" s="27" t="s">
        <v>2395</v>
      </c>
      <c r="C1" s="28" t="s">
        <v>74</v>
      </c>
      <c r="D1" s="29" t="s">
        <v>2396</v>
      </c>
      <c r="E1" t="s">
        <v>2</v>
      </c>
      <c r="F1" t="s">
        <v>2397</v>
      </c>
    </row>
    <row r="2" spans="1:6">
      <c r="A2" s="16">
        <v>2026</v>
      </c>
      <c r="B2" s="16">
        <v>118720000</v>
      </c>
      <c r="C2" t="s">
        <v>90</v>
      </c>
      <c r="D2" s="18">
        <v>8</v>
      </c>
      <c r="E2" t="str">
        <f>TEXT(B2, "000000000")</f>
        <v>118720000</v>
      </c>
      <c r="F2">
        <f>D2/100</f>
        <v>0.08</v>
      </c>
    </row>
    <row r="3" spans="1:6">
      <c r="A3" s="16">
        <v>2026</v>
      </c>
      <c r="B3" s="16">
        <v>78242000</v>
      </c>
      <c r="C3" t="s">
        <v>105</v>
      </c>
      <c r="D3" s="18">
        <v>8</v>
      </c>
      <c r="E3" t="str">
        <f t="shared" ref="E3:E66" si="0">TEXT(B3, "000000000")</f>
        <v>078242000</v>
      </c>
      <c r="F3">
        <f t="shared" ref="F3:F66" si="1">D3/100</f>
        <v>0.08</v>
      </c>
    </row>
    <row r="4" spans="1:6">
      <c r="A4" s="16">
        <v>2026</v>
      </c>
      <c r="B4" s="16">
        <v>78270000</v>
      </c>
      <c r="C4" t="s">
        <v>109</v>
      </c>
      <c r="D4" s="18">
        <v>8</v>
      </c>
      <c r="E4" t="str">
        <f t="shared" si="0"/>
        <v>078270000</v>
      </c>
      <c r="F4">
        <f t="shared" si="1"/>
        <v>0.08</v>
      </c>
    </row>
    <row r="5" spans="1:6">
      <c r="A5" s="16">
        <v>2026</v>
      </c>
      <c r="B5" s="16">
        <v>108713000</v>
      </c>
      <c r="C5" t="s">
        <v>109</v>
      </c>
      <c r="D5" s="18">
        <v>8</v>
      </c>
      <c r="E5" t="str">
        <f t="shared" si="0"/>
        <v>108713000</v>
      </c>
      <c r="F5">
        <f t="shared" si="1"/>
        <v>0.08</v>
      </c>
    </row>
    <row r="6" spans="1:6">
      <c r="A6" s="16">
        <v>2026</v>
      </c>
      <c r="B6" s="16">
        <v>78701000</v>
      </c>
      <c r="C6" t="s">
        <v>121</v>
      </c>
      <c r="D6" s="18">
        <v>8</v>
      </c>
      <c r="E6" t="str">
        <f t="shared" si="0"/>
        <v>078701000</v>
      </c>
      <c r="F6">
        <f t="shared" si="1"/>
        <v>0.08</v>
      </c>
    </row>
    <row r="7" spans="1:6">
      <c r="A7" s="16">
        <v>2026</v>
      </c>
      <c r="B7" s="16">
        <v>70516000</v>
      </c>
      <c r="C7" t="s">
        <v>128</v>
      </c>
      <c r="D7" s="17">
        <v>3.96</v>
      </c>
      <c r="E7" t="str">
        <f t="shared" si="0"/>
        <v>070516000</v>
      </c>
      <c r="F7">
        <f t="shared" si="1"/>
        <v>3.9599999999999996E-2</v>
      </c>
    </row>
    <row r="8" spans="1:6">
      <c r="A8" s="16">
        <v>2026</v>
      </c>
      <c r="B8" s="16">
        <v>78793000</v>
      </c>
      <c r="C8" t="s">
        <v>136</v>
      </c>
      <c r="D8" s="18">
        <v>8</v>
      </c>
      <c r="E8" t="str">
        <f t="shared" si="0"/>
        <v>078793000</v>
      </c>
      <c r="F8">
        <f t="shared" si="1"/>
        <v>0.08</v>
      </c>
    </row>
    <row r="9" spans="1:6">
      <c r="A9" s="16">
        <v>2026</v>
      </c>
      <c r="B9" s="16">
        <v>78286000</v>
      </c>
      <c r="C9" t="s">
        <v>137</v>
      </c>
      <c r="D9" s="18">
        <v>8</v>
      </c>
      <c r="E9" t="str">
        <f t="shared" si="0"/>
        <v>078286000</v>
      </c>
      <c r="F9">
        <f t="shared" si="1"/>
        <v>0.08</v>
      </c>
    </row>
    <row r="10" spans="1:6">
      <c r="A10" s="16">
        <v>2026</v>
      </c>
      <c r="B10" s="16">
        <v>100215000</v>
      </c>
      <c r="C10" t="s">
        <v>143</v>
      </c>
      <c r="D10" s="18">
        <v>8</v>
      </c>
      <c r="E10" t="str">
        <f t="shared" si="0"/>
        <v>100215000</v>
      </c>
      <c r="F10">
        <f t="shared" si="1"/>
        <v>0.08</v>
      </c>
    </row>
    <row r="11" spans="1:6">
      <c r="A11" s="16">
        <v>2026</v>
      </c>
      <c r="B11" s="16">
        <v>70468000</v>
      </c>
      <c r="C11" t="s">
        <v>155</v>
      </c>
      <c r="D11" s="17">
        <v>6.09</v>
      </c>
      <c r="E11" t="str">
        <f t="shared" si="0"/>
        <v>070468000</v>
      </c>
      <c r="F11">
        <f t="shared" si="1"/>
        <v>6.0899999999999996E-2</v>
      </c>
    </row>
    <row r="12" spans="1:6">
      <c r="A12" s="16">
        <v>2026</v>
      </c>
      <c r="B12" s="16">
        <v>100351000</v>
      </c>
      <c r="C12" t="s">
        <v>163</v>
      </c>
      <c r="D12" s="18">
        <v>8</v>
      </c>
      <c r="E12" t="str">
        <f t="shared" si="0"/>
        <v>100351000</v>
      </c>
      <c r="F12">
        <f t="shared" si="1"/>
        <v>0.08</v>
      </c>
    </row>
    <row r="13" spans="1:6">
      <c r="A13" s="16">
        <v>2026</v>
      </c>
      <c r="B13" s="16">
        <v>108794000</v>
      </c>
      <c r="C13" t="s">
        <v>167</v>
      </c>
      <c r="D13" s="18">
        <v>8</v>
      </c>
      <c r="E13" t="str">
        <f t="shared" si="0"/>
        <v>108794000</v>
      </c>
      <c r="F13">
        <f t="shared" si="1"/>
        <v>0.08</v>
      </c>
    </row>
    <row r="14" spans="1:6">
      <c r="A14" s="16">
        <v>2026</v>
      </c>
      <c r="B14" s="16">
        <v>118703000</v>
      </c>
      <c r="C14" t="s">
        <v>171</v>
      </c>
      <c r="D14" s="18">
        <v>8</v>
      </c>
      <c r="E14" t="str">
        <f t="shared" si="0"/>
        <v>118703000</v>
      </c>
      <c r="F14">
        <f t="shared" si="1"/>
        <v>0.08</v>
      </c>
    </row>
    <row r="15" spans="1:6">
      <c r="A15" s="16">
        <v>2026</v>
      </c>
      <c r="B15" s="16">
        <v>78950000</v>
      </c>
      <c r="C15" t="s">
        <v>174</v>
      </c>
      <c r="D15" s="18">
        <v>8</v>
      </c>
      <c r="E15" t="str">
        <f t="shared" si="0"/>
        <v>078950000</v>
      </c>
      <c r="F15">
        <f t="shared" si="1"/>
        <v>0.08</v>
      </c>
    </row>
    <row r="16" spans="1:6">
      <c r="A16" s="16">
        <v>2026</v>
      </c>
      <c r="B16" s="16">
        <v>78947000</v>
      </c>
      <c r="C16" t="s">
        <v>178</v>
      </c>
      <c r="D16" s="18">
        <v>8</v>
      </c>
      <c r="E16" t="str">
        <f t="shared" si="0"/>
        <v>078947000</v>
      </c>
      <c r="F16">
        <f t="shared" si="1"/>
        <v>0.08</v>
      </c>
    </row>
    <row r="17" spans="1:6">
      <c r="A17" s="16">
        <v>2026</v>
      </c>
      <c r="B17" s="16">
        <v>78948000</v>
      </c>
      <c r="C17" t="s">
        <v>181</v>
      </c>
      <c r="D17" s="18">
        <v>8</v>
      </c>
      <c r="E17" t="str">
        <f t="shared" si="0"/>
        <v>078948000</v>
      </c>
      <c r="F17">
        <f t="shared" si="1"/>
        <v>0.08</v>
      </c>
    </row>
    <row r="18" spans="1:6">
      <c r="A18" s="16">
        <v>2026</v>
      </c>
      <c r="B18" s="16">
        <v>78951000</v>
      </c>
      <c r="C18" t="s">
        <v>184</v>
      </c>
      <c r="D18" s="18">
        <v>8</v>
      </c>
      <c r="E18" t="str">
        <f t="shared" si="0"/>
        <v>078951000</v>
      </c>
      <c r="F18">
        <f t="shared" si="1"/>
        <v>0.08</v>
      </c>
    </row>
    <row r="19" spans="1:6">
      <c r="A19" s="16">
        <v>2026</v>
      </c>
      <c r="B19" s="16">
        <v>78983000</v>
      </c>
      <c r="C19" t="s">
        <v>187</v>
      </c>
      <c r="D19" s="18">
        <v>8</v>
      </c>
      <c r="E19" t="str">
        <f t="shared" si="0"/>
        <v>078983000</v>
      </c>
      <c r="F19">
        <f t="shared" si="1"/>
        <v>0.08</v>
      </c>
    </row>
    <row r="20" spans="1:6">
      <c r="A20" s="16">
        <v>2026</v>
      </c>
      <c r="B20" s="16">
        <v>78517000</v>
      </c>
      <c r="C20" t="s">
        <v>190</v>
      </c>
      <c r="D20" s="18">
        <v>8</v>
      </c>
      <c r="E20" t="str">
        <f t="shared" si="0"/>
        <v>078517000</v>
      </c>
      <c r="F20">
        <f t="shared" si="1"/>
        <v>0.08</v>
      </c>
    </row>
    <row r="21" spans="1:6">
      <c r="A21" s="16">
        <v>2026</v>
      </c>
      <c r="B21" s="16">
        <v>78953000</v>
      </c>
      <c r="C21" t="s">
        <v>193</v>
      </c>
      <c r="D21" s="18">
        <v>8</v>
      </c>
      <c r="E21" t="str">
        <f t="shared" si="0"/>
        <v>078953000</v>
      </c>
      <c r="F21">
        <f t="shared" si="1"/>
        <v>0.08</v>
      </c>
    </row>
    <row r="22" spans="1:6">
      <c r="A22" s="16">
        <v>2026</v>
      </c>
      <c r="B22" s="16">
        <v>78956000</v>
      </c>
      <c r="C22" t="s">
        <v>197</v>
      </c>
      <c r="D22" s="18">
        <v>8</v>
      </c>
      <c r="E22" t="str">
        <f t="shared" si="0"/>
        <v>078956000</v>
      </c>
      <c r="F22">
        <f t="shared" si="1"/>
        <v>0.08</v>
      </c>
    </row>
    <row r="23" spans="1:6">
      <c r="A23" s="16">
        <v>2026</v>
      </c>
      <c r="B23" s="16">
        <v>118722000</v>
      </c>
      <c r="C23" t="s">
        <v>200</v>
      </c>
      <c r="D23" s="18">
        <v>8</v>
      </c>
      <c r="E23" t="str">
        <f t="shared" si="0"/>
        <v>118722000</v>
      </c>
      <c r="F23">
        <f t="shared" si="1"/>
        <v>0.08</v>
      </c>
    </row>
    <row r="24" spans="1:6">
      <c r="A24" s="16">
        <v>2026</v>
      </c>
      <c r="B24" s="16">
        <v>100210000</v>
      </c>
      <c r="C24" t="s">
        <v>207</v>
      </c>
      <c r="D24" s="17">
        <v>3.94</v>
      </c>
      <c r="E24" t="str">
        <f t="shared" si="0"/>
        <v>100210000</v>
      </c>
      <c r="F24">
        <f t="shared" si="1"/>
        <v>3.9399999999999998E-2</v>
      </c>
    </row>
    <row r="25" spans="1:6">
      <c r="A25" s="16">
        <v>2026</v>
      </c>
      <c r="B25" s="16">
        <v>78525000</v>
      </c>
      <c r="C25" t="s">
        <v>215</v>
      </c>
      <c r="D25" s="18">
        <v>8</v>
      </c>
      <c r="E25" t="str">
        <f t="shared" si="0"/>
        <v>078525000</v>
      </c>
      <c r="F25">
        <f t="shared" si="1"/>
        <v>0.08</v>
      </c>
    </row>
    <row r="26" spans="1:6">
      <c r="A26" s="16">
        <v>2026</v>
      </c>
      <c r="B26" s="16">
        <v>110243000</v>
      </c>
      <c r="C26" t="s">
        <v>224</v>
      </c>
      <c r="D26" s="17">
        <v>5.24</v>
      </c>
      <c r="E26" t="str">
        <f t="shared" si="0"/>
        <v>110243000</v>
      </c>
      <c r="F26">
        <f t="shared" si="1"/>
        <v>5.2400000000000002E-2</v>
      </c>
    </row>
    <row r="27" spans="1:6">
      <c r="A27" s="16">
        <v>2026</v>
      </c>
      <c r="B27" s="16">
        <v>108785000</v>
      </c>
      <c r="C27" t="s">
        <v>228</v>
      </c>
      <c r="D27" s="18">
        <v>8</v>
      </c>
      <c r="E27" t="str">
        <f t="shared" si="0"/>
        <v>108785000</v>
      </c>
      <c r="F27">
        <f t="shared" si="1"/>
        <v>0.08</v>
      </c>
    </row>
    <row r="28" spans="1:6">
      <c r="A28" s="16">
        <v>2026</v>
      </c>
      <c r="B28" s="16">
        <v>78247000</v>
      </c>
      <c r="C28" t="s">
        <v>234</v>
      </c>
      <c r="D28" s="18">
        <v>8</v>
      </c>
      <c r="E28" t="str">
        <f t="shared" si="0"/>
        <v>078247000</v>
      </c>
      <c r="F28">
        <f t="shared" si="1"/>
        <v>0.08</v>
      </c>
    </row>
    <row r="29" spans="1:6">
      <c r="A29" s="16">
        <v>2026</v>
      </c>
      <c r="B29" s="16">
        <v>78597000</v>
      </c>
      <c r="C29" t="s">
        <v>237</v>
      </c>
      <c r="D29" s="18">
        <v>8</v>
      </c>
      <c r="E29" t="str">
        <f t="shared" si="0"/>
        <v>078597000</v>
      </c>
      <c r="F29">
        <f t="shared" si="1"/>
        <v>0.08</v>
      </c>
    </row>
    <row r="30" spans="1:6">
      <c r="A30" s="16">
        <v>2026</v>
      </c>
      <c r="B30" s="16">
        <v>78248000</v>
      </c>
      <c r="C30" t="s">
        <v>240</v>
      </c>
      <c r="D30" s="18">
        <v>8</v>
      </c>
      <c r="E30" t="str">
        <f t="shared" si="0"/>
        <v>078248000</v>
      </c>
      <c r="F30">
        <f t="shared" si="1"/>
        <v>0.08</v>
      </c>
    </row>
    <row r="31" spans="1:6">
      <c r="A31" s="16">
        <v>2026</v>
      </c>
      <c r="B31" s="16">
        <v>78406000</v>
      </c>
      <c r="C31" t="s">
        <v>243</v>
      </c>
      <c r="D31" s="18">
        <v>8</v>
      </c>
      <c r="E31" t="str">
        <f t="shared" si="0"/>
        <v>078406000</v>
      </c>
      <c r="F31">
        <f t="shared" si="1"/>
        <v>0.08</v>
      </c>
    </row>
    <row r="32" spans="1:6">
      <c r="A32" s="16">
        <v>2026</v>
      </c>
      <c r="B32" s="16">
        <v>78234000</v>
      </c>
      <c r="C32" t="s">
        <v>246</v>
      </c>
      <c r="D32" s="18">
        <v>8</v>
      </c>
      <c r="E32" t="str">
        <f t="shared" si="0"/>
        <v>078234000</v>
      </c>
      <c r="F32">
        <f t="shared" si="1"/>
        <v>0.08</v>
      </c>
    </row>
    <row r="33" spans="1:6">
      <c r="A33" s="16">
        <v>2026</v>
      </c>
      <c r="B33" s="16">
        <v>78214000</v>
      </c>
      <c r="C33" t="s">
        <v>249</v>
      </c>
      <c r="D33" s="18">
        <v>8</v>
      </c>
      <c r="E33" t="str">
        <f t="shared" si="0"/>
        <v>078214000</v>
      </c>
      <c r="F33">
        <f t="shared" si="1"/>
        <v>0.08</v>
      </c>
    </row>
    <row r="34" spans="1:6">
      <c r="A34" s="16">
        <v>2026</v>
      </c>
      <c r="B34" s="16">
        <v>78590000</v>
      </c>
      <c r="C34" t="s">
        <v>252</v>
      </c>
      <c r="D34" s="18">
        <v>8</v>
      </c>
      <c r="E34" t="str">
        <f t="shared" si="0"/>
        <v>078590000</v>
      </c>
      <c r="F34">
        <f t="shared" si="1"/>
        <v>0.08</v>
      </c>
    </row>
    <row r="35" spans="1:6">
      <c r="A35" s="16">
        <v>2026</v>
      </c>
      <c r="B35" s="16">
        <v>78470000</v>
      </c>
      <c r="C35" t="s">
        <v>255</v>
      </c>
      <c r="D35" s="18">
        <v>8</v>
      </c>
      <c r="E35" t="str">
        <f t="shared" si="0"/>
        <v>078470000</v>
      </c>
      <c r="F35">
        <f t="shared" si="1"/>
        <v>0.08</v>
      </c>
    </row>
    <row r="36" spans="1:6">
      <c r="A36" s="16">
        <v>2026</v>
      </c>
      <c r="B36" s="16">
        <v>78595000</v>
      </c>
      <c r="C36" t="s">
        <v>255</v>
      </c>
      <c r="D36" s="18">
        <v>8</v>
      </c>
      <c r="E36" t="str">
        <f t="shared" si="0"/>
        <v>078595000</v>
      </c>
      <c r="F36">
        <f t="shared" si="1"/>
        <v>0.08</v>
      </c>
    </row>
    <row r="37" spans="1:6">
      <c r="A37" s="16">
        <v>2026</v>
      </c>
      <c r="B37" s="16">
        <v>78596000</v>
      </c>
      <c r="C37" t="s">
        <v>259</v>
      </c>
      <c r="D37" s="18">
        <v>8</v>
      </c>
      <c r="E37" t="str">
        <f t="shared" si="0"/>
        <v>078596000</v>
      </c>
      <c r="F37">
        <f t="shared" si="1"/>
        <v>0.08</v>
      </c>
    </row>
    <row r="38" spans="1:6">
      <c r="A38" s="16">
        <v>2026</v>
      </c>
      <c r="B38" s="16">
        <v>78527000</v>
      </c>
      <c r="C38" t="s">
        <v>262</v>
      </c>
      <c r="D38" s="18">
        <v>8</v>
      </c>
      <c r="E38" t="str">
        <f t="shared" si="0"/>
        <v>078527000</v>
      </c>
      <c r="F38">
        <f t="shared" si="1"/>
        <v>0.08</v>
      </c>
    </row>
    <row r="39" spans="1:6">
      <c r="A39" s="16">
        <v>2026</v>
      </c>
      <c r="B39" s="16">
        <v>78226000</v>
      </c>
      <c r="C39" t="s">
        <v>274</v>
      </c>
      <c r="D39" s="18">
        <v>8</v>
      </c>
      <c r="E39" t="str">
        <f t="shared" si="0"/>
        <v>078226000</v>
      </c>
      <c r="F39">
        <f t="shared" si="1"/>
        <v>0.08</v>
      </c>
    </row>
    <row r="40" spans="1:6">
      <c r="A40" s="16">
        <v>2026</v>
      </c>
      <c r="B40" s="16">
        <v>78723000</v>
      </c>
      <c r="C40" t="s">
        <v>2347</v>
      </c>
      <c r="D40" s="18">
        <v>8</v>
      </c>
      <c r="E40" t="str">
        <f t="shared" si="0"/>
        <v>078723000</v>
      </c>
      <c r="F40">
        <f t="shared" si="1"/>
        <v>0.08</v>
      </c>
    </row>
    <row r="41" spans="1:6">
      <c r="A41" s="16">
        <v>2026</v>
      </c>
      <c r="B41" s="16">
        <v>70447000</v>
      </c>
      <c r="C41" t="s">
        <v>316</v>
      </c>
      <c r="D41" s="18">
        <v>8</v>
      </c>
      <c r="E41" t="str">
        <f t="shared" si="0"/>
        <v>070447000</v>
      </c>
      <c r="F41">
        <f t="shared" si="1"/>
        <v>0.08</v>
      </c>
    </row>
    <row r="42" spans="1:6">
      <c r="A42" s="16">
        <v>2026</v>
      </c>
      <c r="B42" s="16">
        <v>130231000</v>
      </c>
      <c r="C42" t="s">
        <v>324</v>
      </c>
      <c r="D42" s="17">
        <v>6.19</v>
      </c>
      <c r="E42" t="str">
        <f t="shared" si="0"/>
        <v>130231000</v>
      </c>
      <c r="F42">
        <f t="shared" si="1"/>
        <v>6.1900000000000004E-2</v>
      </c>
    </row>
    <row r="43" spans="1:6">
      <c r="A43" s="16">
        <v>2026</v>
      </c>
      <c r="B43" s="16">
        <v>78205000</v>
      </c>
      <c r="C43" t="s">
        <v>329</v>
      </c>
      <c r="D43" s="18">
        <v>8</v>
      </c>
      <c r="E43" t="str">
        <f t="shared" si="0"/>
        <v>078205000</v>
      </c>
      <c r="F43">
        <f t="shared" si="1"/>
        <v>0.08</v>
      </c>
    </row>
    <row r="44" spans="1:6">
      <c r="A44" s="16">
        <v>2026</v>
      </c>
      <c r="B44" s="16">
        <v>78207000</v>
      </c>
      <c r="C44" t="s">
        <v>329</v>
      </c>
      <c r="D44" s="18">
        <v>8</v>
      </c>
      <c r="E44" t="str">
        <f t="shared" si="0"/>
        <v>078207000</v>
      </c>
      <c r="F44">
        <f t="shared" si="1"/>
        <v>0.08</v>
      </c>
    </row>
    <row r="45" spans="1:6">
      <c r="A45" s="16">
        <v>2026</v>
      </c>
      <c r="B45" s="16">
        <v>78208000</v>
      </c>
      <c r="C45" t="s">
        <v>329</v>
      </c>
      <c r="D45" s="18">
        <v>8</v>
      </c>
      <c r="E45" t="str">
        <f t="shared" si="0"/>
        <v>078208000</v>
      </c>
      <c r="F45">
        <f t="shared" si="1"/>
        <v>0.08</v>
      </c>
    </row>
    <row r="46" spans="1:6">
      <c r="A46" s="16">
        <v>2026</v>
      </c>
      <c r="B46" s="16">
        <v>78250000</v>
      </c>
      <c r="C46" t="s">
        <v>329</v>
      </c>
      <c r="D46" s="18">
        <v>8</v>
      </c>
      <c r="E46" t="str">
        <f t="shared" si="0"/>
        <v>078250000</v>
      </c>
      <c r="F46">
        <f t="shared" si="1"/>
        <v>0.08</v>
      </c>
    </row>
    <row r="47" spans="1:6">
      <c r="A47" s="16">
        <v>2026</v>
      </c>
      <c r="B47" s="16">
        <v>78251000</v>
      </c>
      <c r="C47" t="s">
        <v>329</v>
      </c>
      <c r="D47" s="18">
        <v>8</v>
      </c>
      <c r="E47" t="str">
        <f t="shared" si="0"/>
        <v>078251000</v>
      </c>
      <c r="F47">
        <f t="shared" si="1"/>
        <v>0.08</v>
      </c>
    </row>
    <row r="48" spans="1:6">
      <c r="A48" s="16">
        <v>2026</v>
      </c>
      <c r="B48" s="16">
        <v>78267000</v>
      </c>
      <c r="C48" t="s">
        <v>329</v>
      </c>
      <c r="D48" s="18">
        <v>8</v>
      </c>
      <c r="E48" t="str">
        <f t="shared" si="0"/>
        <v>078267000</v>
      </c>
      <c r="F48">
        <f t="shared" si="1"/>
        <v>0.08</v>
      </c>
    </row>
    <row r="49" spans="1:6">
      <c r="A49" s="16">
        <v>2026</v>
      </c>
      <c r="B49" s="16">
        <v>78277000</v>
      </c>
      <c r="C49" t="s">
        <v>329</v>
      </c>
      <c r="D49" s="18">
        <v>8</v>
      </c>
      <c r="E49" t="str">
        <f t="shared" si="0"/>
        <v>078277000</v>
      </c>
      <c r="F49">
        <f t="shared" si="1"/>
        <v>0.08</v>
      </c>
    </row>
    <row r="50" spans="1:6">
      <c r="A50" s="16">
        <v>2026</v>
      </c>
      <c r="B50" s="16">
        <v>78546000</v>
      </c>
      <c r="C50" t="s">
        <v>329</v>
      </c>
      <c r="D50" s="18">
        <v>8</v>
      </c>
      <c r="E50" t="str">
        <f t="shared" si="0"/>
        <v>078546000</v>
      </c>
      <c r="F50">
        <f t="shared" si="1"/>
        <v>0.08</v>
      </c>
    </row>
    <row r="51" spans="1:6">
      <c r="A51" s="16">
        <v>2026</v>
      </c>
      <c r="B51" s="16">
        <v>78559000</v>
      </c>
      <c r="C51" t="s">
        <v>329</v>
      </c>
      <c r="D51" s="18">
        <v>8</v>
      </c>
      <c r="E51" t="str">
        <f t="shared" si="0"/>
        <v>078559000</v>
      </c>
      <c r="F51">
        <f t="shared" si="1"/>
        <v>0.08</v>
      </c>
    </row>
    <row r="52" spans="1:6">
      <c r="A52" s="16">
        <v>2026</v>
      </c>
      <c r="B52" s="16">
        <v>118716000</v>
      </c>
      <c r="C52" t="s">
        <v>328</v>
      </c>
      <c r="D52" s="18">
        <v>8</v>
      </c>
      <c r="E52" t="str">
        <f t="shared" si="0"/>
        <v>118716000</v>
      </c>
      <c r="F52">
        <f t="shared" si="1"/>
        <v>0.08</v>
      </c>
    </row>
    <row r="53" spans="1:6">
      <c r="A53" s="16">
        <v>2026</v>
      </c>
      <c r="B53" s="16">
        <v>78284000</v>
      </c>
      <c r="C53" t="s">
        <v>332</v>
      </c>
      <c r="D53" s="18">
        <v>8</v>
      </c>
      <c r="E53" t="str">
        <f t="shared" si="0"/>
        <v>078284000</v>
      </c>
      <c r="F53">
        <f t="shared" si="1"/>
        <v>0.08</v>
      </c>
    </row>
    <row r="54" spans="1:6">
      <c r="A54" s="16">
        <v>2026</v>
      </c>
      <c r="B54" s="16">
        <v>70444000</v>
      </c>
      <c r="C54" t="s">
        <v>343</v>
      </c>
      <c r="D54" s="17">
        <v>6.79</v>
      </c>
      <c r="E54" t="str">
        <f t="shared" si="0"/>
        <v>070444000</v>
      </c>
      <c r="F54">
        <f t="shared" si="1"/>
        <v>6.7900000000000002E-2</v>
      </c>
    </row>
    <row r="55" spans="1:6">
      <c r="A55" s="16">
        <v>2026</v>
      </c>
      <c r="B55" s="16">
        <v>100240000</v>
      </c>
      <c r="C55" t="s">
        <v>357</v>
      </c>
      <c r="D55" s="18">
        <v>8</v>
      </c>
      <c r="E55" t="str">
        <f t="shared" si="0"/>
        <v>100240000</v>
      </c>
      <c r="F55">
        <f t="shared" si="1"/>
        <v>0.08</v>
      </c>
    </row>
    <row r="56" spans="1:6">
      <c r="A56" s="16">
        <v>2026</v>
      </c>
      <c r="B56" s="16">
        <v>130220000</v>
      </c>
      <c r="C56" t="s">
        <v>361</v>
      </c>
      <c r="D56" s="18">
        <v>8</v>
      </c>
      <c r="E56" t="str">
        <f t="shared" si="0"/>
        <v>130220000</v>
      </c>
      <c r="F56">
        <f t="shared" si="1"/>
        <v>0.08</v>
      </c>
    </row>
    <row r="57" spans="1:6">
      <c r="A57" s="16">
        <v>2026</v>
      </c>
      <c r="B57" s="16">
        <v>70431000</v>
      </c>
      <c r="C57" t="s">
        <v>376</v>
      </c>
      <c r="D57" s="18">
        <v>8</v>
      </c>
      <c r="E57" t="str">
        <f t="shared" si="0"/>
        <v>070431000</v>
      </c>
      <c r="F57">
        <f t="shared" si="1"/>
        <v>0.08</v>
      </c>
    </row>
    <row r="58" spans="1:6">
      <c r="A58" s="16">
        <v>2026</v>
      </c>
      <c r="B58" s="16">
        <v>130326000</v>
      </c>
      <c r="C58" t="s">
        <v>405</v>
      </c>
      <c r="D58" s="18">
        <v>8</v>
      </c>
      <c r="E58" t="str">
        <f t="shared" si="0"/>
        <v>130326000</v>
      </c>
      <c r="F58">
        <f t="shared" si="1"/>
        <v>0.08</v>
      </c>
    </row>
    <row r="59" spans="1:6">
      <c r="A59" s="16">
        <v>2026</v>
      </c>
      <c r="B59" s="16">
        <v>20209000</v>
      </c>
      <c r="C59" t="s">
        <v>421</v>
      </c>
      <c r="D59" s="17">
        <v>6.43</v>
      </c>
      <c r="E59" t="str">
        <f t="shared" si="0"/>
        <v>020209000</v>
      </c>
      <c r="F59">
        <f t="shared" si="1"/>
        <v>6.4299999999999996E-2</v>
      </c>
    </row>
    <row r="60" spans="1:6">
      <c r="A60" s="16">
        <v>2026</v>
      </c>
      <c r="B60" s="16">
        <v>150576000</v>
      </c>
      <c r="C60" t="s">
        <v>425</v>
      </c>
      <c r="D60" s="18">
        <v>8</v>
      </c>
      <c r="E60" t="str">
        <f t="shared" si="0"/>
        <v>150576000</v>
      </c>
      <c r="F60">
        <f t="shared" si="1"/>
        <v>0.08</v>
      </c>
    </row>
    <row r="61" spans="1:6">
      <c r="A61" s="16">
        <v>2026</v>
      </c>
      <c r="B61" s="16">
        <v>20202000</v>
      </c>
      <c r="C61" t="s">
        <v>429</v>
      </c>
      <c r="D61" s="17">
        <v>7.35</v>
      </c>
      <c r="E61" t="str">
        <f t="shared" si="0"/>
        <v>020202000</v>
      </c>
      <c r="F61">
        <f t="shared" si="1"/>
        <v>7.3499999999999996E-2</v>
      </c>
    </row>
    <row r="62" spans="1:6">
      <c r="A62" s="16">
        <v>2026</v>
      </c>
      <c r="B62" s="16">
        <v>108501000</v>
      </c>
      <c r="C62" t="s">
        <v>433</v>
      </c>
      <c r="D62" s="18">
        <v>8</v>
      </c>
      <c r="E62" t="str">
        <f t="shared" si="0"/>
        <v>108501000</v>
      </c>
      <c r="F62">
        <f t="shared" si="1"/>
        <v>0.08</v>
      </c>
    </row>
    <row r="63" spans="1:6">
      <c r="A63" s="16">
        <v>2026</v>
      </c>
      <c r="B63" s="16">
        <v>90232000</v>
      </c>
      <c r="C63" t="s">
        <v>436</v>
      </c>
      <c r="D63" s="17">
        <v>5.93</v>
      </c>
      <c r="E63" t="str">
        <f t="shared" si="0"/>
        <v>090232000</v>
      </c>
      <c r="F63">
        <f t="shared" si="1"/>
        <v>5.9299999999999999E-2</v>
      </c>
    </row>
    <row r="64" spans="1:6">
      <c r="A64" s="16">
        <v>2026</v>
      </c>
      <c r="B64" s="16">
        <v>78613000</v>
      </c>
      <c r="C64" t="s">
        <v>2398</v>
      </c>
      <c r="D64" s="18">
        <v>8</v>
      </c>
      <c r="E64" t="str">
        <f t="shared" si="0"/>
        <v>078613000</v>
      </c>
      <c r="F64">
        <f t="shared" si="1"/>
        <v>0.08</v>
      </c>
    </row>
    <row r="65" spans="1:6">
      <c r="A65" s="16">
        <v>2026</v>
      </c>
      <c r="B65" s="16">
        <v>70433000</v>
      </c>
      <c r="C65" t="s">
        <v>455</v>
      </c>
      <c r="D65" s="17">
        <v>5.14</v>
      </c>
      <c r="E65" t="str">
        <f t="shared" si="0"/>
        <v>070433000</v>
      </c>
      <c r="F65">
        <f t="shared" si="1"/>
        <v>5.1399999999999994E-2</v>
      </c>
    </row>
    <row r="66" spans="1:6">
      <c r="A66" s="16">
        <v>2026</v>
      </c>
      <c r="B66" s="16">
        <v>70501000</v>
      </c>
      <c r="C66" t="s">
        <v>459</v>
      </c>
      <c r="D66" s="17">
        <v>6.12</v>
      </c>
      <c r="E66" t="str">
        <f t="shared" si="0"/>
        <v>070501000</v>
      </c>
      <c r="F66">
        <f t="shared" si="1"/>
        <v>6.1200000000000004E-2</v>
      </c>
    </row>
    <row r="67" spans="1:6">
      <c r="A67" s="16">
        <v>2026</v>
      </c>
      <c r="B67" s="16">
        <v>80415000</v>
      </c>
      <c r="C67" t="s">
        <v>462</v>
      </c>
      <c r="D67" s="18">
        <v>8</v>
      </c>
      <c r="E67" t="str">
        <f t="shared" ref="E67:E130" si="2">TEXT(B67, "000000000")</f>
        <v>080415000</v>
      </c>
      <c r="F67">
        <f t="shared" ref="F67:F130" si="3">D67/100</f>
        <v>0.08</v>
      </c>
    </row>
    <row r="68" spans="1:6">
      <c r="A68" s="16">
        <v>2026</v>
      </c>
      <c r="B68" s="16">
        <v>78564000</v>
      </c>
      <c r="C68" t="s">
        <v>466</v>
      </c>
      <c r="D68" s="17">
        <v>6.24</v>
      </c>
      <c r="E68" t="str">
        <f t="shared" si="2"/>
        <v>078564000</v>
      </c>
      <c r="F68">
        <f t="shared" si="3"/>
        <v>6.2400000000000004E-2</v>
      </c>
    </row>
    <row r="69" spans="1:6">
      <c r="A69" s="16">
        <v>2026</v>
      </c>
      <c r="B69" s="16">
        <v>98749000</v>
      </c>
      <c r="C69" t="s">
        <v>470</v>
      </c>
      <c r="D69" s="17">
        <v>3.56</v>
      </c>
      <c r="E69" t="str">
        <f t="shared" si="2"/>
        <v>098749000</v>
      </c>
      <c r="F69">
        <f t="shared" si="3"/>
        <v>3.56E-2</v>
      </c>
    </row>
    <row r="70" spans="1:6">
      <c r="A70" s="16">
        <v>2026</v>
      </c>
      <c r="B70" s="16">
        <v>78768000</v>
      </c>
      <c r="C70" t="s">
        <v>476</v>
      </c>
      <c r="D70" s="18">
        <v>8</v>
      </c>
      <c r="E70" t="str">
        <f t="shared" si="2"/>
        <v>078768000</v>
      </c>
      <c r="F70">
        <f t="shared" si="3"/>
        <v>0.08</v>
      </c>
    </row>
    <row r="71" spans="1:6">
      <c r="A71" s="16">
        <v>2026</v>
      </c>
      <c r="B71" s="16">
        <v>130228000</v>
      </c>
      <c r="C71" t="s">
        <v>484</v>
      </c>
      <c r="D71" s="18">
        <v>8</v>
      </c>
      <c r="E71" t="str">
        <f t="shared" si="2"/>
        <v>130228000</v>
      </c>
      <c r="F71">
        <f t="shared" si="3"/>
        <v>0.08</v>
      </c>
    </row>
    <row r="72" spans="1:6">
      <c r="A72" s="16">
        <v>2026</v>
      </c>
      <c r="B72" s="16">
        <v>98745000</v>
      </c>
      <c r="C72" t="s">
        <v>501</v>
      </c>
      <c r="D72" s="18">
        <v>8</v>
      </c>
      <c r="E72" t="str">
        <f t="shared" si="2"/>
        <v>098745000</v>
      </c>
      <c r="F72">
        <f t="shared" si="3"/>
        <v>0.08</v>
      </c>
    </row>
    <row r="73" spans="1:6">
      <c r="A73" s="16">
        <v>2026</v>
      </c>
      <c r="B73" s="16">
        <v>78524000</v>
      </c>
      <c r="C73" t="s">
        <v>505</v>
      </c>
      <c r="D73" s="18">
        <v>8</v>
      </c>
      <c r="E73" t="str">
        <f t="shared" si="2"/>
        <v>078524000</v>
      </c>
      <c r="F73">
        <f t="shared" si="3"/>
        <v>0.08</v>
      </c>
    </row>
    <row r="74" spans="1:6">
      <c r="A74" s="16">
        <v>2026</v>
      </c>
      <c r="B74" s="16">
        <v>70483000</v>
      </c>
      <c r="C74" t="s">
        <v>512</v>
      </c>
      <c r="D74" s="17">
        <v>5.4</v>
      </c>
      <c r="E74" t="str">
        <f t="shared" si="2"/>
        <v>070483000</v>
      </c>
      <c r="F74">
        <f t="shared" si="3"/>
        <v>5.4000000000000006E-2</v>
      </c>
    </row>
    <row r="75" spans="1:6">
      <c r="A75" s="16">
        <v>2026</v>
      </c>
      <c r="B75" s="16">
        <v>110404000</v>
      </c>
      <c r="C75" t="s">
        <v>519</v>
      </c>
      <c r="D75" s="18">
        <v>8</v>
      </c>
      <c r="E75" t="str">
        <f t="shared" si="2"/>
        <v>110404000</v>
      </c>
      <c r="F75">
        <f t="shared" si="3"/>
        <v>0.08</v>
      </c>
    </row>
    <row r="76" spans="1:6">
      <c r="A76" s="16">
        <v>2026</v>
      </c>
      <c r="B76" s="16">
        <v>110502000</v>
      </c>
      <c r="C76" t="s">
        <v>523</v>
      </c>
      <c r="D76" s="18">
        <v>8</v>
      </c>
      <c r="E76" t="str">
        <f t="shared" si="2"/>
        <v>110502000</v>
      </c>
      <c r="F76">
        <f t="shared" si="3"/>
        <v>0.08</v>
      </c>
    </row>
    <row r="77" spans="1:6">
      <c r="A77" s="16">
        <v>2026</v>
      </c>
      <c r="B77" s="16">
        <v>100216000</v>
      </c>
      <c r="C77" t="s">
        <v>526</v>
      </c>
      <c r="D77" s="17">
        <v>4.78</v>
      </c>
      <c r="E77" t="str">
        <f t="shared" si="2"/>
        <v>100216000</v>
      </c>
      <c r="F77">
        <f t="shared" si="3"/>
        <v>4.7800000000000002E-2</v>
      </c>
    </row>
    <row r="78" spans="1:6">
      <c r="A78" s="16">
        <v>2026</v>
      </c>
      <c r="B78" s="16">
        <v>70293000</v>
      </c>
      <c r="C78" t="s">
        <v>534</v>
      </c>
      <c r="D78" s="17">
        <v>5.84</v>
      </c>
      <c r="E78" t="str">
        <f t="shared" si="2"/>
        <v>070293000</v>
      </c>
      <c r="F78">
        <f t="shared" si="3"/>
        <v>5.8400000000000001E-2</v>
      </c>
    </row>
    <row r="79" spans="1:6">
      <c r="A79" s="16">
        <v>2026</v>
      </c>
      <c r="B79" s="16">
        <v>90225000</v>
      </c>
      <c r="C79" t="s">
        <v>538</v>
      </c>
      <c r="D79" s="17">
        <v>7.41</v>
      </c>
      <c r="E79" t="str">
        <f t="shared" si="2"/>
        <v>090225000</v>
      </c>
      <c r="F79">
        <f t="shared" si="3"/>
        <v>7.4099999999999999E-2</v>
      </c>
    </row>
    <row r="80" spans="1:6">
      <c r="A80" s="16">
        <v>2026</v>
      </c>
      <c r="B80" s="16">
        <v>110801000</v>
      </c>
      <c r="C80" t="s">
        <v>2399</v>
      </c>
      <c r="D80" s="17">
        <v>7.18</v>
      </c>
      <c r="E80" t="str">
        <f t="shared" si="2"/>
        <v>110801000</v>
      </c>
      <c r="F80">
        <f t="shared" si="3"/>
        <v>7.1800000000000003E-2</v>
      </c>
    </row>
    <row r="81" spans="1:6">
      <c r="A81" s="16">
        <v>2026</v>
      </c>
      <c r="B81" s="16">
        <v>78515000</v>
      </c>
      <c r="C81" t="s">
        <v>553</v>
      </c>
      <c r="D81" s="18">
        <v>8</v>
      </c>
      <c r="E81" t="str">
        <f t="shared" si="2"/>
        <v>078515000</v>
      </c>
      <c r="F81">
        <f t="shared" si="3"/>
        <v>0.08</v>
      </c>
    </row>
    <row r="82" spans="1:6">
      <c r="A82" s="16">
        <v>2026</v>
      </c>
      <c r="B82" s="16">
        <v>70280000</v>
      </c>
      <c r="C82" t="s">
        <v>556</v>
      </c>
      <c r="D82" s="17">
        <v>2.99</v>
      </c>
      <c r="E82" t="str">
        <f t="shared" si="2"/>
        <v>070280000</v>
      </c>
      <c r="F82">
        <f t="shared" si="3"/>
        <v>2.9900000000000003E-2</v>
      </c>
    </row>
    <row r="83" spans="1:6">
      <c r="A83" s="16">
        <v>2026</v>
      </c>
      <c r="B83" s="16">
        <v>10224000</v>
      </c>
      <c r="C83" t="s">
        <v>560</v>
      </c>
      <c r="D83" s="18">
        <v>8</v>
      </c>
      <c r="E83" t="str">
        <f t="shared" si="2"/>
        <v>010224000</v>
      </c>
      <c r="F83">
        <f t="shared" si="3"/>
        <v>0.08</v>
      </c>
    </row>
    <row r="84" spans="1:6">
      <c r="A84" s="16">
        <v>2026</v>
      </c>
      <c r="B84" s="16">
        <v>130251000</v>
      </c>
      <c r="C84" t="s">
        <v>564</v>
      </c>
      <c r="D84" s="18">
        <v>8</v>
      </c>
      <c r="E84" t="str">
        <f t="shared" si="2"/>
        <v>130251000</v>
      </c>
      <c r="F84">
        <f t="shared" si="3"/>
        <v>0.08</v>
      </c>
    </row>
    <row r="85" spans="1:6">
      <c r="A85" s="16">
        <v>2026</v>
      </c>
      <c r="B85" s="16">
        <v>78249000</v>
      </c>
      <c r="C85" t="s">
        <v>575</v>
      </c>
      <c r="D85" s="18">
        <v>8</v>
      </c>
      <c r="E85" t="str">
        <f t="shared" si="2"/>
        <v>078249000</v>
      </c>
      <c r="F85">
        <f t="shared" si="3"/>
        <v>0.08</v>
      </c>
    </row>
    <row r="86" spans="1:6">
      <c r="A86" s="16">
        <v>2026</v>
      </c>
      <c r="B86" s="16">
        <v>108720000</v>
      </c>
      <c r="C86" t="s">
        <v>578</v>
      </c>
      <c r="D86" s="18">
        <v>8</v>
      </c>
      <c r="E86" t="str">
        <f t="shared" si="2"/>
        <v>108720000</v>
      </c>
      <c r="F86">
        <f t="shared" si="3"/>
        <v>0.08</v>
      </c>
    </row>
    <row r="87" spans="1:6">
      <c r="A87" s="16">
        <v>2026</v>
      </c>
      <c r="B87" s="16">
        <v>130403000</v>
      </c>
      <c r="C87" t="s">
        <v>581</v>
      </c>
      <c r="D87" s="17">
        <v>4.63</v>
      </c>
      <c r="E87" t="str">
        <f t="shared" si="2"/>
        <v>130403000</v>
      </c>
      <c r="F87">
        <f t="shared" si="3"/>
        <v>4.6300000000000001E-2</v>
      </c>
    </row>
    <row r="88" spans="1:6">
      <c r="A88" s="16">
        <v>2026</v>
      </c>
      <c r="B88" s="16">
        <v>30199000</v>
      </c>
      <c r="C88" t="s">
        <v>601</v>
      </c>
      <c r="D88" s="18">
        <v>8</v>
      </c>
      <c r="E88" t="str">
        <f t="shared" si="2"/>
        <v>030199000</v>
      </c>
      <c r="F88">
        <f t="shared" si="3"/>
        <v>0.08</v>
      </c>
    </row>
    <row r="89" spans="1:6">
      <c r="A89" s="16">
        <v>2026</v>
      </c>
      <c r="B89" s="16">
        <v>108740000</v>
      </c>
      <c r="C89" t="s">
        <v>604</v>
      </c>
      <c r="D89" s="18">
        <v>8</v>
      </c>
      <c r="E89" t="str">
        <f t="shared" si="2"/>
        <v>108740000</v>
      </c>
      <c r="F89">
        <f t="shared" si="3"/>
        <v>0.08</v>
      </c>
    </row>
    <row r="90" spans="1:6">
      <c r="A90" s="16">
        <v>2026</v>
      </c>
      <c r="B90" s="16">
        <v>80214000</v>
      </c>
      <c r="C90" t="s">
        <v>607</v>
      </c>
      <c r="D90" s="18">
        <v>8</v>
      </c>
      <c r="E90" t="str">
        <f t="shared" si="2"/>
        <v>080214000</v>
      </c>
      <c r="F90">
        <f t="shared" si="3"/>
        <v>0.08</v>
      </c>
    </row>
    <row r="91" spans="1:6">
      <c r="A91" s="16">
        <v>2026</v>
      </c>
      <c r="B91" s="16">
        <v>80502000</v>
      </c>
      <c r="C91" t="s">
        <v>611</v>
      </c>
      <c r="D91" s="17">
        <v>5.53</v>
      </c>
      <c r="E91" t="str">
        <f t="shared" si="2"/>
        <v>080502000</v>
      </c>
      <c r="F91">
        <f t="shared" si="3"/>
        <v>5.5300000000000002E-2</v>
      </c>
    </row>
    <row r="92" spans="1:6">
      <c r="A92" s="16">
        <v>2026</v>
      </c>
      <c r="B92" s="16">
        <v>10306000</v>
      </c>
      <c r="C92" t="s">
        <v>621</v>
      </c>
      <c r="D92" s="17">
        <v>2.39</v>
      </c>
      <c r="E92" t="str">
        <f t="shared" si="2"/>
        <v>010306000</v>
      </c>
      <c r="F92">
        <f t="shared" si="3"/>
        <v>2.3900000000000001E-2</v>
      </c>
    </row>
    <row r="93" spans="1:6">
      <c r="A93" s="16">
        <v>2026</v>
      </c>
      <c r="B93" s="16">
        <v>78530000</v>
      </c>
      <c r="C93" t="s">
        <v>625</v>
      </c>
      <c r="D93" s="18">
        <v>8</v>
      </c>
      <c r="E93" t="str">
        <f t="shared" si="2"/>
        <v>078530000</v>
      </c>
      <c r="F93">
        <f t="shared" si="3"/>
        <v>0.08</v>
      </c>
    </row>
    <row r="94" spans="1:6">
      <c r="A94" s="16">
        <v>2026</v>
      </c>
      <c r="B94" s="16">
        <v>100339000</v>
      </c>
      <c r="C94" t="s">
        <v>633</v>
      </c>
      <c r="D94" s="18">
        <v>8</v>
      </c>
      <c r="E94" t="str">
        <f t="shared" si="2"/>
        <v>100339000</v>
      </c>
      <c r="F94">
        <f t="shared" si="3"/>
        <v>0.08</v>
      </c>
    </row>
    <row r="95" spans="1:6">
      <c r="A95" s="16">
        <v>2026</v>
      </c>
      <c r="B95" s="16">
        <v>110221000</v>
      </c>
      <c r="C95" t="s">
        <v>637</v>
      </c>
      <c r="D95" s="17">
        <v>5.96</v>
      </c>
      <c r="E95" t="str">
        <f t="shared" si="2"/>
        <v>110221000</v>
      </c>
      <c r="F95">
        <f t="shared" si="3"/>
        <v>5.96E-2</v>
      </c>
    </row>
    <row r="96" spans="1:6">
      <c r="A96" s="16">
        <v>2026</v>
      </c>
      <c r="B96" s="16">
        <v>130406000</v>
      </c>
      <c r="C96" t="s">
        <v>652</v>
      </c>
      <c r="D96" s="18">
        <v>8</v>
      </c>
      <c r="E96" t="str">
        <f t="shared" si="2"/>
        <v>130406000</v>
      </c>
      <c r="F96">
        <f t="shared" si="3"/>
        <v>0.08</v>
      </c>
    </row>
    <row r="97" spans="1:6">
      <c r="A97" s="16">
        <v>2026</v>
      </c>
      <c r="B97" s="16">
        <v>140413000</v>
      </c>
      <c r="C97" t="s">
        <v>666</v>
      </c>
      <c r="D97" s="17">
        <v>5.43</v>
      </c>
      <c r="E97" t="str">
        <f t="shared" si="2"/>
        <v>140413000</v>
      </c>
      <c r="F97">
        <f t="shared" si="3"/>
        <v>5.4299999999999994E-2</v>
      </c>
    </row>
    <row r="98" spans="1:6">
      <c r="A98" s="16">
        <v>2026</v>
      </c>
      <c r="B98" s="16">
        <v>70414000</v>
      </c>
      <c r="C98" t="s">
        <v>670</v>
      </c>
      <c r="D98" s="17">
        <v>6.67</v>
      </c>
      <c r="E98" t="str">
        <f t="shared" si="2"/>
        <v>070414000</v>
      </c>
      <c r="F98">
        <f t="shared" si="3"/>
        <v>6.6699999999999995E-2</v>
      </c>
    </row>
    <row r="99" spans="1:6">
      <c r="A99" s="16">
        <v>2026</v>
      </c>
      <c r="B99" s="16">
        <v>78544000</v>
      </c>
      <c r="C99" t="s">
        <v>682</v>
      </c>
      <c r="D99" s="18">
        <v>8</v>
      </c>
      <c r="E99" t="str">
        <f t="shared" si="2"/>
        <v>078544000</v>
      </c>
      <c r="F99">
        <f t="shared" si="3"/>
        <v>0.08</v>
      </c>
    </row>
    <row r="100" spans="1:6">
      <c r="A100" s="16">
        <v>2026</v>
      </c>
      <c r="B100" s="16">
        <v>108666000</v>
      </c>
      <c r="C100" t="s">
        <v>692</v>
      </c>
      <c r="D100" s="18">
        <v>8</v>
      </c>
      <c r="E100" t="str">
        <f t="shared" si="2"/>
        <v>108666000</v>
      </c>
      <c r="F100">
        <f t="shared" si="3"/>
        <v>0.08</v>
      </c>
    </row>
    <row r="101" spans="1:6">
      <c r="A101" s="16">
        <v>2026</v>
      </c>
      <c r="B101" s="16">
        <v>108502000</v>
      </c>
      <c r="C101" t="s">
        <v>685</v>
      </c>
      <c r="D101" s="18">
        <v>8</v>
      </c>
      <c r="E101" t="str">
        <f t="shared" si="2"/>
        <v>108502000</v>
      </c>
      <c r="F101">
        <f t="shared" si="3"/>
        <v>0.08</v>
      </c>
    </row>
    <row r="102" spans="1:6">
      <c r="A102" s="16">
        <v>2026</v>
      </c>
      <c r="B102" s="16">
        <v>108503000</v>
      </c>
      <c r="C102" t="s">
        <v>688</v>
      </c>
      <c r="D102" s="18">
        <v>8</v>
      </c>
      <c r="E102" t="str">
        <f t="shared" si="2"/>
        <v>108503000</v>
      </c>
      <c r="F102">
        <f t="shared" si="3"/>
        <v>0.08</v>
      </c>
    </row>
    <row r="103" spans="1:6">
      <c r="A103" s="16">
        <v>2026</v>
      </c>
      <c r="B103" s="16">
        <v>70297000</v>
      </c>
      <c r="C103" t="s">
        <v>708</v>
      </c>
      <c r="D103" s="17">
        <v>4.34</v>
      </c>
      <c r="E103" t="str">
        <f t="shared" si="2"/>
        <v>070297000</v>
      </c>
      <c r="F103">
        <f t="shared" si="3"/>
        <v>4.3400000000000001E-2</v>
      </c>
    </row>
    <row r="104" spans="1:6">
      <c r="A104" s="16">
        <v>2026</v>
      </c>
      <c r="B104" s="16">
        <v>108668000</v>
      </c>
      <c r="C104" t="s">
        <v>715</v>
      </c>
      <c r="D104" s="18">
        <v>8</v>
      </c>
      <c r="E104" t="str">
        <f t="shared" si="2"/>
        <v>108668000</v>
      </c>
      <c r="F104">
        <f t="shared" si="3"/>
        <v>0.08</v>
      </c>
    </row>
    <row r="105" spans="1:6">
      <c r="A105" s="16">
        <v>2026</v>
      </c>
      <c r="B105" s="16">
        <v>20227000</v>
      </c>
      <c r="C105" t="s">
        <v>741</v>
      </c>
      <c r="D105" s="17">
        <v>7.38</v>
      </c>
      <c r="E105" t="str">
        <f t="shared" si="2"/>
        <v>020227000</v>
      </c>
      <c r="F105">
        <f t="shared" si="3"/>
        <v>7.3800000000000004E-2</v>
      </c>
    </row>
    <row r="106" spans="1:6">
      <c r="A106" s="16">
        <v>2026</v>
      </c>
      <c r="B106" s="16">
        <v>70289000</v>
      </c>
      <c r="C106" t="s">
        <v>749</v>
      </c>
      <c r="D106" s="17">
        <v>3.02</v>
      </c>
      <c r="E106" t="str">
        <f t="shared" si="2"/>
        <v>070289000</v>
      </c>
      <c r="F106">
        <f t="shared" si="3"/>
        <v>3.0200000000000001E-2</v>
      </c>
    </row>
    <row r="107" spans="1:6">
      <c r="A107" s="16">
        <v>2026</v>
      </c>
      <c r="B107" s="16">
        <v>78222000</v>
      </c>
      <c r="C107" t="s">
        <v>756</v>
      </c>
      <c r="D107" s="18">
        <v>8</v>
      </c>
      <c r="E107" t="str">
        <f t="shared" si="2"/>
        <v>078222000</v>
      </c>
      <c r="F107">
        <f t="shared" si="3"/>
        <v>0.08</v>
      </c>
    </row>
    <row r="108" spans="1:6">
      <c r="A108" s="16">
        <v>2026</v>
      </c>
      <c r="B108" s="16">
        <v>78541000</v>
      </c>
      <c r="C108" t="s">
        <v>763</v>
      </c>
      <c r="D108" s="18">
        <v>8</v>
      </c>
      <c r="E108" t="str">
        <f t="shared" si="2"/>
        <v>078541000</v>
      </c>
      <c r="F108">
        <f t="shared" si="3"/>
        <v>0.08</v>
      </c>
    </row>
    <row r="109" spans="1:6">
      <c r="A109" s="16">
        <v>2026</v>
      </c>
      <c r="B109" s="16">
        <v>70801000</v>
      </c>
      <c r="C109" t="s">
        <v>2400</v>
      </c>
      <c r="D109" s="18">
        <v>8</v>
      </c>
      <c r="E109" t="str">
        <f t="shared" si="2"/>
        <v>070801000</v>
      </c>
      <c r="F109">
        <f t="shared" si="3"/>
        <v>0.08</v>
      </c>
    </row>
    <row r="110" spans="1:6">
      <c r="A110" s="16">
        <v>2026</v>
      </c>
      <c r="B110" s="16">
        <v>108653000</v>
      </c>
      <c r="C110" t="s">
        <v>774</v>
      </c>
      <c r="D110" s="18">
        <v>8</v>
      </c>
      <c r="E110" t="str">
        <f t="shared" si="2"/>
        <v>108653000</v>
      </c>
      <c r="F110">
        <f t="shared" si="3"/>
        <v>0.08</v>
      </c>
    </row>
    <row r="111" spans="1:6">
      <c r="A111" s="16">
        <v>2026</v>
      </c>
      <c r="B111" s="16">
        <v>78558000</v>
      </c>
      <c r="C111" t="s">
        <v>820</v>
      </c>
      <c r="D111" s="18">
        <v>8</v>
      </c>
      <c r="E111" t="str">
        <f t="shared" si="2"/>
        <v>078558000</v>
      </c>
      <c r="F111">
        <f t="shared" si="3"/>
        <v>0.08</v>
      </c>
    </row>
    <row r="112" spans="1:6">
      <c r="A112" s="16">
        <v>2026</v>
      </c>
      <c r="B112" s="16">
        <v>110411000</v>
      </c>
      <c r="C112" t="s">
        <v>828</v>
      </c>
      <c r="D112" s="18">
        <v>8</v>
      </c>
      <c r="E112" t="str">
        <f t="shared" si="2"/>
        <v>110411000</v>
      </c>
      <c r="F112">
        <f t="shared" si="3"/>
        <v>0.08</v>
      </c>
    </row>
    <row r="113" spans="1:6">
      <c r="A113" s="16">
        <v>2026</v>
      </c>
      <c r="B113" s="16">
        <v>78401000</v>
      </c>
      <c r="C113" t="s">
        <v>832</v>
      </c>
      <c r="D113" s="18">
        <v>8</v>
      </c>
      <c r="E113" t="str">
        <f t="shared" si="2"/>
        <v>078401000</v>
      </c>
      <c r="F113">
        <f t="shared" si="3"/>
        <v>0.08</v>
      </c>
    </row>
    <row r="114" spans="1:6">
      <c r="A114" s="16">
        <v>2026</v>
      </c>
      <c r="B114" s="16">
        <v>78239000</v>
      </c>
      <c r="C114" t="s">
        <v>843</v>
      </c>
      <c r="D114" s="18">
        <v>8</v>
      </c>
      <c r="E114" t="str">
        <f t="shared" si="2"/>
        <v>078239000</v>
      </c>
      <c r="F114">
        <f t="shared" si="3"/>
        <v>0.08</v>
      </c>
    </row>
    <row r="115" spans="1:6">
      <c r="A115" s="16">
        <v>2026</v>
      </c>
      <c r="B115" s="16">
        <v>78785000</v>
      </c>
      <c r="C115" t="s">
        <v>853</v>
      </c>
      <c r="D115" s="18">
        <v>8</v>
      </c>
      <c r="E115" t="str">
        <f t="shared" si="2"/>
        <v>078785000</v>
      </c>
      <c r="F115">
        <f t="shared" si="3"/>
        <v>0.08</v>
      </c>
    </row>
    <row r="116" spans="1:6">
      <c r="A116" s="16">
        <v>2026</v>
      </c>
      <c r="B116" s="16">
        <v>38705000</v>
      </c>
      <c r="C116" t="s">
        <v>866</v>
      </c>
      <c r="D116" s="18">
        <v>8</v>
      </c>
      <c r="E116" t="str">
        <f t="shared" si="2"/>
        <v>038705000</v>
      </c>
      <c r="F116">
        <f t="shared" si="3"/>
        <v>0.08</v>
      </c>
    </row>
    <row r="117" spans="1:6">
      <c r="A117" s="16">
        <v>2026</v>
      </c>
      <c r="B117" s="16">
        <v>30201000</v>
      </c>
      <c r="C117" t="s">
        <v>869</v>
      </c>
      <c r="D117" s="17">
        <v>3.61</v>
      </c>
      <c r="E117" t="str">
        <f t="shared" si="2"/>
        <v>030201000</v>
      </c>
      <c r="F117">
        <f t="shared" si="3"/>
        <v>3.61E-2</v>
      </c>
    </row>
    <row r="118" spans="1:6">
      <c r="A118" s="16">
        <v>2026</v>
      </c>
      <c r="B118" s="16">
        <v>110201000</v>
      </c>
      <c r="C118" t="s">
        <v>873</v>
      </c>
      <c r="D118" s="17">
        <v>4.1100000000000003</v>
      </c>
      <c r="E118" t="str">
        <f t="shared" si="2"/>
        <v>110201000</v>
      </c>
      <c r="F118">
        <f t="shared" si="3"/>
        <v>4.1100000000000005E-2</v>
      </c>
    </row>
    <row r="119" spans="1:6">
      <c r="A119" s="16">
        <v>2026</v>
      </c>
      <c r="B119" s="16">
        <v>100208000</v>
      </c>
      <c r="C119" t="s">
        <v>877</v>
      </c>
      <c r="D119" s="17">
        <v>4.96</v>
      </c>
      <c r="E119" t="str">
        <f t="shared" si="2"/>
        <v>100208000</v>
      </c>
      <c r="F119">
        <f t="shared" si="3"/>
        <v>4.9599999999999998E-2</v>
      </c>
    </row>
    <row r="120" spans="1:6">
      <c r="A120" s="16">
        <v>2026</v>
      </c>
      <c r="B120" s="16">
        <v>50207000</v>
      </c>
      <c r="C120" t="s">
        <v>885</v>
      </c>
      <c r="D120" s="18">
        <v>8</v>
      </c>
      <c r="E120" t="str">
        <f t="shared" si="2"/>
        <v>050207000</v>
      </c>
      <c r="F120">
        <f t="shared" si="3"/>
        <v>0.08</v>
      </c>
    </row>
    <row r="121" spans="1:6">
      <c r="A121" s="16">
        <v>2026</v>
      </c>
      <c r="B121" s="16">
        <v>70298000</v>
      </c>
      <c r="C121" t="s">
        <v>889</v>
      </c>
      <c r="D121" s="18">
        <v>8</v>
      </c>
      <c r="E121" t="str">
        <f t="shared" si="2"/>
        <v>070298000</v>
      </c>
      <c r="F121">
        <f t="shared" si="3"/>
        <v>0.08</v>
      </c>
    </row>
    <row r="122" spans="1:6">
      <c r="A122" s="16">
        <v>2026</v>
      </c>
      <c r="B122" s="16">
        <v>70445000</v>
      </c>
      <c r="C122" t="s">
        <v>893</v>
      </c>
      <c r="D122" s="18">
        <v>8</v>
      </c>
      <c r="E122" t="str">
        <f t="shared" si="2"/>
        <v>070445000</v>
      </c>
      <c r="F122">
        <f t="shared" si="3"/>
        <v>0.08</v>
      </c>
    </row>
    <row r="123" spans="1:6">
      <c r="A123" s="16">
        <v>2026</v>
      </c>
      <c r="B123" s="16">
        <v>78638000</v>
      </c>
      <c r="C123" t="s">
        <v>911</v>
      </c>
      <c r="D123" s="18">
        <v>8</v>
      </c>
      <c r="E123" t="str">
        <f t="shared" si="2"/>
        <v>078638000</v>
      </c>
      <c r="F123">
        <f t="shared" si="3"/>
        <v>0.08</v>
      </c>
    </row>
    <row r="124" spans="1:6">
      <c r="A124" s="16">
        <v>2026</v>
      </c>
      <c r="B124" s="16">
        <v>71699005</v>
      </c>
      <c r="C124" t="s">
        <v>2401</v>
      </c>
      <c r="D124" s="18">
        <v>8</v>
      </c>
      <c r="E124" t="str">
        <f t="shared" si="2"/>
        <v>071699005</v>
      </c>
      <c r="F124">
        <f t="shared" si="3"/>
        <v>0.08</v>
      </c>
    </row>
    <row r="125" spans="1:6">
      <c r="A125" s="16">
        <v>2026</v>
      </c>
      <c r="B125" s="16">
        <v>78611000</v>
      </c>
      <c r="C125" t="s">
        <v>915</v>
      </c>
      <c r="D125" s="18">
        <v>8</v>
      </c>
      <c r="E125" t="str">
        <f t="shared" si="2"/>
        <v>078611000</v>
      </c>
      <c r="F125">
        <f t="shared" si="3"/>
        <v>0.08</v>
      </c>
    </row>
    <row r="126" spans="1:6">
      <c r="A126" s="16">
        <v>2026</v>
      </c>
      <c r="B126" s="16">
        <v>140432000</v>
      </c>
      <c r="C126" t="s">
        <v>919</v>
      </c>
      <c r="D126" s="17">
        <v>4</v>
      </c>
      <c r="E126" t="str">
        <f t="shared" si="2"/>
        <v>140432000</v>
      </c>
      <c r="F126">
        <f t="shared" si="3"/>
        <v>0.04</v>
      </c>
    </row>
    <row r="127" spans="1:6">
      <c r="A127" s="16">
        <v>2026</v>
      </c>
      <c r="B127" s="16">
        <v>10220000</v>
      </c>
      <c r="C127" t="s">
        <v>923</v>
      </c>
      <c r="D127" s="17">
        <v>7.8</v>
      </c>
      <c r="E127" t="str">
        <f t="shared" si="2"/>
        <v>010220000</v>
      </c>
      <c r="F127">
        <f t="shared" si="3"/>
        <v>7.8E-2</v>
      </c>
    </row>
    <row r="128" spans="1:6">
      <c r="A128" s="16">
        <v>2026</v>
      </c>
      <c r="B128" s="16">
        <v>70224000</v>
      </c>
      <c r="C128" t="s">
        <v>938</v>
      </c>
      <c r="D128" s="18">
        <v>8</v>
      </c>
      <c r="E128" t="str">
        <f t="shared" si="2"/>
        <v>070224000</v>
      </c>
      <c r="F128">
        <f t="shared" si="3"/>
        <v>0.08</v>
      </c>
    </row>
    <row r="129" spans="1:6">
      <c r="A129" s="16">
        <v>2026</v>
      </c>
      <c r="B129" s="16">
        <v>40149000</v>
      </c>
      <c r="C129" t="s">
        <v>942</v>
      </c>
      <c r="D129" s="18">
        <v>8</v>
      </c>
      <c r="E129" t="str">
        <f t="shared" si="2"/>
        <v>040149000</v>
      </c>
      <c r="F129">
        <f t="shared" si="3"/>
        <v>0.08</v>
      </c>
    </row>
    <row r="130" spans="1:6">
      <c r="A130" s="16">
        <v>2026</v>
      </c>
      <c r="B130" s="16">
        <v>70241000</v>
      </c>
      <c r="C130" t="s">
        <v>949</v>
      </c>
      <c r="D130" s="17">
        <v>3.87</v>
      </c>
      <c r="E130" t="str">
        <f t="shared" si="2"/>
        <v>070241000</v>
      </c>
      <c r="F130">
        <f t="shared" si="3"/>
        <v>3.8699999999999998E-2</v>
      </c>
    </row>
    <row r="131" spans="1:6">
      <c r="A131" s="16">
        <v>2026</v>
      </c>
      <c r="B131" s="16">
        <v>38715000</v>
      </c>
      <c r="C131" t="s">
        <v>953</v>
      </c>
      <c r="D131" s="18">
        <v>8</v>
      </c>
      <c r="E131" t="str">
        <f t="shared" ref="E131:E194" si="4">TEXT(B131, "000000000")</f>
        <v>038715000</v>
      </c>
      <c r="F131">
        <f t="shared" ref="F131:F194" si="5">D131/100</f>
        <v>0.08</v>
      </c>
    </row>
    <row r="132" spans="1:6">
      <c r="A132" s="16">
        <v>2026</v>
      </c>
      <c r="B132" s="16">
        <v>70440000</v>
      </c>
      <c r="C132" t="s">
        <v>956</v>
      </c>
      <c r="D132" s="17">
        <v>6.11</v>
      </c>
      <c r="E132" t="str">
        <f t="shared" si="4"/>
        <v>070440000</v>
      </c>
      <c r="F132">
        <f t="shared" si="5"/>
        <v>6.1100000000000002E-2</v>
      </c>
    </row>
    <row r="133" spans="1:6">
      <c r="A133" s="16">
        <v>2026</v>
      </c>
      <c r="B133" s="16">
        <v>78540000</v>
      </c>
      <c r="C133" t="s">
        <v>960</v>
      </c>
      <c r="D133" s="18">
        <v>8</v>
      </c>
      <c r="E133" t="str">
        <f t="shared" si="4"/>
        <v>078540000</v>
      </c>
      <c r="F133">
        <f t="shared" si="5"/>
        <v>0.08</v>
      </c>
    </row>
    <row r="134" spans="1:6">
      <c r="A134" s="16">
        <v>2026</v>
      </c>
      <c r="B134" s="16">
        <v>70505000</v>
      </c>
      <c r="C134" t="s">
        <v>963</v>
      </c>
      <c r="D134" s="17">
        <v>2.9</v>
      </c>
      <c r="E134" t="str">
        <f t="shared" si="4"/>
        <v>070505000</v>
      </c>
      <c r="F134">
        <f t="shared" si="5"/>
        <v>2.8999999999999998E-2</v>
      </c>
    </row>
    <row r="135" spans="1:6">
      <c r="A135" s="16">
        <v>2026</v>
      </c>
      <c r="B135" s="16">
        <v>40201000</v>
      </c>
      <c r="C135" t="s">
        <v>966</v>
      </c>
      <c r="D135" s="17">
        <v>7.05</v>
      </c>
      <c r="E135" t="str">
        <f t="shared" si="4"/>
        <v>040201000</v>
      </c>
      <c r="F135">
        <f t="shared" si="5"/>
        <v>7.0499999999999993E-2</v>
      </c>
    </row>
    <row r="136" spans="1:6">
      <c r="A136" s="16">
        <v>2026</v>
      </c>
      <c r="B136" s="16">
        <v>30204000</v>
      </c>
      <c r="C136" t="s">
        <v>974</v>
      </c>
      <c r="D136" s="18">
        <v>8</v>
      </c>
      <c r="E136" t="str">
        <f t="shared" si="4"/>
        <v>030204000</v>
      </c>
      <c r="F136">
        <f t="shared" si="5"/>
        <v>0.08</v>
      </c>
    </row>
    <row r="137" spans="1:6">
      <c r="A137" s="16">
        <v>2026</v>
      </c>
      <c r="B137" s="16">
        <v>108789000</v>
      </c>
      <c r="C137" t="s">
        <v>982</v>
      </c>
      <c r="D137" s="18">
        <v>8</v>
      </c>
      <c r="E137" t="str">
        <f t="shared" si="4"/>
        <v>108789000</v>
      </c>
      <c r="F137">
        <f t="shared" si="5"/>
        <v>0.08</v>
      </c>
    </row>
    <row r="138" spans="1:6">
      <c r="A138" s="16">
        <v>2026</v>
      </c>
      <c r="B138" s="16">
        <v>80303000</v>
      </c>
      <c r="C138" t="s">
        <v>990</v>
      </c>
      <c r="D138" s="18">
        <v>8</v>
      </c>
      <c r="E138" t="str">
        <f t="shared" si="4"/>
        <v>080303000</v>
      </c>
      <c r="F138">
        <f t="shared" si="5"/>
        <v>0.08</v>
      </c>
    </row>
    <row r="139" spans="1:6">
      <c r="A139" s="16">
        <v>2026</v>
      </c>
      <c r="B139" s="16">
        <v>40241000</v>
      </c>
      <c r="C139" t="s">
        <v>1007</v>
      </c>
      <c r="D139" s="18">
        <v>8</v>
      </c>
      <c r="E139" t="str">
        <f t="shared" si="4"/>
        <v>040241000</v>
      </c>
      <c r="F139">
        <f t="shared" si="5"/>
        <v>0.08</v>
      </c>
    </row>
    <row r="140" spans="1:6">
      <c r="A140" s="16">
        <v>2026</v>
      </c>
      <c r="B140" s="16">
        <v>78627000</v>
      </c>
      <c r="C140" t="s">
        <v>1012</v>
      </c>
      <c r="D140" s="18">
        <v>8</v>
      </c>
      <c r="E140" t="str">
        <f t="shared" si="4"/>
        <v>078627000</v>
      </c>
      <c r="F140">
        <f t="shared" si="5"/>
        <v>0.08</v>
      </c>
    </row>
    <row r="141" spans="1:6">
      <c r="A141" s="16">
        <v>2026</v>
      </c>
      <c r="B141" s="16">
        <v>90206000</v>
      </c>
      <c r="C141" t="s">
        <v>1015</v>
      </c>
      <c r="D141" s="18">
        <v>8</v>
      </c>
      <c r="E141" t="str">
        <f t="shared" si="4"/>
        <v>090206000</v>
      </c>
      <c r="F141">
        <f t="shared" si="5"/>
        <v>0.08</v>
      </c>
    </row>
    <row r="142" spans="1:6">
      <c r="A142" s="16">
        <v>2026</v>
      </c>
      <c r="B142" s="16">
        <v>108775000</v>
      </c>
      <c r="C142" t="s">
        <v>1037</v>
      </c>
      <c r="D142" s="18">
        <v>8</v>
      </c>
      <c r="E142" t="str">
        <f t="shared" si="4"/>
        <v>108775000</v>
      </c>
      <c r="F142">
        <f t="shared" si="5"/>
        <v>0.08</v>
      </c>
    </row>
    <row r="143" spans="1:6">
      <c r="A143" s="16">
        <v>2026</v>
      </c>
      <c r="B143" s="16">
        <v>70260000</v>
      </c>
      <c r="C143" t="s">
        <v>1044</v>
      </c>
      <c r="D143" s="17">
        <v>5.25</v>
      </c>
      <c r="E143" t="str">
        <f t="shared" si="4"/>
        <v>070260000</v>
      </c>
      <c r="F143">
        <f t="shared" si="5"/>
        <v>5.2499999999999998E-2</v>
      </c>
    </row>
    <row r="144" spans="1:6">
      <c r="A144" s="16">
        <v>2026</v>
      </c>
      <c r="B144" s="16">
        <v>78204000</v>
      </c>
      <c r="C144" t="s">
        <v>1051</v>
      </c>
      <c r="D144" s="18">
        <v>8</v>
      </c>
      <c r="E144" t="str">
        <f t="shared" si="4"/>
        <v>078204000</v>
      </c>
      <c r="F144">
        <f t="shared" si="5"/>
        <v>0.08</v>
      </c>
    </row>
    <row r="145" spans="1:6">
      <c r="A145" s="16">
        <v>2026</v>
      </c>
      <c r="B145" s="16">
        <v>90203000</v>
      </c>
      <c r="C145" t="s">
        <v>1055</v>
      </c>
      <c r="D145" s="18">
        <v>8</v>
      </c>
      <c r="E145" t="str">
        <f t="shared" si="4"/>
        <v>090203000</v>
      </c>
      <c r="F145">
        <f t="shared" si="5"/>
        <v>0.08</v>
      </c>
    </row>
    <row r="146" spans="1:6">
      <c r="A146" s="16">
        <v>2026</v>
      </c>
      <c r="B146" s="16">
        <v>130222000</v>
      </c>
      <c r="C146" t="s">
        <v>1064</v>
      </c>
      <c r="D146" s="17">
        <v>4.6100000000000003</v>
      </c>
      <c r="E146" t="str">
        <f t="shared" si="4"/>
        <v>130222000</v>
      </c>
      <c r="F146">
        <f t="shared" si="5"/>
        <v>4.6100000000000002E-2</v>
      </c>
    </row>
    <row r="147" spans="1:6">
      <c r="A147" s="16">
        <v>2026</v>
      </c>
      <c r="B147" s="16">
        <v>70405000</v>
      </c>
      <c r="C147" t="s">
        <v>1135</v>
      </c>
      <c r="D147" s="18">
        <v>8</v>
      </c>
      <c r="E147" t="str">
        <f t="shared" si="4"/>
        <v>070405000</v>
      </c>
      <c r="F147">
        <f t="shared" si="5"/>
        <v>0.08</v>
      </c>
    </row>
    <row r="148" spans="1:6">
      <c r="A148" s="16">
        <v>2026</v>
      </c>
      <c r="B148" s="16">
        <v>110244000</v>
      </c>
      <c r="C148" t="s">
        <v>1139</v>
      </c>
      <c r="D148" s="17">
        <v>3.52</v>
      </c>
      <c r="E148" t="str">
        <f t="shared" si="4"/>
        <v>110244000</v>
      </c>
      <c r="F148">
        <f t="shared" si="5"/>
        <v>3.5200000000000002E-2</v>
      </c>
    </row>
    <row r="149" spans="1:6">
      <c r="A149" s="16">
        <v>2026</v>
      </c>
      <c r="B149" s="16">
        <v>78928000</v>
      </c>
      <c r="C149" t="s">
        <v>1147</v>
      </c>
      <c r="D149" s="18">
        <v>8</v>
      </c>
      <c r="E149" t="str">
        <f t="shared" si="4"/>
        <v>078928000</v>
      </c>
      <c r="F149">
        <f t="shared" si="5"/>
        <v>0.08</v>
      </c>
    </row>
    <row r="150" spans="1:6">
      <c r="A150" s="16">
        <v>2026</v>
      </c>
      <c r="B150" s="16">
        <v>90202000</v>
      </c>
      <c r="C150" t="s">
        <v>1150</v>
      </c>
      <c r="D150" s="18">
        <v>8</v>
      </c>
      <c r="E150" t="str">
        <f t="shared" si="4"/>
        <v>090202000</v>
      </c>
      <c r="F150">
        <f t="shared" si="5"/>
        <v>0.08</v>
      </c>
    </row>
    <row r="151" spans="1:6">
      <c r="A151" s="16">
        <v>2026</v>
      </c>
      <c r="B151" s="16">
        <v>78240000</v>
      </c>
      <c r="C151" t="s">
        <v>1157</v>
      </c>
      <c r="D151" s="18">
        <v>8</v>
      </c>
      <c r="E151" t="str">
        <f t="shared" si="4"/>
        <v>078240000</v>
      </c>
      <c r="F151">
        <f t="shared" si="5"/>
        <v>0.08</v>
      </c>
    </row>
    <row r="152" spans="1:6">
      <c r="A152" s="16">
        <v>2026</v>
      </c>
      <c r="B152" s="16">
        <v>128704000</v>
      </c>
      <c r="C152" t="s">
        <v>1161</v>
      </c>
      <c r="D152" s="18">
        <v>8</v>
      </c>
      <c r="E152" t="str">
        <f t="shared" si="4"/>
        <v>128704000</v>
      </c>
      <c r="F152">
        <f t="shared" si="5"/>
        <v>0.08</v>
      </c>
    </row>
    <row r="153" spans="1:6">
      <c r="A153" s="16">
        <v>2026</v>
      </c>
      <c r="B153" s="16">
        <v>78230000</v>
      </c>
      <c r="C153" t="s">
        <v>1164</v>
      </c>
      <c r="D153" s="18">
        <v>8</v>
      </c>
      <c r="E153" t="str">
        <f t="shared" si="4"/>
        <v>078230000</v>
      </c>
      <c r="F153">
        <f t="shared" si="5"/>
        <v>0.08</v>
      </c>
    </row>
    <row r="154" spans="1:6">
      <c r="A154" s="16">
        <v>2026</v>
      </c>
      <c r="B154" s="16">
        <v>78718000</v>
      </c>
      <c r="C154" t="s">
        <v>1167</v>
      </c>
      <c r="D154" s="18">
        <v>8</v>
      </c>
      <c r="E154" t="str">
        <f t="shared" si="4"/>
        <v>078718000</v>
      </c>
      <c r="F154">
        <f t="shared" si="5"/>
        <v>0.08</v>
      </c>
    </row>
    <row r="155" spans="1:6">
      <c r="A155" s="16">
        <v>2026</v>
      </c>
      <c r="B155" s="16">
        <v>78570000</v>
      </c>
      <c r="C155" t="s">
        <v>1170</v>
      </c>
      <c r="D155" s="18">
        <v>8</v>
      </c>
      <c r="E155" t="str">
        <f t="shared" si="4"/>
        <v>078570000</v>
      </c>
      <c r="F155">
        <f t="shared" si="5"/>
        <v>0.08</v>
      </c>
    </row>
    <row r="156" spans="1:6">
      <c r="A156" s="16">
        <v>2026</v>
      </c>
      <c r="B156" s="16">
        <v>78580000</v>
      </c>
      <c r="C156" t="s">
        <v>1173</v>
      </c>
      <c r="D156" s="18">
        <v>8</v>
      </c>
      <c r="E156" t="str">
        <f t="shared" si="4"/>
        <v>078580000</v>
      </c>
      <c r="F156">
        <f t="shared" si="5"/>
        <v>0.08</v>
      </c>
    </row>
    <row r="157" spans="1:6">
      <c r="A157" s="16">
        <v>2026</v>
      </c>
      <c r="B157" s="16">
        <v>78571000</v>
      </c>
      <c r="C157" t="s">
        <v>1176</v>
      </c>
      <c r="D157" s="18">
        <v>8</v>
      </c>
      <c r="E157" t="str">
        <f t="shared" si="4"/>
        <v>078571000</v>
      </c>
      <c r="F157">
        <f t="shared" si="5"/>
        <v>0.08</v>
      </c>
    </row>
    <row r="158" spans="1:6">
      <c r="A158" s="16">
        <v>2026</v>
      </c>
      <c r="B158" s="16">
        <v>78949000</v>
      </c>
      <c r="C158" t="s">
        <v>1179</v>
      </c>
      <c r="D158" s="18">
        <v>8</v>
      </c>
      <c r="E158" t="str">
        <f t="shared" si="4"/>
        <v>078949000</v>
      </c>
      <c r="F158">
        <f t="shared" si="5"/>
        <v>0.08</v>
      </c>
    </row>
    <row r="159" spans="1:6">
      <c r="A159" s="16">
        <v>2026</v>
      </c>
      <c r="B159" s="16">
        <v>78576000</v>
      </c>
      <c r="C159" t="s">
        <v>1182</v>
      </c>
      <c r="D159" s="18">
        <v>8</v>
      </c>
      <c r="E159" t="str">
        <f t="shared" si="4"/>
        <v>078576000</v>
      </c>
      <c r="F159">
        <f t="shared" si="5"/>
        <v>0.08</v>
      </c>
    </row>
    <row r="160" spans="1:6">
      <c r="A160" s="16">
        <v>2026</v>
      </c>
      <c r="B160" s="16">
        <v>108706000</v>
      </c>
      <c r="C160" t="s">
        <v>1186</v>
      </c>
      <c r="D160" s="18">
        <v>8</v>
      </c>
      <c r="E160" t="str">
        <f t="shared" si="4"/>
        <v>108706000</v>
      </c>
      <c r="F160">
        <f t="shared" si="5"/>
        <v>0.08</v>
      </c>
    </row>
    <row r="161" spans="1:6">
      <c r="A161" s="16">
        <v>2026</v>
      </c>
      <c r="B161" s="16">
        <v>78999000</v>
      </c>
      <c r="C161" t="s">
        <v>1189</v>
      </c>
      <c r="D161" s="18">
        <v>8</v>
      </c>
      <c r="E161" t="str">
        <f t="shared" si="4"/>
        <v>078999000</v>
      </c>
      <c r="F161">
        <f t="shared" si="5"/>
        <v>0.08</v>
      </c>
    </row>
    <row r="162" spans="1:6">
      <c r="A162" s="16">
        <v>2026</v>
      </c>
      <c r="B162" s="16">
        <v>78765000</v>
      </c>
      <c r="C162" t="s">
        <v>1192</v>
      </c>
      <c r="D162" s="18">
        <v>8</v>
      </c>
      <c r="E162" t="str">
        <f t="shared" si="4"/>
        <v>078765000</v>
      </c>
      <c r="F162">
        <f t="shared" si="5"/>
        <v>0.08</v>
      </c>
    </row>
    <row r="163" spans="1:6">
      <c r="A163" s="16">
        <v>2026</v>
      </c>
      <c r="B163" s="16">
        <v>78952000</v>
      </c>
      <c r="C163" t="s">
        <v>1195</v>
      </c>
      <c r="D163" s="18">
        <v>8</v>
      </c>
      <c r="E163" t="str">
        <f t="shared" si="4"/>
        <v>078952000</v>
      </c>
      <c r="F163">
        <f t="shared" si="5"/>
        <v>0.08</v>
      </c>
    </row>
    <row r="164" spans="1:6">
      <c r="A164" s="16">
        <v>2026</v>
      </c>
      <c r="B164" s="16">
        <v>78954000</v>
      </c>
      <c r="C164" t="s">
        <v>1199</v>
      </c>
      <c r="D164" s="18">
        <v>8</v>
      </c>
      <c r="E164" t="str">
        <f t="shared" si="4"/>
        <v>078954000</v>
      </c>
      <c r="F164">
        <f t="shared" si="5"/>
        <v>0.08</v>
      </c>
    </row>
    <row r="165" spans="1:6">
      <c r="A165" s="16">
        <v>2026</v>
      </c>
      <c r="B165" s="16">
        <v>78567000</v>
      </c>
      <c r="C165" t="s">
        <v>1202</v>
      </c>
      <c r="D165" s="18">
        <v>8</v>
      </c>
      <c r="E165" t="str">
        <f t="shared" si="4"/>
        <v>078567000</v>
      </c>
      <c r="F165">
        <f t="shared" si="5"/>
        <v>0.08</v>
      </c>
    </row>
    <row r="166" spans="1:6">
      <c r="A166" s="16">
        <v>2026</v>
      </c>
      <c r="B166" s="16">
        <v>78616000</v>
      </c>
      <c r="C166" t="s">
        <v>1210</v>
      </c>
      <c r="D166" s="18">
        <v>8</v>
      </c>
      <c r="E166" t="str">
        <f t="shared" si="4"/>
        <v>078616000</v>
      </c>
      <c r="F166">
        <f t="shared" si="5"/>
        <v>0.08</v>
      </c>
    </row>
    <row r="167" spans="1:6">
      <c r="A167" s="16">
        <v>2026</v>
      </c>
      <c r="B167" s="16">
        <v>90227000</v>
      </c>
      <c r="C167" t="s">
        <v>1214</v>
      </c>
      <c r="D167" s="18">
        <v>8</v>
      </c>
      <c r="E167" t="str">
        <f t="shared" si="4"/>
        <v>090227000</v>
      </c>
      <c r="F167">
        <f t="shared" si="5"/>
        <v>0.08</v>
      </c>
    </row>
    <row r="168" spans="1:6">
      <c r="A168" s="16">
        <v>2026</v>
      </c>
      <c r="B168" s="16">
        <v>138759000</v>
      </c>
      <c r="C168" t="s">
        <v>1218</v>
      </c>
      <c r="D168" s="18">
        <v>8</v>
      </c>
      <c r="E168" t="str">
        <f t="shared" si="4"/>
        <v>138759000</v>
      </c>
      <c r="F168">
        <f t="shared" si="5"/>
        <v>0.08</v>
      </c>
    </row>
    <row r="169" spans="1:6">
      <c r="A169" s="16">
        <v>2026</v>
      </c>
      <c r="B169" s="16">
        <v>80220000</v>
      </c>
      <c r="C169" t="s">
        <v>1237</v>
      </c>
      <c r="D169" s="17">
        <v>4.0599999999999996</v>
      </c>
      <c r="E169" t="str">
        <f t="shared" si="4"/>
        <v>080220000</v>
      </c>
      <c r="F169">
        <f t="shared" si="5"/>
        <v>4.0599999999999997E-2</v>
      </c>
    </row>
    <row r="170" spans="1:6">
      <c r="A170" s="16">
        <v>2026</v>
      </c>
      <c r="B170" s="16">
        <v>70428000</v>
      </c>
      <c r="C170" t="s">
        <v>1245</v>
      </c>
      <c r="D170" s="17">
        <v>5.03</v>
      </c>
      <c r="E170" t="str">
        <f t="shared" si="4"/>
        <v>070428000</v>
      </c>
      <c r="F170">
        <f t="shared" si="5"/>
        <v>5.0300000000000004E-2</v>
      </c>
    </row>
    <row r="171" spans="1:6">
      <c r="A171" s="16">
        <v>2026</v>
      </c>
      <c r="B171" s="16">
        <v>80201000</v>
      </c>
      <c r="C171" t="s">
        <v>1256</v>
      </c>
      <c r="D171" s="17">
        <v>6.53</v>
      </c>
      <c r="E171" t="str">
        <f t="shared" si="4"/>
        <v>080201000</v>
      </c>
      <c r="F171">
        <f t="shared" si="5"/>
        <v>6.5299999999999997E-2</v>
      </c>
    </row>
    <row r="172" spans="1:6">
      <c r="A172" s="16">
        <v>2026</v>
      </c>
      <c r="B172" s="16">
        <v>70459000</v>
      </c>
      <c r="C172" t="s">
        <v>1260</v>
      </c>
      <c r="D172" s="17">
        <v>4.6500000000000004</v>
      </c>
      <c r="E172" t="str">
        <f t="shared" si="4"/>
        <v>070459000</v>
      </c>
      <c r="F172">
        <f t="shared" si="5"/>
        <v>4.6500000000000007E-2</v>
      </c>
    </row>
    <row r="173" spans="1:6">
      <c r="A173" s="16">
        <v>2026</v>
      </c>
      <c r="B173" s="16">
        <v>78968000</v>
      </c>
      <c r="C173" t="s">
        <v>1264</v>
      </c>
      <c r="D173" s="18">
        <v>8</v>
      </c>
      <c r="E173" t="str">
        <f t="shared" si="4"/>
        <v>078968000</v>
      </c>
      <c r="F173">
        <f t="shared" si="5"/>
        <v>0.08</v>
      </c>
    </row>
    <row r="174" spans="1:6">
      <c r="A174" s="16">
        <v>2026</v>
      </c>
      <c r="B174" s="16">
        <v>118708000</v>
      </c>
      <c r="C174" t="s">
        <v>1267</v>
      </c>
      <c r="D174" s="18">
        <v>8</v>
      </c>
      <c r="E174" t="str">
        <f t="shared" si="4"/>
        <v>118708000</v>
      </c>
      <c r="F174">
        <f t="shared" si="5"/>
        <v>0.08</v>
      </c>
    </row>
    <row r="175" spans="1:6">
      <c r="A175" s="16">
        <v>2026</v>
      </c>
      <c r="B175" s="16">
        <v>78101000</v>
      </c>
      <c r="C175" t="s">
        <v>1270</v>
      </c>
      <c r="D175" s="18">
        <v>8</v>
      </c>
      <c r="E175" t="str">
        <f t="shared" si="4"/>
        <v>078101000</v>
      </c>
      <c r="F175">
        <f t="shared" si="5"/>
        <v>0.08</v>
      </c>
    </row>
    <row r="176" spans="1:6">
      <c r="A176" s="16">
        <v>2026</v>
      </c>
      <c r="B176" s="16">
        <v>78507000</v>
      </c>
      <c r="C176" t="s">
        <v>1273</v>
      </c>
      <c r="D176" s="18">
        <v>8</v>
      </c>
      <c r="E176" t="str">
        <f t="shared" si="4"/>
        <v>078507000</v>
      </c>
      <c r="F176">
        <f t="shared" si="5"/>
        <v>0.08</v>
      </c>
    </row>
    <row r="177" spans="1:6">
      <c r="A177" s="16">
        <v>2026</v>
      </c>
      <c r="B177" s="16">
        <v>78416000</v>
      </c>
      <c r="C177" t="s">
        <v>1276</v>
      </c>
      <c r="D177" s="18">
        <v>8</v>
      </c>
      <c r="E177" t="str">
        <f t="shared" si="4"/>
        <v>078416000</v>
      </c>
      <c r="F177">
        <f t="shared" si="5"/>
        <v>0.08</v>
      </c>
    </row>
    <row r="178" spans="1:6">
      <c r="A178" s="16">
        <v>2026</v>
      </c>
      <c r="B178" s="16">
        <v>118718000</v>
      </c>
      <c r="C178" t="s">
        <v>1280</v>
      </c>
      <c r="D178" s="18">
        <v>8</v>
      </c>
      <c r="E178" t="str">
        <f t="shared" si="4"/>
        <v>118718000</v>
      </c>
      <c r="F178">
        <f t="shared" si="5"/>
        <v>0.08</v>
      </c>
    </row>
    <row r="179" spans="1:6">
      <c r="A179" s="16">
        <v>2026</v>
      </c>
      <c r="B179" s="16">
        <v>78417000</v>
      </c>
      <c r="C179" t="s">
        <v>1283</v>
      </c>
      <c r="D179" s="18">
        <v>8</v>
      </c>
      <c r="E179" t="str">
        <f t="shared" si="4"/>
        <v>078417000</v>
      </c>
      <c r="F179">
        <f t="shared" si="5"/>
        <v>0.08</v>
      </c>
    </row>
    <row r="180" spans="1:6">
      <c r="A180" s="16">
        <v>2026</v>
      </c>
      <c r="B180" s="16">
        <v>78642000</v>
      </c>
      <c r="C180" t="s">
        <v>1287</v>
      </c>
      <c r="D180" s="18">
        <v>8</v>
      </c>
      <c r="E180" t="str">
        <f t="shared" si="4"/>
        <v>078642000</v>
      </c>
      <c r="F180">
        <f t="shared" si="5"/>
        <v>0.08</v>
      </c>
    </row>
    <row r="181" spans="1:6">
      <c r="A181" s="16">
        <v>2026</v>
      </c>
      <c r="B181" s="16">
        <v>78413000</v>
      </c>
      <c r="C181" t="s">
        <v>1290</v>
      </c>
      <c r="D181" s="18">
        <v>8</v>
      </c>
      <c r="E181" t="str">
        <f t="shared" si="4"/>
        <v>078413000</v>
      </c>
      <c r="F181">
        <f t="shared" si="5"/>
        <v>0.08</v>
      </c>
    </row>
    <row r="182" spans="1:6">
      <c r="A182" s="16">
        <v>2026</v>
      </c>
      <c r="B182" s="16">
        <v>108603000</v>
      </c>
      <c r="C182" t="s">
        <v>1293</v>
      </c>
      <c r="D182" s="18">
        <v>8</v>
      </c>
      <c r="E182" t="str">
        <f t="shared" si="4"/>
        <v>108603000</v>
      </c>
      <c r="F182">
        <f t="shared" si="5"/>
        <v>0.08</v>
      </c>
    </row>
    <row r="183" spans="1:6">
      <c r="A183" s="16">
        <v>2026</v>
      </c>
      <c r="B183" s="16">
        <v>78229000</v>
      </c>
      <c r="C183" t="s">
        <v>1296</v>
      </c>
      <c r="D183" s="18">
        <v>8</v>
      </c>
      <c r="E183" t="str">
        <f t="shared" si="4"/>
        <v>078229000</v>
      </c>
      <c r="F183">
        <f t="shared" si="5"/>
        <v>0.08</v>
      </c>
    </row>
    <row r="184" spans="1:6">
      <c r="A184" s="16">
        <v>2026</v>
      </c>
      <c r="B184" s="16">
        <v>78408000</v>
      </c>
      <c r="C184" t="s">
        <v>1299</v>
      </c>
      <c r="D184" s="18">
        <v>8</v>
      </c>
      <c r="E184" t="str">
        <f t="shared" si="4"/>
        <v>078408000</v>
      </c>
      <c r="F184">
        <f t="shared" si="5"/>
        <v>0.08</v>
      </c>
    </row>
    <row r="185" spans="1:6">
      <c r="A185" s="16">
        <v>2026</v>
      </c>
      <c r="B185" s="16">
        <v>78635000</v>
      </c>
      <c r="C185" t="s">
        <v>1302</v>
      </c>
      <c r="D185" s="18">
        <v>8</v>
      </c>
      <c r="E185" t="str">
        <f t="shared" si="4"/>
        <v>078635000</v>
      </c>
      <c r="F185">
        <f t="shared" si="5"/>
        <v>0.08</v>
      </c>
    </row>
    <row r="186" spans="1:6">
      <c r="A186" s="16">
        <v>2026</v>
      </c>
      <c r="B186" s="16">
        <v>78215000</v>
      </c>
      <c r="C186" t="s">
        <v>1305</v>
      </c>
      <c r="D186" s="18">
        <v>8</v>
      </c>
      <c r="E186" t="str">
        <f t="shared" si="4"/>
        <v>078215000</v>
      </c>
      <c r="F186">
        <f t="shared" si="5"/>
        <v>0.08</v>
      </c>
    </row>
    <row r="187" spans="1:6">
      <c r="A187" s="16">
        <v>2026</v>
      </c>
      <c r="B187" s="16">
        <v>118719000</v>
      </c>
      <c r="C187" t="s">
        <v>1309</v>
      </c>
      <c r="D187" s="18">
        <v>8</v>
      </c>
      <c r="E187" t="str">
        <f t="shared" si="4"/>
        <v>118719000</v>
      </c>
      <c r="F187">
        <f t="shared" si="5"/>
        <v>0.08</v>
      </c>
    </row>
    <row r="188" spans="1:6">
      <c r="A188" s="16">
        <v>2026</v>
      </c>
      <c r="B188" s="16">
        <v>78641000</v>
      </c>
      <c r="C188" t="s">
        <v>1312</v>
      </c>
      <c r="D188" s="18">
        <v>8</v>
      </c>
      <c r="E188" t="str">
        <f t="shared" si="4"/>
        <v>078641000</v>
      </c>
      <c r="F188">
        <f t="shared" si="5"/>
        <v>0.08</v>
      </c>
    </row>
    <row r="189" spans="1:6">
      <c r="A189" s="16">
        <v>2026</v>
      </c>
      <c r="B189" s="16">
        <v>78409000</v>
      </c>
      <c r="C189" t="s">
        <v>1315</v>
      </c>
      <c r="D189" s="18">
        <v>8</v>
      </c>
      <c r="E189" t="str">
        <f t="shared" si="4"/>
        <v>078409000</v>
      </c>
      <c r="F189">
        <f t="shared" si="5"/>
        <v>0.08</v>
      </c>
    </row>
    <row r="190" spans="1:6">
      <c r="A190" s="16">
        <v>2026</v>
      </c>
      <c r="B190" s="16">
        <v>78637000</v>
      </c>
      <c r="C190" t="s">
        <v>1318</v>
      </c>
      <c r="D190" s="18">
        <v>8</v>
      </c>
      <c r="E190" t="str">
        <f t="shared" si="4"/>
        <v>078637000</v>
      </c>
      <c r="F190">
        <f t="shared" si="5"/>
        <v>0.08</v>
      </c>
    </row>
    <row r="191" spans="1:6">
      <c r="A191" s="16">
        <v>2026</v>
      </c>
      <c r="B191" s="16">
        <v>108414000</v>
      </c>
      <c r="C191" t="s">
        <v>1321</v>
      </c>
      <c r="D191" s="18">
        <v>8</v>
      </c>
      <c r="E191" t="str">
        <f t="shared" si="4"/>
        <v>108414000</v>
      </c>
      <c r="F191">
        <f t="shared" si="5"/>
        <v>0.08</v>
      </c>
    </row>
    <row r="192" spans="1:6">
      <c r="A192" s="16">
        <v>2026</v>
      </c>
      <c r="B192" s="16">
        <v>78407000</v>
      </c>
      <c r="C192" t="s">
        <v>1325</v>
      </c>
      <c r="D192" s="18">
        <v>8</v>
      </c>
      <c r="E192" t="str">
        <f t="shared" si="4"/>
        <v>078407000</v>
      </c>
      <c r="F192">
        <f t="shared" si="5"/>
        <v>0.08</v>
      </c>
    </row>
    <row r="193" spans="1:6">
      <c r="A193" s="16">
        <v>2026</v>
      </c>
      <c r="B193" s="16">
        <v>78415000</v>
      </c>
      <c r="C193" t="s">
        <v>1328</v>
      </c>
      <c r="D193" s="18">
        <v>8</v>
      </c>
      <c r="E193" t="str">
        <f t="shared" si="4"/>
        <v>078415000</v>
      </c>
      <c r="F193">
        <f t="shared" si="5"/>
        <v>0.08</v>
      </c>
    </row>
    <row r="194" spans="1:6">
      <c r="A194" s="16">
        <v>2026</v>
      </c>
      <c r="B194" s="16">
        <v>118715000</v>
      </c>
      <c r="C194" t="s">
        <v>1332</v>
      </c>
      <c r="D194" s="18">
        <v>8</v>
      </c>
      <c r="E194" t="str">
        <f t="shared" si="4"/>
        <v>118715000</v>
      </c>
      <c r="F194">
        <f t="shared" si="5"/>
        <v>0.08</v>
      </c>
    </row>
    <row r="195" spans="1:6">
      <c r="A195" s="16">
        <v>2026</v>
      </c>
      <c r="B195" s="16">
        <v>78274000</v>
      </c>
      <c r="C195" t="s">
        <v>1335</v>
      </c>
      <c r="D195" s="18">
        <v>8</v>
      </c>
      <c r="E195" t="str">
        <f t="shared" ref="E195:E258" si="6">TEXT(B195, "000000000")</f>
        <v>078274000</v>
      </c>
      <c r="F195">
        <f t="shared" ref="F195:F258" si="7">D195/100</f>
        <v>0.08</v>
      </c>
    </row>
    <row r="196" spans="1:6">
      <c r="A196" s="16">
        <v>2026</v>
      </c>
      <c r="B196" s="16">
        <v>78636000</v>
      </c>
      <c r="C196" t="s">
        <v>1338</v>
      </c>
      <c r="D196" s="18">
        <v>8</v>
      </c>
      <c r="E196" t="str">
        <f t="shared" si="6"/>
        <v>078636000</v>
      </c>
      <c r="F196">
        <f t="shared" si="7"/>
        <v>0.08</v>
      </c>
    </row>
    <row r="197" spans="1:6">
      <c r="A197" s="16">
        <v>2026</v>
      </c>
      <c r="B197" s="16">
        <v>78420000</v>
      </c>
      <c r="C197" t="s">
        <v>2378</v>
      </c>
      <c r="D197" s="18">
        <v>8</v>
      </c>
      <c r="E197" t="str">
        <f t="shared" si="6"/>
        <v>078420000</v>
      </c>
      <c r="F197">
        <f t="shared" si="7"/>
        <v>0.08</v>
      </c>
    </row>
    <row r="198" spans="1:6">
      <c r="A198" s="16">
        <v>2026</v>
      </c>
      <c r="B198" s="16">
        <v>70425000</v>
      </c>
      <c r="C198" t="s">
        <v>1349</v>
      </c>
      <c r="D198" s="17">
        <v>5.29</v>
      </c>
      <c r="E198" t="str">
        <f t="shared" si="6"/>
        <v>070425000</v>
      </c>
      <c r="F198">
        <f t="shared" si="7"/>
        <v>5.2900000000000003E-2</v>
      </c>
    </row>
    <row r="199" spans="1:6">
      <c r="A199" s="16">
        <v>2026</v>
      </c>
      <c r="B199" s="16">
        <v>78235000</v>
      </c>
      <c r="C199" t="s">
        <v>1364</v>
      </c>
      <c r="D199" s="18">
        <v>8</v>
      </c>
      <c r="E199" t="str">
        <f t="shared" si="6"/>
        <v>078235000</v>
      </c>
      <c r="F199">
        <f t="shared" si="7"/>
        <v>0.08</v>
      </c>
    </row>
    <row r="200" spans="1:6">
      <c r="A200" s="16">
        <v>2026</v>
      </c>
      <c r="B200" s="16">
        <v>70479000</v>
      </c>
      <c r="C200" t="s">
        <v>1367</v>
      </c>
      <c r="D200" s="17">
        <v>3.85</v>
      </c>
      <c r="E200" t="str">
        <f t="shared" si="6"/>
        <v>070479000</v>
      </c>
      <c r="F200">
        <f t="shared" si="7"/>
        <v>3.85E-2</v>
      </c>
    </row>
    <row r="201" spans="1:6">
      <c r="A201" s="16">
        <v>2026</v>
      </c>
      <c r="B201" s="16">
        <v>80209000</v>
      </c>
      <c r="C201" t="s">
        <v>1374</v>
      </c>
      <c r="D201" s="17">
        <v>6.05</v>
      </c>
      <c r="E201" t="str">
        <f t="shared" si="6"/>
        <v>080209000</v>
      </c>
      <c r="F201">
        <f t="shared" si="7"/>
        <v>6.0499999999999998E-2</v>
      </c>
    </row>
    <row r="202" spans="1:6">
      <c r="A202" s="16">
        <v>2026</v>
      </c>
      <c r="B202" s="16">
        <v>70465000</v>
      </c>
      <c r="C202" t="s">
        <v>1378</v>
      </c>
      <c r="D202" s="17">
        <v>5.47</v>
      </c>
      <c r="E202" t="str">
        <f t="shared" si="6"/>
        <v>070465000</v>
      </c>
      <c r="F202">
        <f t="shared" si="7"/>
        <v>5.4699999999999999E-2</v>
      </c>
    </row>
    <row r="203" spans="1:6">
      <c r="A203" s="16">
        <v>2026</v>
      </c>
      <c r="B203" s="16">
        <v>70438000</v>
      </c>
      <c r="C203" t="s">
        <v>1382</v>
      </c>
      <c r="D203" s="18">
        <v>8</v>
      </c>
      <c r="E203" t="str">
        <f t="shared" si="6"/>
        <v>070438000</v>
      </c>
      <c r="F203">
        <f t="shared" si="7"/>
        <v>0.08</v>
      </c>
    </row>
    <row r="204" spans="1:6">
      <c r="A204" s="16">
        <v>2026</v>
      </c>
      <c r="B204" s="16">
        <v>110208000</v>
      </c>
      <c r="C204" t="s">
        <v>1395</v>
      </c>
      <c r="D204" s="17">
        <v>7.35</v>
      </c>
      <c r="E204" t="str">
        <f t="shared" si="6"/>
        <v>110208000</v>
      </c>
      <c r="F204">
        <f t="shared" si="7"/>
        <v>7.3499999999999996E-2</v>
      </c>
    </row>
    <row r="205" spans="1:6">
      <c r="A205" s="16">
        <v>2026</v>
      </c>
      <c r="B205" s="16">
        <v>100206000</v>
      </c>
      <c r="C205" t="s">
        <v>1399</v>
      </c>
      <c r="D205" s="17">
        <v>3.7</v>
      </c>
      <c r="E205" t="str">
        <f t="shared" si="6"/>
        <v>100206000</v>
      </c>
      <c r="F205">
        <f t="shared" si="7"/>
        <v>3.7000000000000005E-2</v>
      </c>
    </row>
    <row r="206" spans="1:6">
      <c r="A206" s="16">
        <v>2026</v>
      </c>
      <c r="B206" s="16">
        <v>70199000</v>
      </c>
      <c r="C206" t="s">
        <v>1411</v>
      </c>
      <c r="D206" s="18">
        <v>8</v>
      </c>
      <c r="E206" t="str">
        <f t="shared" si="6"/>
        <v>070199000</v>
      </c>
      <c r="F206">
        <f t="shared" si="7"/>
        <v>0.08</v>
      </c>
    </row>
    <row r="207" spans="1:6">
      <c r="A207" s="16">
        <v>2026</v>
      </c>
      <c r="B207" s="16">
        <v>110220000</v>
      </c>
      <c r="C207" t="s">
        <v>1418</v>
      </c>
      <c r="D207" s="18">
        <v>8</v>
      </c>
      <c r="E207" t="str">
        <f t="shared" si="6"/>
        <v>110220000</v>
      </c>
      <c r="F207">
        <f t="shared" si="7"/>
        <v>0.08</v>
      </c>
    </row>
    <row r="208" spans="1:6">
      <c r="A208" s="16">
        <v>2026</v>
      </c>
      <c r="B208" s="16">
        <v>110100000</v>
      </c>
      <c r="C208" t="s">
        <v>1422</v>
      </c>
      <c r="D208" s="17">
        <v>6.17</v>
      </c>
      <c r="E208" t="str">
        <f t="shared" si="6"/>
        <v>110100000</v>
      </c>
      <c r="F208">
        <f t="shared" si="7"/>
        <v>6.1699999999999998E-2</v>
      </c>
    </row>
    <row r="209" spans="1:6">
      <c r="A209" s="16">
        <v>2026</v>
      </c>
      <c r="B209" s="16">
        <v>78592000</v>
      </c>
      <c r="C209" t="s">
        <v>1429</v>
      </c>
      <c r="D209" s="18">
        <v>8</v>
      </c>
      <c r="E209" t="str">
        <f t="shared" si="6"/>
        <v>078592000</v>
      </c>
      <c r="F209">
        <f t="shared" si="7"/>
        <v>0.08</v>
      </c>
    </row>
    <row r="210" spans="1:6">
      <c r="A210" s="16">
        <v>2026</v>
      </c>
      <c r="B210" s="16">
        <v>108798000</v>
      </c>
      <c r="C210" t="s">
        <v>1436</v>
      </c>
      <c r="D210" s="18">
        <v>8</v>
      </c>
      <c r="E210" t="str">
        <f t="shared" si="6"/>
        <v>108798000</v>
      </c>
      <c r="F210">
        <f t="shared" si="7"/>
        <v>0.08</v>
      </c>
    </row>
    <row r="211" spans="1:6">
      <c r="A211" s="16">
        <v>2026</v>
      </c>
      <c r="B211" s="16">
        <v>130243000</v>
      </c>
      <c r="C211" t="s">
        <v>1439</v>
      </c>
      <c r="D211" s="18">
        <v>8</v>
      </c>
      <c r="E211" t="str">
        <f t="shared" si="6"/>
        <v>130243000</v>
      </c>
      <c r="F211">
        <f t="shared" si="7"/>
        <v>0.08</v>
      </c>
    </row>
    <row r="212" spans="1:6">
      <c r="A212" s="16">
        <v>2026</v>
      </c>
      <c r="B212" s="16">
        <v>70204000</v>
      </c>
      <c r="C212" t="s">
        <v>1455</v>
      </c>
      <c r="D212" s="17">
        <v>3.99</v>
      </c>
      <c r="E212" t="str">
        <f t="shared" si="6"/>
        <v>070204000</v>
      </c>
      <c r="F212">
        <f t="shared" si="7"/>
        <v>3.9900000000000005E-2</v>
      </c>
    </row>
    <row r="213" spans="1:6">
      <c r="A213" s="16">
        <v>2026</v>
      </c>
      <c r="B213" s="16">
        <v>128703000</v>
      </c>
      <c r="C213" t="s">
        <v>1463</v>
      </c>
      <c r="D213" s="18">
        <v>8</v>
      </c>
      <c r="E213" t="str">
        <f t="shared" si="6"/>
        <v>128703000</v>
      </c>
      <c r="F213">
        <f t="shared" si="7"/>
        <v>0.08</v>
      </c>
    </row>
    <row r="214" spans="1:6">
      <c r="A214" s="16">
        <v>2026</v>
      </c>
      <c r="B214" s="16">
        <v>40240000</v>
      </c>
      <c r="C214" t="s">
        <v>1467</v>
      </c>
      <c r="D214" s="18">
        <v>8</v>
      </c>
      <c r="E214" t="str">
        <f t="shared" si="6"/>
        <v>040240000</v>
      </c>
      <c r="F214">
        <f t="shared" si="7"/>
        <v>0.08</v>
      </c>
    </row>
    <row r="215" spans="1:6">
      <c r="A215" s="16">
        <v>2026</v>
      </c>
      <c r="B215" s="16">
        <v>78976000</v>
      </c>
      <c r="C215" t="s">
        <v>1471</v>
      </c>
      <c r="D215" s="18">
        <v>8</v>
      </c>
      <c r="E215" t="str">
        <f t="shared" si="6"/>
        <v>078976000</v>
      </c>
      <c r="F215">
        <f t="shared" si="7"/>
        <v>0.08</v>
      </c>
    </row>
    <row r="216" spans="1:6">
      <c r="A216" s="16">
        <v>2026</v>
      </c>
      <c r="B216" s="16">
        <v>130504000</v>
      </c>
      <c r="C216" t="s">
        <v>1481</v>
      </c>
      <c r="D216" s="17">
        <v>5.23</v>
      </c>
      <c r="E216" t="str">
        <f t="shared" si="6"/>
        <v>130504000</v>
      </c>
      <c r="F216">
        <f t="shared" si="7"/>
        <v>5.2300000000000006E-2</v>
      </c>
    </row>
    <row r="217" spans="1:6">
      <c r="A217" s="16">
        <v>2026</v>
      </c>
      <c r="B217" s="16">
        <v>80416000</v>
      </c>
      <c r="C217" t="s">
        <v>1502</v>
      </c>
      <c r="D217" s="18">
        <v>8</v>
      </c>
      <c r="E217" t="str">
        <f t="shared" si="6"/>
        <v>080416000</v>
      </c>
      <c r="F217">
        <f t="shared" si="7"/>
        <v>0.08</v>
      </c>
    </row>
    <row r="218" spans="1:6">
      <c r="A218" s="16">
        <v>2026</v>
      </c>
      <c r="B218" s="16">
        <v>60218000</v>
      </c>
      <c r="C218" t="s">
        <v>1522</v>
      </c>
      <c r="D218" s="17">
        <v>4.3600000000000003</v>
      </c>
      <c r="E218" t="str">
        <f t="shared" si="6"/>
        <v>060218000</v>
      </c>
      <c r="F218">
        <f t="shared" si="7"/>
        <v>4.36E-2</v>
      </c>
    </row>
    <row r="219" spans="1:6">
      <c r="A219" s="16">
        <v>2026</v>
      </c>
      <c r="B219" s="16">
        <v>70375000</v>
      </c>
      <c r="C219" t="s">
        <v>1533</v>
      </c>
      <c r="D219" s="18">
        <v>8</v>
      </c>
      <c r="E219" t="str">
        <f t="shared" si="6"/>
        <v>070375000</v>
      </c>
      <c r="F219">
        <f t="shared" si="7"/>
        <v>0.08</v>
      </c>
    </row>
    <row r="220" spans="1:6">
      <c r="A220" s="16">
        <v>2026</v>
      </c>
      <c r="B220" s="16">
        <v>130802000</v>
      </c>
      <c r="C220" t="s">
        <v>2402</v>
      </c>
      <c r="D220" s="18">
        <v>8</v>
      </c>
      <c r="E220" t="str">
        <f t="shared" si="6"/>
        <v>130802000</v>
      </c>
      <c r="F220">
        <f t="shared" si="7"/>
        <v>0.08</v>
      </c>
    </row>
    <row r="221" spans="1:6">
      <c r="A221" s="16">
        <v>2026</v>
      </c>
      <c r="B221" s="16">
        <v>70421000</v>
      </c>
      <c r="C221" t="s">
        <v>1544</v>
      </c>
      <c r="D221" s="18">
        <v>8</v>
      </c>
      <c r="E221" t="str">
        <f t="shared" si="6"/>
        <v>070421000</v>
      </c>
      <c r="F221">
        <f t="shared" si="7"/>
        <v>0.08</v>
      </c>
    </row>
    <row r="222" spans="1:6">
      <c r="A222" s="16">
        <v>2026</v>
      </c>
      <c r="B222" s="16">
        <v>70281000</v>
      </c>
      <c r="C222" t="s">
        <v>1552</v>
      </c>
      <c r="D222" s="18">
        <v>8</v>
      </c>
      <c r="E222" t="str">
        <f t="shared" si="6"/>
        <v>070281000</v>
      </c>
      <c r="F222">
        <f t="shared" si="7"/>
        <v>0.08</v>
      </c>
    </row>
    <row r="223" spans="1:6">
      <c r="A223" s="16">
        <v>2026</v>
      </c>
      <c r="B223" s="16">
        <v>120201000</v>
      </c>
      <c r="C223" t="s">
        <v>1589</v>
      </c>
      <c r="D223" s="17">
        <v>5.96</v>
      </c>
      <c r="E223" t="str">
        <f t="shared" si="6"/>
        <v>120201000</v>
      </c>
      <c r="F223">
        <f t="shared" si="7"/>
        <v>5.96E-2</v>
      </c>
    </row>
    <row r="224" spans="1:6">
      <c r="A224" s="16">
        <v>2026</v>
      </c>
      <c r="B224" s="16">
        <v>78584000</v>
      </c>
      <c r="C224" t="s">
        <v>1593</v>
      </c>
      <c r="D224" s="18">
        <v>8</v>
      </c>
      <c r="E224" t="str">
        <f t="shared" si="6"/>
        <v>078584000</v>
      </c>
      <c r="F224">
        <f t="shared" si="7"/>
        <v>0.08</v>
      </c>
    </row>
    <row r="225" spans="1:6">
      <c r="A225" s="16">
        <v>2026</v>
      </c>
      <c r="B225" s="16">
        <v>78945000</v>
      </c>
      <c r="C225" t="s">
        <v>1596</v>
      </c>
      <c r="D225" s="18">
        <v>8</v>
      </c>
      <c r="E225" t="str">
        <f t="shared" si="6"/>
        <v>078945000</v>
      </c>
      <c r="F225">
        <f t="shared" si="7"/>
        <v>0.08</v>
      </c>
    </row>
    <row r="226" spans="1:6">
      <c r="A226" s="16">
        <v>2026</v>
      </c>
      <c r="B226" s="16">
        <v>28751000</v>
      </c>
      <c r="C226" t="s">
        <v>1606</v>
      </c>
      <c r="D226" s="18">
        <v>8</v>
      </c>
      <c r="E226" t="str">
        <f t="shared" si="6"/>
        <v>028751000</v>
      </c>
      <c r="F226">
        <f t="shared" si="7"/>
        <v>0.08</v>
      </c>
    </row>
    <row r="227" spans="1:6">
      <c r="A227" s="16">
        <v>2026</v>
      </c>
      <c r="B227" s="16">
        <v>70408000</v>
      </c>
      <c r="C227" t="s">
        <v>1616</v>
      </c>
      <c r="D227" s="17">
        <v>3.91</v>
      </c>
      <c r="E227" t="str">
        <f t="shared" si="6"/>
        <v>070408000</v>
      </c>
      <c r="F227">
        <f t="shared" si="7"/>
        <v>3.9100000000000003E-2</v>
      </c>
    </row>
    <row r="228" spans="1:6">
      <c r="A228" s="16">
        <v>2026</v>
      </c>
      <c r="B228" s="16">
        <v>30208000</v>
      </c>
      <c r="C228" t="s">
        <v>1631</v>
      </c>
      <c r="D228" s="17">
        <v>3.49</v>
      </c>
      <c r="E228" t="str">
        <f t="shared" si="6"/>
        <v>030208000</v>
      </c>
      <c r="F228">
        <f t="shared" si="7"/>
        <v>3.49E-2</v>
      </c>
    </row>
    <row r="229" spans="1:6">
      <c r="A229" s="16">
        <v>2026</v>
      </c>
      <c r="B229" s="16">
        <v>38753000</v>
      </c>
      <c r="C229" t="s">
        <v>1634</v>
      </c>
      <c r="D229" s="18">
        <v>8</v>
      </c>
      <c r="E229" t="str">
        <f t="shared" si="6"/>
        <v>038753000</v>
      </c>
      <c r="F229">
        <f t="shared" si="7"/>
        <v>0.08</v>
      </c>
    </row>
    <row r="230" spans="1:6">
      <c r="A230" s="16">
        <v>2026</v>
      </c>
      <c r="B230" s="16">
        <v>70449000</v>
      </c>
      <c r="C230" t="s">
        <v>1640</v>
      </c>
      <c r="D230" s="18">
        <v>8</v>
      </c>
      <c r="E230" t="str">
        <f t="shared" si="6"/>
        <v>070449000</v>
      </c>
      <c r="F230">
        <f t="shared" si="7"/>
        <v>0.08</v>
      </c>
    </row>
    <row r="231" spans="1:6">
      <c r="A231" s="16">
        <v>2026</v>
      </c>
      <c r="B231" s="16">
        <v>70394000</v>
      </c>
      <c r="C231" t="s">
        <v>1644</v>
      </c>
      <c r="D231" s="18">
        <v>8</v>
      </c>
      <c r="E231" t="str">
        <f t="shared" si="6"/>
        <v>070394000</v>
      </c>
      <c r="F231">
        <f t="shared" si="7"/>
        <v>0.08</v>
      </c>
    </row>
    <row r="232" spans="1:6">
      <c r="A232" s="16">
        <v>2026</v>
      </c>
      <c r="B232" s="16">
        <v>20349000</v>
      </c>
      <c r="C232" t="s">
        <v>1648</v>
      </c>
      <c r="D232" s="18">
        <v>8</v>
      </c>
      <c r="E232" t="str">
        <f t="shared" si="6"/>
        <v>020349000</v>
      </c>
      <c r="F232">
        <f t="shared" si="7"/>
        <v>0.08</v>
      </c>
    </row>
    <row r="233" spans="1:6">
      <c r="A233" s="16">
        <v>2026</v>
      </c>
      <c r="B233" s="16">
        <v>70269000</v>
      </c>
      <c r="C233" t="s">
        <v>1655</v>
      </c>
      <c r="D233" s="17">
        <v>2.2999999999999998</v>
      </c>
      <c r="E233" t="str">
        <f t="shared" si="6"/>
        <v>070269000</v>
      </c>
      <c r="F233">
        <f t="shared" si="7"/>
        <v>2.3E-2</v>
      </c>
    </row>
    <row r="234" spans="1:6">
      <c r="A234" s="16">
        <v>2026</v>
      </c>
      <c r="B234" s="16">
        <v>150227000</v>
      </c>
      <c r="C234" t="s">
        <v>1663</v>
      </c>
      <c r="D234" s="17">
        <v>7.41</v>
      </c>
      <c r="E234" t="str">
        <f t="shared" si="6"/>
        <v>150227000</v>
      </c>
      <c r="F234">
        <f t="shared" si="7"/>
        <v>7.4099999999999999E-2</v>
      </c>
    </row>
    <row r="235" spans="1:6">
      <c r="A235" s="16">
        <v>2026</v>
      </c>
      <c r="B235" s="16">
        <v>120406000</v>
      </c>
      <c r="C235" t="s">
        <v>1671</v>
      </c>
      <c r="D235" s="17">
        <v>6.59</v>
      </c>
      <c r="E235" t="str">
        <f t="shared" si="6"/>
        <v>120406000</v>
      </c>
      <c r="F235">
        <f t="shared" si="7"/>
        <v>6.59E-2</v>
      </c>
    </row>
    <row r="236" spans="1:6">
      <c r="A236" s="16">
        <v>2026</v>
      </c>
      <c r="B236" s="16">
        <v>120520000</v>
      </c>
      <c r="C236" t="s">
        <v>1679</v>
      </c>
      <c r="D236" s="18">
        <v>8</v>
      </c>
      <c r="E236" t="str">
        <f t="shared" si="6"/>
        <v>120520000</v>
      </c>
      <c r="F236">
        <f t="shared" si="7"/>
        <v>0.08</v>
      </c>
    </row>
    <row r="237" spans="1:6">
      <c r="A237" s="16">
        <v>2026</v>
      </c>
      <c r="B237" s="16">
        <v>40210000</v>
      </c>
      <c r="C237" t="s">
        <v>1691</v>
      </c>
      <c r="D237" s="18">
        <v>8</v>
      </c>
      <c r="E237" t="str">
        <f t="shared" si="6"/>
        <v>040210000</v>
      </c>
      <c r="F237">
        <f t="shared" si="7"/>
        <v>0.08</v>
      </c>
    </row>
    <row r="238" spans="1:6">
      <c r="A238" s="16">
        <v>2026</v>
      </c>
      <c r="B238" s="16">
        <v>80208000</v>
      </c>
      <c r="C238" t="s">
        <v>1695</v>
      </c>
      <c r="D238" s="18">
        <v>8</v>
      </c>
      <c r="E238" t="str">
        <f t="shared" si="6"/>
        <v>080208000</v>
      </c>
      <c r="F238">
        <f t="shared" si="7"/>
        <v>0.08</v>
      </c>
    </row>
    <row r="239" spans="1:6">
      <c r="A239" s="16">
        <v>2026</v>
      </c>
      <c r="B239" s="16">
        <v>70492000</v>
      </c>
      <c r="C239" t="s">
        <v>1703</v>
      </c>
      <c r="D239" s="17">
        <v>3.41</v>
      </c>
      <c r="E239" t="str">
        <f t="shared" si="6"/>
        <v>070492000</v>
      </c>
      <c r="F239">
        <f t="shared" si="7"/>
        <v>3.4099999999999998E-2</v>
      </c>
    </row>
    <row r="240" spans="1:6">
      <c r="A240" s="16">
        <v>2026</v>
      </c>
      <c r="B240" s="16">
        <v>70211000</v>
      </c>
      <c r="C240" t="s">
        <v>1710</v>
      </c>
      <c r="D240" s="17">
        <v>4.12</v>
      </c>
      <c r="E240" t="str">
        <f t="shared" si="6"/>
        <v>070211000</v>
      </c>
      <c r="F240">
        <f t="shared" si="7"/>
        <v>4.1200000000000001E-2</v>
      </c>
    </row>
    <row r="241" spans="1:6">
      <c r="A241" s="16">
        <v>2026</v>
      </c>
      <c r="B241" s="16">
        <v>70401000</v>
      </c>
      <c r="C241" t="s">
        <v>1718</v>
      </c>
      <c r="D241" s="17">
        <v>4.8</v>
      </c>
      <c r="E241" t="str">
        <f t="shared" si="6"/>
        <v>070401000</v>
      </c>
      <c r="F241">
        <f t="shared" si="7"/>
        <v>4.8000000000000001E-2</v>
      </c>
    </row>
    <row r="242" spans="1:6">
      <c r="A242" s="16">
        <v>2026</v>
      </c>
      <c r="B242" s="16">
        <v>70510000</v>
      </c>
      <c r="C242" t="s">
        <v>1729</v>
      </c>
      <c r="D242" s="17">
        <v>4.63</v>
      </c>
      <c r="E242" t="str">
        <f t="shared" si="6"/>
        <v>070510000</v>
      </c>
      <c r="F242">
        <f t="shared" si="7"/>
        <v>4.6300000000000001E-2</v>
      </c>
    </row>
    <row r="243" spans="1:6">
      <c r="A243" s="16">
        <v>2026</v>
      </c>
      <c r="B243" s="16">
        <v>110433000</v>
      </c>
      <c r="C243" t="s">
        <v>1733</v>
      </c>
      <c r="D243" s="18">
        <v>8</v>
      </c>
      <c r="E243" t="str">
        <f t="shared" si="6"/>
        <v>110433000</v>
      </c>
      <c r="F243">
        <f t="shared" si="7"/>
        <v>0.08</v>
      </c>
    </row>
    <row r="244" spans="1:6">
      <c r="A244" s="16">
        <v>2026</v>
      </c>
      <c r="B244" s="16">
        <v>108507000</v>
      </c>
      <c r="C244" t="s">
        <v>1754</v>
      </c>
      <c r="D244" s="18">
        <v>8</v>
      </c>
      <c r="E244" t="str">
        <f t="shared" si="6"/>
        <v>108507000</v>
      </c>
      <c r="F244">
        <f t="shared" si="7"/>
        <v>0.08</v>
      </c>
    </row>
    <row r="245" spans="1:6">
      <c r="A245" s="16">
        <v>2026</v>
      </c>
      <c r="B245" s="16">
        <v>108799000</v>
      </c>
      <c r="C245" t="s">
        <v>1748</v>
      </c>
      <c r="D245" s="18">
        <v>8</v>
      </c>
      <c r="E245" t="str">
        <f t="shared" si="6"/>
        <v>108799000</v>
      </c>
      <c r="F245">
        <f t="shared" si="7"/>
        <v>0.08</v>
      </c>
    </row>
    <row r="246" spans="1:6">
      <c r="A246" s="16">
        <v>2026</v>
      </c>
      <c r="B246" s="16">
        <v>108711000</v>
      </c>
      <c r="C246" t="s">
        <v>1752</v>
      </c>
      <c r="D246" s="18">
        <v>8</v>
      </c>
      <c r="E246" t="str">
        <f t="shared" si="6"/>
        <v>108711000</v>
      </c>
      <c r="F246">
        <f t="shared" si="7"/>
        <v>0.08</v>
      </c>
    </row>
    <row r="247" spans="1:6">
      <c r="A247" s="16">
        <v>2026</v>
      </c>
      <c r="B247" s="16">
        <v>50206000</v>
      </c>
      <c r="C247" t="s">
        <v>1756</v>
      </c>
      <c r="D247" s="17">
        <v>3.76</v>
      </c>
      <c r="E247" t="str">
        <f t="shared" si="6"/>
        <v>050206000</v>
      </c>
      <c r="F247">
        <f t="shared" si="7"/>
        <v>3.7599999999999995E-2</v>
      </c>
    </row>
    <row r="248" spans="1:6">
      <c r="A248" s="16">
        <v>2026</v>
      </c>
      <c r="B248" s="16">
        <v>90204000</v>
      </c>
      <c r="C248" t="s">
        <v>1770</v>
      </c>
      <c r="D248" s="18">
        <v>8</v>
      </c>
      <c r="E248" t="str">
        <f t="shared" si="6"/>
        <v>090204000</v>
      </c>
      <c r="F248">
        <f t="shared" si="7"/>
        <v>0.08</v>
      </c>
    </row>
    <row r="249" spans="1:6">
      <c r="A249" s="16">
        <v>2026</v>
      </c>
      <c r="B249" s="16">
        <v>108744000</v>
      </c>
      <c r="C249" t="s">
        <v>1785</v>
      </c>
      <c r="D249" s="18">
        <v>8</v>
      </c>
      <c r="E249" t="str">
        <f t="shared" si="6"/>
        <v>108744000</v>
      </c>
      <c r="F249">
        <f t="shared" si="7"/>
        <v>0.08</v>
      </c>
    </row>
    <row r="250" spans="1:6">
      <c r="A250" s="16">
        <v>2026</v>
      </c>
      <c r="B250" s="16">
        <v>78100000</v>
      </c>
      <c r="C250" t="s">
        <v>1795</v>
      </c>
      <c r="D250" s="18">
        <v>8</v>
      </c>
      <c r="E250" t="str">
        <f t="shared" si="6"/>
        <v>078100000</v>
      </c>
      <c r="F250">
        <f t="shared" si="7"/>
        <v>0.08</v>
      </c>
    </row>
    <row r="251" spans="1:6">
      <c r="A251" s="16">
        <v>2026</v>
      </c>
      <c r="B251" s="16">
        <v>130201000</v>
      </c>
      <c r="C251" t="s">
        <v>1798</v>
      </c>
      <c r="D251" s="17">
        <v>3.91</v>
      </c>
      <c r="E251" t="str">
        <f t="shared" si="6"/>
        <v>130201000</v>
      </c>
      <c r="F251">
        <f t="shared" si="7"/>
        <v>3.9100000000000003E-2</v>
      </c>
    </row>
    <row r="252" spans="1:6">
      <c r="A252" s="16">
        <v>2026</v>
      </c>
      <c r="B252" s="16">
        <v>78516000</v>
      </c>
      <c r="C252" t="s">
        <v>1802</v>
      </c>
      <c r="D252" s="18">
        <v>8</v>
      </c>
      <c r="E252" t="str">
        <f t="shared" si="6"/>
        <v>078516000</v>
      </c>
      <c r="F252">
        <f t="shared" si="7"/>
        <v>0.08</v>
      </c>
    </row>
    <row r="253" spans="1:6">
      <c r="A253" s="16">
        <v>2026</v>
      </c>
      <c r="B253" s="16">
        <v>150404000</v>
      </c>
      <c r="C253" t="s">
        <v>1808</v>
      </c>
      <c r="D253" s="18">
        <v>8</v>
      </c>
      <c r="E253" t="str">
        <f t="shared" si="6"/>
        <v>150404000</v>
      </c>
      <c r="F253">
        <f t="shared" si="7"/>
        <v>0.08</v>
      </c>
    </row>
    <row r="254" spans="1:6">
      <c r="A254" s="16">
        <v>2026</v>
      </c>
      <c r="B254" s="16">
        <v>70295000</v>
      </c>
      <c r="C254" t="s">
        <v>1812</v>
      </c>
      <c r="D254" s="17">
        <v>4.96</v>
      </c>
      <c r="E254" t="str">
        <f t="shared" si="6"/>
        <v>070295000</v>
      </c>
      <c r="F254">
        <f t="shared" si="7"/>
        <v>4.9599999999999998E-2</v>
      </c>
    </row>
    <row r="255" spans="1:6">
      <c r="A255" s="16">
        <v>2026</v>
      </c>
      <c r="B255" s="16">
        <v>110203000</v>
      </c>
      <c r="C255" t="s">
        <v>1816</v>
      </c>
      <c r="D255" s="18">
        <v>8</v>
      </c>
      <c r="E255" t="str">
        <f t="shared" si="6"/>
        <v>110203000</v>
      </c>
      <c r="F255">
        <f t="shared" si="7"/>
        <v>0.08</v>
      </c>
    </row>
    <row r="256" spans="1:6">
      <c r="A256" s="16">
        <v>2026</v>
      </c>
      <c r="B256" s="16">
        <v>10227000</v>
      </c>
      <c r="C256" t="s">
        <v>1820</v>
      </c>
      <c r="D256" s="18">
        <v>8</v>
      </c>
      <c r="E256" t="str">
        <f t="shared" si="6"/>
        <v>010227000</v>
      </c>
      <c r="F256">
        <f t="shared" si="7"/>
        <v>0.08</v>
      </c>
    </row>
    <row r="257" spans="1:6">
      <c r="A257" s="16">
        <v>2026</v>
      </c>
      <c r="B257" s="16">
        <v>110405000</v>
      </c>
      <c r="C257" t="s">
        <v>1824</v>
      </c>
      <c r="D257" s="18">
        <v>8</v>
      </c>
      <c r="E257" t="str">
        <f t="shared" si="6"/>
        <v>110405000</v>
      </c>
      <c r="F257">
        <f t="shared" si="7"/>
        <v>0.08</v>
      </c>
    </row>
    <row r="258" spans="1:6">
      <c r="A258" s="16">
        <v>2026</v>
      </c>
      <c r="B258" s="16">
        <v>70402000</v>
      </c>
      <c r="C258" t="s">
        <v>1843</v>
      </c>
      <c r="D258" s="17">
        <v>6.93</v>
      </c>
      <c r="E258" t="str">
        <f t="shared" si="6"/>
        <v>070402000</v>
      </c>
      <c r="F258">
        <f t="shared" si="7"/>
        <v>6.93E-2</v>
      </c>
    </row>
    <row r="259" spans="1:6">
      <c r="A259" s="16">
        <v>2026</v>
      </c>
      <c r="B259" s="16">
        <v>70466000</v>
      </c>
      <c r="C259" t="s">
        <v>1847</v>
      </c>
      <c r="D259" s="18">
        <v>8</v>
      </c>
      <c r="E259" t="str">
        <f t="shared" ref="E259:E322" si="8">TEXT(B259, "000000000")</f>
        <v>070466000</v>
      </c>
      <c r="F259">
        <f t="shared" ref="F259:F322" si="9">D259/100</f>
        <v>0.08</v>
      </c>
    </row>
    <row r="260" spans="1:6">
      <c r="A260" s="16">
        <v>2026</v>
      </c>
      <c r="B260" s="16">
        <v>78266000</v>
      </c>
      <c r="C260" t="s">
        <v>1851</v>
      </c>
      <c r="D260" s="18">
        <v>8</v>
      </c>
      <c r="E260" t="str">
        <f t="shared" si="8"/>
        <v>078266000</v>
      </c>
      <c r="F260">
        <f t="shared" si="9"/>
        <v>0.08</v>
      </c>
    </row>
    <row r="261" spans="1:6">
      <c r="A261" s="16">
        <v>2026</v>
      </c>
      <c r="B261" s="16">
        <v>10210000</v>
      </c>
      <c r="C261" t="s">
        <v>1858</v>
      </c>
      <c r="D261" s="17">
        <v>6.29</v>
      </c>
      <c r="E261" t="str">
        <f t="shared" si="8"/>
        <v>010210000</v>
      </c>
      <c r="F261">
        <f t="shared" si="9"/>
        <v>6.2899999999999998E-2</v>
      </c>
    </row>
    <row r="262" spans="1:6">
      <c r="A262" s="16">
        <v>2026</v>
      </c>
      <c r="B262" s="16">
        <v>110418000</v>
      </c>
      <c r="C262" t="s">
        <v>1862</v>
      </c>
      <c r="D262" s="18">
        <v>8</v>
      </c>
      <c r="E262" t="str">
        <f t="shared" si="8"/>
        <v>110418000</v>
      </c>
      <c r="F262">
        <f t="shared" si="9"/>
        <v>0.08</v>
      </c>
    </row>
    <row r="263" spans="1:6">
      <c r="A263" s="16">
        <v>2026</v>
      </c>
      <c r="B263" s="16">
        <v>70290000</v>
      </c>
      <c r="C263" t="s">
        <v>1866</v>
      </c>
      <c r="D263" s="17">
        <v>4.08</v>
      </c>
      <c r="E263" t="str">
        <f t="shared" si="8"/>
        <v>070290000</v>
      </c>
      <c r="F263">
        <f t="shared" si="9"/>
        <v>4.0800000000000003E-2</v>
      </c>
    </row>
    <row r="264" spans="1:6">
      <c r="A264" s="16">
        <v>2026</v>
      </c>
      <c r="B264" s="16">
        <v>100230000</v>
      </c>
      <c r="C264" t="s">
        <v>1877</v>
      </c>
      <c r="D264" s="17">
        <v>3.93</v>
      </c>
      <c r="E264" t="str">
        <f t="shared" si="8"/>
        <v>100230000</v>
      </c>
      <c r="F264">
        <f t="shared" si="9"/>
        <v>3.9300000000000002E-2</v>
      </c>
    </row>
    <row r="265" spans="1:6">
      <c r="A265" s="16">
        <v>2026</v>
      </c>
      <c r="B265" s="16">
        <v>150430000</v>
      </c>
      <c r="C265" t="s">
        <v>1881</v>
      </c>
      <c r="D265" s="18">
        <v>8</v>
      </c>
      <c r="E265" t="str">
        <f t="shared" si="8"/>
        <v>150430000</v>
      </c>
      <c r="F265">
        <f t="shared" si="9"/>
        <v>0.08</v>
      </c>
    </row>
    <row r="266" spans="1:6">
      <c r="A266" s="16">
        <v>2026</v>
      </c>
      <c r="B266" s="16">
        <v>40220000</v>
      </c>
      <c r="C266" t="s">
        <v>1889</v>
      </c>
      <c r="D266" s="18">
        <v>8</v>
      </c>
      <c r="E266" t="str">
        <f t="shared" si="8"/>
        <v>040220000</v>
      </c>
      <c r="F266">
        <f t="shared" si="9"/>
        <v>0.08</v>
      </c>
    </row>
    <row r="267" spans="1:6">
      <c r="A267" s="16">
        <v>2026</v>
      </c>
      <c r="B267" s="16">
        <v>10218000</v>
      </c>
      <c r="C267" t="s">
        <v>1905</v>
      </c>
      <c r="D267" s="18">
        <v>8</v>
      </c>
      <c r="E267" t="str">
        <f t="shared" si="8"/>
        <v>010218000</v>
      </c>
      <c r="F267">
        <f t="shared" si="9"/>
        <v>0.08</v>
      </c>
    </row>
    <row r="268" spans="1:6">
      <c r="A268" s="16">
        <v>2026</v>
      </c>
      <c r="B268" s="16">
        <v>128726000</v>
      </c>
      <c r="C268" t="s">
        <v>1917</v>
      </c>
      <c r="D268" s="18">
        <v>8</v>
      </c>
      <c r="E268" t="str">
        <f t="shared" si="8"/>
        <v>128726000</v>
      </c>
      <c r="F268">
        <f t="shared" si="9"/>
        <v>0.08</v>
      </c>
    </row>
    <row r="269" spans="1:6">
      <c r="A269" s="16">
        <v>2026</v>
      </c>
      <c r="B269" s="16">
        <v>120235000</v>
      </c>
      <c r="C269" t="s">
        <v>1921</v>
      </c>
      <c r="D269" s="17">
        <v>5.12</v>
      </c>
      <c r="E269" t="str">
        <f t="shared" si="8"/>
        <v>120235000</v>
      </c>
      <c r="F269">
        <f t="shared" si="9"/>
        <v>5.1200000000000002E-2</v>
      </c>
    </row>
    <row r="270" spans="1:6">
      <c r="A270" s="16">
        <v>2026</v>
      </c>
      <c r="B270" s="16">
        <v>110540000</v>
      </c>
      <c r="C270" t="s">
        <v>1925</v>
      </c>
      <c r="D270" s="18">
        <v>8</v>
      </c>
      <c r="E270" t="str">
        <f t="shared" si="8"/>
        <v>110540000</v>
      </c>
      <c r="F270">
        <f t="shared" si="9"/>
        <v>0.08</v>
      </c>
    </row>
    <row r="271" spans="1:6">
      <c r="A271" s="16">
        <v>2026</v>
      </c>
      <c r="B271" s="16">
        <v>78624000</v>
      </c>
      <c r="C271" t="s">
        <v>1936</v>
      </c>
      <c r="D271" s="18">
        <v>8</v>
      </c>
      <c r="E271" t="str">
        <f t="shared" si="8"/>
        <v>078624000</v>
      </c>
      <c r="F271">
        <f t="shared" si="9"/>
        <v>0.08</v>
      </c>
    </row>
    <row r="272" spans="1:6">
      <c r="A272" s="16">
        <v>2026</v>
      </c>
      <c r="B272" s="16">
        <v>108514000</v>
      </c>
      <c r="C272" t="s">
        <v>1939</v>
      </c>
      <c r="D272" s="18">
        <v>8</v>
      </c>
      <c r="E272" t="str">
        <f t="shared" si="8"/>
        <v>108514000</v>
      </c>
      <c r="F272">
        <f t="shared" si="9"/>
        <v>0.08</v>
      </c>
    </row>
    <row r="273" spans="1:6">
      <c r="A273" s="16">
        <v>2026</v>
      </c>
      <c r="B273" s="16">
        <v>78533000</v>
      </c>
      <c r="C273" t="s">
        <v>1946</v>
      </c>
      <c r="D273" s="18">
        <v>8</v>
      </c>
      <c r="E273" t="str">
        <f t="shared" si="8"/>
        <v>078533000</v>
      </c>
      <c r="F273">
        <f t="shared" si="9"/>
        <v>0.08</v>
      </c>
    </row>
    <row r="274" spans="1:6">
      <c r="A274" s="16">
        <v>2026</v>
      </c>
      <c r="B274" s="16">
        <v>70248000</v>
      </c>
      <c r="C274" t="s">
        <v>1949</v>
      </c>
      <c r="D274" s="17">
        <v>5.42</v>
      </c>
      <c r="E274" t="str">
        <f t="shared" si="8"/>
        <v>070248000</v>
      </c>
      <c r="F274">
        <f t="shared" si="9"/>
        <v>5.4199999999999998E-2</v>
      </c>
    </row>
    <row r="275" spans="1:6">
      <c r="A275" s="16">
        <v>2026</v>
      </c>
      <c r="B275" s="16">
        <v>130209000</v>
      </c>
      <c r="C275" t="s">
        <v>1957</v>
      </c>
      <c r="D275" s="17">
        <v>6.79</v>
      </c>
      <c r="E275" t="str">
        <f t="shared" si="8"/>
        <v>130209000</v>
      </c>
      <c r="F275">
        <f t="shared" si="9"/>
        <v>6.7900000000000002E-2</v>
      </c>
    </row>
    <row r="276" spans="1:6">
      <c r="A276" s="16">
        <v>2026</v>
      </c>
      <c r="B276" s="16">
        <v>90210000</v>
      </c>
      <c r="C276" t="s">
        <v>1976</v>
      </c>
      <c r="D276" s="18">
        <v>8</v>
      </c>
      <c r="E276" t="str">
        <f t="shared" si="8"/>
        <v>090210000</v>
      </c>
      <c r="F276">
        <f t="shared" si="9"/>
        <v>0.08</v>
      </c>
    </row>
    <row r="277" spans="1:6">
      <c r="A277" s="16">
        <v>2026</v>
      </c>
      <c r="B277" s="16">
        <v>20268000</v>
      </c>
      <c r="C277" t="s">
        <v>1980</v>
      </c>
      <c r="D277" s="17">
        <v>5.71</v>
      </c>
      <c r="E277" t="str">
        <f t="shared" si="8"/>
        <v>020268000</v>
      </c>
      <c r="F277">
        <f t="shared" si="9"/>
        <v>5.7099999999999998E-2</v>
      </c>
    </row>
    <row r="278" spans="1:6">
      <c r="A278" s="16">
        <v>2026</v>
      </c>
      <c r="B278" s="16">
        <v>90205000</v>
      </c>
      <c r="C278" t="s">
        <v>2002</v>
      </c>
      <c r="D278" s="17">
        <v>3.28</v>
      </c>
      <c r="E278" t="str">
        <f t="shared" si="8"/>
        <v>090205000</v>
      </c>
      <c r="F278">
        <f t="shared" si="9"/>
        <v>3.2799999999999996E-2</v>
      </c>
    </row>
    <row r="279" spans="1:6">
      <c r="A279" s="16">
        <v>2026</v>
      </c>
      <c r="B279" s="16">
        <v>50305000</v>
      </c>
      <c r="C279" t="s">
        <v>2006</v>
      </c>
      <c r="D279" s="18">
        <v>8</v>
      </c>
      <c r="E279" t="str">
        <f t="shared" si="8"/>
        <v>050305000</v>
      </c>
      <c r="F279">
        <f t="shared" si="9"/>
        <v>0.08</v>
      </c>
    </row>
    <row r="280" spans="1:6">
      <c r="A280" s="16">
        <v>2026</v>
      </c>
      <c r="B280" s="16">
        <v>140411000</v>
      </c>
      <c r="C280" t="s">
        <v>2014</v>
      </c>
      <c r="D280" s="17">
        <v>7.1</v>
      </c>
      <c r="E280" t="str">
        <f t="shared" si="8"/>
        <v>140411000</v>
      </c>
      <c r="F280">
        <f t="shared" si="9"/>
        <v>7.0999999999999994E-2</v>
      </c>
    </row>
    <row r="281" spans="1:6">
      <c r="A281" s="16">
        <v>2026</v>
      </c>
      <c r="B281" s="16">
        <v>120425000</v>
      </c>
      <c r="C281" t="s">
        <v>2018</v>
      </c>
      <c r="D281" s="18">
        <v>8</v>
      </c>
      <c r="E281" t="str">
        <f t="shared" si="8"/>
        <v>120425000</v>
      </c>
      <c r="F281">
        <f t="shared" si="9"/>
        <v>0.08</v>
      </c>
    </row>
    <row r="282" spans="1:6">
      <c r="A282" s="16">
        <v>2026</v>
      </c>
      <c r="B282" s="16">
        <v>20221000</v>
      </c>
      <c r="C282" t="s">
        <v>2036</v>
      </c>
      <c r="D282" s="18">
        <v>8</v>
      </c>
      <c r="E282" t="str">
        <f t="shared" si="8"/>
        <v>020221000</v>
      </c>
      <c r="F282">
        <f t="shared" si="9"/>
        <v>0.08</v>
      </c>
    </row>
    <row r="283" spans="1:6">
      <c r="A283" s="16">
        <v>2026</v>
      </c>
      <c r="B283" s="16">
        <v>10201000</v>
      </c>
      <c r="C283" t="s">
        <v>2040</v>
      </c>
      <c r="D283" s="17">
        <v>7.34</v>
      </c>
      <c r="E283" t="str">
        <f t="shared" si="8"/>
        <v>010201000</v>
      </c>
      <c r="F283">
        <f t="shared" si="9"/>
        <v>7.3399999999999993E-2</v>
      </c>
    </row>
    <row r="284" spans="1:6">
      <c r="A284" s="16">
        <v>2026</v>
      </c>
      <c r="B284" s="16">
        <v>110424000</v>
      </c>
      <c r="C284" t="s">
        <v>2044</v>
      </c>
      <c r="D284" s="18">
        <v>8</v>
      </c>
      <c r="E284" t="str">
        <f t="shared" si="8"/>
        <v>110424000</v>
      </c>
      <c r="F284">
        <f t="shared" si="9"/>
        <v>0.08</v>
      </c>
    </row>
    <row r="285" spans="1:6">
      <c r="A285" s="16">
        <v>2026</v>
      </c>
      <c r="B285" s="16">
        <v>78924000</v>
      </c>
      <c r="C285" t="s">
        <v>2060</v>
      </c>
      <c r="D285" s="18">
        <v>8</v>
      </c>
      <c r="E285" t="str">
        <f t="shared" si="8"/>
        <v>078924000</v>
      </c>
      <c r="F285">
        <f t="shared" si="9"/>
        <v>0.08</v>
      </c>
    </row>
    <row r="286" spans="1:6">
      <c r="A286" s="16">
        <v>2026</v>
      </c>
      <c r="B286" s="16">
        <v>78640000</v>
      </c>
      <c r="C286" t="s">
        <v>2386</v>
      </c>
      <c r="D286" s="18">
        <v>8</v>
      </c>
      <c r="E286" t="str">
        <f t="shared" si="8"/>
        <v>078640000</v>
      </c>
      <c r="F286">
        <f t="shared" si="9"/>
        <v>0.08</v>
      </c>
    </row>
    <row r="287" spans="1:6">
      <c r="A287" s="16">
        <v>2026</v>
      </c>
      <c r="B287" s="16">
        <v>78556000</v>
      </c>
      <c r="C287" t="s">
        <v>2389</v>
      </c>
      <c r="D287" s="18">
        <v>8</v>
      </c>
      <c r="E287" t="str">
        <f t="shared" si="8"/>
        <v>078556000</v>
      </c>
      <c r="F287">
        <f t="shared" si="9"/>
        <v>0.08</v>
      </c>
    </row>
    <row r="288" spans="1:6">
      <c r="A288" s="16">
        <v>2026</v>
      </c>
      <c r="B288" s="16">
        <v>100212000</v>
      </c>
      <c r="C288" t="s">
        <v>2064</v>
      </c>
      <c r="D288" s="17">
        <v>6.72</v>
      </c>
      <c r="E288" t="str">
        <f t="shared" si="8"/>
        <v>100212000</v>
      </c>
      <c r="F288">
        <f t="shared" si="9"/>
        <v>6.7199999999999996E-2</v>
      </c>
    </row>
    <row r="289" spans="1:6">
      <c r="A289" s="16">
        <v>2026</v>
      </c>
      <c r="B289" s="16">
        <v>110215000</v>
      </c>
      <c r="C289" t="s">
        <v>2068</v>
      </c>
      <c r="D289" s="18">
        <v>8</v>
      </c>
      <c r="E289" t="str">
        <f t="shared" si="8"/>
        <v>110215000</v>
      </c>
      <c r="F289">
        <f t="shared" si="9"/>
        <v>0.08</v>
      </c>
    </row>
    <row r="290" spans="1:6">
      <c r="A290" s="16">
        <v>2026</v>
      </c>
      <c r="B290" s="16">
        <v>78237000</v>
      </c>
      <c r="C290" t="s">
        <v>2072</v>
      </c>
      <c r="D290" s="18">
        <v>8</v>
      </c>
      <c r="E290" t="str">
        <f t="shared" si="8"/>
        <v>078237000</v>
      </c>
      <c r="F290">
        <f t="shared" si="9"/>
        <v>0.08</v>
      </c>
    </row>
    <row r="291" spans="1:6">
      <c r="A291" s="16">
        <v>2026</v>
      </c>
      <c r="B291" s="16">
        <v>88702000</v>
      </c>
      <c r="C291" t="s">
        <v>2080</v>
      </c>
      <c r="D291" s="18">
        <v>8</v>
      </c>
      <c r="E291" t="str">
        <f t="shared" si="8"/>
        <v>088702000</v>
      </c>
      <c r="F291">
        <f t="shared" si="9"/>
        <v>0.08</v>
      </c>
    </row>
    <row r="292" spans="1:6">
      <c r="A292" s="16">
        <v>2026</v>
      </c>
      <c r="B292" s="16">
        <v>70403000</v>
      </c>
      <c r="C292" t="s">
        <v>2087</v>
      </c>
      <c r="D292" s="17">
        <v>4.41</v>
      </c>
      <c r="E292" t="str">
        <f t="shared" si="8"/>
        <v>070403000</v>
      </c>
      <c r="F292">
        <f t="shared" si="9"/>
        <v>4.41E-2</v>
      </c>
    </row>
    <row r="293" spans="1:6">
      <c r="A293" s="16">
        <v>2026</v>
      </c>
      <c r="B293" s="16">
        <v>70513000</v>
      </c>
      <c r="C293" t="s">
        <v>2091</v>
      </c>
      <c r="D293" s="17">
        <v>5.6</v>
      </c>
      <c r="E293" t="str">
        <f t="shared" si="8"/>
        <v>070513000</v>
      </c>
      <c r="F293">
        <f t="shared" si="9"/>
        <v>5.5999999999999994E-2</v>
      </c>
    </row>
    <row r="294" spans="1:6">
      <c r="A294" s="16">
        <v>2026</v>
      </c>
      <c r="B294" s="16">
        <v>78561000</v>
      </c>
      <c r="C294" t="s">
        <v>2116</v>
      </c>
      <c r="D294" s="18">
        <v>8</v>
      </c>
      <c r="E294" t="str">
        <f t="shared" si="8"/>
        <v>078561000</v>
      </c>
      <c r="F294">
        <f t="shared" si="9"/>
        <v>0.08</v>
      </c>
    </row>
    <row r="295" spans="1:6">
      <c r="A295" s="16">
        <v>2026</v>
      </c>
      <c r="B295" s="16">
        <v>78206000</v>
      </c>
      <c r="C295" t="s">
        <v>2120</v>
      </c>
      <c r="D295" s="18">
        <v>8</v>
      </c>
      <c r="E295" t="str">
        <f t="shared" si="8"/>
        <v>078206000</v>
      </c>
      <c r="F295">
        <f t="shared" si="9"/>
        <v>0.08</v>
      </c>
    </row>
    <row r="296" spans="1:6">
      <c r="A296" s="16">
        <v>2026</v>
      </c>
      <c r="B296" s="16">
        <v>78411000</v>
      </c>
      <c r="C296" t="s">
        <v>2124</v>
      </c>
      <c r="D296" s="17">
        <v>5.97</v>
      </c>
      <c r="E296" t="str">
        <f t="shared" si="8"/>
        <v>078411000</v>
      </c>
      <c r="F296">
        <f t="shared" si="9"/>
        <v>5.9699999999999996E-2</v>
      </c>
    </row>
    <row r="297" spans="1:6">
      <c r="A297" s="16">
        <v>2026</v>
      </c>
      <c r="B297" s="16">
        <v>70417000</v>
      </c>
      <c r="C297" t="s">
        <v>2131</v>
      </c>
      <c r="D297" s="17">
        <v>6.69</v>
      </c>
      <c r="E297" t="str">
        <f t="shared" si="8"/>
        <v>070417000</v>
      </c>
      <c r="F297">
        <f t="shared" si="9"/>
        <v>6.6900000000000001E-2</v>
      </c>
    </row>
    <row r="298" spans="1:6">
      <c r="A298" s="16">
        <v>2026</v>
      </c>
      <c r="B298" s="16">
        <v>70514000</v>
      </c>
      <c r="C298" t="s">
        <v>2135</v>
      </c>
      <c r="D298" s="17">
        <v>5.24</v>
      </c>
      <c r="E298" t="str">
        <f t="shared" si="8"/>
        <v>070514000</v>
      </c>
      <c r="F298">
        <f t="shared" si="9"/>
        <v>5.2400000000000002E-2</v>
      </c>
    </row>
    <row r="299" spans="1:6">
      <c r="A299" s="16">
        <v>2026</v>
      </c>
      <c r="B299" s="16">
        <v>110422000</v>
      </c>
      <c r="C299" t="s">
        <v>2139</v>
      </c>
      <c r="D299" s="17">
        <v>3.99</v>
      </c>
      <c r="E299" t="str">
        <f t="shared" si="8"/>
        <v>110422000</v>
      </c>
      <c r="F299">
        <f t="shared" si="9"/>
        <v>3.9900000000000005E-2</v>
      </c>
    </row>
    <row r="300" spans="1:6">
      <c r="A300" s="16">
        <v>2026</v>
      </c>
      <c r="B300" s="16">
        <v>20201000</v>
      </c>
      <c r="C300" t="s">
        <v>2142</v>
      </c>
      <c r="D300" s="17">
        <v>5.55</v>
      </c>
      <c r="E300" t="str">
        <f t="shared" si="8"/>
        <v>020201000</v>
      </c>
      <c r="F300">
        <f t="shared" si="9"/>
        <v>5.5500000000000001E-2</v>
      </c>
    </row>
    <row r="301" spans="1:6">
      <c r="A301" s="16">
        <v>2026</v>
      </c>
      <c r="B301" s="16">
        <v>78591000</v>
      </c>
      <c r="C301" t="s">
        <v>2158</v>
      </c>
      <c r="D301" s="18">
        <v>8</v>
      </c>
      <c r="E301" t="str">
        <f t="shared" si="8"/>
        <v>078591000</v>
      </c>
      <c r="F301">
        <f t="shared" si="9"/>
        <v>0.08</v>
      </c>
    </row>
    <row r="302" spans="1:6">
      <c r="A302" s="16">
        <v>2026</v>
      </c>
      <c r="B302" s="16">
        <v>30215000</v>
      </c>
      <c r="C302" t="s">
        <v>2161</v>
      </c>
      <c r="D302" s="18">
        <v>8</v>
      </c>
      <c r="E302" t="str">
        <f t="shared" si="8"/>
        <v>030215000</v>
      </c>
      <c r="F302">
        <f t="shared" si="9"/>
        <v>0.08</v>
      </c>
    </row>
    <row r="303" spans="1:6">
      <c r="A303" s="16">
        <v>2026</v>
      </c>
      <c r="B303" s="16">
        <v>108714000</v>
      </c>
      <c r="C303" t="s">
        <v>2168</v>
      </c>
      <c r="D303" s="18">
        <v>8</v>
      </c>
      <c r="E303" t="str">
        <f t="shared" si="8"/>
        <v>108714000</v>
      </c>
      <c r="F303">
        <f t="shared" si="9"/>
        <v>0.08</v>
      </c>
    </row>
    <row r="304" spans="1:6">
      <c r="A304" s="16">
        <v>2026</v>
      </c>
      <c r="B304" s="16">
        <v>100201000</v>
      </c>
      <c r="C304" t="s">
        <v>2175</v>
      </c>
      <c r="D304" s="17">
        <v>3.75</v>
      </c>
      <c r="E304" t="str">
        <f t="shared" si="8"/>
        <v>100201000</v>
      </c>
      <c r="F304">
        <f t="shared" si="9"/>
        <v>3.7499999999999999E-2</v>
      </c>
    </row>
    <row r="305" spans="1:6">
      <c r="A305" s="16">
        <v>2026</v>
      </c>
      <c r="B305" s="16">
        <v>70462000</v>
      </c>
      <c r="C305" t="s">
        <v>2187</v>
      </c>
      <c r="D305" s="17">
        <v>6.85</v>
      </c>
      <c r="E305" t="str">
        <f t="shared" si="8"/>
        <v>070462000</v>
      </c>
      <c r="F305">
        <f t="shared" si="9"/>
        <v>6.8499999999999991E-2</v>
      </c>
    </row>
    <row r="306" spans="1:6">
      <c r="A306" s="16">
        <v>2026</v>
      </c>
      <c r="B306" s="16">
        <v>100220000</v>
      </c>
      <c r="C306" t="s">
        <v>2191</v>
      </c>
      <c r="D306" s="17">
        <v>5.23</v>
      </c>
      <c r="E306" t="str">
        <f t="shared" si="8"/>
        <v>100220000</v>
      </c>
      <c r="F306">
        <f t="shared" si="9"/>
        <v>5.2300000000000006E-2</v>
      </c>
    </row>
    <row r="307" spans="1:6">
      <c r="A307" s="16">
        <v>2026</v>
      </c>
      <c r="B307" s="16">
        <v>78984000</v>
      </c>
      <c r="C307" t="s">
        <v>2212</v>
      </c>
      <c r="D307" s="18">
        <v>8</v>
      </c>
      <c r="E307" t="str">
        <f t="shared" si="8"/>
        <v>078984000</v>
      </c>
      <c r="F307">
        <f t="shared" si="9"/>
        <v>0.08</v>
      </c>
    </row>
    <row r="308" spans="1:6">
      <c r="A308" s="16">
        <v>2026</v>
      </c>
      <c r="B308" s="16">
        <v>10309000</v>
      </c>
      <c r="C308" t="s">
        <v>2215</v>
      </c>
      <c r="D308" s="18">
        <v>8</v>
      </c>
      <c r="E308" t="str">
        <f t="shared" si="8"/>
        <v>010309000</v>
      </c>
      <c r="F308">
        <f t="shared" si="9"/>
        <v>0.08</v>
      </c>
    </row>
    <row r="309" spans="1:6">
      <c r="A309" s="16">
        <v>2026</v>
      </c>
      <c r="B309" s="16">
        <v>78410000</v>
      </c>
      <c r="C309" t="s">
        <v>2219</v>
      </c>
      <c r="D309" s="18">
        <v>8</v>
      </c>
      <c r="E309" t="str">
        <f t="shared" si="8"/>
        <v>078410000</v>
      </c>
      <c r="F309">
        <f t="shared" si="9"/>
        <v>0.08</v>
      </c>
    </row>
    <row r="310" spans="1:6">
      <c r="A310" s="16">
        <v>2026</v>
      </c>
      <c r="B310" s="16">
        <v>78224000</v>
      </c>
      <c r="C310" t="s">
        <v>2230</v>
      </c>
      <c r="D310" s="18">
        <v>8</v>
      </c>
      <c r="E310" t="str">
        <f t="shared" si="8"/>
        <v>078224000</v>
      </c>
      <c r="F310">
        <f t="shared" si="9"/>
        <v>0.08</v>
      </c>
    </row>
    <row r="311" spans="1:6">
      <c r="A311" s="16">
        <v>2026</v>
      </c>
      <c r="B311" s="16">
        <v>70406000</v>
      </c>
      <c r="C311" t="s">
        <v>2234</v>
      </c>
      <c r="D311" s="17">
        <v>4.2699999999999996</v>
      </c>
      <c r="E311" t="str">
        <f t="shared" si="8"/>
        <v>070406000</v>
      </c>
      <c r="F311">
        <f t="shared" si="9"/>
        <v>4.2699999999999995E-2</v>
      </c>
    </row>
    <row r="312" spans="1:6">
      <c r="A312" s="16">
        <v>2026</v>
      </c>
      <c r="B312" s="16">
        <v>78548000</v>
      </c>
      <c r="C312" t="s">
        <v>2254</v>
      </c>
      <c r="D312" s="18">
        <v>8</v>
      </c>
      <c r="E312" t="str">
        <f t="shared" si="8"/>
        <v>078548000</v>
      </c>
      <c r="F312">
        <f t="shared" si="9"/>
        <v>0.08</v>
      </c>
    </row>
    <row r="313" spans="1:6">
      <c r="A313" s="16">
        <v>2026</v>
      </c>
      <c r="B313" s="16">
        <v>70802000</v>
      </c>
      <c r="C313" t="s">
        <v>2403</v>
      </c>
      <c r="D313" s="18">
        <v>8</v>
      </c>
      <c r="E313" t="str">
        <f t="shared" si="8"/>
        <v>070802000</v>
      </c>
      <c r="F313">
        <f t="shared" si="9"/>
        <v>0.08</v>
      </c>
    </row>
    <row r="314" spans="1:6">
      <c r="A314" s="16">
        <v>2026</v>
      </c>
      <c r="B314" s="16">
        <v>90220000</v>
      </c>
      <c r="C314" t="s">
        <v>2261</v>
      </c>
      <c r="D314" s="17">
        <v>3.34</v>
      </c>
      <c r="E314" t="str">
        <f t="shared" si="8"/>
        <v>090220000</v>
      </c>
      <c r="F314">
        <f t="shared" si="9"/>
        <v>3.3399999999999999E-2</v>
      </c>
    </row>
    <row r="315" spans="1:6">
      <c r="A315" s="16">
        <v>2026</v>
      </c>
      <c r="B315" s="16">
        <v>70209000</v>
      </c>
      <c r="C315" t="s">
        <v>2265</v>
      </c>
      <c r="D315" s="17">
        <v>3.67</v>
      </c>
      <c r="E315" t="str">
        <f t="shared" si="8"/>
        <v>070209000</v>
      </c>
      <c r="F315">
        <f t="shared" si="9"/>
        <v>3.6699999999999997E-2</v>
      </c>
    </row>
    <row r="316" spans="1:6">
      <c r="A316" s="16">
        <v>2026</v>
      </c>
      <c r="B316" s="16">
        <v>20213000</v>
      </c>
      <c r="C316" t="s">
        <v>2269</v>
      </c>
      <c r="D316" s="17">
        <v>7.87</v>
      </c>
      <c r="E316" t="str">
        <f t="shared" si="8"/>
        <v>020213000</v>
      </c>
      <c r="F316">
        <f t="shared" si="9"/>
        <v>7.8700000000000006E-2</v>
      </c>
    </row>
    <row r="317" spans="1:6">
      <c r="A317" s="16">
        <v>2026</v>
      </c>
      <c r="B317" s="16">
        <v>30202000</v>
      </c>
      <c r="C317" t="s">
        <v>2273</v>
      </c>
      <c r="D317" s="18">
        <v>8</v>
      </c>
      <c r="E317" t="str">
        <f t="shared" si="8"/>
        <v>030202000</v>
      </c>
      <c r="F317">
        <f t="shared" si="9"/>
        <v>0.08</v>
      </c>
    </row>
    <row r="318" spans="1:6">
      <c r="A318" s="16">
        <v>2026</v>
      </c>
      <c r="B318" s="16">
        <v>70407000</v>
      </c>
      <c r="C318" t="s">
        <v>2277</v>
      </c>
      <c r="D318" s="18">
        <v>8</v>
      </c>
      <c r="E318" t="str">
        <f t="shared" si="8"/>
        <v>070407000</v>
      </c>
      <c r="F318">
        <f t="shared" si="9"/>
        <v>0.08</v>
      </c>
    </row>
    <row r="319" spans="1:6">
      <c r="A319" s="16">
        <v>2026</v>
      </c>
      <c r="B319" s="16">
        <v>10208000</v>
      </c>
      <c r="C319" t="s">
        <v>2281</v>
      </c>
      <c r="D319" s="18">
        <v>8</v>
      </c>
      <c r="E319" t="str">
        <f t="shared" si="8"/>
        <v>010208000</v>
      </c>
      <c r="F319">
        <f t="shared" si="9"/>
        <v>0.08</v>
      </c>
    </row>
    <row r="320" spans="1:6">
      <c r="A320" s="16">
        <v>2026</v>
      </c>
      <c r="B320" s="16">
        <v>90201000</v>
      </c>
      <c r="C320" t="s">
        <v>2285</v>
      </c>
      <c r="D320" s="17">
        <v>6.27</v>
      </c>
      <c r="E320" t="str">
        <f t="shared" si="8"/>
        <v>090201000</v>
      </c>
      <c r="F320">
        <f t="shared" si="9"/>
        <v>6.2699999999999992E-2</v>
      </c>
    </row>
    <row r="321" spans="1:6">
      <c r="A321" s="16">
        <v>2026</v>
      </c>
      <c r="B321" s="16">
        <v>88755000</v>
      </c>
      <c r="C321" t="s">
        <v>2307</v>
      </c>
      <c r="D321" s="18">
        <v>8</v>
      </c>
      <c r="E321" t="str">
        <f t="shared" si="8"/>
        <v>088755000</v>
      </c>
      <c r="F321">
        <f t="shared" si="9"/>
        <v>0.08</v>
      </c>
    </row>
    <row r="322" spans="1:6">
      <c r="A322" s="16">
        <v>2026</v>
      </c>
      <c r="B322" s="16">
        <v>140401000</v>
      </c>
      <c r="C322" t="s">
        <v>2322</v>
      </c>
      <c r="D322" s="18">
        <v>8</v>
      </c>
      <c r="E322" t="str">
        <f t="shared" si="8"/>
        <v>140401000</v>
      </c>
      <c r="F322">
        <f t="shared" si="9"/>
        <v>0.08</v>
      </c>
    </row>
    <row r="323" spans="1:6">
      <c r="A323" s="16">
        <v>2026</v>
      </c>
      <c r="B323" s="16">
        <v>140570000</v>
      </c>
      <c r="C323" t="s">
        <v>2329</v>
      </c>
      <c r="D323" s="17">
        <v>6.74</v>
      </c>
      <c r="E323" t="str">
        <f t="shared" ref="E323" si="10">TEXT(B323, "000000000")</f>
        <v>140570000</v>
      </c>
      <c r="F323">
        <f t="shared" ref="F323" si="11">D323/100</f>
        <v>6.7400000000000002E-2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eb0b30-679b-499a-86a3-c77819f0e684" xsi:nil="true"/>
    <_dlc_DocId xmlns="72eb0b30-679b-499a-86a3-c77819f0e684">AU3J23PMWYQH-373022767-311</_dlc_DocId>
    <_dlc_DocIdUrl xmlns="72eb0b30-679b-499a-86a3-c77819f0e684">
      <Url>https://adecloud.sharepoint.com/sites/ExceptionalStudentServicesESS/_layouts/15/DocIdRedir.aspx?ID=AU3J23PMWYQH-373022767-311</Url>
      <Description>AU3J23PMWYQH-373022767-311</Description>
    </_dlc_DocIdUrl>
    <DestinationSharePoint xmlns="af83bb4f-4db7-4437-a3a4-0eb5fc568883" xsi:nil="true"/>
    <DestinationFolder xmlns="af83bb4f-4db7-4437-a3a4-0eb5fc568883" xsi:nil="true"/>
    <Move xmlns="af83bb4f-4db7-4437-a3a4-0eb5fc568883">true</Move>
    <Location xmlns="af83bb4f-4db7-4437-a3a4-0eb5fc568883" xsi:nil="true"/>
    <URL xmlns="af83bb4f-4db7-4437-a3a4-0eb5fc568883">
      <Url xsi:nil="true"/>
      <Description xsi:nil="true"/>
    </URL>
    <i341530f1d59411195e1e57d43ac760d xmlns="af83bb4f-4db7-4437-a3a4-0eb5fc568883">
      <Terms xmlns="http://schemas.microsoft.com/office/infopath/2007/PartnerControls"/>
    </i341530f1d59411195e1e57d43ac760d>
    <lcf76f155ced4ddcb4097134ff3c332f xmlns="af83bb4f-4db7-4437-a3a4-0eb5fc5688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2A4EDD04F9EC4F8573A4CC35FE9D0D" ma:contentTypeVersion="18" ma:contentTypeDescription="Create a new document." ma:contentTypeScope="" ma:versionID="72fcfc0db795b8217e07edb160a4bbce">
  <xsd:schema xmlns:xsd="http://www.w3.org/2001/XMLSchema" xmlns:xs="http://www.w3.org/2001/XMLSchema" xmlns:p="http://schemas.microsoft.com/office/2006/metadata/properties" xmlns:ns2="72eb0b30-679b-499a-86a3-c77819f0e684" xmlns:ns3="af83bb4f-4db7-4437-a3a4-0eb5fc568883" targetNamespace="http://schemas.microsoft.com/office/2006/metadata/properties" ma:root="true" ma:fieldsID="8845775050b45554867a2e26f24367a2" ns2:_="" ns3:_="">
    <xsd:import namespace="72eb0b30-679b-499a-86a3-c77819f0e684"/>
    <xsd:import namespace="af83bb4f-4db7-4437-a3a4-0eb5fc568883"/>
    <xsd:element name="properties">
      <xsd:complexType>
        <xsd:sequence>
          <xsd:element name="documentManagement">
            <xsd:complexType>
              <xsd:all>
                <xsd:element ref="ns2:_dlc_DocId" minOccurs="0"/>
                <xsd:element ref="ns2:_dlc_DocIdUrl" minOccurs="0"/>
                <xsd:element ref="ns2:_dlc_DocIdPersistId" minOccurs="0"/>
                <xsd:element ref="ns3:Location" minOccurs="0"/>
                <xsd:element ref="ns3:Move" minOccurs="0"/>
                <xsd:element ref="ns3:URL" minOccurs="0"/>
                <xsd:element ref="ns3:DestinationSharePoint" minOccurs="0"/>
                <xsd:element ref="ns3:DestinationFolder" minOccurs="0"/>
                <xsd:element ref="ns3:i341530f1d59411195e1e57d43ac760d" minOccurs="0"/>
                <xsd:element ref="ns2:TaxCatchAll"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b0b30-679b-499a-86a3-c77819f0e68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4a925773-022d-4431-9518-b1baabd30485}" ma:internalName="TaxCatchAll" ma:showField="CatchAllData" ma:web="72eb0b30-679b-499a-86a3-c77819f0e6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83bb4f-4db7-4437-a3a4-0eb5fc568883" elementFormDefault="qualified">
    <xsd:import namespace="http://schemas.microsoft.com/office/2006/documentManagement/types"/>
    <xsd:import namespace="http://schemas.microsoft.com/office/infopath/2007/PartnerControls"/>
    <xsd:element name="Location" ma:index="11" nillable="true" ma:displayName="Location" ma:internalName="Location">
      <xsd:simpleType>
        <xsd:restriction base="dms:Text">
          <xsd:maxLength value="255"/>
        </xsd:restriction>
      </xsd:simpleType>
    </xsd:element>
    <xsd:element name="Move" ma:index="12" nillable="true" ma:displayName="Move" ma:default="1" ma:internalName="Move">
      <xsd:simpleType>
        <xsd:restriction base="dms:Boolea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DestinationSharePoint" ma:index="14" nillable="true" ma:displayName="DestinationSharePoint" ma:internalName="DestinationSharePoint">
      <xsd:simpleType>
        <xsd:restriction base="dms:Text">
          <xsd:maxLength value="255"/>
        </xsd:restriction>
      </xsd:simpleType>
    </xsd:element>
    <xsd:element name="DestinationFolder" ma:index="15" nillable="true" ma:displayName="DestinationFolder" ma:internalName="DestinationFolder">
      <xsd:simpleType>
        <xsd:restriction base="dms:Text">
          <xsd:maxLength value="255"/>
        </xsd:restriction>
      </xsd:simpleType>
    </xsd:element>
    <xsd:element name="i341530f1d59411195e1e57d43ac760d" ma:index="17" nillable="true" ma:taxonomy="true" ma:internalName="i341530f1d59411195e1e57d43ac760d" ma:taxonomyFieldName="Image_x0020_Tags" ma:displayName="Image Tags" ma:default="" ma:fieldId="{2341530f-1d59-4111-95e1-e57d43ac760d}" ma:sspId="5db50a19-44cd-47bf-aae0-69db42930db7" ma:termSetId="c866ca65-f095-4a16-9249-028d500f7703"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701DAE-C985-481E-B552-156A2C90BA10}"/>
</file>

<file path=customXml/itemProps2.xml><?xml version="1.0" encoding="utf-8"?>
<ds:datastoreItem xmlns:ds="http://schemas.openxmlformats.org/officeDocument/2006/customXml" ds:itemID="{5B42B41C-C7E1-4A75-8B2F-FE1F9B4153E0}"/>
</file>

<file path=customXml/itemProps3.xml><?xml version="1.0" encoding="utf-8"?>
<ds:datastoreItem xmlns:ds="http://schemas.openxmlformats.org/officeDocument/2006/customXml" ds:itemID="{31BBBFA9-9335-4297-BF71-E48046418E28}"/>
</file>

<file path=customXml/itemProps4.xml><?xml version="1.0" encoding="utf-8"?>
<ds:datastoreItem xmlns:ds="http://schemas.openxmlformats.org/officeDocument/2006/customXml" ds:itemID="{E41CA08F-7635-480C-B0B8-3C3303375B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Tanya</dc:creator>
  <cp:keywords/>
  <dc:description/>
  <cp:lastModifiedBy>Sanchez, Abby</cp:lastModifiedBy>
  <cp:revision/>
  <dcterms:created xsi:type="dcterms:W3CDTF">2026-04-15T22:12:20Z</dcterms:created>
  <dcterms:modified xsi:type="dcterms:W3CDTF">2026-07-13T19:12:57Z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0x010100202A4EDD04F9EC4F8573A4CC35FE9D0D</vt:lpwstr>
  </property>
  <property fmtid="{D5CDD505-2E9C-101B-9397-08002B2CF9AE}" pid="3" name="_dlc_DocIdItemGuid">
    <vt:lpwstr>c21c899a-99df-46fd-bec9-2bb2cc9043ed</vt:lpwstr>
  </property>
  <property fmtid="{D5CDD505-2E9C-101B-9397-08002B2CF9AE}" pid="4" name="MSIP_Label_4ce42284-3883-4f62-828c-f498a74cef20_Removed">
    <vt:lpwstr>False</vt:lpwstr>
  </property>
  <property fmtid="{D5CDD505-2E9C-101B-9397-08002B2CF9AE}" pid="5" name="MSIP_Label_4ce42284-3883-4f62-828c-f498a74cef20_ActionId">
    <vt:lpwstr>f9b9017d-eace-4ab5-8fad-a9d01bad380e</vt:lpwstr>
  </property>
  <property fmtid="{D5CDD505-2E9C-101B-9397-08002B2CF9AE}" pid="6" name="MSIP_Label_4ce42284-3883-4f62-828c-f498a74cef20_Name">
    <vt:lpwstr>Confidential</vt:lpwstr>
  </property>
  <property fmtid="{D5CDD505-2E9C-101B-9397-08002B2CF9AE}" pid="7" name="MSIP_Label_4ce42284-3883-4f62-828c-f498a74cef20_SetDate">
    <vt:lpwstr>2026-06-25T22:54:19Z</vt:lpwstr>
  </property>
  <property fmtid="{D5CDD505-2E9C-101B-9397-08002B2CF9AE}" pid="8" name="MSIP_Label_4ce42284-3883-4f62-828c-f498a74cef20_SiteId">
    <vt:lpwstr>58a5b0cb-441f-42ba-a5a1-8fdfd05a3ffc</vt:lpwstr>
  </property>
  <property fmtid="{D5CDD505-2E9C-101B-9397-08002B2CF9AE}" pid="9" name="MSIP_Label_4ce42284-3883-4f62-828c-f498a74cef20_Enabled">
    <vt:lpwstr>True</vt:lpwstr>
  </property>
  <property fmtid="{D5CDD505-2E9C-101B-9397-08002B2CF9AE}" pid="10" name="MediaServiceImageTags">
    <vt:lpwstr/>
  </property>
  <property fmtid="{D5CDD505-2E9C-101B-9397-08002B2CF9AE}" pid="11" name="Image Tags">
    <vt:lpwstr/>
  </property>
  <property fmtid="{D5CDD505-2E9C-101B-9397-08002B2CF9AE}" pid="12" name="Image_x0020_Tags">
    <vt:lpwstr/>
  </property>
  <property fmtid="{D5CDD505-2E9C-101B-9397-08002B2CF9AE}" pid="13" name="MSIP_Label_4ce42284-3883-4f62-828c-f498a74cef20_Extended_MSFT_Method">
    <vt:lpwstr>Standard</vt:lpwstr>
  </property>
  <property fmtid="{D5CDD505-2E9C-101B-9397-08002B2CF9AE}" pid="14" name="Sensitivity">
    <vt:lpwstr>Confidential</vt:lpwstr>
  </property>
</Properties>
</file>