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updateLinks="never" defaultThemeVersion="166925"/>
  <mc:AlternateContent xmlns:mc="http://schemas.openxmlformats.org/markup-compatibility/2006">
    <mc:Choice Requires="x15">
      <x15ac:absPath xmlns:x15ac="http://schemas.microsoft.com/office/spreadsheetml/2010/11/ac" url="https://adecloud.sharepoint.com/sites/ESE.Staff/ESE_Library/GrantReview/GrantReviewLEAs/FY23/.TIVWorkbook/"/>
    </mc:Choice>
  </mc:AlternateContent>
  <xr:revisionPtr revIDLastSave="12" documentId="8_{F9B2DF13-ED92-4AF6-9E5C-2D4D4F1E2BA2}" xr6:coauthVersionLast="47" xr6:coauthVersionMax="47" xr10:uidLastSave="{A1BB9383-E3A2-4EBC-B8D0-C1F991D9FB39}"/>
  <bookViews>
    <workbookView xWindow="22365" yWindow="1095" windowWidth="36765" windowHeight="13020" activeTab="1" xr2:uid="{00000000-000D-0000-FFFF-FFFF00000000}"/>
  </bookViews>
  <sheets>
    <sheet name="Instructions" sheetId="2" r:id="rId1"/>
    <sheet name="Budget Summary" sheetId="5" r:id="rId2"/>
    <sheet name="Budget Balance Summary" sheetId="15" r:id="rId3"/>
    <sheet name="Category Totals" sheetId="4" r:id="rId4"/>
    <sheet name="Private Schools" sheetId="13" r:id="rId5"/>
    <sheet name="Worksheet Totals" sheetId="12" r:id="rId6"/>
  </sheets>
  <definedNames>
    <definedName name="_xlnm.Print_Area" localSheetId="2">'Budget Balance Summary'!$A$1:$D$18</definedName>
    <definedName name="_xlnm.Print_Area" localSheetId="1">'Budget Summary'!$A$1:$H$12</definedName>
    <definedName name="_xlnm.Print_Area" localSheetId="3">'Category Totals'!$A$1:$N$101</definedName>
    <definedName name="_xlnm.Print_Area" localSheetId="0">Instructions!$A$1:$A$37</definedName>
    <definedName name="_xlnm.Print_Area" localSheetId="4">'Private Schools'!$A$1:$J$601</definedName>
    <definedName name="_xlnm.Print_Area" localSheetId="5">'Worksheet Totals'!$A$2:$H$6</definedName>
    <definedName name="_xlnm.Print_Titles" localSheetId="3">'Category Totals'!$1:$4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5" l="1"/>
  <c r="B11" i="5"/>
  <c r="I4" i="15"/>
  <c r="K4" i="15"/>
  <c r="M4" i="15"/>
  <c r="Q4" i="15"/>
  <c r="S4" i="15"/>
  <c r="U4" i="15"/>
  <c r="Y4" i="15"/>
  <c r="AA4" i="15"/>
  <c r="AC4" i="15"/>
  <c r="AG4" i="15"/>
  <c r="AI4" i="15"/>
  <c r="AK4" i="15"/>
  <c r="I5" i="15"/>
  <c r="K5" i="15"/>
  <c r="M5" i="15"/>
  <c r="Q5" i="15"/>
  <c r="S5" i="15"/>
  <c r="U5" i="15"/>
  <c r="Y5" i="15"/>
  <c r="AA5" i="15"/>
  <c r="AC5" i="15"/>
  <c r="AG5" i="15"/>
  <c r="AL5" i="15" s="1"/>
  <c r="AI5" i="15"/>
  <c r="AK5" i="15"/>
  <c r="I6" i="15"/>
  <c r="K6" i="15"/>
  <c r="M6" i="15"/>
  <c r="Q6" i="15"/>
  <c r="S6" i="15"/>
  <c r="U6" i="15"/>
  <c r="Y6" i="15"/>
  <c r="AA6" i="15"/>
  <c r="AC6" i="15"/>
  <c r="AG6" i="15"/>
  <c r="AI6" i="15"/>
  <c r="AK6" i="15"/>
  <c r="I7" i="15"/>
  <c r="K7" i="15"/>
  <c r="M7" i="15"/>
  <c r="Q7" i="15"/>
  <c r="S7" i="15"/>
  <c r="U7" i="15"/>
  <c r="Y7" i="15"/>
  <c r="AA7" i="15"/>
  <c r="AC7" i="15"/>
  <c r="AG7" i="15"/>
  <c r="AI7" i="15"/>
  <c r="AK7" i="15"/>
  <c r="I8" i="15"/>
  <c r="K8" i="15"/>
  <c r="M8" i="15"/>
  <c r="Q8" i="15"/>
  <c r="S8" i="15"/>
  <c r="U8" i="15"/>
  <c r="Y8" i="15"/>
  <c r="AA8" i="15"/>
  <c r="AC8" i="15"/>
  <c r="AG8" i="15"/>
  <c r="AI8" i="15"/>
  <c r="AK8" i="15"/>
  <c r="I9" i="15"/>
  <c r="K9" i="15"/>
  <c r="M9" i="15"/>
  <c r="Q9" i="15"/>
  <c r="S9" i="15"/>
  <c r="U9" i="15"/>
  <c r="Y9" i="15"/>
  <c r="AA9" i="15"/>
  <c r="AC9" i="15"/>
  <c r="AG9" i="15"/>
  <c r="AL9" i="15" s="1"/>
  <c r="AI9" i="15"/>
  <c r="AK9" i="15"/>
  <c r="I10" i="15"/>
  <c r="K10" i="15"/>
  <c r="M10" i="15"/>
  <c r="Q10" i="15"/>
  <c r="S10" i="15"/>
  <c r="U10" i="15"/>
  <c r="Y10" i="15"/>
  <c r="AA10" i="15"/>
  <c r="AC10" i="15"/>
  <c r="AG10" i="15"/>
  <c r="AI10" i="15"/>
  <c r="AK10" i="15"/>
  <c r="I11" i="15"/>
  <c r="K11" i="15"/>
  <c r="M11" i="15"/>
  <c r="Q11" i="15"/>
  <c r="S11" i="15"/>
  <c r="U11" i="15"/>
  <c r="Y11" i="15"/>
  <c r="AA11" i="15"/>
  <c r="AC11" i="15"/>
  <c r="AG11" i="15"/>
  <c r="AL11" i="15" s="1"/>
  <c r="AI11" i="15"/>
  <c r="AK11" i="15"/>
  <c r="I12" i="15"/>
  <c r="K12" i="15"/>
  <c r="M12" i="15"/>
  <c r="Q12" i="15"/>
  <c r="S12" i="15"/>
  <c r="U12" i="15"/>
  <c r="Y12" i="15"/>
  <c r="AA12" i="15"/>
  <c r="AC12" i="15"/>
  <c r="AG12" i="15"/>
  <c r="AI12" i="15"/>
  <c r="AK12" i="15"/>
  <c r="I13" i="15"/>
  <c r="K13" i="15"/>
  <c r="M13" i="15"/>
  <c r="Q13" i="15"/>
  <c r="S13" i="15"/>
  <c r="U13" i="15"/>
  <c r="Y13" i="15"/>
  <c r="AA13" i="15"/>
  <c r="AC13" i="15"/>
  <c r="AG13" i="15"/>
  <c r="AL13" i="15" s="1"/>
  <c r="AI13" i="15"/>
  <c r="AK13" i="15"/>
  <c r="I14" i="15"/>
  <c r="K14" i="15"/>
  <c r="M14" i="15"/>
  <c r="Q14" i="15"/>
  <c r="S14" i="15"/>
  <c r="U14" i="15"/>
  <c r="Y14" i="15"/>
  <c r="AA14" i="15"/>
  <c r="AC14" i="15"/>
  <c r="AG14" i="15"/>
  <c r="AI14" i="15"/>
  <c r="AK14" i="15"/>
  <c r="I15" i="15"/>
  <c r="K15" i="15"/>
  <c r="M15" i="15"/>
  <c r="Q15" i="15"/>
  <c r="S15" i="15"/>
  <c r="U15" i="15"/>
  <c r="Y15" i="15"/>
  <c r="AA15" i="15"/>
  <c r="AC15" i="15"/>
  <c r="AG15" i="15"/>
  <c r="AL15" i="15" s="1"/>
  <c r="AI15" i="15"/>
  <c r="AK15" i="15"/>
  <c r="I16" i="15"/>
  <c r="K16" i="15"/>
  <c r="M16" i="15"/>
  <c r="Q16" i="15"/>
  <c r="S16" i="15"/>
  <c r="U16" i="15"/>
  <c r="Y16" i="15"/>
  <c r="AA16" i="15"/>
  <c r="AC16" i="15"/>
  <c r="AG16" i="15"/>
  <c r="AI16" i="15"/>
  <c r="AK16" i="15"/>
  <c r="M17" i="15"/>
  <c r="N17" i="15" s="1"/>
  <c r="U17" i="15"/>
  <c r="V17" i="15" s="1"/>
  <c r="AC17" i="15"/>
  <c r="AD17" i="15" s="1"/>
  <c r="AK17" i="15"/>
  <c r="AL17" i="15" s="1"/>
  <c r="N4" i="15" l="1"/>
  <c r="AL7" i="15"/>
  <c r="AL14" i="15"/>
  <c r="AL12" i="15"/>
  <c r="AL10" i="15"/>
  <c r="AL8" i="15"/>
  <c r="AL6" i="15"/>
  <c r="AL4" i="15"/>
  <c r="AL16" i="15"/>
  <c r="AD4" i="15"/>
  <c r="N5" i="15"/>
  <c r="N7" i="15"/>
  <c r="AD8" i="15"/>
  <c r="AD6" i="15"/>
  <c r="AD12" i="15"/>
  <c r="AD10" i="15"/>
  <c r="V14" i="15"/>
  <c r="V10" i="15"/>
  <c r="V4" i="15"/>
  <c r="V16" i="15"/>
  <c r="V12" i="15"/>
  <c r="V8" i="15"/>
  <c r="V6" i="15"/>
  <c r="V13" i="15"/>
  <c r="V11" i="15"/>
  <c r="V5" i="15"/>
  <c r="V15" i="15"/>
  <c r="V9" i="15"/>
  <c r="V7" i="15"/>
  <c r="N13" i="15"/>
  <c r="N11" i="15"/>
  <c r="N16" i="15"/>
  <c r="N12" i="15"/>
  <c r="N6" i="15"/>
  <c r="N15" i="15"/>
  <c r="N14" i="15"/>
  <c r="N10" i="15"/>
  <c r="N8" i="15"/>
  <c r="N9" i="15"/>
  <c r="AD16" i="15"/>
  <c r="AD14" i="15"/>
  <c r="AD15" i="15"/>
  <c r="AD13" i="15"/>
  <c r="AD9" i="15"/>
  <c r="AD7" i="15"/>
  <c r="AD11" i="15"/>
  <c r="AD5" i="15"/>
  <c r="G1" i="5"/>
  <c r="J19" i="4"/>
  <c r="H1" i="13"/>
  <c r="J20" i="4"/>
  <c r="U5" i="4"/>
  <c r="J100" i="4"/>
  <c r="J99" i="4"/>
  <c r="E1" i="4"/>
  <c r="D1" i="4"/>
  <c r="U24" i="13"/>
  <c r="U23" i="13"/>
  <c r="U22" i="13"/>
  <c r="U21" i="13"/>
  <c r="U20" i="13"/>
  <c r="U19" i="13"/>
  <c r="U18" i="13"/>
  <c r="U17" i="13"/>
  <c r="U16" i="13"/>
  <c r="U8" i="13"/>
  <c r="U9" i="13"/>
  <c r="U10" i="13"/>
  <c r="U11" i="13"/>
  <c r="U12" i="13"/>
  <c r="U28" i="13"/>
  <c r="U29" i="13"/>
  <c r="U30" i="13"/>
  <c r="U31" i="13"/>
  <c r="U32" i="13"/>
  <c r="U33" i="13"/>
  <c r="U34" i="13"/>
  <c r="U35" i="13"/>
  <c r="U36" i="13"/>
  <c r="U40" i="13"/>
  <c r="U41" i="13"/>
  <c r="U42" i="13"/>
  <c r="U43" i="13"/>
  <c r="U44" i="13"/>
  <c r="U45" i="13"/>
  <c r="U46" i="13"/>
  <c r="U47" i="13"/>
  <c r="U48" i="13"/>
  <c r="U52" i="13"/>
  <c r="U53" i="13"/>
  <c r="U54" i="13"/>
  <c r="U55" i="13"/>
  <c r="U56" i="13"/>
  <c r="U57" i="13"/>
  <c r="U58" i="13"/>
  <c r="U59" i="13"/>
  <c r="U60" i="13"/>
  <c r="U64" i="13"/>
  <c r="U65" i="13"/>
  <c r="U66" i="13"/>
  <c r="U67" i="13"/>
  <c r="U68" i="13"/>
  <c r="U69" i="13"/>
  <c r="U70" i="13"/>
  <c r="U71" i="13"/>
  <c r="U72" i="13"/>
  <c r="U76" i="13"/>
  <c r="U77" i="13"/>
  <c r="U78" i="13"/>
  <c r="U79" i="13"/>
  <c r="U80" i="13"/>
  <c r="U81" i="13"/>
  <c r="U82" i="13"/>
  <c r="U83" i="13"/>
  <c r="U84" i="13"/>
  <c r="U88" i="13"/>
  <c r="U89" i="13"/>
  <c r="U90" i="13"/>
  <c r="U91" i="13"/>
  <c r="U92" i="13"/>
  <c r="U93" i="13"/>
  <c r="U94" i="13"/>
  <c r="U95" i="13"/>
  <c r="U96" i="13"/>
  <c r="U100" i="13"/>
  <c r="U101" i="13"/>
  <c r="U102" i="13"/>
  <c r="U103" i="13"/>
  <c r="U104" i="13"/>
  <c r="U105" i="13"/>
  <c r="U106" i="13"/>
  <c r="U107" i="13"/>
  <c r="U108" i="13"/>
  <c r="U112" i="13"/>
  <c r="U113" i="13"/>
  <c r="U114" i="13"/>
  <c r="U115" i="13"/>
  <c r="U116" i="13"/>
  <c r="U117" i="13"/>
  <c r="U118" i="13"/>
  <c r="U119" i="13"/>
  <c r="U120" i="13"/>
  <c r="U124" i="13"/>
  <c r="U125" i="13"/>
  <c r="U126" i="13"/>
  <c r="U127" i="13"/>
  <c r="U128" i="13"/>
  <c r="U129" i="13"/>
  <c r="U130" i="13"/>
  <c r="U131" i="13"/>
  <c r="U132" i="13"/>
  <c r="U136" i="13"/>
  <c r="U137" i="13"/>
  <c r="U138" i="13"/>
  <c r="U139" i="13"/>
  <c r="U140" i="13"/>
  <c r="U141" i="13"/>
  <c r="U142" i="13"/>
  <c r="U143" i="13"/>
  <c r="U144" i="13"/>
  <c r="U148" i="13"/>
  <c r="U149" i="13"/>
  <c r="U150" i="13"/>
  <c r="U151" i="13"/>
  <c r="U152" i="13"/>
  <c r="U153" i="13"/>
  <c r="U154" i="13"/>
  <c r="U155" i="13"/>
  <c r="U156" i="13"/>
  <c r="U160" i="13"/>
  <c r="U161" i="13"/>
  <c r="U162" i="13"/>
  <c r="U163" i="13"/>
  <c r="U164" i="13"/>
  <c r="U165" i="13"/>
  <c r="U166" i="13"/>
  <c r="U167" i="13"/>
  <c r="U168" i="13"/>
  <c r="U172" i="13"/>
  <c r="U173" i="13"/>
  <c r="U174" i="13"/>
  <c r="U175" i="13"/>
  <c r="U176" i="13"/>
  <c r="U177" i="13"/>
  <c r="U178" i="13"/>
  <c r="U179" i="13"/>
  <c r="U180" i="13"/>
  <c r="U184" i="13"/>
  <c r="U185" i="13"/>
  <c r="U186" i="13"/>
  <c r="U187" i="13"/>
  <c r="U188" i="13"/>
  <c r="U189" i="13"/>
  <c r="U190" i="13"/>
  <c r="U191" i="13"/>
  <c r="U192" i="13"/>
  <c r="U196" i="13"/>
  <c r="U197" i="13"/>
  <c r="U198" i="13"/>
  <c r="U199" i="13"/>
  <c r="U200" i="13"/>
  <c r="U201" i="13"/>
  <c r="U202" i="13"/>
  <c r="U203" i="13"/>
  <c r="U204" i="13"/>
  <c r="U208" i="13"/>
  <c r="U209" i="13"/>
  <c r="U210" i="13"/>
  <c r="U211" i="13"/>
  <c r="U212" i="13"/>
  <c r="U213" i="13"/>
  <c r="U214" i="13"/>
  <c r="U215" i="13"/>
  <c r="U216" i="13"/>
  <c r="U220" i="13"/>
  <c r="U221" i="13"/>
  <c r="U222" i="13"/>
  <c r="U223" i="13"/>
  <c r="U224" i="13"/>
  <c r="U225" i="13"/>
  <c r="U226" i="13"/>
  <c r="U227" i="13"/>
  <c r="U228" i="13"/>
  <c r="U232" i="13"/>
  <c r="U233" i="13"/>
  <c r="U234" i="13"/>
  <c r="U235" i="13"/>
  <c r="U236" i="13"/>
  <c r="U237" i="13"/>
  <c r="U238" i="13"/>
  <c r="U239" i="13"/>
  <c r="U240" i="13"/>
  <c r="U244" i="13"/>
  <c r="U245" i="13"/>
  <c r="U246" i="13"/>
  <c r="U247" i="13"/>
  <c r="U248" i="13"/>
  <c r="U249" i="13"/>
  <c r="U250" i="13"/>
  <c r="U251" i="13"/>
  <c r="U252" i="13"/>
  <c r="U256" i="13"/>
  <c r="U257" i="13"/>
  <c r="U258" i="13"/>
  <c r="U259" i="13"/>
  <c r="U260" i="13"/>
  <c r="U261" i="13"/>
  <c r="U262" i="13"/>
  <c r="U263" i="13"/>
  <c r="U264" i="13"/>
  <c r="U268" i="13"/>
  <c r="U269" i="13"/>
  <c r="U270" i="13"/>
  <c r="U271" i="13"/>
  <c r="U272" i="13"/>
  <c r="U273" i="13"/>
  <c r="U274" i="13"/>
  <c r="U275" i="13"/>
  <c r="U276" i="13"/>
  <c r="U280" i="13"/>
  <c r="U281" i="13"/>
  <c r="U282" i="13"/>
  <c r="U283" i="13"/>
  <c r="U284" i="13"/>
  <c r="U285" i="13"/>
  <c r="U286" i="13"/>
  <c r="U287" i="13"/>
  <c r="U288" i="13"/>
  <c r="U292" i="13"/>
  <c r="U293" i="13"/>
  <c r="U294" i="13"/>
  <c r="U295" i="13"/>
  <c r="U296" i="13"/>
  <c r="U297" i="13"/>
  <c r="U298" i="13"/>
  <c r="U299" i="13"/>
  <c r="U300" i="13"/>
  <c r="U304" i="13"/>
  <c r="U305" i="13"/>
  <c r="U306" i="13"/>
  <c r="U307" i="13"/>
  <c r="U308" i="13"/>
  <c r="U309" i="13"/>
  <c r="U310" i="13"/>
  <c r="U311" i="13"/>
  <c r="U312" i="13"/>
  <c r="U316" i="13"/>
  <c r="U317" i="13"/>
  <c r="U318" i="13"/>
  <c r="U319" i="13"/>
  <c r="U320" i="13"/>
  <c r="U321" i="13"/>
  <c r="U322" i="13"/>
  <c r="U323" i="13"/>
  <c r="U324" i="13"/>
  <c r="U328" i="13"/>
  <c r="U329" i="13"/>
  <c r="U330" i="13"/>
  <c r="U331" i="13"/>
  <c r="U332" i="13"/>
  <c r="U333" i="13"/>
  <c r="U334" i="13"/>
  <c r="U335" i="13"/>
  <c r="U336" i="13"/>
  <c r="U340" i="13"/>
  <c r="U341" i="13"/>
  <c r="U342" i="13"/>
  <c r="U343" i="13"/>
  <c r="U344" i="13"/>
  <c r="U345" i="13"/>
  <c r="U346" i="13"/>
  <c r="U347" i="13"/>
  <c r="U348" i="13"/>
  <c r="U352" i="13"/>
  <c r="U353" i="13"/>
  <c r="U354" i="13"/>
  <c r="U355" i="13"/>
  <c r="U356" i="13"/>
  <c r="U357" i="13"/>
  <c r="U358" i="13"/>
  <c r="U359" i="13"/>
  <c r="U360" i="13"/>
  <c r="U364" i="13"/>
  <c r="U365" i="13"/>
  <c r="U366" i="13"/>
  <c r="U367" i="13"/>
  <c r="U368" i="13"/>
  <c r="U369" i="13"/>
  <c r="U370" i="13"/>
  <c r="U371" i="13"/>
  <c r="U372" i="13"/>
  <c r="U376" i="13"/>
  <c r="U377" i="13"/>
  <c r="U378" i="13"/>
  <c r="U379" i="13"/>
  <c r="U380" i="13"/>
  <c r="U381" i="13"/>
  <c r="U382" i="13"/>
  <c r="U383" i="13"/>
  <c r="U384" i="13"/>
  <c r="U388" i="13"/>
  <c r="U389" i="13"/>
  <c r="U390" i="13"/>
  <c r="U391" i="13"/>
  <c r="U392" i="13"/>
  <c r="U393" i="13"/>
  <c r="U394" i="13"/>
  <c r="U395" i="13"/>
  <c r="U396" i="13"/>
  <c r="U400" i="13"/>
  <c r="U401" i="13"/>
  <c r="U402" i="13"/>
  <c r="U403" i="13"/>
  <c r="U404" i="13"/>
  <c r="U405" i="13"/>
  <c r="U406" i="13"/>
  <c r="U407" i="13"/>
  <c r="U408" i="13"/>
  <c r="U412" i="13"/>
  <c r="U413" i="13"/>
  <c r="U414" i="13"/>
  <c r="U415" i="13"/>
  <c r="U416" i="13"/>
  <c r="U417" i="13"/>
  <c r="U418" i="13"/>
  <c r="U419" i="13"/>
  <c r="U420" i="13"/>
  <c r="U424" i="13"/>
  <c r="U425" i="13"/>
  <c r="U426" i="13"/>
  <c r="U427" i="13"/>
  <c r="U428" i="13"/>
  <c r="U429" i="13"/>
  <c r="U430" i="13"/>
  <c r="U431" i="13"/>
  <c r="U432" i="13"/>
  <c r="U436" i="13"/>
  <c r="U437" i="13"/>
  <c r="U438" i="13"/>
  <c r="U439" i="13"/>
  <c r="U440" i="13"/>
  <c r="U441" i="13"/>
  <c r="U442" i="13"/>
  <c r="U443" i="13"/>
  <c r="U444" i="13"/>
  <c r="U448" i="13"/>
  <c r="U449" i="13"/>
  <c r="U450" i="13"/>
  <c r="U451" i="13"/>
  <c r="U452" i="13"/>
  <c r="U453" i="13"/>
  <c r="U454" i="13"/>
  <c r="U455" i="13"/>
  <c r="U456" i="13"/>
  <c r="U460" i="13"/>
  <c r="U461" i="13"/>
  <c r="U462" i="13"/>
  <c r="U463" i="13"/>
  <c r="U464" i="13"/>
  <c r="U465" i="13"/>
  <c r="U466" i="13"/>
  <c r="U467" i="13"/>
  <c r="U468" i="13"/>
  <c r="U472" i="13"/>
  <c r="U473" i="13"/>
  <c r="U474" i="13"/>
  <c r="U475" i="13"/>
  <c r="U476" i="13"/>
  <c r="U477" i="13"/>
  <c r="U478" i="13"/>
  <c r="U479" i="13"/>
  <c r="U480" i="13"/>
  <c r="U484" i="13"/>
  <c r="U485" i="13"/>
  <c r="U486" i="13"/>
  <c r="U487" i="13"/>
  <c r="U488" i="13"/>
  <c r="U489" i="13"/>
  <c r="U490" i="13"/>
  <c r="U491" i="13"/>
  <c r="U492" i="13"/>
  <c r="U496" i="13"/>
  <c r="U497" i="13"/>
  <c r="U498" i="13"/>
  <c r="U499" i="13"/>
  <c r="U500" i="13"/>
  <c r="U501" i="13"/>
  <c r="U502" i="13"/>
  <c r="U503" i="13"/>
  <c r="U504" i="13"/>
  <c r="U508" i="13"/>
  <c r="U509" i="13"/>
  <c r="U510" i="13"/>
  <c r="U511" i="13"/>
  <c r="U512" i="13"/>
  <c r="U513" i="13"/>
  <c r="U514" i="13"/>
  <c r="U515" i="13"/>
  <c r="U516" i="13"/>
  <c r="U520" i="13"/>
  <c r="U521" i="13"/>
  <c r="U522" i="13"/>
  <c r="U523" i="13"/>
  <c r="U524" i="13"/>
  <c r="U525" i="13"/>
  <c r="U526" i="13"/>
  <c r="U527" i="13"/>
  <c r="U528" i="13"/>
  <c r="U532" i="13"/>
  <c r="U533" i="13"/>
  <c r="U534" i="13"/>
  <c r="U535" i="13"/>
  <c r="U536" i="13"/>
  <c r="U537" i="13"/>
  <c r="U538" i="13"/>
  <c r="U539" i="13"/>
  <c r="U540" i="13"/>
  <c r="U544" i="13"/>
  <c r="U545" i="13"/>
  <c r="U546" i="13"/>
  <c r="U547" i="13"/>
  <c r="U548" i="13"/>
  <c r="U549" i="13"/>
  <c r="U550" i="13"/>
  <c r="U551" i="13"/>
  <c r="U552" i="13"/>
  <c r="U556" i="13"/>
  <c r="U557" i="13"/>
  <c r="U558" i="13"/>
  <c r="U559" i="13"/>
  <c r="U560" i="13"/>
  <c r="U561" i="13"/>
  <c r="U562" i="13"/>
  <c r="U563" i="13"/>
  <c r="U564" i="13"/>
  <c r="U568" i="13"/>
  <c r="U569" i="13"/>
  <c r="U570" i="13"/>
  <c r="U571" i="13"/>
  <c r="U572" i="13"/>
  <c r="U573" i="13"/>
  <c r="U574" i="13"/>
  <c r="U575" i="13"/>
  <c r="U576" i="13"/>
  <c r="U580" i="13"/>
  <c r="U581" i="13"/>
  <c r="U582" i="13"/>
  <c r="U583" i="13"/>
  <c r="U584" i="13"/>
  <c r="U585" i="13"/>
  <c r="U586" i="13"/>
  <c r="U587" i="13"/>
  <c r="U588" i="13"/>
  <c r="U592" i="13"/>
  <c r="U593" i="13"/>
  <c r="U594" i="13"/>
  <c r="U595" i="13"/>
  <c r="U596" i="13"/>
  <c r="U597" i="13"/>
  <c r="U598" i="13"/>
  <c r="U5" i="13"/>
  <c r="U6" i="13"/>
  <c r="U7" i="13"/>
  <c r="U4" i="13"/>
  <c r="I361" i="13" l="1"/>
  <c r="AE3" i="5" l="1"/>
  <c r="G4" i="5"/>
  <c r="AF4" i="5"/>
  <c r="AF3" i="5"/>
  <c r="AF2" i="5"/>
  <c r="AF5" i="5" l="1"/>
  <c r="H7" i="5" s="1"/>
  <c r="M29" i="4" s="1"/>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AE2" i="5"/>
  <c r="B594" i="13"/>
  <c r="B582" i="13"/>
  <c r="B570" i="13"/>
  <c r="B558" i="13"/>
  <c r="B546" i="13"/>
  <c r="B534" i="13"/>
  <c r="B522" i="13"/>
  <c r="B510" i="13"/>
  <c r="B498" i="13"/>
  <c r="B486" i="13"/>
  <c r="B474" i="13"/>
  <c r="B462" i="13"/>
  <c r="B450" i="13"/>
  <c r="B438" i="13"/>
  <c r="B426" i="13"/>
  <c r="B414" i="13"/>
  <c r="B402" i="13"/>
  <c r="B390" i="13"/>
  <c r="B378" i="13"/>
  <c r="B366" i="13"/>
  <c r="B354" i="13"/>
  <c r="B342" i="13"/>
  <c r="B330" i="13"/>
  <c r="B318" i="13"/>
  <c r="B306" i="13"/>
  <c r="B294" i="13"/>
  <c r="B282" i="13"/>
  <c r="B270" i="13"/>
  <c r="B258" i="13"/>
  <c r="B246" i="13"/>
  <c r="B234" i="13"/>
  <c r="B222" i="13"/>
  <c r="B210" i="13"/>
  <c r="B198" i="13"/>
  <c r="B186" i="13"/>
  <c r="B174" i="13"/>
  <c r="B162" i="13"/>
  <c r="B150" i="13"/>
  <c r="B138" i="13"/>
  <c r="B126" i="13"/>
  <c r="B114" i="13"/>
  <c r="B102" i="13"/>
  <c r="B90" i="13"/>
  <c r="B78" i="13"/>
  <c r="B66" i="13"/>
  <c r="B54" i="13"/>
  <c r="B42" i="13"/>
  <c r="B30" i="13"/>
  <c r="B18" i="13"/>
  <c r="E2" i="4"/>
  <c r="E1" i="13"/>
  <c r="F1" i="13" s="1"/>
  <c r="I1" i="4"/>
  <c r="A2" i="4"/>
  <c r="AE6" i="5"/>
  <c r="B2" i="4"/>
  <c r="C17" i="15"/>
  <c r="D17" i="15" s="1"/>
  <c r="AE7" i="5" l="1"/>
  <c r="F5" i="12"/>
  <c r="F4" i="12"/>
  <c r="E5" i="12"/>
  <c r="E4" i="12"/>
  <c r="D5" i="12"/>
  <c r="D4" i="12"/>
  <c r="C5" i="12"/>
  <c r="C4" i="12"/>
  <c r="B5" i="12"/>
  <c r="B4" i="12"/>
  <c r="I98" i="4"/>
  <c r="I101" i="4" s="1"/>
  <c r="H13" i="13"/>
  <c r="U601" i="13" s="1"/>
  <c r="G13" i="13"/>
  <c r="F13" i="13"/>
  <c r="A2" i="15"/>
  <c r="J1" i="13" l="1"/>
  <c r="U97" i="4" s="1"/>
  <c r="K34" i="4" s="1"/>
  <c r="G1" i="4"/>
  <c r="J34" i="4" l="1"/>
  <c r="J30" i="4"/>
  <c r="V99" i="4" s="1"/>
  <c r="I601" i="13"/>
  <c r="H601" i="13"/>
  <c r="G601" i="13"/>
  <c r="F601" i="13"/>
  <c r="I589" i="13"/>
  <c r="H589" i="13"/>
  <c r="G589" i="13"/>
  <c r="F589" i="13"/>
  <c r="I577" i="13"/>
  <c r="H577" i="13"/>
  <c r="G577" i="13"/>
  <c r="F577" i="13"/>
  <c r="I565" i="13"/>
  <c r="H565" i="13"/>
  <c r="G565" i="13"/>
  <c r="F565" i="13"/>
  <c r="I553" i="13"/>
  <c r="H553" i="13"/>
  <c r="G553" i="13"/>
  <c r="F553" i="13"/>
  <c r="I541" i="13"/>
  <c r="H541" i="13"/>
  <c r="G541" i="13"/>
  <c r="F541" i="13"/>
  <c r="I529" i="13"/>
  <c r="H529" i="13"/>
  <c r="G529" i="13"/>
  <c r="F529" i="13"/>
  <c r="I517" i="13"/>
  <c r="H517" i="13"/>
  <c r="G517" i="13"/>
  <c r="F517" i="13"/>
  <c r="I505" i="13"/>
  <c r="H505" i="13"/>
  <c r="G505" i="13"/>
  <c r="F505" i="13"/>
  <c r="I493" i="13"/>
  <c r="H493" i="13"/>
  <c r="G493" i="13"/>
  <c r="F493" i="13"/>
  <c r="I481" i="13"/>
  <c r="H481" i="13"/>
  <c r="G481" i="13"/>
  <c r="F481" i="13"/>
  <c r="B475" i="13" s="1"/>
  <c r="B476" i="13" s="1"/>
  <c r="I469" i="13"/>
  <c r="H469" i="13"/>
  <c r="G469" i="13"/>
  <c r="F469" i="13"/>
  <c r="I457" i="13"/>
  <c r="H457" i="13"/>
  <c r="G457" i="13"/>
  <c r="F457" i="13"/>
  <c r="B451" i="13" s="1"/>
  <c r="B452" i="13" s="1"/>
  <c r="I445" i="13"/>
  <c r="H445" i="13"/>
  <c r="G445" i="13"/>
  <c r="F445" i="13"/>
  <c r="I433" i="13"/>
  <c r="H433" i="13"/>
  <c r="G433" i="13"/>
  <c r="F433" i="13"/>
  <c r="I421" i="13"/>
  <c r="H421" i="13"/>
  <c r="G421" i="13"/>
  <c r="F421" i="13"/>
  <c r="I409" i="13"/>
  <c r="H409" i="13"/>
  <c r="G409" i="13"/>
  <c r="F409" i="13"/>
  <c r="B403" i="13" s="1"/>
  <c r="B404" i="13" s="1"/>
  <c r="I397" i="13"/>
  <c r="H397" i="13"/>
  <c r="G397" i="13"/>
  <c r="F397" i="13"/>
  <c r="I385" i="13"/>
  <c r="H385" i="13"/>
  <c r="G385" i="13"/>
  <c r="F385" i="13"/>
  <c r="I373" i="13"/>
  <c r="H373" i="13"/>
  <c r="G373" i="13"/>
  <c r="F373" i="13"/>
  <c r="H361" i="13"/>
  <c r="G361" i="13"/>
  <c r="F361" i="13"/>
  <c r="I349" i="13"/>
  <c r="H349" i="13"/>
  <c r="G349" i="13"/>
  <c r="F349" i="13"/>
  <c r="I337" i="13"/>
  <c r="H337" i="13"/>
  <c r="G337" i="13"/>
  <c r="F337" i="13"/>
  <c r="I325" i="13"/>
  <c r="H325" i="13"/>
  <c r="G325" i="13"/>
  <c r="F325" i="13"/>
  <c r="I313" i="13"/>
  <c r="H313" i="13"/>
  <c r="G313" i="13"/>
  <c r="F313" i="13"/>
  <c r="I301" i="13"/>
  <c r="H301" i="13"/>
  <c r="G301" i="13"/>
  <c r="F301" i="13"/>
  <c r="I289" i="13"/>
  <c r="H289" i="13"/>
  <c r="G289" i="13"/>
  <c r="F289" i="13"/>
  <c r="I277" i="13"/>
  <c r="H277" i="13"/>
  <c r="G277" i="13"/>
  <c r="F277" i="13"/>
  <c r="I265" i="13"/>
  <c r="H265" i="13"/>
  <c r="G265" i="13"/>
  <c r="F265" i="13"/>
  <c r="I253" i="13"/>
  <c r="H253" i="13"/>
  <c r="G253" i="13"/>
  <c r="F253" i="13"/>
  <c r="I241" i="13"/>
  <c r="H241" i="13"/>
  <c r="G241" i="13"/>
  <c r="F241" i="13"/>
  <c r="I229" i="13"/>
  <c r="H229" i="13"/>
  <c r="G229" i="13"/>
  <c r="F229" i="13"/>
  <c r="I217" i="13"/>
  <c r="H217" i="13"/>
  <c r="G217" i="13"/>
  <c r="F217" i="13"/>
  <c r="I205" i="13"/>
  <c r="H205" i="13"/>
  <c r="G205" i="13"/>
  <c r="F205" i="13"/>
  <c r="I193" i="13"/>
  <c r="H193" i="13"/>
  <c r="G193" i="13"/>
  <c r="F193" i="13"/>
  <c r="I181" i="13"/>
  <c r="H181" i="13"/>
  <c r="G181" i="13"/>
  <c r="F181" i="13"/>
  <c r="I169" i="13"/>
  <c r="H169" i="13"/>
  <c r="G169" i="13"/>
  <c r="F169" i="13"/>
  <c r="I157" i="13"/>
  <c r="H157" i="13"/>
  <c r="G157" i="13"/>
  <c r="F157" i="13"/>
  <c r="I145" i="13"/>
  <c r="H145" i="13"/>
  <c r="G145" i="13"/>
  <c r="F145" i="13"/>
  <c r="I133" i="13"/>
  <c r="H133" i="13"/>
  <c r="G133" i="13"/>
  <c r="F133" i="13"/>
  <c r="I121" i="13"/>
  <c r="H121" i="13"/>
  <c r="G121" i="13"/>
  <c r="F121" i="13"/>
  <c r="B115" i="13" s="1"/>
  <c r="B116" i="13" s="1"/>
  <c r="I109" i="13"/>
  <c r="H109" i="13"/>
  <c r="G109" i="13"/>
  <c r="F109" i="13"/>
  <c r="I97" i="13"/>
  <c r="H97" i="13"/>
  <c r="G97" i="13"/>
  <c r="F97" i="13"/>
  <c r="I85" i="13"/>
  <c r="H85" i="13"/>
  <c r="G85" i="13"/>
  <c r="F85" i="13"/>
  <c r="I73" i="13"/>
  <c r="H73" i="13"/>
  <c r="G73" i="13"/>
  <c r="F73" i="13"/>
  <c r="B67" i="13" s="1"/>
  <c r="B68" i="13" s="1"/>
  <c r="I61" i="13"/>
  <c r="H61" i="13"/>
  <c r="G61" i="13"/>
  <c r="F61" i="13"/>
  <c r="I49" i="13"/>
  <c r="H49" i="13"/>
  <c r="G49" i="13"/>
  <c r="F49" i="13"/>
  <c r="I37" i="13"/>
  <c r="H37" i="13"/>
  <c r="G37" i="13"/>
  <c r="F37" i="13"/>
  <c r="I25" i="13"/>
  <c r="H25" i="13"/>
  <c r="G25" i="13"/>
  <c r="F25" i="13"/>
  <c r="I13" i="13"/>
  <c r="U98" i="4" l="1"/>
  <c r="U99" i="4"/>
  <c r="B571" i="13"/>
  <c r="B572" i="13" s="1"/>
  <c r="B547" i="13"/>
  <c r="B548" i="13" s="1"/>
  <c r="B523" i="13"/>
  <c r="B524" i="13" s="1"/>
  <c r="B499" i="13"/>
  <c r="B500" i="13" s="1"/>
  <c r="B427" i="13"/>
  <c r="B428" i="13" s="1"/>
  <c r="B379" i="13"/>
  <c r="B380" i="13" s="1"/>
  <c r="B139" i="13"/>
  <c r="B140" i="13" s="1"/>
  <c r="B91" i="13"/>
  <c r="B92" i="13" s="1"/>
  <c r="B43" i="13"/>
  <c r="B44" i="13" s="1"/>
  <c r="B163" i="13"/>
  <c r="B164" i="13" s="1"/>
  <c r="B187" i="13"/>
  <c r="B188" i="13" s="1"/>
  <c r="B211" i="13"/>
  <c r="B212" i="13" s="1"/>
  <c r="B235" i="13"/>
  <c r="B236" i="13" s="1"/>
  <c r="B259" i="13"/>
  <c r="B260" i="13" s="1"/>
  <c r="B283" i="13"/>
  <c r="B284" i="13" s="1"/>
  <c r="B307" i="13"/>
  <c r="B308" i="13" s="1"/>
  <c r="B331" i="13"/>
  <c r="B332" i="13" s="1"/>
  <c r="B355" i="13"/>
  <c r="B356" i="13" s="1"/>
  <c r="B595" i="13"/>
  <c r="B596" i="13" s="1"/>
  <c r="B19" i="13"/>
  <c r="B20" i="13" s="1"/>
  <c r="B367" i="13"/>
  <c r="B368" i="13" s="1"/>
  <c r="B391" i="13"/>
  <c r="B392" i="13" s="1"/>
  <c r="B415" i="13"/>
  <c r="B416" i="13" s="1"/>
  <c r="B439" i="13"/>
  <c r="B440" i="13" s="1"/>
  <c r="B463" i="13"/>
  <c r="B464" i="13" s="1"/>
  <c r="B487" i="13"/>
  <c r="B488" i="13" s="1"/>
  <c r="B511" i="13"/>
  <c r="B512" i="13" s="1"/>
  <c r="B535" i="13"/>
  <c r="B536" i="13" s="1"/>
  <c r="B559" i="13"/>
  <c r="B560" i="13" s="1"/>
  <c r="B583" i="13"/>
  <c r="B584" i="13" s="1"/>
  <c r="B31" i="13"/>
  <c r="B32" i="13" s="1"/>
  <c r="B55" i="13"/>
  <c r="B56" i="13" s="1"/>
  <c r="B79" i="13"/>
  <c r="B80" i="13" s="1"/>
  <c r="B103" i="13"/>
  <c r="B104" i="13" s="1"/>
  <c r="B127" i="13"/>
  <c r="B128" i="13" s="1"/>
  <c r="B151" i="13"/>
  <c r="B152" i="13" s="1"/>
  <c r="B175" i="13"/>
  <c r="B176" i="13" s="1"/>
  <c r="B199" i="13"/>
  <c r="B200" i="13" s="1"/>
  <c r="B223" i="13"/>
  <c r="B224" i="13" s="1"/>
  <c r="B247" i="13"/>
  <c r="B248" i="13" s="1"/>
  <c r="B271" i="13"/>
  <c r="B272" i="13" s="1"/>
  <c r="B295" i="13"/>
  <c r="B296" i="13" s="1"/>
  <c r="B319" i="13"/>
  <c r="B320" i="13" s="1"/>
  <c r="B343" i="13"/>
  <c r="B344" i="13" s="1"/>
  <c r="F97" i="4"/>
  <c r="F98" i="4" s="1"/>
  <c r="F101" i="4" s="1"/>
  <c r="D97" i="4"/>
  <c r="D98" i="4" s="1"/>
  <c r="J11" i="4" s="1"/>
  <c r="E97" i="4"/>
  <c r="E98" i="4" s="1"/>
  <c r="J12" i="4" s="1"/>
  <c r="G97" i="4"/>
  <c r="G98" i="4" s="1"/>
  <c r="J15" i="4" s="1"/>
  <c r="B7" i="13"/>
  <c r="U100" i="4" l="1"/>
  <c r="G101" i="4"/>
  <c r="J98" i="4"/>
  <c r="J6" i="4" s="1"/>
  <c r="J13" i="4"/>
  <c r="J16" i="4" s="1"/>
  <c r="D101" i="4"/>
  <c r="E101" i="4"/>
  <c r="G2" i="13"/>
  <c r="B18" i="15"/>
  <c r="J101" i="4" l="1"/>
  <c r="A3" i="12"/>
  <c r="D2" i="15"/>
  <c r="A1" i="13" l="1"/>
  <c r="C16" i="15" l="1"/>
  <c r="D16" i="15" s="1"/>
  <c r="C8" i="15"/>
  <c r="D8" i="15" s="1"/>
  <c r="C5" i="15"/>
  <c r="D5" i="15" s="1"/>
  <c r="C6" i="15"/>
  <c r="D6" i="15" s="1"/>
  <c r="C11" i="15"/>
  <c r="D11" i="15" s="1"/>
  <c r="C15" i="15"/>
  <c r="D15" i="15" s="1"/>
  <c r="C12" i="15"/>
  <c r="D12" i="15" s="1"/>
  <c r="C10" i="15"/>
  <c r="D10" i="15" s="1"/>
  <c r="C9" i="15"/>
  <c r="D9" i="15" s="1"/>
  <c r="C7" i="15"/>
  <c r="D7" i="15" s="1"/>
  <c r="C13" i="15"/>
  <c r="D13" i="15" s="1"/>
  <c r="C14" i="15"/>
  <c r="D14" i="15" s="1"/>
  <c r="B6" i="13" l="1"/>
  <c r="D2" i="13" s="1"/>
  <c r="I2" i="13" l="1"/>
  <c r="B8" i="13"/>
  <c r="B6" i="12"/>
  <c r="E2" i="12" l="1"/>
  <c r="E6" i="12" l="1"/>
  <c r="J8" i="4"/>
  <c r="F6" i="12" l="1"/>
  <c r="D6" i="12"/>
  <c r="C6" i="12"/>
  <c r="G5" i="12"/>
  <c r="G4" i="12"/>
  <c r="G6" i="12" l="1"/>
  <c r="H5" i="5" l="1"/>
  <c r="M27" i="4" s="1"/>
  <c r="H6" i="5" l="1"/>
  <c r="M28" i="4" s="1"/>
  <c r="B5" i="5" l="1"/>
  <c r="B10" i="5" s="1"/>
  <c r="J7" i="4" l="1"/>
  <c r="C4" i="15"/>
  <c r="D4" i="15" s="1"/>
  <c r="K94" i="4"/>
  <c r="K93" i="4" l="1"/>
  <c r="K95" i="4" s="1"/>
  <c r="R33" i="4"/>
  <c r="B12" i="5"/>
  <c r="J5" i="4" s="1"/>
  <c r="J22" i="4"/>
  <c r="J21" i="4" s="1"/>
  <c r="J29" i="4"/>
  <c r="J28" i="4"/>
  <c r="J27" i="4"/>
  <c r="K29" i="4"/>
  <c r="K28" i="4"/>
  <c r="N28" i="4" s="1"/>
  <c r="K27" i="4"/>
  <c r="N27" i="4" s="1"/>
  <c r="C18" i="15"/>
  <c r="J33" i="4" l="1"/>
  <c r="K33" i="4"/>
  <c r="J32" i="4"/>
  <c r="K32" i="4"/>
  <c r="G2" i="4"/>
  <c r="D18" i="15"/>
  <c r="A1" i="4" l="1"/>
  <c r="R32" i="4" l="1"/>
  <c r="R31" i="4" l="1"/>
  <c r="R34" i="4" s="1"/>
  <c r="I2" i="4" s="1"/>
  <c r="J17" i="4"/>
  <c r="H2" i="4" s="1"/>
  <c r="K98" i="4" l="1"/>
  <c r="K99" i="4"/>
  <c r="K100" i="4"/>
  <c r="J2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tc={756266BD-495F-4669-93B2-1CAB38091DD0}</author>
    <author>tc={F02D1FF3-511C-4009-BF38-B789DE8AEC8E}</author>
  </authors>
  <commentList>
    <comment ref="F7" authorId="0" shapeId="0" xr:uid="{756266BD-495F-4669-93B2-1CAB38091DD0}">
      <text>
        <t>[Threaded comment]
Your version of Excel allows you to read this threaded comment; however, any edits to it will get removed if the file is opened in a newer version of Excel. Learn more: https://go.microsoft.com/fwlink/?linkid=870924
Comment:
    Does not include EUT Tech Infrastructure</t>
      </text>
    </comment>
    <comment ref="A10" authorId="1" shapeId="0" xr:uid="{F02D1FF3-511C-4009-BF38-B789DE8AEC8E}">
      <text>
        <t>[Threaded comment]
Your version of Excel allows you to read this threaded comment; however, any edits to it will get removed if the file is opened in a newer version of Excel. Learn more: https://go.microsoft.com/fwlink/?linkid=870924
Comment:
    Preliminary + Final Allocation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tc={4D414DFC-A9FB-4DF5-8173-0A40DC9E8271}</author>
  </authors>
  <commentList>
    <comment ref="F1" authorId="0" shapeId="0" xr:uid="{4D414DFC-A9FB-4DF5-8173-0A40DC9E8271}">
      <text>
        <t>[Threaded comment]
Your version of Excel allows you to read this threaded comment; however, any edits to it will get removed if the file is opened in a newer version of Excel. Learn more: https://go.microsoft.com/fwlink/?linkid=870924
Comment:
    Returns the difference of Number of Private School Students Reported, if applicable.</t>
      </text>
    </comment>
  </commentList>
</comments>
</file>

<file path=xl/sharedStrings.xml><?xml version="1.0" encoding="utf-8"?>
<sst xmlns="http://schemas.openxmlformats.org/spreadsheetml/2006/main" count="1454" uniqueCount="261">
  <si>
    <t>Instructions</t>
  </si>
  <si>
    <t xml:space="preserve">        a.  As expenses are itemized, the worksheet will automatically populate totals in the Budgeted Expenditures Summary section.</t>
  </si>
  <si>
    <r>
      <t xml:space="preserve">        b.  If technology infrastructure expenses (hardware/software/equipment) exceed the maximum allowed in the 
              </t>
    </r>
    <r>
      <rPr>
        <b/>
        <sz val="13"/>
        <color theme="1"/>
        <rFont val="Calibri Light"/>
        <family val="2"/>
        <scheme val="major"/>
      </rPr>
      <t>Effective Use of Technology</t>
    </r>
    <r>
      <rPr>
        <sz val="13"/>
        <color theme="1"/>
        <rFont val="Calibri Light"/>
        <family val="2"/>
        <scheme val="major"/>
      </rPr>
      <t xml:space="preserve"> section, the overage amount will display.  In this case, the LEA must reduce expenditures in this 
              category, according to USED Title IV-A Guidance.</t>
    </r>
  </si>
  <si>
    <t>The 15% Special Rule for Technology Infrastructure - Applies to ALL LEAs</t>
  </si>
  <si>
    <r>
      <t xml:space="preserve">1.  LEAs that receive an allocation that is </t>
    </r>
    <r>
      <rPr>
        <b/>
        <sz val="13"/>
        <color rgb="FF000000"/>
        <rFont val="Calibri Light"/>
        <family val="2"/>
        <scheme val="major"/>
      </rPr>
      <t>LESS than $30,000.00</t>
    </r>
    <r>
      <rPr>
        <sz val="13"/>
        <color rgb="FF000000"/>
        <rFont val="Calibri Light"/>
        <family val="2"/>
        <scheme val="major"/>
      </rPr>
      <t xml:space="preserve"> may:</t>
    </r>
  </si>
  <si>
    <t xml:space="preserve">   a.  Place the entire allocation in any ONE of the content categories, OR</t>
  </si>
  <si>
    <t>The 20-20 Portion Rule</t>
  </si>
  <si>
    <t>1.  LEAs that receive an allocation of $30,000.00 or MORE must:</t>
  </si>
  <si>
    <r>
      <rPr>
        <sz val="26"/>
        <color theme="0"/>
        <rFont val="Arial"/>
        <family val="2"/>
      </rPr>
      <t xml:space="preserve">Title IV-A Budget </t>
    </r>
    <r>
      <rPr>
        <sz val="18"/>
        <color theme="0"/>
        <rFont val="Arial"/>
        <family val="2"/>
      </rPr>
      <t xml:space="preserve">
</t>
    </r>
    <r>
      <rPr>
        <sz val="14"/>
        <color theme="0"/>
        <rFont val="Arial"/>
        <family val="2"/>
      </rPr>
      <t>From GME Allocations Page</t>
    </r>
  </si>
  <si>
    <t>Rev 0</t>
  </si>
  <si>
    <t>LEA Contact</t>
  </si>
  <si>
    <t>FY23</t>
  </si>
  <si>
    <t>Yes</t>
  </si>
  <si>
    <t>CR Calculation
 Do Not Disturb</t>
  </si>
  <si>
    <t>CR Calculation
 Do Not Disturb H7</t>
  </si>
  <si>
    <t>LEA Name</t>
  </si>
  <si>
    <t>Directions:  Enter amounts in yellow shaded cells</t>
  </si>
  <si>
    <t>Name</t>
  </si>
  <si>
    <t>Phone</t>
  </si>
  <si>
    <t>Additional Minimum Amount Add to
This Year's Project</t>
  </si>
  <si>
    <t>No</t>
  </si>
  <si>
    <t>Rev 1</t>
  </si>
  <si>
    <t>Preliminary Allocation</t>
  </si>
  <si>
    <t>Email</t>
  </si>
  <si>
    <t>Is CR status, "CR Grants Management Final Approved"?</t>
  </si>
  <si>
    <t>Rev 2</t>
  </si>
  <si>
    <t xml:space="preserve">Final Allocation </t>
  </si>
  <si>
    <t>Director of Federal Programs</t>
  </si>
  <si>
    <t>Minimum 20% Amount for WRE and S&amp;H categories</t>
  </si>
  <si>
    <t>Rev 3</t>
  </si>
  <si>
    <t>Difference between Preliminary &amp; Final</t>
  </si>
  <si>
    <t xml:space="preserve">Secondary Contact </t>
  </si>
  <si>
    <r>
      <t xml:space="preserve">Amount LEA </t>
    </r>
    <r>
      <rPr>
        <b/>
        <sz val="12"/>
        <color theme="1"/>
        <rFont val="Arial"/>
        <family val="2"/>
      </rPr>
      <t>spent</t>
    </r>
    <r>
      <rPr>
        <sz val="12"/>
        <color theme="1"/>
        <rFont val="Arial"/>
        <family val="2"/>
      </rPr>
      <t xml:space="preserve"> in the </t>
    </r>
    <r>
      <rPr>
        <b/>
        <sz val="14"/>
        <color theme="1"/>
        <rFont val="Arial"/>
        <family val="2"/>
      </rPr>
      <t>Well-Rounded Education</t>
    </r>
    <r>
      <rPr>
        <sz val="12"/>
        <color theme="1"/>
        <rFont val="Arial"/>
        <family val="2"/>
      </rPr>
      <t xml:space="preserve"> category?</t>
    </r>
  </si>
  <si>
    <t>Rev 4</t>
  </si>
  <si>
    <t>LEA Carryover</t>
  </si>
  <si>
    <r>
      <t xml:space="preserve">Amount </t>
    </r>
    <r>
      <rPr>
        <b/>
        <sz val="12"/>
        <color theme="1"/>
        <rFont val="Arial"/>
        <family val="2"/>
      </rPr>
      <t xml:space="preserve">spent </t>
    </r>
    <r>
      <rPr>
        <sz val="12"/>
        <color theme="1"/>
        <rFont val="Arial"/>
        <family val="2"/>
      </rPr>
      <t xml:space="preserve">in the </t>
    </r>
    <r>
      <rPr>
        <b/>
        <sz val="14"/>
        <color theme="1"/>
        <rFont val="Arial"/>
        <family val="2"/>
      </rPr>
      <t>Safe &amp; Healthy Students</t>
    </r>
    <r>
      <rPr>
        <sz val="12"/>
        <color theme="1"/>
        <rFont val="Arial"/>
        <family val="2"/>
      </rPr>
      <t xml:space="preserve"> category?</t>
    </r>
  </si>
  <si>
    <t>Rev 5</t>
  </si>
  <si>
    <t>Rev 6</t>
  </si>
  <si>
    <t xml:space="preserve">Total Budget </t>
  </si>
  <si>
    <t>Title</t>
  </si>
  <si>
    <t>Rev 7</t>
  </si>
  <si>
    <t>Budget Summary</t>
  </si>
  <si>
    <t>Title IV-A Specialist</t>
  </si>
  <si>
    <t>Rev 8</t>
  </si>
  <si>
    <t>Original Allocation</t>
  </si>
  <si>
    <t>Rev 9</t>
  </si>
  <si>
    <t>Carryover Total</t>
  </si>
  <si>
    <t>Title I &amp; II Specialist</t>
  </si>
  <si>
    <t>Rev 10</t>
  </si>
  <si>
    <t>Rev 11</t>
  </si>
  <si>
    <t>Amount</t>
  </si>
  <si>
    <t>Notes</t>
  </si>
  <si>
    <t>Original Allocation Transfer Out</t>
  </si>
  <si>
    <t>Carryover Transfer Out</t>
  </si>
  <si>
    <r>
      <rPr>
        <sz val="48"/>
        <color theme="0"/>
        <rFont val="Monotype Corsiva"/>
        <family val="4"/>
      </rPr>
      <t>P</t>
    </r>
    <r>
      <rPr>
        <sz val="42"/>
        <color theme="0"/>
        <rFont val="Monotype Corsiva"/>
        <family val="4"/>
      </rPr>
      <t>lease do not edit this section</t>
    </r>
  </si>
  <si>
    <t>Object Code</t>
  </si>
  <si>
    <t>GME Object Code Totals</t>
  </si>
  <si>
    <t>Workbook
Totals</t>
  </si>
  <si>
    <t>Difference</t>
  </si>
  <si>
    <t>1000
Code</t>
  </si>
  <si>
    <t>2100
Code</t>
  </si>
  <si>
    <t>2300
Code</t>
  </si>
  <si>
    <t>WRE Total</t>
  </si>
  <si>
    <t>SHS Total</t>
  </si>
  <si>
    <t>EUT Total</t>
  </si>
  <si>
    <t>TI Total</t>
  </si>
  <si>
    <t>61 10</t>
  </si>
  <si>
    <t>61 21</t>
  </si>
  <si>
    <t>61 23</t>
  </si>
  <si>
    <t>62 10</t>
  </si>
  <si>
    <t>62 21</t>
  </si>
  <si>
    <t>62 23</t>
  </si>
  <si>
    <t>63 10</t>
  </si>
  <si>
    <t>63 21</t>
  </si>
  <si>
    <t>63 23</t>
  </si>
  <si>
    <t>64 10</t>
  </si>
  <si>
    <t>64 21</t>
  </si>
  <si>
    <t>64 23</t>
  </si>
  <si>
    <t>65 10</t>
  </si>
  <si>
    <t>65 21</t>
  </si>
  <si>
    <t>65 23</t>
  </si>
  <si>
    <t>66 10</t>
  </si>
  <si>
    <t>66 21</t>
  </si>
  <si>
    <t>66 23</t>
  </si>
  <si>
    <t>6731 10</t>
  </si>
  <si>
    <t>6731 21</t>
  </si>
  <si>
    <t>6731 23</t>
  </si>
  <si>
    <t>6732 10</t>
  </si>
  <si>
    <t>6732 21</t>
  </si>
  <si>
    <t>6732 23</t>
  </si>
  <si>
    <t>6733 10</t>
  </si>
  <si>
    <t>6733 21</t>
  </si>
  <si>
    <t>6733 23</t>
  </si>
  <si>
    <t>6737 10</t>
  </si>
  <si>
    <t>6737 21</t>
  </si>
  <si>
    <t>6737 23</t>
  </si>
  <si>
    <t>6738 10</t>
  </si>
  <si>
    <t>6738 21</t>
  </si>
  <si>
    <t>6738 23</t>
  </si>
  <si>
    <t>6739 10</t>
  </si>
  <si>
    <t>6739 21</t>
  </si>
  <si>
    <t>6739 23</t>
  </si>
  <si>
    <t>68 10</t>
  </si>
  <si>
    <t>68 21</t>
  </si>
  <si>
    <t>68 23</t>
  </si>
  <si>
    <t>6910 IDC</t>
  </si>
  <si>
    <t>Totals</t>
  </si>
  <si>
    <t>Please - Do Not Disturb</t>
  </si>
  <si>
    <t>Code</t>
  </si>
  <si>
    <t>Category Abbreviations</t>
  </si>
  <si>
    <t>WRE</t>
  </si>
  <si>
    <t>SHS</t>
  </si>
  <si>
    <t>EUT</t>
  </si>
  <si>
    <t>EUT TI</t>
  </si>
  <si>
    <t>WR SHS</t>
  </si>
  <si>
    <t>SHS EUT</t>
  </si>
  <si>
    <t>All 3</t>
  </si>
  <si>
    <r>
      <t xml:space="preserve">Title IV-A </t>
    </r>
    <r>
      <rPr>
        <b/>
        <sz val="11"/>
        <rFont val="Arial"/>
        <family val="2"/>
      </rPr>
      <t>Specialist</t>
    </r>
  </si>
  <si>
    <t>Title I &amp; II
Specialist</t>
  </si>
  <si>
    <r>
      <rPr>
        <b/>
        <sz val="24"/>
        <color rgb="FF012169"/>
        <rFont val="Arial Nova"/>
        <family val="2"/>
      </rPr>
      <t xml:space="preserve">Student Support </t>
    </r>
    <r>
      <rPr>
        <b/>
        <sz val="24"/>
        <color rgb="FF012169"/>
        <rFont val="Arial"/>
        <family val="2"/>
      </rPr>
      <t>&amp;</t>
    </r>
    <r>
      <rPr>
        <b/>
        <sz val="24"/>
        <color rgb="FF012169"/>
        <rFont val="Arial Nova"/>
        <family val="2"/>
      </rPr>
      <t xml:space="preserve"> 
Academic Enrichment Grant</t>
    </r>
    <r>
      <rPr>
        <b/>
        <sz val="28"/>
        <color theme="1"/>
        <rFont val="Arial Nova"/>
        <family val="2"/>
      </rPr>
      <t xml:space="preserve">
</t>
    </r>
    <r>
      <rPr>
        <b/>
        <i/>
        <sz val="26"/>
        <color rgb="FF012169"/>
        <rFont val="Arial Nova"/>
        <family val="2"/>
      </rPr>
      <t>T</t>
    </r>
    <r>
      <rPr>
        <b/>
        <i/>
        <sz val="26"/>
        <color rgb="FFE49902"/>
        <rFont val="Arial Nova"/>
        <family val="2"/>
      </rPr>
      <t>i</t>
    </r>
    <r>
      <rPr>
        <b/>
        <i/>
        <sz val="26"/>
        <color rgb="FFBF0D3E"/>
        <rFont val="Arial Nova"/>
        <family val="2"/>
      </rPr>
      <t>t</t>
    </r>
    <r>
      <rPr>
        <b/>
        <i/>
        <sz val="26"/>
        <color rgb="FF012169"/>
        <rFont val="Arial Nova"/>
        <family val="2"/>
      </rPr>
      <t>l</t>
    </r>
    <r>
      <rPr>
        <b/>
        <i/>
        <sz val="26"/>
        <color rgb="FFE49902"/>
        <rFont val="Arial Nova"/>
        <family val="2"/>
      </rPr>
      <t>e</t>
    </r>
    <r>
      <rPr>
        <b/>
        <i/>
        <sz val="26"/>
        <color rgb="FFBF0D3E"/>
        <rFont val="Arial Nova"/>
        <family val="2"/>
      </rPr>
      <t xml:space="preserve"> I</t>
    </r>
    <r>
      <rPr>
        <b/>
        <i/>
        <sz val="26"/>
        <color rgb="FF012169"/>
        <rFont val="Arial Nova"/>
        <family val="2"/>
      </rPr>
      <t>V</t>
    </r>
    <r>
      <rPr>
        <b/>
        <i/>
        <sz val="26"/>
        <color rgb="FFE49902"/>
        <rFont val="Arial Nova"/>
        <family val="2"/>
      </rPr>
      <t>-</t>
    </r>
    <r>
      <rPr>
        <b/>
        <i/>
        <sz val="26"/>
        <color rgb="FFBF0D3E"/>
        <rFont val="Arial Nova"/>
        <family val="2"/>
      </rPr>
      <t>A</t>
    </r>
  </si>
  <si>
    <t>Do Not Disturb</t>
  </si>
  <si>
    <t>Itemized Budget</t>
  </si>
  <si>
    <t>Budget Description</t>
  </si>
  <si>
    <r>
      <t xml:space="preserve">Title
IV-A </t>
    </r>
    <r>
      <rPr>
        <b/>
        <sz val="10"/>
        <color rgb="FF012169"/>
        <rFont val="Arial Narrow"/>
        <family val="2"/>
      </rPr>
      <t>Category</t>
    </r>
  </si>
  <si>
    <t>Budget Code</t>
  </si>
  <si>
    <t>Well-Rounded Education</t>
  </si>
  <si>
    <t>Safe &amp; Healthy Students</t>
  </si>
  <si>
    <t>Effective Use 
of Technology</t>
  </si>
  <si>
    <r>
      <t xml:space="preserve">EUT Technology Infrastructure </t>
    </r>
    <r>
      <rPr>
        <sz val="10.5"/>
        <rFont val="Arial Narrow"/>
        <family val="2"/>
      </rPr>
      <t>*Subject to the 
15% Special Rule</t>
    </r>
  </si>
  <si>
    <t>LIAP</t>
  </si>
  <si>
    <t>Direct &amp;
Indirect 
Costs</t>
  </si>
  <si>
    <t>Budgeted Expenditures Summary</t>
  </si>
  <si>
    <t>EUT Activity Count</t>
  </si>
  <si>
    <t>LEA 6910</t>
  </si>
  <si>
    <t>Total Budget including Carryover</t>
  </si>
  <si>
    <t>Total Amount Budgeted</t>
  </si>
  <si>
    <t>Private Sch 6910</t>
  </si>
  <si>
    <t>Current / Original Year Allocation</t>
  </si>
  <si>
    <t>Prior Year Carryover</t>
  </si>
  <si>
    <t>Direct Costs</t>
  </si>
  <si>
    <t>Category Totals - ALL LEAs</t>
  </si>
  <si>
    <t>Support</t>
  </si>
  <si>
    <t>Well-Rounded Education (WRE)</t>
  </si>
  <si>
    <t>Safe &amp; Healthy Students (SHS)</t>
  </si>
  <si>
    <t>Effective Use of Technology (Professional Learning) (EUT)</t>
  </si>
  <si>
    <t>15% Special Rule</t>
  </si>
  <si>
    <t>Admin</t>
  </si>
  <si>
    <t>* EUT Technology Infrastructure (EUT-TI) Amount</t>
  </si>
  <si>
    <t>15% Special Rule Maximum - Technology Infrastructure</t>
  </si>
  <si>
    <r>
      <rPr>
        <b/>
        <i/>
        <sz val="13"/>
        <color rgb="FFBF0D3E"/>
        <rFont val="Arial"/>
        <family val="2"/>
      </rPr>
      <t xml:space="preserve">Reduce </t>
    </r>
    <r>
      <rPr>
        <b/>
        <sz val="13"/>
        <rFont val="Arial"/>
        <family val="2"/>
      </rPr>
      <t>Technology Infrastructure amount by this amount</t>
    </r>
  </si>
  <si>
    <t>Direct / Indirect Costs</t>
  </si>
  <si>
    <t>Indirect Costs Total</t>
  </si>
  <si>
    <t>Consultant</t>
  </si>
  <si>
    <t>Direct Costs, if applicable</t>
  </si>
  <si>
    <r>
      <rPr>
        <b/>
        <i/>
        <sz val="13"/>
        <color rgb="FFBF0D3E"/>
        <rFont val="Arial"/>
        <family val="2"/>
      </rPr>
      <t>Reduce</t>
    </r>
    <r>
      <rPr>
        <b/>
        <i/>
        <sz val="13"/>
        <color rgb="FFFF0000"/>
        <rFont val="Arial"/>
        <family val="2"/>
      </rPr>
      <t xml:space="preserve"> </t>
    </r>
    <r>
      <rPr>
        <b/>
        <sz val="13"/>
        <color theme="1"/>
        <rFont val="Arial"/>
        <family val="2"/>
      </rPr>
      <t>Direct Costs</t>
    </r>
  </si>
  <si>
    <t>Direct Costs &amp; Food Maximum is 2% Current Year Allocation</t>
  </si>
  <si>
    <t>Purchased Services</t>
  </si>
  <si>
    <t>Title IV-A Allocation Worksheet is Balanced</t>
  </si>
  <si>
    <t>Completion Report Only</t>
  </si>
  <si>
    <t xml:space="preserve"> LEA Original Allocations ≥ $30,000 Only</t>
  </si>
  <si>
    <t>Unspent Prior Year Amount
from CR to be Spent this year</t>
  </si>
  <si>
    <t>Category Totals</t>
  </si>
  <si>
    <t>Original Minimums</t>
  </si>
  <si>
    <t xml:space="preserve">                  20 / 20 Portion Rule</t>
  </si>
  <si>
    <t>Add'l Amount This Year</t>
  </si>
  <si>
    <t xml:space="preserve">NEW Minimum Amount </t>
  </si>
  <si>
    <r>
      <t>Minimum 20%</t>
    </r>
    <r>
      <rPr>
        <sz val="10"/>
        <rFont val="Arial"/>
        <family val="2"/>
      </rPr>
      <t xml:space="preserve"> must</t>
    </r>
    <r>
      <rPr>
        <b/>
        <sz val="10"/>
        <rFont val="Arial"/>
        <family val="2"/>
      </rPr>
      <t xml:space="preserve"> </t>
    </r>
    <r>
      <rPr>
        <sz val="10"/>
        <rFont val="Arial"/>
        <family val="2"/>
      </rPr>
      <t>be spent on Well-Rounded Education category</t>
    </r>
  </si>
  <si>
    <r>
      <t>Minimum 20%</t>
    </r>
    <r>
      <rPr>
        <sz val="10"/>
        <rFont val="Arial"/>
        <family val="2"/>
      </rPr>
      <t xml:space="preserve"> must</t>
    </r>
    <r>
      <rPr>
        <b/>
        <sz val="10"/>
        <rFont val="Arial"/>
        <family val="2"/>
      </rPr>
      <t xml:space="preserve"> </t>
    </r>
    <r>
      <rPr>
        <sz val="10"/>
        <rFont val="Arial"/>
        <family val="2"/>
      </rPr>
      <t>be spent on Safe &amp; Healthy Students category</t>
    </r>
  </si>
  <si>
    <t>Met or Not Met</t>
  </si>
  <si>
    <t>Amount Not Met</t>
  </si>
  <si>
    <t>Effective Use of Technology* (EUT)</t>
  </si>
  <si>
    <r>
      <rPr>
        <b/>
        <sz val="16"/>
        <rFont val="Arial"/>
        <family val="2"/>
      </rPr>
      <t>T</t>
    </r>
    <r>
      <rPr>
        <b/>
        <sz val="14"/>
        <rFont val="Arial"/>
        <family val="2"/>
      </rPr>
      <t xml:space="preserve">itle </t>
    </r>
    <r>
      <rPr>
        <b/>
        <sz val="16"/>
        <rFont val="Arial"/>
        <family val="2"/>
      </rPr>
      <t>IV</t>
    </r>
    <r>
      <rPr>
        <b/>
        <sz val="14"/>
        <rFont val="Arial"/>
        <family val="2"/>
      </rPr>
      <t>-</t>
    </r>
    <r>
      <rPr>
        <b/>
        <sz val="16"/>
        <rFont val="Arial"/>
        <family val="2"/>
      </rPr>
      <t>A</t>
    </r>
  </si>
  <si>
    <r>
      <rPr>
        <b/>
        <sz val="16"/>
        <rFont val="Arial"/>
        <family val="2"/>
      </rPr>
      <t>A</t>
    </r>
    <r>
      <rPr>
        <b/>
        <sz val="14"/>
        <rFont val="Arial"/>
        <family val="2"/>
      </rPr>
      <t>mounts</t>
    </r>
  </si>
  <si>
    <t xml:space="preserve">Original </t>
  </si>
  <si>
    <t>Carryover</t>
  </si>
  <si>
    <t>Total Budget</t>
  </si>
  <si>
    <t>Private School Totals</t>
  </si>
  <si>
    <t>Worksheet Totals</t>
  </si>
  <si>
    <t>LEA Totals</t>
  </si>
  <si>
    <t>Difference - Must be 0.00</t>
  </si>
  <si>
    <t>Private School Carryover, 
if applicable</t>
  </si>
  <si>
    <t>Total Number of Students from TIV Eligible Services Page</t>
  </si>
  <si>
    <t>Number of PS Students</t>
  </si>
  <si>
    <r>
      <t xml:space="preserve"> Total Private School
 Allocation </t>
    </r>
    <r>
      <rPr>
        <b/>
        <sz val="14"/>
        <color theme="0"/>
        <rFont val="Wingdings 3"/>
        <family val="1"/>
        <charset val="2"/>
      </rPr>
      <t>"</t>
    </r>
  </si>
  <si>
    <r>
      <t xml:space="preserve">Total Amount Budgeted </t>
    </r>
    <r>
      <rPr>
        <b/>
        <sz val="14"/>
        <color theme="0"/>
        <rFont val="Wingdings 3"/>
        <family val="1"/>
        <charset val="2"/>
      </rPr>
      <t>"</t>
    </r>
  </si>
  <si>
    <t>Private School Name</t>
  </si>
  <si>
    <t>AOC Not Reviewed</t>
  </si>
  <si>
    <t>EUT Technology Infrastructure (TI) *Subject to the 15% Special Rule</t>
  </si>
  <si>
    <t>Approved Carryover</t>
  </si>
  <si>
    <t>AOC Complete</t>
  </si>
  <si>
    <t>Total Private School Allocation</t>
  </si>
  <si>
    <t>AOC Incomplete</t>
  </si>
  <si>
    <t>Amount Budgeted</t>
  </si>
  <si>
    <t>Not Participating AOC OK</t>
  </si>
  <si>
    <t>Number of Students in Private School</t>
  </si>
  <si>
    <t xml:space="preserve">     Box 2 checked, PS within LEA boundary</t>
  </si>
  <si>
    <t xml:space="preserve">     Part 1:  Initials not "x"</t>
  </si>
  <si>
    <t xml:space="preserve">            Consultation Date &amp; Date Services Begin</t>
  </si>
  <si>
    <t xml:space="preserve">            Signed/Dated</t>
  </si>
  <si>
    <t xml:space="preserve">Title IV-A Allocation Worksheet  </t>
  </si>
  <si>
    <t>Budget Categories Updates</t>
  </si>
  <si>
    <t>Well-Rounded Education
(WRE)</t>
  </si>
  <si>
    <t>Safe &amp; Healthy Students
(SHS)</t>
  </si>
  <si>
    <t>Effective Use of Technology
(EUT)</t>
  </si>
  <si>
    <t>EUT-Technology Infrastructure
(EUT-TI)</t>
  </si>
  <si>
    <t>Direct / IDC</t>
  </si>
  <si>
    <r>
      <t xml:space="preserve">Original Allocation
</t>
    </r>
    <r>
      <rPr>
        <b/>
        <sz val="9"/>
        <color rgb="FF000000"/>
        <rFont val="Arial"/>
        <family val="2"/>
      </rPr>
      <t>(Includes Final Allocation)</t>
    </r>
  </si>
  <si>
    <t>Private School Expenses - Districts Only</t>
  </si>
  <si>
    <t>Allocation Amount</t>
  </si>
  <si>
    <r>
      <t xml:space="preserve">Approved Carryover, </t>
    </r>
    <r>
      <rPr>
        <i/>
        <sz val="14"/>
        <rFont val="Calibri"/>
        <family val="2"/>
        <scheme val="minor"/>
      </rPr>
      <t>if applicable</t>
    </r>
  </si>
  <si>
    <t>Number of EUT Activities</t>
  </si>
  <si>
    <t>Prior Year Title IV-A Final Allocation</t>
  </si>
  <si>
    <r>
      <t xml:space="preserve">     i.  </t>
    </r>
    <r>
      <rPr>
        <b/>
        <sz val="13"/>
        <color theme="1"/>
        <rFont val="Calibri Light"/>
        <family val="2"/>
        <scheme val="major"/>
      </rPr>
      <t>Column B</t>
    </r>
    <r>
      <rPr>
        <sz val="13"/>
        <color theme="1"/>
        <rFont val="Calibri Light"/>
        <family val="2"/>
        <scheme val="major"/>
      </rPr>
      <t>:  Use Category codes:   WRE, SHS, EUT and EUT-TI, etc. from the dropdown list</t>
    </r>
  </si>
  <si>
    <r>
      <t xml:space="preserve">     ii:  </t>
    </r>
    <r>
      <rPr>
        <b/>
        <sz val="13"/>
        <color theme="1"/>
        <rFont val="Calibri Light"/>
        <family val="2"/>
        <scheme val="major"/>
      </rPr>
      <t>Column C</t>
    </r>
    <r>
      <rPr>
        <sz val="13"/>
        <color theme="1"/>
        <rFont val="Calibri Light"/>
        <family val="2"/>
        <scheme val="major"/>
      </rPr>
      <t>:  Use first two numbers of Object and Function Code, e.g., 61 10, 62 10, etc. from the dropdown list</t>
    </r>
  </si>
  <si>
    <t xml:space="preserve">1.  Amounts or numbers are ONLY inputted in the light yellow shaded cells.  </t>
  </si>
  <si>
    <t>Completion Report - LEA Preliminary Allocation ≥ $30,000 Only</t>
  </si>
  <si>
    <t>2.  Once the Completion Report has been accepted by GME, change the No to Yes in cell G3</t>
  </si>
  <si>
    <r>
      <t xml:space="preserve">6.   Indirect and/or Direct Costs will be captured in Column I of the </t>
    </r>
    <r>
      <rPr>
        <b/>
        <sz val="13"/>
        <color theme="1"/>
        <rFont val="Calibri Light"/>
        <family val="2"/>
        <scheme val="major"/>
      </rPr>
      <t>Category Totals</t>
    </r>
    <r>
      <rPr>
        <sz val="13"/>
        <color theme="1"/>
        <rFont val="Calibri Light"/>
        <family val="2"/>
        <scheme val="major"/>
      </rPr>
      <t xml:space="preserve"> page</t>
    </r>
  </si>
  <si>
    <r>
      <t xml:space="preserve">2.  Complete the </t>
    </r>
    <r>
      <rPr>
        <b/>
        <sz val="13"/>
        <color theme="1"/>
        <rFont val="Calibri Light"/>
        <family val="2"/>
        <scheme val="major"/>
      </rPr>
      <t>Budget Summary</t>
    </r>
    <r>
      <rPr>
        <sz val="13"/>
        <color theme="1"/>
        <rFont val="Calibri Light"/>
        <family val="2"/>
        <scheme val="major"/>
      </rPr>
      <t xml:space="preserve"> page, including LEA contact information found in the Title IV-A Allocation Worksheet</t>
    </r>
  </si>
  <si>
    <r>
      <t xml:space="preserve">4.  </t>
    </r>
    <r>
      <rPr>
        <b/>
        <sz val="13"/>
        <color theme="1"/>
        <rFont val="Calibri Light"/>
        <family val="2"/>
        <scheme val="major"/>
      </rPr>
      <t>Category Totals Page</t>
    </r>
    <r>
      <rPr>
        <sz val="13"/>
        <color theme="1"/>
        <rFont val="Calibri Light"/>
        <family val="2"/>
        <scheme val="major"/>
      </rPr>
      <t>, Column A:  list the activity starting in cell A5 from the Budget page of the application</t>
    </r>
  </si>
  <si>
    <r>
      <t xml:space="preserve">Enter an "X" if No Private Schools Within LEA Boundary </t>
    </r>
    <r>
      <rPr>
        <b/>
        <sz val="14"/>
        <color theme="0"/>
        <rFont val="Wingdings 3"/>
        <family val="1"/>
        <charset val="2"/>
      </rPr>
      <t>"</t>
    </r>
    <r>
      <rPr>
        <b/>
        <sz val="14"/>
        <color theme="0"/>
        <rFont val="Arial Narrow"/>
        <family val="2"/>
      </rPr>
      <t xml:space="preserve">
</t>
    </r>
    <r>
      <rPr>
        <b/>
        <i/>
        <sz val="14"/>
        <color theme="0"/>
        <rFont val="Arial Narrow"/>
        <family val="2"/>
      </rPr>
      <t>or</t>
    </r>
    <r>
      <rPr>
        <b/>
        <sz val="14"/>
        <color theme="0"/>
        <rFont val="Arial Narrow"/>
        <family val="2"/>
      </rPr>
      <t xml:space="preserve"> Not Participating</t>
    </r>
  </si>
  <si>
    <r>
      <t>Original</t>
    </r>
    <r>
      <rPr>
        <sz val="14"/>
        <rFont val="Arial"/>
        <family val="2"/>
      </rPr>
      <t xml:space="preserve"> (Preliminary + Final Allocation)</t>
    </r>
  </si>
  <si>
    <r>
      <t xml:space="preserve">A </t>
    </r>
    <r>
      <rPr>
        <b/>
        <i/>
        <sz val="12"/>
        <rFont val="Arial Narrow"/>
        <family val="2"/>
      </rPr>
      <t>portion</t>
    </r>
    <r>
      <rPr>
        <sz val="12"/>
        <rFont val="Arial Narrow"/>
        <family val="2"/>
      </rPr>
      <t xml:space="preserve"> must be spent on Effective Use of Technology* category</t>
    </r>
    <r>
      <rPr>
        <i/>
        <sz val="11"/>
        <rFont val="Arial Narrow"/>
        <family val="2"/>
      </rPr>
      <t xml:space="preserve"> </t>
    </r>
    <r>
      <rPr>
        <i/>
        <sz val="10"/>
        <rFont val="Arial Narrow"/>
        <family val="2"/>
      </rPr>
      <t>(1% or more)</t>
    </r>
  </si>
  <si>
    <t>EUT Totals</t>
  </si>
  <si>
    <t>Please do not disturb!</t>
  </si>
  <si>
    <r>
      <t xml:space="preserve">5.  Input expenses for each of the three categories:  </t>
    </r>
    <r>
      <rPr>
        <b/>
        <sz val="13"/>
        <color theme="1"/>
        <rFont val="Calibri Light"/>
        <family val="2"/>
        <scheme val="major"/>
      </rPr>
      <t>Well-Rounded Education (WRE), Safe &amp; Healthy Students (SHS), Effective Use of Technology (EUT), and/or EUT - Technology Infrastructure (EUT-TI).</t>
    </r>
  </si>
  <si>
    <r>
      <t xml:space="preserve">1.  In the </t>
    </r>
    <r>
      <rPr>
        <b/>
        <sz val="13"/>
        <color theme="1"/>
        <rFont val="Calibri"/>
        <family val="2"/>
        <scheme val="minor"/>
      </rPr>
      <t>Budget Summary</t>
    </r>
    <r>
      <rPr>
        <sz val="13"/>
        <color theme="1"/>
        <rFont val="Calibri"/>
        <family val="2"/>
        <scheme val="minor"/>
      </rPr>
      <t>, input Final Allocation in cell G2</t>
    </r>
  </si>
  <si>
    <r>
      <t xml:space="preserve">3.  Input the amount of funds </t>
    </r>
    <r>
      <rPr>
        <b/>
        <sz val="13"/>
        <color theme="1"/>
        <rFont val="Calibri"/>
        <family val="2"/>
        <scheme val="minor"/>
      </rPr>
      <t>spent</t>
    </r>
    <r>
      <rPr>
        <sz val="13"/>
        <color theme="1"/>
        <rFont val="Calibri"/>
        <family val="2"/>
        <scheme val="minor"/>
      </rPr>
      <t xml:space="preserve"> in the Well-Rounded Education (G5), Safe &amp; Healthy Students (G6), and Effective Use of Technology (G7).</t>
    </r>
  </si>
  <si>
    <r>
      <t xml:space="preserve">Difference, If applicable </t>
    </r>
    <r>
      <rPr>
        <b/>
        <sz val="14"/>
        <color theme="0"/>
        <rFont val="Wingdings 3"/>
        <family val="1"/>
        <charset val="2"/>
      </rPr>
      <t>"</t>
    </r>
  </si>
  <si>
    <r>
      <t xml:space="preserve">Completion Report (CR) Summary
</t>
    </r>
    <r>
      <rPr>
        <b/>
        <sz val="22"/>
        <color theme="1"/>
        <rFont val="Arial"/>
        <family val="2"/>
      </rPr>
      <t>LEA Allocations ≥ $30k Only</t>
    </r>
  </si>
  <si>
    <t>This Row &amp; Column
K98-K100 must be 0.00</t>
  </si>
  <si>
    <t>Original Transferred Into Title IV-A</t>
  </si>
  <si>
    <t>Carryover Transferred Into Title IV-A</t>
  </si>
  <si>
    <t xml:space="preserve">Transferability under ESEA, Section 5103(c) </t>
  </si>
  <si>
    <t>Description</t>
  </si>
  <si>
    <r>
      <t xml:space="preserve">Instructions:  </t>
    </r>
    <r>
      <rPr>
        <b/>
        <i/>
        <sz val="10"/>
        <color theme="1"/>
        <rFont val="Arial"/>
        <family val="2"/>
      </rPr>
      <t>Highlight</t>
    </r>
    <r>
      <rPr>
        <i/>
        <sz val="10"/>
        <color theme="1"/>
        <rFont val="Arial"/>
        <family val="2"/>
      </rPr>
      <t xml:space="preserve"> the cells below that need to be updated by the LEA. Amounts will pre-populate from budget totals in Category Totals page, Row 99 and 100.</t>
    </r>
  </si>
  <si>
    <t>68 50</t>
  </si>
  <si>
    <t>Safe &amp; Healthy Students
C5:C96  E5:E96  D4:D601  G4:G601</t>
  </si>
  <si>
    <t>Well-Rounded Education
C5:C96  D5:D96  D4:D601  F4:F601</t>
  </si>
  <si>
    <t>Effective Use of Technology  
C5:C96  F5:F96  D4:D601  H4:H601</t>
  </si>
  <si>
    <t>EUT - Technology Infrastructure 
C5:C96 G5:G96 D4:D601 I4:I601</t>
  </si>
  <si>
    <r>
      <t xml:space="preserve">Please contact your Title IV-A Program Specialist
</t>
    </r>
    <r>
      <rPr>
        <i/>
        <sz val="14"/>
        <color theme="0"/>
        <rFont val="Arial"/>
        <family val="2"/>
      </rPr>
      <t>Prior</t>
    </r>
    <r>
      <rPr>
        <sz val="14"/>
        <color theme="0"/>
        <rFont val="Arial"/>
        <family val="2"/>
      </rPr>
      <t xml:space="preserve"> to Transferring Funds</t>
    </r>
  </si>
  <si>
    <r>
      <t xml:space="preserve">Amount </t>
    </r>
    <r>
      <rPr>
        <b/>
        <sz val="12"/>
        <color theme="1"/>
        <rFont val="Arial"/>
        <family val="2"/>
      </rPr>
      <t>spent</t>
    </r>
    <r>
      <rPr>
        <sz val="12"/>
        <color theme="1"/>
        <rFont val="Arial"/>
        <family val="2"/>
      </rPr>
      <t xml:space="preserve"> in the</t>
    </r>
    <r>
      <rPr>
        <b/>
        <sz val="16"/>
        <color theme="1"/>
        <rFont val="Arial"/>
        <family val="2"/>
      </rPr>
      <t xml:space="preserve"> </t>
    </r>
    <r>
      <rPr>
        <b/>
        <sz val="14"/>
        <color theme="1"/>
        <rFont val="Arial"/>
        <family val="2"/>
      </rPr>
      <t>Effective Use of Technology</t>
    </r>
    <r>
      <rPr>
        <sz val="14"/>
        <color theme="1"/>
        <rFont val="Arial"/>
        <family val="2"/>
      </rPr>
      <t xml:space="preserve"> </t>
    </r>
    <r>
      <rPr>
        <sz val="12"/>
        <color theme="1"/>
        <rFont val="Arial"/>
        <family val="2"/>
      </rPr>
      <t>category?</t>
    </r>
  </si>
  <si>
    <r>
      <rPr>
        <b/>
        <sz val="12"/>
        <color rgb="FF012169"/>
        <rFont val="Arial"/>
        <family val="2"/>
      </rPr>
      <t>Number</t>
    </r>
    <r>
      <rPr>
        <b/>
        <sz val="12"/>
        <color rgb="FFBF0D3E"/>
        <rFont val="Arial"/>
        <family val="2"/>
      </rPr>
      <t xml:space="preserve"> </t>
    </r>
    <r>
      <rPr>
        <b/>
        <sz val="12"/>
        <color rgb="FFD89102"/>
        <rFont val="Arial"/>
        <family val="2"/>
      </rPr>
      <t>of</t>
    </r>
    <r>
      <rPr>
        <b/>
        <sz val="12"/>
        <color rgb="FFFDBD3D"/>
        <rFont val="Arial"/>
        <family val="2"/>
      </rPr>
      <t xml:space="preserve"> </t>
    </r>
    <r>
      <rPr>
        <b/>
        <sz val="12"/>
        <color rgb="FFBF0D3E"/>
        <rFont val="Arial"/>
        <family val="2"/>
      </rPr>
      <t xml:space="preserve">EUT </t>
    </r>
    <r>
      <rPr>
        <b/>
        <sz val="12"/>
        <color rgb="FF012169"/>
        <rFont val="Arial"/>
        <family val="2"/>
      </rPr>
      <t>Activities</t>
    </r>
  </si>
  <si>
    <t>MOE Reduction, if applicable</t>
  </si>
  <si>
    <r>
      <t>1.  If there are</t>
    </r>
    <r>
      <rPr>
        <b/>
        <sz val="12"/>
        <color theme="1"/>
        <rFont val="Calibri"/>
        <family val="2"/>
        <scheme val="minor"/>
      </rPr>
      <t xml:space="preserve"> </t>
    </r>
    <r>
      <rPr>
        <b/>
        <u/>
        <sz val="12"/>
        <color theme="1"/>
        <rFont val="Calibri"/>
        <family val="2"/>
        <scheme val="minor"/>
      </rPr>
      <t>no</t>
    </r>
    <r>
      <rPr>
        <sz val="12"/>
        <color theme="1"/>
        <rFont val="Calibri"/>
        <family val="2"/>
        <scheme val="minor"/>
      </rPr>
      <t xml:space="preserve"> Private Schools located within LEA boundary, or they are Not Participating, check the Affirmation of Consultation (AOC) and place an "X" in B2 of the Private School page.  If the AOC is complete, mark the status "AOC Complete" from the dropdown in B3.  No further action is required on this page for this situation.
2.  Enter the name of each participating private school, allocation amount from Equitable Services Workbook, and complete the categorical expenses for each school.
3.  The totals from the four categories will auto-populate into the LEA workbook as a lump sum on the Category Totals page. 
4.  Category totals will also populate into the Budget Balance Summary C4 - C17, and itemized summary in hidden columns H - AL).
5.  All private school AOCs must be checked for completion, including those Not Participating with Title IV-A under Title I, Related Documents.</t>
    </r>
  </si>
  <si>
    <r>
      <t xml:space="preserve">      </t>
    </r>
    <r>
      <rPr>
        <sz val="12"/>
        <color rgb="FFBF0D3E"/>
        <rFont val="Calibri Light"/>
        <family val="2"/>
        <scheme val="major"/>
      </rPr>
      <t>*</t>
    </r>
    <r>
      <rPr>
        <b/>
        <sz val="12"/>
        <color rgb="FFBF0D3E"/>
        <rFont val="Calibri Light"/>
        <family val="2"/>
        <scheme val="major"/>
      </rPr>
      <t xml:space="preserve"> Of the portion allocated toward the Effective Use of Technology, </t>
    </r>
    <r>
      <rPr>
        <b/>
        <u/>
        <sz val="14"/>
        <color rgb="FFBF0D3E"/>
        <rFont val="Calibri Light"/>
        <family val="2"/>
        <scheme val="major"/>
      </rPr>
      <t>only 15%</t>
    </r>
    <r>
      <rPr>
        <b/>
        <sz val="12"/>
        <color rgb="FFBF0D3E"/>
        <rFont val="Calibri Light"/>
        <family val="2"/>
        <scheme val="major"/>
      </rPr>
      <t xml:space="preserve"> may fund technological infrastructure expenses </t>
    </r>
  </si>
  <si>
    <r>
      <t xml:space="preserve">   b.  Activate any combination of the three categories (</t>
    </r>
    <r>
      <rPr>
        <b/>
        <sz val="13"/>
        <color rgb="FF000000"/>
        <rFont val="Calibri Light"/>
        <family val="2"/>
        <scheme val="major"/>
      </rPr>
      <t>Well-Rounded Education, Safe &amp; Healthy Students</t>
    </r>
    <r>
      <rPr>
        <sz val="13"/>
        <color rgb="FF000000"/>
        <rFont val="Calibri Light"/>
        <family val="2"/>
        <scheme val="major"/>
      </rPr>
      <t>, or</t>
    </r>
  </si>
  <si>
    <r>
      <t xml:space="preserve">            </t>
    </r>
    <r>
      <rPr>
        <b/>
        <sz val="12"/>
        <color theme="1"/>
        <rFont val="Calibri Light"/>
        <family val="2"/>
        <scheme val="major"/>
      </rPr>
      <t xml:space="preserve">  Effective use of Technology*)</t>
    </r>
  </si>
  <si>
    <r>
      <t xml:space="preserve">   a. Allocate and spend</t>
    </r>
    <r>
      <rPr>
        <b/>
        <sz val="12"/>
        <color rgb="FF000000"/>
        <rFont val="Calibri Light"/>
        <family val="2"/>
        <scheme val="major"/>
      </rPr>
      <t xml:space="preserve"> </t>
    </r>
    <r>
      <rPr>
        <b/>
        <u/>
        <sz val="12"/>
        <color rgb="FF000000"/>
        <rFont val="Calibri Light"/>
        <family val="2"/>
        <scheme val="major"/>
      </rPr>
      <t>at least 20%</t>
    </r>
    <r>
      <rPr>
        <b/>
        <sz val="12"/>
        <color rgb="FF000000"/>
        <rFont val="Calibri Light"/>
        <family val="2"/>
        <scheme val="major"/>
      </rPr>
      <t xml:space="preserve"> </t>
    </r>
    <r>
      <rPr>
        <sz val="12"/>
        <color rgb="FF000000"/>
        <rFont val="Calibri Light"/>
        <family val="2"/>
        <scheme val="major"/>
      </rPr>
      <t xml:space="preserve">toward </t>
    </r>
    <r>
      <rPr>
        <b/>
        <sz val="12"/>
        <color rgb="FF000000"/>
        <rFont val="Calibri Light"/>
        <family val="2"/>
        <scheme val="major"/>
      </rPr>
      <t>Well-Rounded Education</t>
    </r>
  </si>
  <si>
    <r>
      <t xml:space="preserve">   b. Allocate</t>
    </r>
    <r>
      <rPr>
        <b/>
        <sz val="12"/>
        <color rgb="FF000000"/>
        <rFont val="Calibri Light"/>
        <family val="2"/>
        <scheme val="major"/>
      </rPr>
      <t xml:space="preserve"> </t>
    </r>
    <r>
      <rPr>
        <sz val="12"/>
        <color rgb="FF000000"/>
        <rFont val="Calibri Light"/>
        <family val="2"/>
        <scheme val="major"/>
      </rPr>
      <t>and spend</t>
    </r>
    <r>
      <rPr>
        <b/>
        <sz val="12"/>
        <color rgb="FF000000"/>
        <rFont val="Calibri Light"/>
        <family val="2"/>
        <scheme val="major"/>
      </rPr>
      <t xml:space="preserve"> </t>
    </r>
    <r>
      <rPr>
        <b/>
        <u/>
        <sz val="12"/>
        <color rgb="FF000000"/>
        <rFont val="Calibri Light"/>
        <family val="2"/>
        <scheme val="major"/>
      </rPr>
      <t>at least 20%</t>
    </r>
    <r>
      <rPr>
        <b/>
        <sz val="12"/>
        <color rgb="FF000000"/>
        <rFont val="Calibri Light"/>
        <family val="2"/>
        <scheme val="major"/>
      </rPr>
      <t xml:space="preserve"> </t>
    </r>
    <r>
      <rPr>
        <sz val="12"/>
        <color rgb="FF000000"/>
        <rFont val="Calibri Light"/>
        <family val="2"/>
        <scheme val="major"/>
      </rPr>
      <t xml:space="preserve">toward </t>
    </r>
    <r>
      <rPr>
        <b/>
        <sz val="12"/>
        <color rgb="FF000000"/>
        <rFont val="Calibri Light"/>
        <family val="2"/>
        <scheme val="major"/>
      </rPr>
      <t>Safe and Healthy Students</t>
    </r>
  </si>
  <si>
    <r>
      <t xml:space="preserve">   c. Allocate </t>
    </r>
    <r>
      <rPr>
        <b/>
        <u/>
        <sz val="12"/>
        <color rgb="FF000000"/>
        <rFont val="Calibri Light"/>
        <family val="2"/>
        <scheme val="major"/>
      </rPr>
      <t>a portion of funds</t>
    </r>
    <r>
      <rPr>
        <sz val="12"/>
        <color rgb="FF000000"/>
        <rFont val="Calibri Light"/>
        <family val="2"/>
        <scheme val="major"/>
      </rPr>
      <t xml:space="preserve"> (</t>
    </r>
    <r>
      <rPr>
        <b/>
        <i/>
        <sz val="12"/>
        <color rgb="FF000000"/>
        <rFont val="Calibri Light"/>
        <family val="2"/>
        <scheme val="major"/>
      </rPr>
      <t>from 1% - 60%</t>
    </r>
    <r>
      <rPr>
        <sz val="12"/>
        <color rgb="FF000000"/>
        <rFont val="Calibri Light"/>
        <family val="2"/>
        <scheme val="major"/>
      </rPr>
      <t>) to support professional learning for Educators in the</t>
    </r>
    <r>
      <rPr>
        <b/>
        <sz val="12"/>
        <color rgb="FF000000"/>
        <rFont val="Calibri Light"/>
        <family val="2"/>
        <scheme val="major"/>
      </rPr>
      <t xml:space="preserve"> Effective Use of Technology category</t>
    </r>
    <r>
      <rPr>
        <sz val="12"/>
        <color rgb="FF000000"/>
        <rFont val="Calibri Light"/>
        <family val="2"/>
        <scheme val="major"/>
      </rPr>
      <t>*</t>
    </r>
  </si>
  <si>
    <r>
      <t>4.  Any amount "Not Met" will populate to the Category Totals page for WRE and SHS.  For the EUT category, if no funds were expended in the prior year,</t>
    </r>
    <r>
      <rPr>
        <b/>
        <sz val="13"/>
        <color theme="1"/>
        <rFont val="Calibri"/>
        <family val="2"/>
        <scheme val="minor"/>
      </rPr>
      <t xml:space="preserve"> at least two activities</t>
    </r>
    <r>
      <rPr>
        <sz val="13"/>
        <color theme="1"/>
        <rFont val="Calibri"/>
        <family val="2"/>
        <scheme val="minor"/>
      </rPr>
      <t xml:space="preserve"> </t>
    </r>
    <r>
      <rPr>
        <b/>
        <sz val="13"/>
        <color theme="1"/>
        <rFont val="Calibri"/>
        <family val="2"/>
        <scheme val="minor"/>
      </rPr>
      <t>must be allocated and spent</t>
    </r>
    <r>
      <rPr>
        <sz val="13"/>
        <color theme="1"/>
        <rFont val="Calibri"/>
        <family val="2"/>
        <scheme val="minor"/>
      </rPr>
      <t xml:space="preserve"> in the current year budget.</t>
    </r>
  </si>
  <si>
    <r>
      <t xml:space="preserve">      Of the portion allocated toward the Effective Use of Technology, </t>
    </r>
    <r>
      <rPr>
        <b/>
        <u/>
        <sz val="14"/>
        <color rgb="FFBF0D3E"/>
        <rFont val="Calibri Light"/>
        <family val="2"/>
        <scheme val="major"/>
      </rPr>
      <t>only 15%</t>
    </r>
    <r>
      <rPr>
        <b/>
        <sz val="12"/>
        <color rgb="FFBF0D3E"/>
        <rFont val="Calibri Light"/>
        <family val="2"/>
        <scheme val="major"/>
      </rPr>
      <t xml:space="preserve"> may fund technological infrastructure expenses. </t>
    </r>
  </si>
  <si>
    <r>
      <t xml:space="preserve">3.  In the </t>
    </r>
    <r>
      <rPr>
        <b/>
        <sz val="13"/>
        <color theme="1"/>
        <rFont val="Calibri Light"/>
        <family val="2"/>
        <scheme val="major"/>
      </rPr>
      <t>Budget Balance Summary</t>
    </r>
    <r>
      <rPr>
        <sz val="13"/>
        <color theme="1"/>
        <rFont val="Calibri Light"/>
        <family val="2"/>
        <scheme val="major"/>
      </rPr>
      <t>, list the Object Code totals in column/row B4:B17 from the GME Title IV-A budget.</t>
    </r>
  </si>
  <si>
    <r>
      <t>T</t>
    </r>
    <r>
      <rPr>
        <b/>
        <sz val="26"/>
        <color rgb="FF011D5B"/>
        <rFont val="Calibri Light"/>
        <family val="2"/>
      </rPr>
      <t>i</t>
    </r>
    <r>
      <rPr>
        <b/>
        <sz val="26"/>
        <color rgb="FFFDBD3D"/>
        <rFont val="Calibri Light"/>
        <family val="2"/>
      </rPr>
      <t>t</t>
    </r>
    <r>
      <rPr>
        <b/>
        <sz val="26"/>
        <color rgb="FFBF0D3E"/>
        <rFont val="Calibri Light"/>
        <family val="2"/>
      </rPr>
      <t>l</t>
    </r>
    <r>
      <rPr>
        <b/>
        <sz val="26"/>
        <color rgb="FF011D5B"/>
        <rFont val="Calibri Light"/>
        <family val="2"/>
      </rPr>
      <t>e</t>
    </r>
    <r>
      <rPr>
        <b/>
        <sz val="26"/>
        <color rgb="FFBF0D3E"/>
        <rFont val="Calibri Light"/>
        <family val="2"/>
      </rPr>
      <t xml:space="preserve"> I</t>
    </r>
    <r>
      <rPr>
        <b/>
        <sz val="26"/>
        <color rgb="FF011D5B"/>
        <rFont val="Calibri Light"/>
        <family val="2"/>
      </rPr>
      <t>V</t>
    </r>
    <r>
      <rPr>
        <b/>
        <sz val="26"/>
        <color rgb="FFFDBD3D"/>
        <rFont val="Calibri Light"/>
        <family val="2"/>
      </rPr>
      <t>-</t>
    </r>
    <r>
      <rPr>
        <b/>
        <sz val="26"/>
        <color rgb="FFBF0D3E"/>
        <rFont val="Calibri Light"/>
        <family val="2"/>
      </rPr>
      <t xml:space="preserve">A </t>
    </r>
    <r>
      <rPr>
        <b/>
        <sz val="26"/>
        <color rgb="FFFDBD3D"/>
        <rFont val="Times New Roman"/>
        <family val="1"/>
      </rPr>
      <t>~</t>
    </r>
    <r>
      <rPr>
        <b/>
        <sz val="26"/>
        <color rgb="FFBF0D3E"/>
        <rFont val="Calibri Light"/>
        <family val="2"/>
      </rPr>
      <t xml:space="preserve"> </t>
    </r>
    <r>
      <rPr>
        <b/>
        <sz val="26"/>
        <color rgb="FF011D5B"/>
        <rFont val="Calibri Light"/>
        <family val="2"/>
      </rPr>
      <t>Student</t>
    </r>
    <r>
      <rPr>
        <b/>
        <sz val="26"/>
        <color rgb="FFBF0D3E"/>
        <rFont val="Calibri Light"/>
        <family val="2"/>
      </rPr>
      <t xml:space="preserve"> Support </t>
    </r>
    <r>
      <rPr>
        <b/>
        <sz val="26"/>
        <color rgb="FFFDBD3D"/>
        <rFont val="Calibri Light"/>
        <family val="2"/>
      </rPr>
      <t>&amp;</t>
    </r>
    <r>
      <rPr>
        <b/>
        <sz val="26"/>
        <color rgb="FFBF0D3E"/>
        <rFont val="Calibri Light"/>
        <family val="2"/>
      </rPr>
      <t xml:space="preserve"> </t>
    </r>
    <r>
      <rPr>
        <b/>
        <sz val="26"/>
        <color rgb="FF011D5B"/>
        <rFont val="Calibri Light"/>
        <family val="2"/>
      </rPr>
      <t xml:space="preserve">Academic </t>
    </r>
    <r>
      <rPr>
        <b/>
        <sz val="26"/>
        <color rgb="FFBF0D3E"/>
        <rFont val="Calibri Light"/>
        <family val="2"/>
      </rPr>
      <t xml:space="preserve">Enrichment </t>
    </r>
    <r>
      <rPr>
        <b/>
        <sz val="26"/>
        <color rgb="FFFDBD3D"/>
        <rFont val="Calibri Light"/>
        <family val="2"/>
      </rPr>
      <t>Grant</t>
    </r>
  </si>
  <si>
    <t>Short Description</t>
  </si>
  <si>
    <t xml:space="preserve">Insert the Short Description from FFATA &amp; GSA Verification Page </t>
  </si>
  <si>
    <r>
      <rPr>
        <b/>
        <sz val="18"/>
        <color theme="1"/>
        <rFont val="Calibri"/>
        <family val="2"/>
        <scheme val="minor"/>
      </rPr>
      <t>Object Code Balance Summary</t>
    </r>
    <r>
      <rPr>
        <b/>
        <sz val="14"/>
        <color theme="1"/>
        <rFont val="Calibri"/>
        <family val="2"/>
        <scheme val="minor"/>
      </rPr>
      <t xml:space="preserve">
</t>
    </r>
    <r>
      <rPr>
        <b/>
        <i/>
        <sz val="11"/>
        <color theme="1"/>
        <rFont val="Calibri"/>
        <family val="2"/>
        <scheme val="minor"/>
      </rPr>
      <t>Insert GME Object Code Totals in Column B</t>
    </r>
  </si>
  <si>
    <r>
      <t xml:space="preserve">    </t>
    </r>
    <r>
      <rPr>
        <sz val="13"/>
        <color rgb="FF009644"/>
        <rFont val="Calibri Light"/>
        <family val="2"/>
        <scheme val="major"/>
      </rPr>
      <t xml:space="preserve"> </t>
    </r>
    <r>
      <rPr>
        <b/>
        <i/>
        <sz val="13"/>
        <color rgb="FF009644"/>
        <rFont val="Calibri Light"/>
        <family val="2"/>
        <scheme val="major"/>
      </rPr>
      <t>Check:</t>
    </r>
    <r>
      <rPr>
        <sz val="13"/>
        <color theme="1"/>
        <rFont val="Calibri Light"/>
        <family val="2"/>
        <scheme val="major"/>
      </rPr>
      <t xml:space="preserve">  If the numbers match the GME Totals from the Budget Summary page, cell </t>
    </r>
    <r>
      <rPr>
        <b/>
        <sz val="13"/>
        <color theme="1"/>
        <rFont val="Calibri Light"/>
        <family val="2"/>
        <scheme val="major"/>
      </rPr>
      <t>B18</t>
    </r>
    <r>
      <rPr>
        <sz val="13"/>
        <color theme="1"/>
        <rFont val="Calibri Light"/>
        <family val="2"/>
        <scheme val="major"/>
      </rPr>
      <t xml:space="preserve"> will be 0.00 and shaded green</t>
    </r>
  </si>
  <si>
    <r>
      <t xml:space="preserve">7.  </t>
    </r>
    <r>
      <rPr>
        <b/>
        <i/>
        <sz val="13"/>
        <color rgb="FF009644"/>
        <rFont val="Calibri Light"/>
        <family val="2"/>
        <scheme val="major"/>
      </rPr>
      <t>Check:</t>
    </r>
    <r>
      <rPr>
        <sz val="13"/>
        <color rgb="FF009644"/>
        <rFont val="Calibri Light"/>
        <family val="2"/>
        <scheme val="major"/>
      </rPr>
      <t xml:space="preserve"> </t>
    </r>
    <r>
      <rPr>
        <sz val="13"/>
        <color theme="1"/>
        <rFont val="Calibri Light"/>
        <family val="2"/>
        <scheme val="major"/>
      </rPr>
      <t xml:space="preserve"> In the </t>
    </r>
    <r>
      <rPr>
        <b/>
        <sz val="13"/>
        <color theme="1"/>
        <rFont val="Calibri Light"/>
        <family val="2"/>
        <scheme val="major"/>
      </rPr>
      <t>Budget Balance Summary</t>
    </r>
    <r>
      <rPr>
        <sz val="13"/>
        <color theme="1"/>
        <rFont val="Calibri Light"/>
        <family val="2"/>
        <scheme val="major"/>
      </rPr>
      <t xml:space="preserve">, the Difference in Column D, Rows 4-17 should be 0.00 and shaded green.  The totals in Row 18, Column B, C and D will also be shaded green, if the budget balances.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</si>
</sst>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lt;=9999999]###\-####;\(###\)\ ###\-####"/>
    <numFmt numFmtId="166" formatCode="#,##0.00;[Red]#,##0.00"/>
    <numFmt numFmtId="167" formatCode="0000"/>
  </numFmts>
  <fonts count="200">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b/>
      <sz val="12"/>
      <name val="Calibri"/>
      <family val="2"/>
      <scheme val="minor"/>
    </font>
    <font>
      <sz val="12"/>
      <color theme="1"/>
      <name val="Arial"/>
      <family val="2"/>
    </font>
    <font>
      <sz val="12"/>
      <color rgb="FF000000"/>
      <name val="Calibri"/>
      <family val="2"/>
      <scheme val="minor"/>
    </font>
    <font>
      <b/>
      <sz val="12"/>
      <color rgb="FF000000"/>
      <name val="Calibri"/>
      <family val="2"/>
      <scheme val="minor"/>
    </font>
    <font>
      <sz val="12"/>
      <name val="Calibri"/>
      <family val="2"/>
      <scheme val="minor"/>
    </font>
    <font>
      <b/>
      <i/>
      <sz val="14"/>
      <name val="Calibri"/>
      <family val="2"/>
      <scheme val="minor"/>
    </font>
    <font>
      <b/>
      <sz val="11"/>
      <color theme="0"/>
      <name val="Calibri"/>
      <family val="2"/>
      <scheme val="minor"/>
    </font>
    <font>
      <sz val="11"/>
      <name val="Calibri"/>
      <family val="2"/>
      <scheme val="minor"/>
    </font>
    <font>
      <sz val="14"/>
      <color theme="1"/>
      <name val="Calibri"/>
      <family val="2"/>
      <scheme val="minor"/>
    </font>
    <font>
      <b/>
      <sz val="16"/>
      <color theme="4" tint="-0.499984740745262"/>
      <name val="Calibri"/>
      <family val="2"/>
      <scheme val="minor"/>
    </font>
    <font>
      <b/>
      <i/>
      <sz val="20"/>
      <color rgb="FF8497B2"/>
      <name val="Calibri"/>
      <family val="2"/>
      <scheme val="minor"/>
    </font>
    <font>
      <b/>
      <i/>
      <sz val="11"/>
      <name val="Calibri"/>
      <family val="2"/>
      <scheme val="minor"/>
    </font>
    <font>
      <sz val="13"/>
      <color theme="1"/>
      <name val="Calibri Light"/>
      <family val="2"/>
      <scheme val="major"/>
    </font>
    <font>
      <b/>
      <sz val="13"/>
      <color theme="1"/>
      <name val="Calibri Light"/>
      <family val="2"/>
      <scheme val="major"/>
    </font>
    <font>
      <sz val="11"/>
      <color theme="1"/>
      <name val="Calibri Light"/>
      <family val="2"/>
      <scheme val="major"/>
    </font>
    <font>
      <b/>
      <sz val="16"/>
      <color rgb="FF000000"/>
      <name val="Calibri Light"/>
      <family val="2"/>
      <scheme val="major"/>
    </font>
    <font>
      <sz val="12"/>
      <color rgb="FF000000"/>
      <name val="Calibri Light"/>
      <family val="2"/>
      <scheme val="major"/>
    </font>
    <font>
      <b/>
      <sz val="12"/>
      <color rgb="FF000000"/>
      <name val="Calibri Light"/>
      <family val="2"/>
      <scheme val="major"/>
    </font>
    <font>
      <sz val="12"/>
      <color theme="1"/>
      <name val="Calibri Light"/>
      <family val="2"/>
      <scheme val="major"/>
    </font>
    <font>
      <b/>
      <sz val="12"/>
      <color theme="1"/>
      <name val="Calibri Light"/>
      <family val="2"/>
      <scheme val="major"/>
    </font>
    <font>
      <b/>
      <u/>
      <sz val="12"/>
      <color rgb="FF000000"/>
      <name val="Calibri Light"/>
      <family val="2"/>
      <scheme val="major"/>
    </font>
    <font>
      <b/>
      <i/>
      <sz val="12"/>
      <color rgb="FF000000"/>
      <name val="Calibri Light"/>
      <family val="2"/>
      <scheme val="major"/>
    </font>
    <font>
      <sz val="14"/>
      <color rgb="FF000000"/>
      <name val="Calibri Light"/>
      <family val="2"/>
      <scheme val="major"/>
    </font>
    <font>
      <sz val="13"/>
      <color rgb="FF000000"/>
      <name val="Calibri Light"/>
      <family val="2"/>
      <scheme val="major"/>
    </font>
    <font>
      <b/>
      <sz val="13"/>
      <color rgb="FF000000"/>
      <name val="Calibri Light"/>
      <family val="2"/>
      <scheme val="major"/>
    </font>
    <font>
      <sz val="11"/>
      <color theme="0"/>
      <name val="Calibri"/>
      <family val="2"/>
      <scheme val="minor"/>
    </font>
    <font>
      <sz val="8"/>
      <name val="Calibri"/>
      <family val="2"/>
      <scheme val="minor"/>
    </font>
    <font>
      <b/>
      <sz val="18"/>
      <color theme="1"/>
      <name val="Calibri"/>
      <family val="2"/>
      <scheme val="minor"/>
    </font>
    <font>
      <b/>
      <sz val="14"/>
      <name val="Arial"/>
      <family val="2"/>
    </font>
    <font>
      <b/>
      <i/>
      <sz val="10"/>
      <color theme="1"/>
      <name val="Calibri"/>
      <family val="2"/>
      <scheme val="minor"/>
    </font>
    <font>
      <sz val="28"/>
      <color theme="1"/>
      <name val="Times New Roman"/>
      <family val="1"/>
    </font>
    <font>
      <b/>
      <sz val="12"/>
      <color rgb="FFBF0D3E"/>
      <name val="Calibri Light"/>
      <family val="2"/>
      <scheme val="major"/>
    </font>
    <font>
      <sz val="12"/>
      <color rgb="FFBF0D3E"/>
      <name val="Calibri Light"/>
      <family val="2"/>
      <scheme val="major"/>
    </font>
    <font>
      <b/>
      <u/>
      <sz val="14"/>
      <color rgb="FFBF0D3E"/>
      <name val="Calibri Light"/>
      <family val="2"/>
      <scheme val="major"/>
    </font>
    <font>
      <sz val="22"/>
      <color theme="0"/>
      <name val="Arial Nova"/>
      <family val="2"/>
    </font>
    <font>
      <sz val="26"/>
      <color theme="0"/>
      <name val="Arial Nova"/>
      <family val="2"/>
    </font>
    <font>
      <b/>
      <sz val="24"/>
      <color theme="1"/>
      <name val="Arial Nova"/>
      <family val="2"/>
    </font>
    <font>
      <b/>
      <sz val="13"/>
      <color theme="1"/>
      <name val="Arial"/>
      <family val="2"/>
    </font>
    <font>
      <b/>
      <sz val="13"/>
      <name val="Arial"/>
      <family val="2"/>
    </font>
    <font>
      <sz val="12"/>
      <name val="Arial"/>
      <family val="2"/>
    </font>
    <font>
      <b/>
      <sz val="12"/>
      <name val="Arial"/>
      <family val="2"/>
    </font>
    <font>
      <b/>
      <sz val="11"/>
      <name val="Arial"/>
      <family val="2"/>
    </font>
    <font>
      <b/>
      <sz val="14"/>
      <color theme="1"/>
      <name val="Arial"/>
      <family val="2"/>
    </font>
    <font>
      <b/>
      <sz val="18"/>
      <color theme="1"/>
      <name val="Arial"/>
      <family val="2"/>
    </font>
    <font>
      <sz val="28"/>
      <color theme="0"/>
      <name val="Arial"/>
      <family val="2"/>
    </font>
    <font>
      <b/>
      <i/>
      <sz val="22"/>
      <color theme="1"/>
      <name val="Arial"/>
      <family val="2"/>
    </font>
    <font>
      <sz val="28"/>
      <name val="Arial"/>
      <family val="2"/>
    </font>
    <font>
      <b/>
      <sz val="16"/>
      <color theme="1"/>
      <name val="Arial"/>
      <family val="2"/>
    </font>
    <font>
      <sz val="14"/>
      <color theme="1"/>
      <name val="Arial"/>
      <family val="2"/>
    </font>
    <font>
      <b/>
      <sz val="16"/>
      <name val="Arial"/>
      <family val="2"/>
    </font>
    <font>
      <sz val="20"/>
      <name val="Arial"/>
      <family val="2"/>
    </font>
    <font>
      <b/>
      <sz val="20"/>
      <name val="Arial"/>
      <family val="2"/>
    </font>
    <font>
      <sz val="16"/>
      <color theme="1"/>
      <name val="Arial"/>
      <family val="2"/>
    </font>
    <font>
      <sz val="16"/>
      <color rgb="FFBF0D3E"/>
      <name val="Arial"/>
      <family val="2"/>
    </font>
    <font>
      <sz val="16"/>
      <name val="Arial"/>
      <family val="2"/>
    </font>
    <font>
      <b/>
      <sz val="14"/>
      <color theme="0"/>
      <name val="Calibri"/>
      <family val="2"/>
      <scheme val="minor"/>
    </font>
    <font>
      <b/>
      <sz val="14"/>
      <color theme="0"/>
      <name val="Arial"/>
      <family val="2"/>
    </font>
    <font>
      <sz val="9"/>
      <color theme="1"/>
      <name val="Calibri"/>
      <family val="2"/>
      <scheme val="minor"/>
    </font>
    <font>
      <sz val="26"/>
      <color theme="0"/>
      <name val="Arial"/>
      <family val="2"/>
    </font>
    <font>
      <sz val="13"/>
      <color theme="1"/>
      <name val="Calibri"/>
      <family val="2"/>
      <scheme val="minor"/>
    </font>
    <font>
      <sz val="13"/>
      <name val="Arial"/>
      <family val="2"/>
    </font>
    <font>
      <sz val="14"/>
      <name val="Arial"/>
      <family val="2"/>
    </font>
    <font>
      <sz val="13"/>
      <color theme="1"/>
      <name val="Arial"/>
      <family val="2"/>
    </font>
    <font>
      <b/>
      <sz val="14"/>
      <color rgb="FF012169"/>
      <name val="Arial Narrow"/>
      <family val="2"/>
    </font>
    <font>
      <b/>
      <sz val="13"/>
      <color rgb="FF012169"/>
      <name val="Arial"/>
      <family val="2"/>
    </font>
    <font>
      <b/>
      <sz val="10"/>
      <name val="Arial"/>
      <family val="2"/>
    </font>
    <font>
      <b/>
      <sz val="9"/>
      <name val="Arial"/>
      <family val="2"/>
    </font>
    <font>
      <sz val="33"/>
      <color theme="0"/>
      <name val="Arial"/>
      <family val="2"/>
    </font>
    <font>
      <b/>
      <sz val="26"/>
      <color theme="1"/>
      <name val="Arial Nova"/>
      <family val="2"/>
    </font>
    <font>
      <b/>
      <sz val="12"/>
      <name val="Arial Narrow"/>
      <family val="2"/>
    </font>
    <font>
      <b/>
      <sz val="14"/>
      <name val="Arial Narrow"/>
      <family val="2"/>
    </font>
    <font>
      <sz val="12"/>
      <name val="Arial Narrow"/>
      <family val="2"/>
    </font>
    <font>
      <b/>
      <i/>
      <sz val="12"/>
      <name val="Arial Narrow"/>
      <family val="2"/>
    </font>
    <font>
      <b/>
      <sz val="13"/>
      <color rgb="FF3F1C5A"/>
      <name val="Arial"/>
      <family val="2"/>
    </font>
    <font>
      <b/>
      <sz val="12"/>
      <color rgb="FF012169"/>
      <name val="Arial"/>
      <family val="2"/>
    </font>
    <font>
      <b/>
      <sz val="10.5"/>
      <name val="Arial Narrow"/>
      <family val="2"/>
    </font>
    <font>
      <sz val="10.5"/>
      <name val="Arial Narrow"/>
      <family val="2"/>
    </font>
    <font>
      <b/>
      <i/>
      <sz val="10"/>
      <name val="Arial"/>
      <family val="2"/>
    </font>
    <font>
      <sz val="24"/>
      <color theme="0"/>
      <name val="Arial"/>
      <family val="2"/>
    </font>
    <font>
      <b/>
      <sz val="12"/>
      <color theme="0"/>
      <name val="Arial"/>
      <family val="2"/>
    </font>
    <font>
      <b/>
      <sz val="13"/>
      <color theme="0"/>
      <name val="Arial Narrow"/>
      <family val="2"/>
    </font>
    <font>
      <b/>
      <sz val="13"/>
      <name val="Arial Narrow"/>
      <family val="2"/>
    </font>
    <font>
      <b/>
      <sz val="13"/>
      <color theme="0"/>
      <name val="Arial"/>
      <family val="2"/>
    </font>
    <font>
      <i/>
      <sz val="11"/>
      <name val="Arial Narrow"/>
      <family val="2"/>
    </font>
    <font>
      <b/>
      <i/>
      <sz val="13"/>
      <color theme="4" tint="-0.249977111117893"/>
      <name val="Arial"/>
      <family val="2"/>
    </font>
    <font>
      <b/>
      <i/>
      <sz val="13"/>
      <color rgb="FFBF0D3E"/>
      <name val="Arial"/>
      <family val="2"/>
    </font>
    <font>
      <b/>
      <i/>
      <sz val="13"/>
      <color rgb="FFFF0000"/>
      <name val="Arial"/>
      <family val="2"/>
    </font>
    <font>
      <b/>
      <sz val="22"/>
      <color theme="0"/>
      <name val="Arial Narrow"/>
      <family val="2"/>
    </font>
    <font>
      <sz val="10"/>
      <name val="Arial"/>
      <family val="2"/>
    </font>
    <font>
      <b/>
      <sz val="16"/>
      <color theme="0"/>
      <name val="Calibri"/>
      <family val="2"/>
      <scheme val="minor"/>
    </font>
    <font>
      <b/>
      <sz val="18"/>
      <color theme="0"/>
      <name val="Calibri"/>
      <family val="2"/>
      <scheme val="minor"/>
    </font>
    <font>
      <b/>
      <sz val="12"/>
      <color theme="1"/>
      <name val="Arial"/>
      <family val="2"/>
    </font>
    <font>
      <b/>
      <sz val="16"/>
      <color theme="1"/>
      <name val="Calibri"/>
      <family val="2"/>
      <scheme val="minor"/>
    </font>
    <font>
      <sz val="11"/>
      <name val="Arial"/>
      <family val="2"/>
    </font>
    <font>
      <i/>
      <sz val="11"/>
      <color theme="1"/>
      <name val="Calibri"/>
      <family val="2"/>
      <scheme val="minor"/>
    </font>
    <font>
      <b/>
      <sz val="13"/>
      <color theme="0"/>
      <name val="Calibri"/>
      <family val="2"/>
      <scheme val="minor"/>
    </font>
    <font>
      <b/>
      <sz val="15"/>
      <name val="Arial"/>
      <family val="2"/>
    </font>
    <font>
      <sz val="10"/>
      <color theme="0"/>
      <name val="Calibri"/>
      <family val="2"/>
    </font>
    <font>
      <b/>
      <sz val="13"/>
      <color rgb="FF012169"/>
      <name val="Arial Narrow"/>
      <family val="2"/>
    </font>
    <font>
      <b/>
      <sz val="18"/>
      <name val="Arial Narrow"/>
      <family val="2"/>
    </font>
    <font>
      <b/>
      <sz val="26"/>
      <name val="Arial"/>
      <family val="2"/>
    </font>
    <font>
      <b/>
      <sz val="10.5"/>
      <color rgb="FF012169"/>
      <name val="Arial Narrow"/>
      <family val="2"/>
    </font>
    <font>
      <b/>
      <sz val="10"/>
      <color rgb="FF012169"/>
      <name val="Arial Narrow"/>
      <family val="2"/>
    </font>
    <font>
      <b/>
      <i/>
      <sz val="11"/>
      <color theme="1"/>
      <name val="Calibri"/>
      <family val="2"/>
      <scheme val="minor"/>
    </font>
    <font>
      <b/>
      <i/>
      <sz val="12"/>
      <color rgb="FF012169"/>
      <name val="Arial Narrow"/>
      <family val="2"/>
    </font>
    <font>
      <b/>
      <i/>
      <sz val="11"/>
      <color rgb="FF012169"/>
      <name val="Arial"/>
      <family val="2"/>
    </font>
    <font>
      <b/>
      <sz val="32"/>
      <color theme="0"/>
      <name val="Arial"/>
      <family val="2"/>
    </font>
    <font>
      <b/>
      <sz val="14"/>
      <name val="Calibri"/>
      <family val="2"/>
      <scheme val="minor"/>
    </font>
    <font>
      <b/>
      <i/>
      <sz val="10"/>
      <color theme="4" tint="-0.499984740745262"/>
      <name val="Calibri"/>
      <family val="2"/>
      <scheme val="minor"/>
    </font>
    <font>
      <b/>
      <sz val="28"/>
      <color theme="1"/>
      <name val="Arial Nova"/>
      <family val="2"/>
    </font>
    <font>
      <b/>
      <i/>
      <sz val="26"/>
      <color rgb="FF012169"/>
      <name val="Arial Nova"/>
      <family val="2"/>
    </font>
    <font>
      <b/>
      <i/>
      <sz val="26"/>
      <color rgb="FFE49902"/>
      <name val="Arial Nova"/>
      <family val="2"/>
    </font>
    <font>
      <b/>
      <i/>
      <sz val="26"/>
      <color rgb="FFBF0D3E"/>
      <name val="Arial Nova"/>
      <family val="2"/>
    </font>
    <font>
      <b/>
      <sz val="24"/>
      <color rgb="FF012169"/>
      <name val="Arial Nova"/>
      <family val="2"/>
    </font>
    <font>
      <b/>
      <sz val="24"/>
      <color rgb="FF012169"/>
      <name val="Arial"/>
      <family val="2"/>
    </font>
    <font>
      <sz val="10"/>
      <color theme="1"/>
      <name val="Arial"/>
      <family val="2"/>
    </font>
    <font>
      <b/>
      <sz val="14"/>
      <color theme="0"/>
      <name val="Calibri"/>
      <family val="2"/>
    </font>
    <font>
      <sz val="20"/>
      <color theme="0"/>
      <name val="Arial"/>
      <family val="2"/>
    </font>
    <font>
      <sz val="18"/>
      <name val="Calibri"/>
      <family val="2"/>
      <scheme val="minor"/>
    </font>
    <font>
      <b/>
      <sz val="12"/>
      <color rgb="FFBF0D3E"/>
      <name val="Arial"/>
      <family val="2"/>
    </font>
    <font>
      <b/>
      <sz val="12"/>
      <color rgb="FFFDBD3D"/>
      <name val="Arial"/>
      <family val="2"/>
    </font>
    <font>
      <b/>
      <sz val="12"/>
      <color rgb="FFD89102"/>
      <name val="Arial"/>
      <family val="2"/>
    </font>
    <font>
      <b/>
      <sz val="12"/>
      <color theme="0"/>
      <name val="Calibri"/>
      <family val="2"/>
    </font>
    <font>
      <sz val="16"/>
      <color rgb="FF002060"/>
      <name val="Imprint MT Shadow"/>
      <family val="5"/>
    </font>
    <font>
      <i/>
      <sz val="11"/>
      <color theme="4" tint="-0.249977111117893"/>
      <name val="Arial"/>
      <family val="2"/>
    </font>
    <font>
      <b/>
      <i/>
      <sz val="12"/>
      <name val="Arial"/>
      <family val="2"/>
    </font>
    <font>
      <b/>
      <i/>
      <sz val="11"/>
      <name val="Arial"/>
      <family val="2"/>
    </font>
    <font>
      <b/>
      <i/>
      <sz val="14"/>
      <name val="Arial"/>
      <family val="2"/>
    </font>
    <font>
      <b/>
      <sz val="12"/>
      <color rgb="FF000000"/>
      <name val="Arial"/>
      <family val="2"/>
    </font>
    <font>
      <sz val="14"/>
      <color rgb="FF000000"/>
      <name val="Arial"/>
      <family val="2"/>
    </font>
    <font>
      <b/>
      <sz val="14"/>
      <color rgb="FF000000"/>
      <name val="Arial"/>
      <family val="2"/>
    </font>
    <font>
      <b/>
      <sz val="11"/>
      <color rgb="FF000000"/>
      <name val="Arial"/>
      <family val="2"/>
    </font>
    <font>
      <b/>
      <sz val="9"/>
      <color rgb="FF000000"/>
      <name val="Arial"/>
      <family val="2"/>
    </font>
    <font>
      <b/>
      <i/>
      <sz val="18"/>
      <color rgb="FF012169"/>
      <name val="Arial Narrow"/>
      <family val="2"/>
    </font>
    <font>
      <b/>
      <sz val="18"/>
      <color theme="0"/>
      <name val="Arial Narrow"/>
      <family val="2"/>
    </font>
    <font>
      <b/>
      <sz val="10"/>
      <color theme="0"/>
      <name val="Arial Narrow"/>
      <family val="2"/>
    </font>
    <font>
      <b/>
      <i/>
      <sz val="9.5"/>
      <name val="Arial Narrow"/>
      <family val="2"/>
    </font>
    <font>
      <sz val="18"/>
      <color theme="0"/>
      <name val="Arial"/>
      <family val="2"/>
    </font>
    <font>
      <sz val="14"/>
      <color theme="0"/>
      <name val="Arial"/>
      <family val="2"/>
    </font>
    <font>
      <sz val="40"/>
      <color theme="0"/>
      <name val="Arial"/>
      <family val="2"/>
    </font>
    <font>
      <sz val="30"/>
      <color theme="0"/>
      <name val="Arial"/>
      <family val="2"/>
    </font>
    <font>
      <b/>
      <sz val="18"/>
      <color rgb="FF012169"/>
      <name val="Arial Narrow"/>
      <family val="2"/>
    </font>
    <font>
      <sz val="11"/>
      <name val="Arial Narrow"/>
      <family val="2"/>
    </font>
    <font>
      <sz val="22"/>
      <color theme="0"/>
      <name val="Arial"/>
      <family val="2"/>
    </font>
    <font>
      <sz val="16"/>
      <color theme="0"/>
      <name val="Calibri"/>
      <family val="2"/>
      <charset val="2"/>
    </font>
    <font>
      <b/>
      <sz val="15"/>
      <color theme="1"/>
      <name val="Arial Narrow"/>
      <family val="2"/>
    </font>
    <font>
      <b/>
      <sz val="14"/>
      <color theme="0"/>
      <name val="Arial Narrow"/>
      <family val="2"/>
    </font>
    <font>
      <b/>
      <sz val="14"/>
      <color theme="0"/>
      <name val="Wingdings 3"/>
      <family val="1"/>
      <charset val="2"/>
    </font>
    <font>
      <sz val="42"/>
      <color theme="0"/>
      <name val="Monotype Corsiva"/>
      <family val="4"/>
    </font>
    <font>
      <sz val="48"/>
      <color theme="0"/>
      <name val="Monotype Corsiva"/>
      <family val="4"/>
    </font>
    <font>
      <b/>
      <i/>
      <sz val="16"/>
      <color theme="4" tint="-0.249977111117893"/>
      <name val="Arial Narrow"/>
      <family val="2"/>
    </font>
    <font>
      <b/>
      <i/>
      <sz val="14"/>
      <color rgb="FF305496"/>
      <name val="Arial Narrow"/>
      <family val="2"/>
    </font>
    <font>
      <b/>
      <i/>
      <sz val="12"/>
      <color theme="4" tint="-0.249977111117893"/>
      <name val="Arial"/>
      <family val="2"/>
    </font>
    <font>
      <b/>
      <sz val="55"/>
      <name val="Ink Free"/>
      <family val="4"/>
    </font>
    <font>
      <sz val="13"/>
      <color theme="0"/>
      <name val="Arial"/>
      <family val="2"/>
    </font>
    <font>
      <sz val="12"/>
      <color theme="0"/>
      <name val="Calibri"/>
      <family val="2"/>
      <scheme val="minor"/>
    </font>
    <font>
      <b/>
      <sz val="14"/>
      <color rgb="FFBF0D3E"/>
      <name val="Calibri"/>
      <family val="2"/>
      <scheme val="minor"/>
    </font>
    <font>
      <b/>
      <sz val="13.5"/>
      <color rgb="FF012169"/>
      <name val="Arial Narrow"/>
      <family val="2"/>
    </font>
    <font>
      <b/>
      <sz val="10"/>
      <color theme="1"/>
      <name val="Arial"/>
      <family val="2"/>
    </font>
    <font>
      <i/>
      <sz val="14"/>
      <name val="Calibri"/>
      <family val="2"/>
      <scheme val="minor"/>
    </font>
    <font>
      <b/>
      <sz val="13"/>
      <color rgb="FF009644"/>
      <name val="Arial Narrow"/>
      <family val="2"/>
    </font>
    <font>
      <sz val="13"/>
      <color rgb="FF009644"/>
      <name val="Calibri Light"/>
      <family val="2"/>
      <scheme val="major"/>
    </font>
    <font>
      <b/>
      <i/>
      <sz val="14"/>
      <color theme="0"/>
      <name val="Arial Narrow"/>
      <family val="2"/>
    </font>
    <font>
      <sz val="12"/>
      <color theme="0"/>
      <name val="Arial"/>
      <family val="2"/>
    </font>
    <font>
      <i/>
      <sz val="10"/>
      <name val="Arial Narrow"/>
      <family val="2"/>
    </font>
    <font>
      <b/>
      <sz val="22"/>
      <color theme="0"/>
      <name val="Calibri"/>
      <family val="2"/>
      <scheme val="minor"/>
    </font>
    <font>
      <b/>
      <sz val="14"/>
      <color rgb="FFBF0D3E"/>
      <name val="Imprint MT Shadow"/>
      <family val="5"/>
    </font>
    <font>
      <b/>
      <sz val="13"/>
      <color theme="1"/>
      <name val="Calibri"/>
      <family val="2"/>
      <scheme val="minor"/>
    </font>
    <font>
      <b/>
      <i/>
      <sz val="18"/>
      <color theme="1"/>
      <name val="Calibri"/>
      <family val="2"/>
      <scheme val="minor"/>
    </font>
    <font>
      <b/>
      <sz val="22"/>
      <color theme="1"/>
      <name val="Arial"/>
      <family val="2"/>
    </font>
    <font>
      <b/>
      <sz val="22"/>
      <name val="Arial Narrow"/>
      <family val="2"/>
    </font>
    <font>
      <b/>
      <sz val="10.5"/>
      <color theme="0"/>
      <name val="Arial Narrow"/>
      <family val="2"/>
    </font>
    <font>
      <sz val="11"/>
      <color rgb="FF46566E"/>
      <name val="Calibri"/>
      <family val="2"/>
      <scheme val="minor"/>
    </font>
    <font>
      <b/>
      <sz val="14"/>
      <color rgb="FFBF0D3E"/>
      <name val="Arial"/>
      <family val="2"/>
    </font>
    <font>
      <i/>
      <sz val="14"/>
      <color theme="0"/>
      <name val="Arial"/>
      <family val="2"/>
    </font>
    <font>
      <i/>
      <sz val="10"/>
      <color theme="1"/>
      <name val="Arial"/>
      <family val="2"/>
    </font>
    <font>
      <b/>
      <i/>
      <sz val="10"/>
      <color theme="1"/>
      <name val="Arial"/>
      <family val="2"/>
    </font>
    <font>
      <b/>
      <i/>
      <sz val="36"/>
      <color rgb="FF011D5B"/>
      <name val="Arial"/>
      <family val="2"/>
    </font>
    <font>
      <b/>
      <u/>
      <sz val="12"/>
      <color theme="1"/>
      <name val="Calibri"/>
      <family val="2"/>
      <scheme val="minor"/>
    </font>
    <font>
      <b/>
      <i/>
      <sz val="22"/>
      <color theme="4" tint="-0.499984740745262"/>
      <name val="Calibri Light"/>
      <family val="2"/>
    </font>
    <font>
      <b/>
      <sz val="24"/>
      <name val="Arial Nova"/>
      <family val="2"/>
    </font>
    <font>
      <b/>
      <sz val="12"/>
      <color theme="9" tint="0.39997558519241921"/>
      <name val="Arial"/>
      <family val="2"/>
    </font>
    <font>
      <sz val="14"/>
      <color rgb="FFBF0D3E"/>
      <name val="Arial"/>
      <family val="2"/>
    </font>
    <font>
      <sz val="18"/>
      <color theme="1"/>
      <name val="Arial"/>
      <family val="2"/>
    </font>
    <font>
      <b/>
      <sz val="12"/>
      <name val="Calibri Light"/>
      <family val="2"/>
      <scheme val="major"/>
    </font>
    <font>
      <b/>
      <sz val="26"/>
      <color rgb="FFBF0D3E"/>
      <name val="Calibri Light"/>
      <family val="2"/>
    </font>
    <font>
      <b/>
      <sz val="26"/>
      <color rgb="FF011D5B"/>
      <name val="Calibri Light"/>
      <family val="2"/>
    </font>
    <font>
      <b/>
      <sz val="26"/>
      <color rgb="FFFDBD3D"/>
      <name val="Calibri Light"/>
      <family val="2"/>
    </font>
    <font>
      <b/>
      <sz val="26"/>
      <color rgb="FFFDBD3D"/>
      <name val="Times New Roman"/>
      <family val="1"/>
    </font>
    <font>
      <sz val="16"/>
      <color rgb="FF012169"/>
      <name val="Brush Script MT"/>
      <family val="4"/>
    </font>
    <font>
      <sz val="18"/>
      <color rgb="FF012169"/>
      <name val="Brush Script MT"/>
      <family val="4"/>
    </font>
    <font>
      <b/>
      <sz val="36"/>
      <color theme="0"/>
      <name val="Arial"/>
      <family val="2"/>
    </font>
    <font>
      <b/>
      <i/>
      <sz val="13"/>
      <color rgb="FF009644"/>
      <name val="Calibri Light"/>
      <family val="2"/>
      <scheme val="major"/>
    </font>
  </fonts>
  <fills count="39">
    <fill>
      <patternFill patternType="none"/>
    </fill>
    <fill>
      <patternFill patternType="gray125"/>
    </fill>
    <fill>
      <patternFill patternType="solid">
        <fgColor theme="0"/>
        <bgColor indexed="64"/>
      </patternFill>
    </fill>
    <fill>
      <gradientFill degree="270">
        <stop position="0">
          <color theme="4" tint="0.59999389629810485"/>
        </stop>
        <stop position="1">
          <color theme="0"/>
        </stop>
      </gradientFill>
    </fill>
    <fill>
      <gradientFill degree="135">
        <stop position="0">
          <color theme="0"/>
        </stop>
        <stop position="0.5">
          <color rgb="FFD7DDE6"/>
        </stop>
        <stop position="1">
          <color theme="0"/>
        </stop>
      </gradientFill>
    </fill>
    <fill>
      <patternFill patternType="solid">
        <fgColor theme="0"/>
        <bgColor auto="1"/>
      </patternFill>
    </fill>
    <fill>
      <patternFill patternType="solid">
        <fgColor rgb="FFFFFFFF"/>
        <bgColor indexed="64"/>
      </patternFill>
    </fill>
    <fill>
      <gradientFill degree="135">
        <stop position="0">
          <color theme="0"/>
        </stop>
        <stop position="0.5">
          <color theme="4" tint="0.80001220740379042"/>
        </stop>
        <stop position="1">
          <color theme="0"/>
        </stop>
      </gradientFill>
    </fill>
    <fill>
      <patternFill patternType="solid">
        <fgColor rgb="FFF2F2F2"/>
        <bgColor indexed="64"/>
      </patternFill>
    </fill>
    <fill>
      <gradientFill degree="135">
        <stop position="0">
          <color theme="0"/>
        </stop>
        <stop position="0.5">
          <color rgb="FFB5C4E5"/>
        </stop>
        <stop position="1">
          <color theme="0"/>
        </stop>
      </gradientFill>
    </fill>
    <fill>
      <patternFill patternType="solid">
        <fgColor rgb="FFFFFFFB"/>
        <bgColor indexed="64"/>
      </patternFill>
    </fill>
    <fill>
      <patternFill patternType="solid">
        <fgColor rgb="FFF0F3FA"/>
        <bgColor indexed="64"/>
      </patternFill>
    </fill>
    <fill>
      <patternFill patternType="solid">
        <fgColor rgb="FFDDE4F4"/>
        <bgColor auto="1"/>
      </patternFill>
    </fill>
    <fill>
      <patternFill patternType="solid">
        <fgColor rgb="FFF9FAFD"/>
        <bgColor indexed="64"/>
      </patternFill>
    </fill>
    <fill>
      <patternFill patternType="solid">
        <fgColor theme="6" tint="0.79998168889431442"/>
        <bgColor indexed="64"/>
      </patternFill>
    </fill>
    <fill>
      <patternFill patternType="solid">
        <fgColor theme="1"/>
        <bgColor indexed="64"/>
      </patternFill>
    </fill>
    <fill>
      <patternFill patternType="solid">
        <fgColor rgb="FFE3E9F5"/>
        <bgColor indexed="64"/>
      </patternFill>
    </fill>
    <fill>
      <patternFill patternType="solid">
        <fgColor rgb="FFBF0D3E"/>
        <bgColor indexed="64"/>
      </patternFill>
    </fill>
    <fill>
      <patternFill patternType="solid">
        <fgColor rgb="FFFDBD3D"/>
        <bgColor indexed="64"/>
      </patternFill>
    </fill>
    <fill>
      <patternFill patternType="solid">
        <fgColor rgb="FF012169"/>
        <bgColor indexed="64"/>
      </patternFill>
    </fill>
    <fill>
      <gradientFill degree="270">
        <stop position="0">
          <color theme="0"/>
        </stop>
        <stop position="1">
          <color rgb="FFFFFFF3"/>
        </stop>
      </gradientFill>
    </fill>
    <fill>
      <gradientFill degree="270">
        <stop position="0">
          <color theme="0"/>
        </stop>
        <stop position="1">
          <color rgb="FFDBE0E9"/>
        </stop>
      </gradientFill>
    </fill>
    <fill>
      <gradientFill degree="135">
        <stop position="0">
          <color theme="0"/>
        </stop>
        <stop position="1">
          <color rgb="FFDDE2EB"/>
        </stop>
      </gradientFill>
    </fill>
    <fill>
      <patternFill patternType="solid">
        <fgColor theme="4" tint="0.79998168889431442"/>
        <bgColor auto="1"/>
      </patternFill>
    </fill>
    <fill>
      <patternFill patternType="solid">
        <fgColor rgb="FFDDE2EB"/>
        <bgColor indexed="64"/>
      </patternFill>
    </fill>
    <fill>
      <patternFill patternType="solid">
        <fgColor rgb="FF009644"/>
        <bgColor indexed="64"/>
      </patternFill>
    </fill>
    <fill>
      <gradientFill degree="270">
        <stop position="0">
          <color rgb="FFE5EAEF"/>
        </stop>
        <stop position="1">
          <color rgb="FFADB9CB"/>
        </stop>
      </gradientFill>
    </fill>
    <fill>
      <gradientFill degree="270">
        <stop position="0">
          <color rgb="FFC9D2DD"/>
        </stop>
        <stop position="1">
          <color rgb="FFE0E4EC"/>
        </stop>
      </gradientFill>
    </fill>
    <fill>
      <gradientFill degree="270">
        <stop position="0">
          <color rgb="FFF7F7F7"/>
        </stop>
        <stop position="1">
          <color theme="2" tint="-9.8025452436902985E-2"/>
        </stop>
      </gradientFill>
    </fill>
    <fill>
      <patternFill patternType="solid">
        <fgColor rgb="FF01194F"/>
        <bgColor indexed="64"/>
      </patternFill>
    </fill>
    <fill>
      <patternFill patternType="solid">
        <fgColor rgb="FF012169"/>
        <bgColor auto="1"/>
      </patternFill>
    </fill>
    <fill>
      <patternFill patternType="solid">
        <fgColor rgb="FF011D5B"/>
        <bgColor indexed="64"/>
      </patternFill>
    </fill>
    <fill>
      <patternFill patternType="solid">
        <fgColor rgb="FFDCE1E8"/>
        <bgColor indexed="64"/>
      </patternFill>
    </fill>
    <fill>
      <patternFill patternType="solid">
        <fgColor rgb="FFDCE1E8"/>
        <bgColor auto="1"/>
      </patternFill>
    </fill>
    <fill>
      <patternFill patternType="solid">
        <fgColor rgb="FF011D5B"/>
        <bgColor auto="1"/>
      </patternFill>
    </fill>
    <fill>
      <patternFill patternType="solid">
        <fgColor rgb="FFBF0D3E"/>
        <bgColor auto="1"/>
      </patternFill>
    </fill>
    <fill>
      <gradientFill degree="90">
        <stop position="0">
          <color rgb="FFFDBD3D"/>
        </stop>
        <stop position="1">
          <color rgb="FFFEE0A4"/>
        </stop>
      </gradientFill>
    </fill>
    <fill>
      <patternFill patternType="solid">
        <fgColor theme="0" tint="-4.9989318521683403E-2"/>
        <bgColor indexed="64"/>
      </patternFill>
    </fill>
    <fill>
      <patternFill patternType="solid">
        <fgColor rgb="FFF0F0F0"/>
        <bgColor indexed="64"/>
      </patternFill>
    </fill>
  </fills>
  <borders count="21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auto="1"/>
      </left>
      <right/>
      <top style="medium">
        <color indexed="64"/>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auto="1"/>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auto="1"/>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auto="1"/>
      </right>
      <top style="medium">
        <color indexed="64"/>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auto="1"/>
      </bottom>
      <diagonal/>
    </border>
    <border>
      <left style="thin">
        <color indexed="64"/>
      </left>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auto="1"/>
      </bottom>
      <diagonal/>
    </border>
    <border>
      <left style="dashDotDot">
        <color indexed="64"/>
      </left>
      <right style="thin">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dashDotDot">
        <color indexed="64"/>
      </top>
      <bottom style="dashDotDot">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dashDotDot">
        <color indexed="64"/>
      </left>
      <right style="dashDotDot">
        <color indexed="64"/>
      </right>
      <top style="dashDotDot">
        <color indexed="64"/>
      </top>
      <bottom style="dashDotDot">
        <color indexed="64"/>
      </bottom>
      <diagonal/>
    </border>
    <border>
      <left style="hair">
        <color indexed="64"/>
      </left>
      <right style="dashDotDot">
        <color indexed="64"/>
      </right>
      <top/>
      <bottom style="hair">
        <color auto="1"/>
      </bottom>
      <diagonal/>
    </border>
    <border>
      <left style="hair">
        <color indexed="64"/>
      </left>
      <right style="dashDotDot">
        <color indexed="64"/>
      </right>
      <top style="hair">
        <color auto="1"/>
      </top>
      <bottom style="hair">
        <color auto="1"/>
      </bottom>
      <diagonal/>
    </border>
    <border>
      <left style="hair">
        <color indexed="64"/>
      </left>
      <right style="dashDotDot">
        <color indexed="64"/>
      </right>
      <top style="hair">
        <color indexed="64"/>
      </top>
      <bottom style="thin">
        <color indexed="64"/>
      </bottom>
      <diagonal/>
    </border>
    <border>
      <left style="dashDotDot">
        <color indexed="64"/>
      </left>
      <right style="thin">
        <color indexed="64"/>
      </right>
      <top/>
      <bottom style="hair">
        <color auto="1"/>
      </bottom>
      <diagonal/>
    </border>
    <border>
      <left style="dashDotDot">
        <color indexed="64"/>
      </left>
      <right style="thin">
        <color indexed="64"/>
      </right>
      <top/>
      <bottom/>
      <diagonal/>
    </border>
    <border>
      <left style="dashDotDot">
        <color indexed="64"/>
      </left>
      <right style="thin">
        <color indexed="64"/>
      </right>
      <top style="dashDotDot">
        <color indexed="64"/>
      </top>
      <bottom style="medium">
        <color indexed="64"/>
      </bottom>
      <diagonal/>
    </border>
    <border>
      <left style="medium">
        <color indexed="64"/>
      </left>
      <right/>
      <top style="thin">
        <color auto="1"/>
      </top>
      <bottom style="medium">
        <color indexed="64"/>
      </bottom>
      <diagonal/>
    </border>
    <border>
      <left style="hair">
        <color theme="4" tint="0.39991454817346722"/>
      </left>
      <right style="hair">
        <color theme="4" tint="0.39991454817346722"/>
      </right>
      <top style="hair">
        <color theme="4" tint="0.39991454817346722"/>
      </top>
      <bottom style="hair">
        <color theme="4" tint="0.39991454817346722"/>
      </bottom>
      <diagonal/>
    </border>
    <border>
      <left/>
      <right style="hair">
        <color theme="4" tint="0.39991454817346722"/>
      </right>
      <top style="hair">
        <color theme="4" tint="0.39991454817346722"/>
      </top>
      <bottom style="hair">
        <color theme="4" tint="0.39991454817346722"/>
      </bottom>
      <diagonal/>
    </border>
    <border>
      <left style="medium">
        <color indexed="64"/>
      </left>
      <right style="hair">
        <color theme="4" tint="0.39994506668294322"/>
      </right>
      <top style="hair">
        <color theme="4" tint="0.39991454817346722"/>
      </top>
      <bottom style="hair">
        <color theme="4" tint="0.39991454817346722"/>
      </bottom>
      <diagonal/>
    </border>
    <border>
      <left style="hair">
        <color theme="4" tint="0.39991454817346722"/>
      </left>
      <right style="hair">
        <color theme="4" tint="0.39991454817346722"/>
      </right>
      <top style="hair">
        <color theme="4" tint="0.39991454817346722"/>
      </top>
      <bottom/>
      <diagonal/>
    </border>
    <border>
      <left style="slantDashDot">
        <color indexed="64"/>
      </left>
      <right style="medium">
        <color indexed="64"/>
      </right>
      <top style="hair">
        <color theme="4" tint="0.39991454817346722"/>
      </top>
      <bottom style="hair">
        <color theme="4" tint="0.39991454817346722"/>
      </bottom>
      <diagonal/>
    </border>
    <border>
      <left/>
      <right style="hair">
        <color theme="4" tint="0.39991454817346722"/>
      </right>
      <top style="hair">
        <color theme="4" tint="0.39991454817346722"/>
      </top>
      <bottom/>
      <diagonal/>
    </border>
    <border>
      <left/>
      <right/>
      <top style="hair">
        <color theme="4" tint="0.39991454817346722"/>
      </top>
      <bottom style="hair">
        <color theme="4" tint="0.39991454817346722"/>
      </bottom>
      <diagonal/>
    </border>
    <border>
      <left/>
      <right/>
      <top style="hair">
        <color theme="4" tint="0.39991454817346722"/>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auto="1"/>
      </right>
      <top style="hair">
        <color auto="1"/>
      </top>
      <bottom style="thin">
        <color auto="1"/>
      </bottom>
      <diagonal/>
    </border>
    <border>
      <left/>
      <right style="hair">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theme="4" tint="0.39991454817346722"/>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auto="1"/>
      </left>
      <right/>
      <top style="hair">
        <color auto="1"/>
      </top>
      <bottom style="hair">
        <color indexed="64"/>
      </bottom>
      <diagonal/>
    </border>
    <border>
      <left style="hair">
        <color indexed="64"/>
      </left>
      <right/>
      <top style="hair">
        <color indexed="64"/>
      </top>
      <bottom style="thin">
        <color auto="1"/>
      </bottom>
      <diagonal/>
    </border>
    <border>
      <left style="hair">
        <color indexed="64"/>
      </left>
      <right/>
      <top style="thin">
        <color indexed="64"/>
      </top>
      <bottom style="hair">
        <color indexed="64"/>
      </bottom>
      <diagonal/>
    </border>
    <border>
      <left/>
      <right style="hair">
        <color theme="4" tint="0.39991454817346722"/>
      </right>
      <top/>
      <bottom style="hair">
        <color theme="4" tint="0.39991454817346722"/>
      </bottom>
      <diagonal/>
    </border>
    <border>
      <left style="hair">
        <color theme="4" tint="0.39991454817346722"/>
      </left>
      <right style="hair">
        <color theme="4" tint="0.39991454817346722"/>
      </right>
      <top/>
      <bottom style="hair">
        <color theme="4" tint="0.39991454817346722"/>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style="hair">
        <color auto="1"/>
      </left>
      <right/>
      <top style="hair">
        <color auto="1"/>
      </top>
      <bottom/>
      <diagonal/>
    </border>
    <border>
      <left/>
      <right style="thin">
        <color indexed="64"/>
      </right>
      <top style="hair">
        <color indexed="64"/>
      </top>
      <bottom/>
      <diagonal/>
    </border>
    <border>
      <left style="hair">
        <color auto="1"/>
      </left>
      <right/>
      <top/>
      <bottom style="hair">
        <color indexed="64"/>
      </bottom>
      <diagonal/>
    </border>
    <border>
      <left/>
      <right style="thin">
        <color indexed="64"/>
      </right>
      <top/>
      <bottom style="hair">
        <color indexed="64"/>
      </bottom>
      <diagonal/>
    </border>
    <border>
      <left/>
      <right/>
      <top style="medium">
        <color indexed="64"/>
      </top>
      <bottom style="thin">
        <color auto="1"/>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diagonal/>
    </border>
    <border>
      <left style="thin">
        <color indexed="64"/>
      </left>
      <right/>
      <top/>
      <bottom style="medium">
        <color indexed="64"/>
      </bottom>
      <diagonal/>
    </border>
    <border>
      <left style="thin">
        <color indexed="64"/>
      </left>
      <right style="medium">
        <color indexed="64"/>
      </right>
      <top style="slantDashDot">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auto="1"/>
      </left>
      <right style="dashDotDot">
        <color indexed="64"/>
      </right>
      <top/>
      <bottom style="dashDotDot">
        <color auto="1"/>
      </bottom>
      <diagonal/>
    </border>
    <border>
      <left style="medium">
        <color auto="1"/>
      </left>
      <right/>
      <top style="hair">
        <color auto="1"/>
      </top>
      <bottom/>
      <diagonal/>
    </border>
    <border>
      <left style="dashDotDot">
        <color indexed="64"/>
      </left>
      <right style="thin">
        <color indexed="64"/>
      </right>
      <top style="hair">
        <color auto="1"/>
      </top>
      <bottom/>
      <diagonal/>
    </border>
    <border>
      <left style="dashDotDot">
        <color indexed="64"/>
      </left>
      <right style="hair">
        <color auto="1"/>
      </right>
      <top/>
      <bottom style="hair">
        <color auto="1"/>
      </bottom>
      <diagonal/>
    </border>
    <border>
      <left style="thin">
        <color indexed="64"/>
      </left>
      <right style="dashDotDot">
        <color indexed="64"/>
      </right>
      <top style="hair">
        <color indexed="64"/>
      </top>
      <bottom style="thin">
        <color indexed="64"/>
      </bottom>
      <diagonal/>
    </border>
    <border>
      <left style="thin">
        <color indexed="64"/>
      </left>
      <right/>
      <top style="hair">
        <color indexed="64"/>
      </top>
      <bottom style="dashDotDot">
        <color indexed="64"/>
      </bottom>
      <diagonal/>
    </border>
    <border>
      <left style="hair">
        <color indexed="64"/>
      </left>
      <right style="dashDotDot">
        <color indexed="64"/>
      </right>
      <top style="hair">
        <color indexed="64"/>
      </top>
      <bottom style="dashDotDot">
        <color indexed="64"/>
      </bottom>
      <diagonal/>
    </border>
    <border>
      <left style="dashDotDot">
        <color indexed="64"/>
      </left>
      <right style="thin">
        <color indexed="64"/>
      </right>
      <top style="medium">
        <color indexed="64"/>
      </top>
      <bottom/>
      <diagonal/>
    </border>
    <border>
      <left style="dashDotDot">
        <color indexed="64"/>
      </left>
      <right style="thin">
        <color indexed="64"/>
      </right>
      <top/>
      <bottom style="dashDotDot">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hair">
        <color indexed="64"/>
      </left>
      <right style="hair">
        <color indexed="64"/>
      </right>
      <top style="hair">
        <color indexed="64"/>
      </top>
      <bottom/>
      <diagonal/>
    </border>
    <border>
      <left/>
      <right/>
      <top style="hair">
        <color indexed="64"/>
      </top>
      <bottom/>
      <diagonal/>
    </border>
    <border>
      <left style="medium">
        <color auto="1"/>
      </left>
      <right/>
      <top style="thin">
        <color indexed="64"/>
      </top>
      <bottom style="hair">
        <color auto="1"/>
      </bottom>
      <diagonal/>
    </border>
    <border>
      <left style="dashDotDot">
        <color indexed="64"/>
      </left>
      <right style="dashDotDot">
        <color indexed="64"/>
      </right>
      <top style="hair">
        <color auto="1"/>
      </top>
      <bottom/>
      <diagonal/>
    </border>
    <border>
      <left style="dashDotDot">
        <color indexed="64"/>
      </left>
      <right style="dashDotDot">
        <color indexed="64"/>
      </right>
      <top style="hair">
        <color auto="1"/>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hair">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hair">
        <color theme="4" tint="0.39991454817346722"/>
      </top>
      <bottom/>
      <diagonal/>
    </border>
    <border>
      <left style="medium">
        <color indexed="64"/>
      </left>
      <right style="hair">
        <color indexed="64"/>
      </right>
      <top style="dashDotDot">
        <color indexed="64"/>
      </top>
      <bottom style="hair">
        <color indexed="64"/>
      </bottom>
      <diagonal/>
    </border>
    <border>
      <left style="hair">
        <color indexed="64"/>
      </left>
      <right/>
      <top style="dashDotDot">
        <color indexed="64"/>
      </top>
      <bottom style="hair">
        <color indexed="64"/>
      </bottom>
      <diagonal/>
    </border>
    <border>
      <left/>
      <right style="thin">
        <color indexed="64"/>
      </right>
      <top style="dashDotDot">
        <color indexed="64"/>
      </top>
      <bottom style="hair">
        <color indexed="64"/>
      </bottom>
      <diagonal/>
    </border>
    <border>
      <left/>
      <right/>
      <top/>
      <bottom style="hair">
        <color rgb="FF7287A6"/>
      </bottom>
      <diagonal/>
    </border>
    <border>
      <left/>
      <right/>
      <top style="hair">
        <color rgb="FF7287A6"/>
      </top>
      <bottom style="hair">
        <color rgb="FF7287A6"/>
      </bottom>
      <diagonal/>
    </border>
    <border>
      <left style="dashDotDot">
        <color rgb="FF7287A6"/>
      </left>
      <right style="dashDotDot">
        <color rgb="FF7287A6"/>
      </right>
      <top/>
      <bottom style="hair">
        <color rgb="FF8E9FB8"/>
      </bottom>
      <diagonal/>
    </border>
    <border>
      <left style="dashDotDot">
        <color rgb="FF7287A6"/>
      </left>
      <right style="dashDotDot">
        <color rgb="FF7287A6"/>
      </right>
      <top/>
      <bottom style="hair">
        <color theme="4" tint="0.39991454817346722"/>
      </bottom>
      <diagonal/>
    </border>
    <border>
      <left style="dashDotDot">
        <color rgb="FF7287A6"/>
      </left>
      <right/>
      <top style="hair">
        <color rgb="FF7287A6"/>
      </top>
      <bottom style="hair">
        <color rgb="FF7287A6"/>
      </bottom>
      <diagonal/>
    </border>
    <border>
      <left style="hair">
        <color indexed="64"/>
      </left>
      <right/>
      <top style="dashDotDot">
        <color indexed="64"/>
      </top>
      <bottom style="thin">
        <color indexed="64"/>
      </bottom>
      <diagonal/>
    </border>
    <border>
      <left/>
      <right style="thin">
        <color indexed="64"/>
      </right>
      <top style="dashDotDot">
        <color indexed="64"/>
      </top>
      <bottom style="thin">
        <color indexed="64"/>
      </bottom>
      <diagonal/>
    </border>
    <border>
      <left style="medium">
        <color indexed="64"/>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medium">
        <color indexed="64"/>
      </left>
      <right/>
      <top style="hair">
        <color rgb="FF8E9FB8"/>
      </top>
      <bottom/>
      <diagonal/>
    </border>
    <border>
      <left/>
      <right/>
      <top style="hair">
        <color rgb="FF8E9FB8"/>
      </top>
      <bottom/>
      <diagonal/>
    </border>
    <border>
      <left/>
      <right style="thin">
        <color indexed="64"/>
      </right>
      <top style="hair">
        <color rgb="FF8E9FB8"/>
      </top>
      <bottom/>
      <diagonal/>
    </border>
    <border>
      <left/>
      <right style="hair">
        <color theme="4" tint="0.39991454817346722"/>
      </right>
      <top style="hair">
        <color rgb="FF8E9FB8"/>
      </top>
      <bottom/>
      <diagonal/>
    </border>
    <border>
      <left style="medium">
        <color indexed="64"/>
      </left>
      <right/>
      <top style="thin">
        <color indexed="64"/>
      </top>
      <bottom/>
      <diagonal/>
    </border>
    <border>
      <left style="medium">
        <color indexed="64"/>
      </left>
      <right/>
      <top style="dashDotDot">
        <color indexed="64"/>
      </top>
      <bottom style="hair">
        <color rgb="FF8E9FB8"/>
      </bottom>
      <diagonal/>
    </border>
    <border>
      <left/>
      <right/>
      <top style="dashDotDot">
        <color indexed="64"/>
      </top>
      <bottom style="hair">
        <color rgb="FF8E9FB8"/>
      </bottom>
      <diagonal/>
    </border>
    <border>
      <left/>
      <right style="thin">
        <color indexed="64"/>
      </right>
      <top style="dashDotDot">
        <color indexed="64"/>
      </top>
      <bottom style="hair">
        <color rgb="FF8E9FB8"/>
      </bottom>
      <diagonal/>
    </border>
    <border>
      <left/>
      <right style="hair">
        <color theme="4" tint="0.39991454817346722"/>
      </right>
      <top style="dashDotDot">
        <color indexed="64"/>
      </top>
      <bottom style="hair">
        <color rgb="FF8E9FB8"/>
      </bottom>
      <diagonal/>
    </border>
    <border>
      <left style="thin">
        <color indexed="64"/>
      </left>
      <right/>
      <top style="dashDotDot">
        <color indexed="64"/>
      </top>
      <bottom style="medium">
        <color indexed="64"/>
      </bottom>
      <diagonal/>
    </border>
    <border>
      <left/>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auto="1"/>
      </left>
      <right/>
      <top style="dashDotDot">
        <color auto="1"/>
      </top>
      <bottom style="dashDotDot">
        <color auto="1"/>
      </bottom>
      <diagonal/>
    </border>
    <border>
      <left style="dashDotDot">
        <color indexed="64"/>
      </left>
      <right style="thin">
        <color indexed="64"/>
      </right>
      <top style="dashDotDot">
        <color auto="1"/>
      </top>
      <bottom style="dashDotDot">
        <color auto="1"/>
      </bottom>
      <diagonal/>
    </border>
    <border>
      <left style="dashDotDot">
        <color rgb="FF7287A6"/>
      </left>
      <right/>
      <top/>
      <bottom style="hair">
        <color rgb="FF7287A6"/>
      </bottom>
      <diagonal/>
    </border>
    <border>
      <left/>
      <right style="medium">
        <color indexed="64"/>
      </right>
      <top style="dashDotDot">
        <color indexed="64"/>
      </top>
      <bottom style="hair">
        <color theme="4" tint="0.39991454817346722"/>
      </bottom>
      <diagonal/>
    </border>
    <border>
      <left style="dashDotDot">
        <color rgb="FF7287A6"/>
      </left>
      <right/>
      <top style="hair">
        <color rgb="FF7287A6"/>
      </top>
      <bottom/>
      <diagonal/>
    </border>
    <border>
      <left style="medium">
        <color indexed="64"/>
      </left>
      <right style="thin">
        <color indexed="64"/>
      </right>
      <top style="dashDotDot">
        <color indexed="64"/>
      </top>
      <bottom/>
      <diagonal/>
    </border>
    <border>
      <left style="thin">
        <color indexed="64"/>
      </left>
      <right style="medium">
        <color indexed="64"/>
      </right>
      <top style="dashDotDot">
        <color indexed="64"/>
      </top>
      <bottom/>
      <diagonal/>
    </border>
    <border>
      <left style="thin">
        <color indexed="64"/>
      </left>
      <right style="medium">
        <color indexed="64"/>
      </right>
      <top style="hair">
        <color indexed="64"/>
      </top>
      <bottom style="slantDashDot">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style="hair">
        <color theme="4" tint="0.39991454817346722"/>
      </top>
      <bottom/>
      <diagonal/>
    </border>
    <border>
      <left style="medium">
        <color indexed="64"/>
      </left>
      <right style="thin">
        <color indexed="64"/>
      </right>
      <top style="hair">
        <color indexed="64"/>
      </top>
      <bottom/>
      <diagonal/>
    </border>
    <border>
      <left style="medium">
        <color indexed="64"/>
      </left>
      <right style="medium">
        <color indexed="64"/>
      </right>
      <top style="dashDotDot">
        <color indexed="64"/>
      </top>
      <bottom style="medium">
        <color indexed="64"/>
      </bottom>
      <diagonal/>
    </border>
    <border>
      <left style="thin">
        <color indexed="64"/>
      </left>
      <right/>
      <top style="dashDotDot">
        <color indexed="64"/>
      </top>
      <bottom/>
      <diagonal/>
    </border>
    <border>
      <left/>
      <right style="thin">
        <color indexed="64"/>
      </right>
      <top style="dashDotDot">
        <color indexed="64"/>
      </top>
      <bottom/>
      <diagonal/>
    </border>
    <border>
      <left style="thin">
        <color indexed="64"/>
      </left>
      <right style="medium">
        <color indexed="64"/>
      </right>
      <top style="thin">
        <color indexed="64"/>
      </top>
      <bottom/>
      <diagonal/>
    </border>
    <border>
      <left/>
      <right style="hair">
        <color theme="4" tint="0.39991454817346722"/>
      </right>
      <top/>
      <bottom/>
      <diagonal/>
    </border>
    <border>
      <left style="hair">
        <color theme="4" tint="0.39991454817346722"/>
      </left>
      <right style="hair">
        <color theme="4" tint="0.39991454817346722"/>
      </right>
      <top/>
      <bottom/>
      <diagonal/>
    </border>
    <border>
      <left style="dashDotDot">
        <color rgb="FF7287A6"/>
      </left>
      <right style="medium">
        <color indexed="64"/>
      </right>
      <top/>
      <bottom style="hair">
        <color rgb="FF7287A6"/>
      </bottom>
      <diagonal/>
    </border>
    <border>
      <left style="thin">
        <color indexed="64"/>
      </left>
      <right style="mediumDashDotDot">
        <color indexed="64"/>
      </right>
      <top style="medium">
        <color indexed="64"/>
      </top>
      <bottom style="medium">
        <color indexed="64"/>
      </bottom>
      <diagonal/>
    </border>
    <border>
      <left style="medium">
        <color indexed="64"/>
      </left>
      <right/>
      <top/>
      <bottom style="hair">
        <color theme="4" tint="0.39991454817346722"/>
      </bottom>
      <diagonal/>
    </border>
    <border>
      <left style="medium">
        <color indexed="64"/>
      </left>
      <right/>
      <top style="hair">
        <color theme="4" tint="0.39991454817346722"/>
      </top>
      <bottom style="hair">
        <color theme="4" tint="0.39991454817346722"/>
      </bottom>
      <diagonal/>
    </border>
    <border>
      <left style="dashDotDot">
        <color theme="4" tint="0.39991454817346722"/>
      </left>
      <right style="dashDotDot">
        <color theme="4" tint="0.39991454817346722"/>
      </right>
      <top style="medium">
        <color indexed="64"/>
      </top>
      <bottom style="hair">
        <color theme="4" tint="0.39991454817346722"/>
      </bottom>
      <diagonal/>
    </border>
    <border>
      <left style="dashDotDot">
        <color theme="4" tint="0.39991454817346722"/>
      </left>
      <right style="dashDotDot">
        <color theme="4" tint="0.39991454817346722"/>
      </right>
      <top style="hair">
        <color theme="4" tint="0.39991454817346722"/>
      </top>
      <bottom style="hair">
        <color theme="4" tint="0.39991454817346722"/>
      </bottom>
      <diagonal/>
    </border>
    <border>
      <left style="dashDotDot">
        <color theme="4" tint="0.39991454817346722"/>
      </left>
      <right style="dashDotDot">
        <color theme="4" tint="0.39991454817346722"/>
      </right>
      <top style="hair">
        <color theme="4" tint="0.39991454817346722"/>
      </top>
      <bottom style="thin">
        <color auto="1"/>
      </bottom>
      <diagonal/>
    </border>
    <border>
      <left/>
      <right style="thin">
        <color indexed="64"/>
      </right>
      <top/>
      <bottom style="medium">
        <color indexed="64"/>
      </bottom>
      <diagonal/>
    </border>
    <border>
      <left style="thin">
        <color indexed="64"/>
      </left>
      <right style="mediumDashDotDot">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slantDashDot">
        <color indexed="64"/>
      </left>
      <right style="medium">
        <color indexed="64"/>
      </right>
      <top/>
      <bottom style="hair">
        <color theme="4" tint="0.39991454817346722"/>
      </bottom>
      <diagonal/>
    </border>
    <border>
      <left style="mediumDashDotDot">
        <color indexed="64"/>
      </left>
      <right style="medium">
        <color indexed="64"/>
      </right>
      <top style="medium">
        <color indexed="64"/>
      </top>
      <bottom style="medium">
        <color indexed="64"/>
      </bottom>
      <diagonal/>
    </border>
    <border>
      <left style="medium">
        <color indexed="64"/>
      </left>
      <right/>
      <top/>
      <bottom/>
      <diagonal/>
    </border>
    <border>
      <left style="dashDotDot">
        <color indexed="64"/>
      </left>
      <right style="thin">
        <color indexed="64"/>
      </right>
      <top style="thin">
        <color indexed="64"/>
      </top>
      <bottom style="thin">
        <color indexed="64"/>
      </bottom>
      <diagonal/>
    </border>
    <border>
      <left style="dashDotDot">
        <color indexed="64"/>
      </left>
      <right style="thin">
        <color indexed="64"/>
      </right>
      <top style="hair">
        <color auto="1"/>
      </top>
      <bottom style="thin">
        <color indexed="64"/>
      </bottom>
      <diagonal/>
    </border>
    <border>
      <left style="thin">
        <color auto="1"/>
      </left>
      <right style="dashDotDot">
        <color auto="1"/>
      </right>
      <top style="thin">
        <color auto="1"/>
      </top>
      <bottom style="thin">
        <color indexed="64"/>
      </bottom>
      <diagonal/>
    </border>
    <border>
      <left style="thin">
        <color auto="1"/>
      </left>
      <right style="dashDotDot">
        <color auto="1"/>
      </right>
      <top style="thin">
        <color auto="1"/>
      </top>
      <bottom/>
      <diagonal/>
    </border>
    <border>
      <left style="medium">
        <color indexed="64"/>
      </left>
      <right style="thin">
        <color indexed="64"/>
      </right>
      <top/>
      <bottom style="thin">
        <color indexed="64"/>
      </bottom>
      <diagonal/>
    </border>
    <border>
      <left/>
      <right/>
      <top style="hair">
        <color rgb="FF7287A6"/>
      </top>
      <bottom/>
      <diagonal/>
    </border>
    <border>
      <left style="dashDotDot">
        <color rgb="FF7287A6"/>
      </left>
      <right style="dashDotDot">
        <color rgb="FF7287A6"/>
      </right>
      <top/>
      <bottom/>
      <diagonal/>
    </border>
    <border>
      <left style="medium">
        <color indexed="64"/>
      </left>
      <right/>
      <top style="dashDotDot">
        <color indexed="64"/>
      </top>
      <bottom style="medium">
        <color indexed="64"/>
      </bottom>
      <diagonal/>
    </border>
    <border>
      <left style="hair">
        <color indexed="64"/>
      </left>
      <right style="dashDotDot">
        <color indexed="64"/>
      </right>
      <top style="medium">
        <color indexed="64"/>
      </top>
      <bottom style="hair">
        <color indexed="64"/>
      </bottom>
      <diagonal/>
    </border>
    <border>
      <left style="dashDotDot">
        <color indexed="64"/>
      </left>
      <right style="thin">
        <color indexed="64"/>
      </right>
      <top style="thin">
        <color indexed="64"/>
      </top>
      <bottom style="hair">
        <color indexed="64"/>
      </bottom>
      <diagonal/>
    </border>
    <border>
      <left style="dashDotDot">
        <color indexed="64"/>
      </left>
      <right style="dashDotDot">
        <color indexed="64"/>
      </right>
      <top style="thin">
        <color indexed="64"/>
      </top>
      <bottom style="hair">
        <color indexed="64"/>
      </bottom>
      <diagonal/>
    </border>
    <border>
      <left style="medium">
        <color auto="1"/>
      </left>
      <right style="dashDotDot">
        <color indexed="64"/>
      </right>
      <top style="hair">
        <color auto="1"/>
      </top>
      <bottom style="thin">
        <color indexed="64"/>
      </bottom>
      <diagonal/>
    </border>
    <border>
      <left style="medium">
        <color auto="1"/>
      </left>
      <right style="dashDotDot">
        <color indexed="64"/>
      </right>
      <top style="hair">
        <color auto="1"/>
      </top>
      <bottom/>
      <diagonal/>
    </border>
    <border>
      <left style="thin">
        <color indexed="64"/>
      </left>
      <right/>
      <top style="hair">
        <color indexed="64"/>
      </top>
      <bottom/>
      <diagonal/>
    </border>
    <border>
      <left style="thin">
        <color indexed="64"/>
      </left>
      <right style="dashDotDot">
        <color indexed="64"/>
      </right>
      <top style="hair">
        <color indexed="64"/>
      </top>
      <bottom style="hair">
        <color indexed="64"/>
      </bottom>
      <diagonal/>
    </border>
    <border>
      <left style="hair">
        <color auto="1"/>
      </left>
      <right style="thin">
        <color indexed="64"/>
      </right>
      <top style="thin">
        <color indexed="64"/>
      </top>
      <bottom style="hair">
        <color rgb="FF232F6B"/>
      </bottom>
      <diagonal/>
    </border>
    <border>
      <left style="hair">
        <color auto="1"/>
      </left>
      <right style="thin">
        <color indexed="64"/>
      </right>
      <top style="hair">
        <color rgb="FF232F6B"/>
      </top>
      <bottom style="hair">
        <color rgb="FF232F6B"/>
      </bottom>
      <diagonal/>
    </border>
    <border>
      <left style="hair">
        <color auto="1"/>
      </left>
      <right style="thin">
        <color indexed="64"/>
      </right>
      <top style="hair">
        <color rgb="FF232F6B"/>
      </top>
      <bottom style="thin">
        <color indexed="64"/>
      </bottom>
      <diagonal/>
    </border>
    <border>
      <left/>
      <right style="thin">
        <color auto="1"/>
      </right>
      <top style="medium">
        <color indexed="64"/>
      </top>
      <bottom/>
      <diagonal/>
    </border>
    <border>
      <left style="slantDashDot">
        <color indexed="64"/>
      </left>
      <right style="medium">
        <color indexed="64"/>
      </right>
      <top style="thin">
        <color indexed="64"/>
      </top>
      <bottom style="medium">
        <color indexed="64"/>
      </bottom>
      <diagonal/>
    </border>
    <border>
      <left style="slantDashDot">
        <color indexed="64"/>
      </left>
      <right style="medium">
        <color indexed="64"/>
      </right>
      <top style="hair">
        <color theme="4" tint="0.3999145481734672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49">
    <xf numFmtId="0" fontId="0" fillId="0" borderId="0" xfId="0"/>
    <xf numFmtId="0" fontId="3" fillId="2" borderId="0" xfId="0" applyFont="1" applyFill="1"/>
    <xf numFmtId="0" fontId="0" fillId="2" borderId="0" xfId="0" applyFill="1"/>
    <xf numFmtId="0" fontId="3" fillId="2" borderId="0" xfId="0" applyFont="1" applyFill="1" applyAlignment="1">
      <alignment horizontal="center"/>
    </xf>
    <xf numFmtId="0" fontId="14" fillId="2" borderId="0" xfId="0" applyFont="1" applyFill="1"/>
    <xf numFmtId="0" fontId="15" fillId="2" borderId="0" xfId="0" applyFont="1" applyFill="1"/>
    <xf numFmtId="43" fontId="0" fillId="2" borderId="0" xfId="1" applyFont="1" applyFill="1" applyBorder="1"/>
    <xf numFmtId="0" fontId="19" fillId="2" borderId="0" xfId="0" applyFont="1" applyFill="1" applyAlignment="1">
      <alignment horizontal="left" wrapText="1"/>
    </xf>
    <xf numFmtId="0" fontId="0" fillId="2" borderId="0" xfId="0" applyFill="1" applyAlignment="1">
      <alignment horizontal="center"/>
    </xf>
    <xf numFmtId="4" fontId="0" fillId="2" borderId="0" xfId="0" applyNumberFormat="1" applyFill="1"/>
    <xf numFmtId="0" fontId="0" fillId="2" borderId="0" xfId="0" applyFill="1" applyAlignment="1">
      <alignment horizontal="left"/>
    </xf>
    <xf numFmtId="0" fontId="2" fillId="2" borderId="0" xfId="0" applyFont="1" applyFill="1"/>
    <xf numFmtId="40" fontId="0" fillId="2" borderId="0" xfId="1" applyNumberFormat="1" applyFont="1" applyFill="1" applyBorder="1"/>
    <xf numFmtId="43" fontId="13" fillId="2" borderId="0" xfId="1" applyFont="1" applyFill="1" applyBorder="1" applyAlignment="1">
      <alignment horizontal="center"/>
    </xf>
    <xf numFmtId="0" fontId="14" fillId="2" borderId="0" xfId="0" applyFont="1" applyFill="1" applyAlignment="1">
      <alignment horizontal="left"/>
    </xf>
    <xf numFmtId="167" fontId="6" fillId="2" borderId="0" xfId="0" quotePrefix="1" applyNumberFormat="1" applyFont="1" applyFill="1" applyAlignment="1">
      <alignment horizontal="left"/>
    </xf>
    <xf numFmtId="39" fontId="14" fillId="2" borderId="22" xfId="0" applyNumberFormat="1" applyFont="1" applyFill="1" applyBorder="1"/>
    <xf numFmtId="0" fontId="14" fillId="14" borderId="22" xfId="0" applyFont="1" applyFill="1" applyBorder="1" applyAlignment="1">
      <alignment horizontal="left"/>
    </xf>
    <xf numFmtId="43" fontId="32" fillId="2" borderId="0" xfId="1" applyFont="1" applyFill="1" applyBorder="1"/>
    <xf numFmtId="0" fontId="6" fillId="14" borderId="22" xfId="0" applyFont="1" applyFill="1" applyBorder="1" applyAlignment="1">
      <alignment horizontal="center"/>
    </xf>
    <xf numFmtId="0" fontId="14" fillId="14" borderId="22" xfId="0" applyFont="1" applyFill="1" applyBorder="1" applyAlignment="1">
      <alignment horizontal="center"/>
    </xf>
    <xf numFmtId="167" fontId="6" fillId="2" borderId="0" xfId="0" quotePrefix="1" applyNumberFormat="1" applyFont="1" applyFill="1" applyAlignment="1">
      <alignment horizontal="center"/>
    </xf>
    <xf numFmtId="0" fontId="14" fillId="2" borderId="0" xfId="0" applyFont="1" applyFill="1" applyAlignment="1">
      <alignment horizontal="center"/>
    </xf>
    <xf numFmtId="0" fontId="6" fillId="14" borderId="36" xfId="0" applyFont="1" applyFill="1" applyBorder="1" applyAlignment="1">
      <alignment horizontal="center"/>
    </xf>
    <xf numFmtId="0" fontId="14" fillId="14" borderId="44" xfId="0" applyFont="1" applyFill="1" applyBorder="1" applyAlignment="1">
      <alignment horizontal="center"/>
    </xf>
    <xf numFmtId="0" fontId="14" fillId="14" borderId="45" xfId="0" applyFont="1" applyFill="1" applyBorder="1" applyAlignment="1">
      <alignment horizontal="center"/>
    </xf>
    <xf numFmtId="0" fontId="14" fillId="14" borderId="25" xfId="0" applyFont="1" applyFill="1" applyBorder="1" applyAlignment="1">
      <alignment horizontal="center"/>
    </xf>
    <xf numFmtId="0" fontId="14" fillId="2" borderId="5" xfId="0" applyFont="1" applyFill="1" applyBorder="1"/>
    <xf numFmtId="0" fontId="14" fillId="14" borderId="25" xfId="0" applyFont="1" applyFill="1" applyBorder="1" applyAlignment="1">
      <alignment horizontal="left"/>
    </xf>
    <xf numFmtId="0" fontId="3" fillId="2" borderId="0" xfId="0" applyFont="1" applyFill="1" applyAlignment="1">
      <alignment vertical="center" wrapText="1"/>
    </xf>
    <xf numFmtId="39" fontId="6" fillId="16" borderId="22" xfId="0" applyNumberFormat="1" applyFont="1" applyFill="1" applyBorder="1"/>
    <xf numFmtId="39" fontId="6" fillId="16" borderId="25" xfId="0" applyNumberFormat="1" applyFont="1" applyFill="1" applyBorder="1"/>
    <xf numFmtId="39" fontId="6" fillId="16" borderId="36" xfId="0" applyNumberFormat="1" applyFont="1" applyFill="1" applyBorder="1"/>
    <xf numFmtId="39" fontId="6" fillId="16" borderId="46" xfId="0" applyNumberFormat="1" applyFont="1" applyFill="1" applyBorder="1"/>
    <xf numFmtId="0" fontId="8" fillId="2" borderId="49" xfId="0" applyFont="1" applyFill="1" applyBorder="1" applyAlignment="1">
      <alignment vertical="center"/>
    </xf>
    <xf numFmtId="0" fontId="8" fillId="2" borderId="51" xfId="0" applyFont="1" applyFill="1" applyBorder="1"/>
    <xf numFmtId="0" fontId="8" fillId="2" borderId="41" xfId="0" applyFont="1" applyFill="1" applyBorder="1" applyAlignment="1">
      <alignment vertical="center" wrapText="1"/>
    </xf>
    <xf numFmtId="4" fontId="47" fillId="9" borderId="53" xfId="1" applyNumberFormat="1" applyFont="1" applyFill="1" applyBorder="1" applyAlignment="1">
      <alignment horizontal="center" vertical="center"/>
    </xf>
    <xf numFmtId="4" fontId="49" fillId="10" borderId="54" xfId="0" applyNumberFormat="1" applyFont="1" applyFill="1" applyBorder="1"/>
    <xf numFmtId="4" fontId="49" fillId="10" borderId="55" xfId="0" applyNumberFormat="1" applyFont="1" applyFill="1" applyBorder="1" applyAlignment="1">
      <alignment vertical="center"/>
    </xf>
    <xf numFmtId="4" fontId="49" fillId="10" borderId="56" xfId="0" applyNumberFormat="1" applyFont="1" applyFill="1" applyBorder="1"/>
    <xf numFmtId="39" fontId="50" fillId="5" borderId="20" xfId="1" applyNumberFormat="1" applyFont="1" applyFill="1" applyBorder="1" applyAlignment="1">
      <alignment horizontal="right" vertical="center" wrapText="1"/>
    </xf>
    <xf numFmtId="39" fontId="57" fillId="2" borderId="7" xfId="1" applyNumberFormat="1" applyFont="1" applyFill="1" applyBorder="1" applyAlignment="1">
      <alignment horizontal="center" vertical="center"/>
    </xf>
    <xf numFmtId="39" fontId="58" fillId="9" borderId="13" xfId="1" applyNumberFormat="1" applyFont="1" applyFill="1" applyBorder="1" applyAlignment="1">
      <alignment horizontal="right"/>
    </xf>
    <xf numFmtId="4" fontId="35" fillId="9" borderId="48" xfId="1" applyNumberFormat="1" applyFont="1" applyFill="1" applyBorder="1" applyAlignment="1"/>
    <xf numFmtId="4" fontId="35" fillId="9" borderId="59" xfId="1" applyNumberFormat="1" applyFont="1" applyFill="1" applyBorder="1" applyAlignment="1"/>
    <xf numFmtId="0" fontId="3" fillId="2" borderId="1" xfId="0" applyFont="1" applyFill="1" applyBorder="1" applyAlignment="1">
      <alignment horizontal="center"/>
    </xf>
    <xf numFmtId="4" fontId="3" fillId="2" borderId="2" xfId="0" applyNumberFormat="1" applyFont="1" applyFill="1" applyBorder="1"/>
    <xf numFmtId="40" fontId="3" fillId="2" borderId="40" xfId="1" applyNumberFormat="1" applyFont="1" applyFill="1" applyBorder="1"/>
    <xf numFmtId="0" fontId="3" fillId="2" borderId="44" xfId="0" applyFont="1" applyFill="1" applyBorder="1" applyAlignment="1">
      <alignment horizontal="center"/>
    </xf>
    <xf numFmtId="40" fontId="3" fillId="2" borderId="47" xfId="1" applyNumberFormat="1" applyFont="1" applyFill="1" applyBorder="1"/>
    <xf numFmtId="167" fontId="3" fillId="2" borderId="45" xfId="0" quotePrefix="1" applyNumberFormat="1" applyFont="1" applyFill="1" applyBorder="1" applyAlignment="1">
      <alignment horizontal="center"/>
    </xf>
    <xf numFmtId="49" fontId="3" fillId="2" borderId="0" xfId="0" applyNumberFormat="1" applyFont="1" applyFill="1" applyAlignment="1">
      <alignment horizontal="center"/>
    </xf>
    <xf numFmtId="49" fontId="3" fillId="2" borderId="0" xfId="0" applyNumberFormat="1" applyFont="1" applyFill="1"/>
    <xf numFmtId="0" fontId="6" fillId="14" borderId="44" xfId="0" applyFont="1" applyFill="1" applyBorder="1" applyAlignment="1">
      <alignment horizontal="center" wrapText="1"/>
    </xf>
    <xf numFmtId="0" fontId="6" fillId="14" borderId="22" xfId="0" applyFont="1" applyFill="1" applyBorder="1" applyAlignment="1">
      <alignment horizontal="center" wrapText="1"/>
    </xf>
    <xf numFmtId="43" fontId="66" fillId="2" borderId="0" xfId="0" applyNumberFormat="1" applyFont="1" applyFill="1"/>
    <xf numFmtId="0" fontId="55" fillId="2" borderId="0" xfId="0" applyFont="1" applyFill="1"/>
    <xf numFmtId="0" fontId="68" fillId="2" borderId="0" xfId="0" applyFont="1" applyFill="1"/>
    <xf numFmtId="0" fontId="37" fillId="5" borderId="0" xfId="0" applyFont="1" applyFill="1" applyAlignment="1">
      <alignment vertical="center" wrapText="1"/>
    </xf>
    <xf numFmtId="0" fontId="3" fillId="2" borderId="0" xfId="0" applyFont="1" applyFill="1" applyAlignment="1">
      <alignment horizontal="left"/>
    </xf>
    <xf numFmtId="4" fontId="47" fillId="23" borderId="57" xfId="1" applyNumberFormat="1" applyFont="1" applyFill="1" applyBorder="1" applyAlignment="1">
      <alignment horizontal="center" vertical="center"/>
    </xf>
    <xf numFmtId="4" fontId="47" fillId="23" borderId="52" xfId="1" applyNumberFormat="1" applyFont="1" applyFill="1" applyBorder="1" applyAlignment="1">
      <alignment horizontal="center" vertical="center"/>
    </xf>
    <xf numFmtId="4" fontId="47" fillId="23" borderId="35" xfId="1" applyNumberFormat="1" applyFont="1" applyFill="1" applyBorder="1" applyAlignment="1">
      <alignment horizontal="center" vertical="center"/>
    </xf>
    <xf numFmtId="0" fontId="69" fillId="2" borderId="0" xfId="0" applyFont="1" applyFill="1"/>
    <xf numFmtId="0" fontId="67" fillId="2" borderId="0" xfId="0" applyFont="1" applyFill="1"/>
    <xf numFmtId="4" fontId="45" fillId="2" borderId="69" xfId="2" applyNumberFormat="1" applyFont="1" applyFill="1" applyBorder="1" applyAlignment="1">
      <alignment horizontal="center" vertical="center"/>
    </xf>
    <xf numFmtId="0" fontId="75" fillId="2" borderId="0" xfId="0" applyFont="1" applyFill="1" applyAlignment="1">
      <alignment vertical="center" wrapText="1"/>
    </xf>
    <xf numFmtId="4" fontId="45" fillId="2" borderId="70" xfId="2" applyNumberFormat="1" applyFont="1" applyFill="1" applyBorder="1" applyAlignment="1">
      <alignment horizontal="center" vertical="center"/>
    </xf>
    <xf numFmtId="0" fontId="14" fillId="24" borderId="15" xfId="0" quotePrefix="1" applyFont="1" applyFill="1" applyBorder="1" applyAlignment="1">
      <alignment horizontal="center"/>
    </xf>
    <xf numFmtId="164" fontId="45" fillId="8" borderId="22" xfId="2" applyNumberFormat="1" applyFont="1" applyFill="1" applyBorder="1" applyAlignment="1">
      <alignment horizontal="center" vertical="center"/>
    </xf>
    <xf numFmtId="164" fontId="45" fillId="8" borderId="22" xfId="3" applyNumberFormat="1" applyFont="1" applyFill="1" applyBorder="1" applyAlignment="1">
      <alignment horizontal="center" vertical="center"/>
    </xf>
    <xf numFmtId="0" fontId="43" fillId="2" borderId="0" xfId="0" applyFont="1" applyFill="1" applyAlignment="1">
      <alignment horizontal="center" vertical="center" wrapText="1"/>
    </xf>
    <xf numFmtId="4" fontId="44" fillId="5" borderId="74" xfId="1" applyNumberFormat="1" applyFont="1" applyFill="1" applyBorder="1" applyAlignment="1">
      <alignment horizontal="center" vertical="center"/>
    </xf>
    <xf numFmtId="4" fontId="44" fillId="5" borderId="76" xfId="1" applyNumberFormat="1" applyFont="1" applyFill="1" applyBorder="1" applyAlignment="1">
      <alignment horizontal="center" vertical="center"/>
    </xf>
    <xf numFmtId="4" fontId="45" fillId="2" borderId="77" xfId="2" applyNumberFormat="1" applyFont="1" applyFill="1" applyBorder="1" applyAlignment="1">
      <alignment horizontal="center" vertical="center"/>
    </xf>
    <xf numFmtId="4" fontId="45" fillId="2" borderId="75" xfId="2" applyNumberFormat="1" applyFont="1" applyFill="1" applyBorder="1" applyAlignment="1">
      <alignment horizontal="center" vertical="center"/>
    </xf>
    <xf numFmtId="4" fontId="45" fillId="2" borderId="76" xfId="1" applyNumberFormat="1" applyFont="1" applyFill="1" applyBorder="1" applyAlignment="1">
      <alignment horizontal="center" vertical="center"/>
    </xf>
    <xf numFmtId="164" fontId="45" fillId="2" borderId="78" xfId="3" applyNumberFormat="1" applyFont="1" applyFill="1" applyBorder="1" applyAlignment="1">
      <alignment horizontal="center" vertical="center"/>
    </xf>
    <xf numFmtId="164" fontId="45" fillId="2" borderId="79" xfId="3" applyNumberFormat="1" applyFont="1" applyFill="1" applyBorder="1" applyAlignment="1">
      <alignment horizontal="center" vertical="center"/>
    </xf>
    <xf numFmtId="0" fontId="47" fillId="2" borderId="71" xfId="0" applyFont="1" applyFill="1" applyBorder="1" applyAlignment="1">
      <alignment horizontal="left" vertical="center" wrapText="1"/>
    </xf>
    <xf numFmtId="0" fontId="47" fillId="2" borderId="42" xfId="0" applyFont="1" applyFill="1" applyBorder="1" applyAlignment="1">
      <alignment horizontal="left" vertical="center" wrapText="1"/>
    </xf>
    <xf numFmtId="39" fontId="14" fillId="2" borderId="25" xfId="0" applyNumberFormat="1" applyFont="1" applyFill="1" applyBorder="1"/>
    <xf numFmtId="0" fontId="47" fillId="2" borderId="89" xfId="0" applyFont="1" applyFill="1" applyBorder="1" applyAlignment="1">
      <alignment horizontal="left" vertical="center" wrapText="1"/>
    </xf>
    <xf numFmtId="7" fontId="77" fillId="18" borderId="22" xfId="0" applyNumberFormat="1" applyFont="1" applyFill="1" applyBorder="1" applyAlignment="1">
      <alignment horizontal="center" wrapText="1"/>
    </xf>
    <xf numFmtId="4" fontId="35" fillId="9" borderId="50" xfId="1" applyNumberFormat="1" applyFont="1" applyFill="1" applyBorder="1" applyAlignment="1">
      <alignment horizontal="center" vertical="center"/>
    </xf>
    <xf numFmtId="4" fontId="44" fillId="5" borderId="90" xfId="1" applyNumberFormat="1" applyFont="1" applyFill="1" applyBorder="1" applyAlignment="1">
      <alignment horizontal="center" vertical="center"/>
    </xf>
    <xf numFmtId="0" fontId="91" fillId="2" borderId="72" xfId="0" applyFont="1" applyFill="1" applyBorder="1" applyAlignment="1">
      <alignment vertical="center"/>
    </xf>
    <xf numFmtId="0" fontId="91" fillId="2" borderId="42" xfId="0" applyFont="1" applyFill="1" applyBorder="1" applyAlignment="1">
      <alignment vertical="center"/>
    </xf>
    <xf numFmtId="39" fontId="47" fillId="21" borderId="46" xfId="1" applyNumberFormat="1" applyFont="1" applyFill="1" applyBorder="1" applyAlignment="1">
      <alignment horizontal="center" vertical="center"/>
    </xf>
    <xf numFmtId="7" fontId="76" fillId="18" borderId="14" xfId="0" applyNumberFormat="1" applyFont="1" applyFill="1" applyBorder="1" applyAlignment="1">
      <alignment horizontal="center" vertical="center" wrapText="1"/>
    </xf>
    <xf numFmtId="39" fontId="53" fillId="2" borderId="0" xfId="1" applyNumberFormat="1" applyFont="1" applyFill="1" applyBorder="1" applyAlignment="1">
      <alignment horizontal="center" vertical="center" wrapText="1"/>
    </xf>
    <xf numFmtId="39" fontId="84" fillId="2" borderId="0" xfId="1" applyNumberFormat="1" applyFont="1" applyFill="1" applyBorder="1" applyAlignment="1">
      <alignment horizontal="center" vertical="center" wrapText="1"/>
    </xf>
    <xf numFmtId="4" fontId="47" fillId="2" borderId="0" xfId="1" applyNumberFormat="1" applyFont="1" applyFill="1" applyBorder="1" applyAlignment="1">
      <alignment horizontal="center" vertical="center"/>
    </xf>
    <xf numFmtId="39" fontId="36" fillId="2" borderId="0" xfId="1" applyNumberFormat="1" applyFont="1" applyFill="1" applyBorder="1" applyAlignment="1">
      <alignment horizontal="center" vertical="center" wrapText="1"/>
    </xf>
    <xf numFmtId="0" fontId="35" fillId="18" borderId="22" xfId="0" applyFont="1" applyFill="1" applyBorder="1" applyAlignment="1">
      <alignment horizontal="left" vertical="center" wrapText="1"/>
    </xf>
    <xf numFmtId="0" fontId="32" fillId="2" borderId="0" xfId="0" applyFont="1" applyFill="1"/>
    <xf numFmtId="0" fontId="11" fillId="2" borderId="0" xfId="0" applyFont="1" applyFill="1"/>
    <xf numFmtId="4" fontId="71" fillId="2" borderId="11" xfId="1" applyNumberFormat="1" applyFont="1" applyFill="1" applyBorder="1" applyAlignment="1">
      <alignment horizontal="center" vertical="center" wrapText="1"/>
    </xf>
    <xf numFmtId="4" fontId="64" fillId="2" borderId="0" xfId="0" applyNumberFormat="1" applyFont="1" applyFill="1" applyAlignment="1">
      <alignment horizontal="center" vertical="center"/>
    </xf>
    <xf numFmtId="4" fontId="0" fillId="2" borderId="0" xfId="0" applyNumberFormat="1" applyFill="1" applyAlignment="1">
      <alignment horizontal="center" vertical="center"/>
    </xf>
    <xf numFmtId="4" fontId="64" fillId="0" borderId="0" xfId="0" applyNumberFormat="1" applyFont="1" applyAlignment="1">
      <alignment horizontal="center" vertical="center"/>
    </xf>
    <xf numFmtId="4" fontId="100" fillId="2" borderId="25" xfId="1" applyNumberFormat="1" applyFont="1" applyFill="1" applyBorder="1" applyAlignment="1">
      <alignment horizontal="right" vertical="center"/>
    </xf>
    <xf numFmtId="4" fontId="100" fillId="2" borderId="28" xfId="1" applyNumberFormat="1" applyFont="1" applyFill="1" applyBorder="1" applyAlignment="1">
      <alignment horizontal="right" vertical="center"/>
    </xf>
    <xf numFmtId="4" fontId="0" fillId="2" borderId="0" xfId="0" applyNumberFormat="1" applyFill="1" applyAlignment="1">
      <alignment horizontal="right" vertical="center"/>
    </xf>
    <xf numFmtId="4" fontId="0" fillId="0" borderId="0" xfId="0" applyNumberFormat="1" applyAlignment="1">
      <alignment horizontal="right" vertical="center"/>
    </xf>
    <xf numFmtId="43" fontId="81" fillId="2" borderId="11" xfId="1" applyFont="1" applyFill="1" applyBorder="1" applyAlignment="1">
      <alignment horizontal="center" vertical="center" wrapText="1"/>
    </xf>
    <xf numFmtId="39" fontId="47" fillId="21" borderId="96" xfId="1" applyNumberFormat="1" applyFont="1" applyFill="1" applyBorder="1" applyAlignment="1">
      <alignment horizontal="center" vertical="center"/>
    </xf>
    <xf numFmtId="0" fontId="8" fillId="2" borderId="0" xfId="0" applyFont="1" applyFill="1"/>
    <xf numFmtId="4" fontId="45" fillId="2" borderId="90" xfId="2" applyNumberFormat="1" applyFont="1" applyFill="1" applyBorder="1" applyAlignment="1">
      <alignment horizontal="center" vertical="center"/>
    </xf>
    <xf numFmtId="4" fontId="45" fillId="2" borderId="80" xfId="2" applyNumberFormat="1" applyFont="1" applyFill="1" applyBorder="1" applyAlignment="1">
      <alignment horizontal="center" vertical="center"/>
    </xf>
    <xf numFmtId="40" fontId="3" fillId="14" borderId="38" xfId="1" applyNumberFormat="1" applyFont="1" applyFill="1" applyBorder="1"/>
    <xf numFmtId="40" fontId="3" fillId="14" borderId="33" xfId="1" applyNumberFormat="1" applyFont="1" applyFill="1" applyBorder="1"/>
    <xf numFmtId="39" fontId="107" fillId="2" borderId="40" xfId="0" applyNumberFormat="1" applyFont="1" applyFill="1" applyBorder="1" applyAlignment="1">
      <alignment horizontal="center" vertical="center"/>
    </xf>
    <xf numFmtId="2" fontId="3" fillId="2" borderId="0" xfId="0" applyNumberFormat="1" applyFont="1" applyFill="1" applyAlignment="1">
      <alignment horizontal="center"/>
    </xf>
    <xf numFmtId="164" fontId="59" fillId="10" borderId="103" xfId="0" applyNumberFormat="1" applyFont="1" applyFill="1" applyBorder="1" applyAlignment="1">
      <alignment horizontal="left"/>
    </xf>
    <xf numFmtId="43" fontId="81" fillId="2" borderId="101" xfId="1" applyFont="1" applyFill="1" applyBorder="1" applyAlignment="1">
      <alignment horizontal="center" vertical="center" wrapText="1"/>
    </xf>
    <xf numFmtId="4" fontId="71" fillId="2" borderId="101" xfId="1" applyNumberFormat="1" applyFont="1" applyFill="1" applyBorder="1" applyAlignment="1">
      <alignment horizontal="center" vertical="center" wrapText="1"/>
    </xf>
    <xf numFmtId="39" fontId="57" fillId="2" borderId="105" xfId="1" applyNumberFormat="1" applyFont="1" applyFill="1" applyBorder="1" applyAlignment="1">
      <alignment horizontal="center" vertical="center"/>
    </xf>
    <xf numFmtId="39" fontId="35" fillId="9" borderId="58" xfId="1" applyNumberFormat="1" applyFont="1" applyFill="1" applyBorder="1" applyAlignment="1"/>
    <xf numFmtId="49" fontId="111" fillId="2" borderId="6" xfId="0" applyNumberFormat="1" applyFont="1" applyFill="1" applyBorder="1" applyAlignment="1">
      <alignment horizontal="center" vertical="center" wrapText="1"/>
    </xf>
    <xf numFmtId="165" fontId="112" fillId="2" borderId="0" xfId="0" applyNumberFormat="1" applyFont="1" applyFill="1" applyAlignment="1">
      <alignment horizontal="center" vertical="center" wrapText="1"/>
    </xf>
    <xf numFmtId="0" fontId="60" fillId="2" borderId="106" xfId="0" applyFont="1" applyFill="1" applyBorder="1" applyAlignment="1">
      <alignment horizontal="center" vertical="center"/>
    </xf>
    <xf numFmtId="39" fontId="58" fillId="5" borderId="0" xfId="1" applyNumberFormat="1" applyFont="1" applyFill="1" applyBorder="1" applyAlignment="1">
      <alignment horizontal="right"/>
    </xf>
    <xf numFmtId="4" fontId="35" fillId="5" borderId="0" xfId="1" applyNumberFormat="1" applyFont="1" applyFill="1" applyBorder="1" applyAlignment="1"/>
    <xf numFmtId="164" fontId="59" fillId="2" borderId="0" xfId="0" applyNumberFormat="1" applyFont="1" applyFill="1" applyAlignment="1">
      <alignment horizontal="left"/>
    </xf>
    <xf numFmtId="164" fontId="59" fillId="10" borderId="22" xfId="0" applyNumberFormat="1" applyFont="1" applyFill="1" applyBorder="1" applyAlignment="1">
      <alignment horizontal="center"/>
    </xf>
    <xf numFmtId="39" fontId="113" fillId="2" borderId="0" xfId="1" applyNumberFormat="1" applyFont="1" applyFill="1" applyBorder="1" applyAlignment="1">
      <alignment horizontal="center" vertical="center" wrapText="1"/>
    </xf>
    <xf numFmtId="39" fontId="51" fillId="2" borderId="20" xfId="1" applyNumberFormat="1" applyFont="1" applyFill="1" applyBorder="1" applyAlignment="1">
      <alignment horizontal="center" vertical="center" wrapText="1"/>
    </xf>
    <xf numFmtId="39" fontId="65" fillId="17" borderId="25" xfId="1" applyNumberFormat="1" applyFont="1" applyFill="1" applyBorder="1" applyAlignment="1">
      <alignment horizontal="center" vertical="center" wrapText="1"/>
    </xf>
    <xf numFmtId="0" fontId="96" fillId="2" borderId="0" xfId="0" applyFont="1" applyFill="1" applyAlignment="1">
      <alignment horizontal="center" vertical="center"/>
    </xf>
    <xf numFmtId="4" fontId="35" fillId="10" borderId="107" xfId="0" applyNumberFormat="1" applyFont="1" applyFill="1" applyBorder="1" applyAlignment="1">
      <alignment vertical="center"/>
    </xf>
    <xf numFmtId="166" fontId="35" fillId="10" borderId="108" xfId="0" applyNumberFormat="1" applyFont="1" applyFill="1" applyBorder="1" applyAlignment="1">
      <alignment vertical="center"/>
    </xf>
    <xf numFmtId="165" fontId="59" fillId="10" borderId="22" xfId="0" applyNumberFormat="1" applyFont="1" applyFill="1" applyBorder="1" applyAlignment="1">
      <alignment horizontal="center"/>
    </xf>
    <xf numFmtId="39" fontId="85" fillId="31" borderId="29" xfId="1" applyNumberFormat="1" applyFont="1" applyFill="1" applyBorder="1" applyAlignment="1">
      <alignment horizontal="center" vertical="center" wrapText="1"/>
    </xf>
    <xf numFmtId="39" fontId="65" fillId="31" borderId="25" xfId="1" applyNumberFormat="1" applyFont="1" applyFill="1" applyBorder="1" applyAlignment="1">
      <alignment horizontal="center" vertical="center" wrapText="1"/>
    </xf>
    <xf numFmtId="4" fontId="100" fillId="10" borderId="61" xfId="1" applyNumberFormat="1" applyFont="1" applyFill="1" applyBorder="1" applyAlignment="1">
      <alignment horizontal="center" vertical="center"/>
    </xf>
    <xf numFmtId="4" fontId="100" fillId="10" borderId="64" xfId="1" applyNumberFormat="1" applyFont="1" applyFill="1" applyBorder="1" applyAlignment="1">
      <alignment horizontal="center" vertical="center"/>
    </xf>
    <xf numFmtId="4" fontId="100" fillId="2" borderId="25" xfId="1" applyNumberFormat="1" applyFont="1" applyFill="1" applyBorder="1" applyAlignment="1">
      <alignment horizontal="center" vertical="center"/>
    </xf>
    <xf numFmtId="4" fontId="100" fillId="2" borderId="28" xfId="1" applyNumberFormat="1" applyFont="1" applyFill="1" applyBorder="1" applyAlignment="1">
      <alignment horizontal="center" vertical="center"/>
    </xf>
    <xf numFmtId="7" fontId="5" fillId="7" borderId="22" xfId="1" applyNumberFormat="1" applyFont="1" applyFill="1" applyBorder="1" applyAlignment="1">
      <alignment horizontal="right" vertical="center" wrapText="1"/>
    </xf>
    <xf numFmtId="8" fontId="5" fillId="7" borderId="29" xfId="1" applyNumberFormat="1" applyFont="1" applyFill="1" applyBorder="1" applyAlignment="1">
      <alignment horizontal="right" vertical="center" wrapText="1"/>
    </xf>
    <xf numFmtId="1" fontId="114" fillId="2" borderId="12" xfId="0" applyNumberFormat="1" applyFont="1" applyFill="1" applyBorder="1" applyAlignment="1">
      <alignment vertical="center"/>
    </xf>
    <xf numFmtId="4" fontId="11" fillId="10" borderId="22" xfId="1" applyNumberFormat="1" applyFont="1" applyFill="1" applyBorder="1" applyAlignment="1">
      <alignment vertical="center"/>
    </xf>
    <xf numFmtId="1" fontId="7" fillId="2" borderId="12" xfId="0" applyNumberFormat="1" applyFont="1" applyFill="1" applyBorder="1" applyAlignment="1">
      <alignment vertical="center"/>
    </xf>
    <xf numFmtId="1" fontId="11" fillId="10" borderId="25" xfId="1" applyNumberFormat="1" applyFont="1" applyFill="1" applyBorder="1" applyAlignment="1">
      <alignment horizontal="center" vertical="center"/>
    </xf>
    <xf numFmtId="4" fontId="7" fillId="10" borderId="22" xfId="1" applyNumberFormat="1" applyFont="1" applyFill="1" applyBorder="1" applyAlignment="1">
      <alignment vertical="center"/>
    </xf>
    <xf numFmtId="4" fontId="10" fillId="10" borderId="22" xfId="1" applyNumberFormat="1" applyFont="1" applyFill="1" applyBorder="1" applyAlignment="1">
      <alignment vertical="center"/>
    </xf>
    <xf numFmtId="37" fontId="115" fillId="5" borderId="24" xfId="1" applyNumberFormat="1" applyFont="1" applyFill="1" applyBorder="1" applyAlignment="1">
      <alignment vertical="center"/>
    </xf>
    <xf numFmtId="37" fontId="115" fillId="5" borderId="21" xfId="1" applyNumberFormat="1" applyFont="1" applyFill="1" applyBorder="1" applyAlignment="1">
      <alignment vertical="center"/>
    </xf>
    <xf numFmtId="37" fontId="115" fillId="5" borderId="37" xfId="1" applyNumberFormat="1" applyFont="1" applyFill="1" applyBorder="1" applyAlignment="1">
      <alignment vertical="center"/>
    </xf>
    <xf numFmtId="39" fontId="47" fillId="32" borderId="26" xfId="1" applyNumberFormat="1" applyFont="1" applyFill="1" applyBorder="1" applyAlignment="1">
      <alignment horizontal="center" vertical="center"/>
    </xf>
    <xf numFmtId="39" fontId="47" fillId="32" borderId="13" xfId="1" applyNumberFormat="1" applyFont="1" applyFill="1" applyBorder="1" applyAlignment="1">
      <alignment horizontal="center" vertical="center"/>
    </xf>
    <xf numFmtId="7" fontId="35" fillId="32" borderId="40" xfId="0" applyNumberFormat="1" applyFont="1" applyFill="1" applyBorder="1" applyAlignment="1">
      <alignment horizontal="center" vertical="center" wrapText="1"/>
    </xf>
    <xf numFmtId="4" fontId="49" fillId="10" borderId="111" xfId="0" applyNumberFormat="1" applyFont="1" applyFill="1" applyBorder="1" applyAlignment="1">
      <alignment horizontal="center" vertical="center"/>
    </xf>
    <xf numFmtId="0" fontId="68" fillId="2" borderId="0" xfId="0" applyFont="1" applyFill="1" applyAlignment="1">
      <alignment horizontal="center"/>
    </xf>
    <xf numFmtId="7" fontId="77" fillId="2" borderId="0" xfId="0" applyNumberFormat="1" applyFont="1" applyFill="1" applyAlignment="1">
      <alignment wrapText="1"/>
    </xf>
    <xf numFmtId="0" fontId="62" fillId="2" borderId="0" xfId="0" applyFont="1" applyFill="1" applyAlignment="1">
      <alignment horizontal="center" vertical="center"/>
    </xf>
    <xf numFmtId="0" fontId="87" fillId="2" borderId="0" xfId="0" applyFont="1" applyFill="1" applyAlignment="1">
      <alignment horizontal="center" vertical="center" wrapText="1"/>
    </xf>
    <xf numFmtId="7" fontId="89" fillId="2" borderId="0" xfId="0" applyNumberFormat="1" applyFont="1" applyFill="1" applyAlignment="1">
      <alignment horizontal="center" vertical="center" wrapText="1"/>
    </xf>
    <xf numFmtId="164" fontId="45" fillId="2" borderId="0" xfId="2" applyNumberFormat="1" applyFont="1" applyFill="1" applyBorder="1" applyAlignment="1">
      <alignment horizontal="center" vertical="center"/>
    </xf>
    <xf numFmtId="164" fontId="45" fillId="2" borderId="0" xfId="3" applyNumberFormat="1" applyFont="1" applyFill="1" applyBorder="1" applyAlignment="1">
      <alignment horizontal="center" vertical="center"/>
    </xf>
    <xf numFmtId="0" fontId="97" fillId="17" borderId="115" xfId="0" applyFont="1" applyFill="1" applyBorder="1" applyAlignment="1">
      <alignment horizontal="center" vertical="center" wrapText="1"/>
    </xf>
    <xf numFmtId="0" fontId="96" fillId="17" borderId="116" xfId="0" applyFont="1" applyFill="1" applyBorder="1" applyAlignment="1">
      <alignment horizontal="center" vertical="center"/>
    </xf>
    <xf numFmtId="0" fontId="96" fillId="17" borderId="117" xfId="0" applyFont="1" applyFill="1" applyBorder="1" applyAlignment="1">
      <alignment horizontal="center" vertical="center"/>
    </xf>
    <xf numFmtId="0" fontId="96" fillId="17" borderId="114" xfId="0" applyFont="1" applyFill="1" applyBorder="1" applyAlignment="1">
      <alignment horizontal="center" vertical="center"/>
    </xf>
    <xf numFmtId="0" fontId="97" fillId="17" borderId="116" xfId="0" applyFont="1" applyFill="1" applyBorder="1" applyAlignment="1">
      <alignment horizontal="center"/>
    </xf>
    <xf numFmtId="0" fontId="97" fillId="17" borderId="115" xfId="0" applyFont="1" applyFill="1" applyBorder="1" applyAlignment="1">
      <alignment horizontal="center"/>
    </xf>
    <xf numFmtId="39" fontId="55" fillId="5" borderId="110" xfId="1" applyNumberFormat="1" applyFont="1" applyFill="1" applyBorder="1" applyAlignment="1">
      <alignment horizontal="right" vertical="center" wrapText="1"/>
    </xf>
    <xf numFmtId="0" fontId="125" fillId="2" borderId="0" xfId="0" applyFont="1" applyFill="1" applyAlignment="1">
      <alignment horizontal="center"/>
    </xf>
    <xf numFmtId="4" fontId="45" fillId="2" borderId="118" xfId="2" applyNumberFormat="1" applyFont="1" applyFill="1" applyBorder="1" applyAlignment="1">
      <alignment horizontal="center" vertical="center"/>
    </xf>
    <xf numFmtId="164" fontId="45" fillId="2" borderId="119" xfId="3" applyNumberFormat="1" applyFont="1" applyFill="1" applyBorder="1" applyAlignment="1">
      <alignment horizontal="center" vertical="center"/>
    </xf>
    <xf numFmtId="7" fontId="76" fillId="18" borderId="18" xfId="0" applyNumberFormat="1" applyFont="1" applyFill="1" applyBorder="1" applyAlignment="1">
      <alignment horizontal="center" vertical="center" wrapText="1"/>
    </xf>
    <xf numFmtId="7" fontId="88" fillId="18" borderId="18" xfId="0" applyNumberFormat="1" applyFont="1" applyFill="1" applyBorder="1" applyAlignment="1">
      <alignment horizontal="center" vertical="center" wrapText="1"/>
    </xf>
    <xf numFmtId="0" fontId="130" fillId="2" borderId="0" xfId="0" applyFont="1" applyFill="1" applyAlignment="1">
      <alignment vertical="center"/>
    </xf>
    <xf numFmtId="39" fontId="133" fillId="12" borderId="8" xfId="1" applyNumberFormat="1" applyFont="1" applyFill="1" applyBorder="1" applyAlignment="1">
      <alignment horizontal="center" vertical="center" wrapText="1"/>
    </xf>
    <xf numFmtId="39" fontId="132" fillId="12" borderId="8" xfId="1" applyNumberFormat="1" applyFont="1" applyFill="1" applyBorder="1" applyAlignment="1">
      <alignment horizontal="center" vertical="center" wrapText="1"/>
    </xf>
    <xf numFmtId="4" fontId="137" fillId="11" borderId="22" xfId="0" applyNumberFormat="1" applyFont="1" applyFill="1" applyBorder="1" applyAlignment="1">
      <alignment horizontal="right"/>
    </xf>
    <xf numFmtId="4" fontId="137" fillId="11" borderId="8" xfId="0" applyNumberFormat="1" applyFont="1" applyFill="1" applyBorder="1" applyAlignment="1">
      <alignment horizontal="right"/>
    </xf>
    <xf numFmtId="39" fontId="84" fillId="12" borderId="8" xfId="1" applyNumberFormat="1" applyFont="1" applyFill="1" applyBorder="1" applyAlignment="1">
      <alignment horizontal="center" vertical="center" wrapText="1"/>
    </xf>
    <xf numFmtId="4" fontId="136" fillId="13" borderId="19" xfId="0" applyNumberFormat="1" applyFont="1" applyFill="1" applyBorder="1" applyAlignment="1">
      <alignment horizontal="right"/>
    </xf>
    <xf numFmtId="4" fontId="136" fillId="13" borderId="32" xfId="0" applyNumberFormat="1" applyFont="1" applyFill="1" applyBorder="1" applyAlignment="1">
      <alignment horizontal="right"/>
    </xf>
    <xf numFmtId="4" fontId="136" fillId="13" borderId="20" xfId="0" applyNumberFormat="1" applyFont="1" applyFill="1" applyBorder="1" applyAlignment="1">
      <alignment horizontal="right"/>
    </xf>
    <xf numFmtId="4" fontId="136" fillId="13" borderId="35" xfId="0" applyNumberFormat="1" applyFont="1" applyFill="1" applyBorder="1" applyAlignment="1">
      <alignment horizontal="right"/>
    </xf>
    <xf numFmtId="4" fontId="136" fillId="13" borderId="34" xfId="0" applyNumberFormat="1" applyFont="1" applyFill="1" applyBorder="1" applyAlignment="1">
      <alignment horizontal="right"/>
    </xf>
    <xf numFmtId="4" fontId="136" fillId="13" borderId="39" xfId="0" applyNumberFormat="1" applyFont="1" applyFill="1" applyBorder="1" applyAlignment="1">
      <alignment horizontal="right"/>
    </xf>
    <xf numFmtId="0" fontId="60" fillId="2" borderId="120" xfId="0" applyFont="1" applyFill="1" applyBorder="1" applyAlignment="1">
      <alignment horizontal="center" vertical="center"/>
    </xf>
    <xf numFmtId="166" fontId="35" fillId="10" borderId="52" xfId="0" applyNumberFormat="1" applyFont="1" applyFill="1" applyBorder="1" applyAlignment="1">
      <alignment vertical="center"/>
    </xf>
    <xf numFmtId="166" fontId="35" fillId="10" borderId="35" xfId="0" applyNumberFormat="1" applyFont="1" applyFill="1" applyBorder="1" applyAlignment="1">
      <alignment vertical="center"/>
    </xf>
    <xf numFmtId="166" fontId="35" fillId="10" borderId="121" xfId="0" applyNumberFormat="1" applyFont="1" applyFill="1" applyBorder="1" applyAlignment="1">
      <alignment vertical="center"/>
    </xf>
    <xf numFmtId="7" fontId="88" fillId="18" borderId="17" xfId="0" applyNumberFormat="1" applyFont="1" applyFill="1" applyBorder="1" applyAlignment="1">
      <alignment horizontal="center" vertical="center" wrapText="1"/>
    </xf>
    <xf numFmtId="7" fontId="35" fillId="32" borderId="126" xfId="0" applyNumberFormat="1" applyFont="1" applyFill="1" applyBorder="1" applyAlignment="1">
      <alignment horizontal="center" vertical="center" wrapText="1"/>
    </xf>
    <xf numFmtId="7" fontId="80" fillId="22" borderId="0" xfId="0" applyNumberFormat="1" applyFont="1" applyFill="1" applyAlignment="1">
      <alignment horizontal="center"/>
    </xf>
    <xf numFmtId="39" fontId="45" fillId="22" borderId="5" xfId="1" applyNumberFormat="1" applyFont="1" applyFill="1" applyBorder="1" applyAlignment="1">
      <alignment horizontal="center" vertical="center"/>
    </xf>
    <xf numFmtId="39" fontId="47" fillId="21" borderId="19" xfId="1" applyNumberFormat="1" applyFont="1" applyFill="1" applyBorder="1" applyAlignment="1">
      <alignment horizontal="center" vertical="center"/>
    </xf>
    <xf numFmtId="39" fontId="46" fillId="10" borderId="87" xfId="1" applyNumberFormat="1" applyFont="1" applyFill="1" applyBorder="1" applyAlignment="1">
      <alignment horizontal="right" vertical="center" wrapText="1"/>
    </xf>
    <xf numFmtId="39" fontId="46" fillId="10" borderId="88" xfId="1" applyNumberFormat="1" applyFont="1" applyFill="1" applyBorder="1" applyAlignment="1">
      <alignment horizontal="right" vertical="center" wrapText="1"/>
    </xf>
    <xf numFmtId="39" fontId="46" fillId="10" borderId="81" xfId="1" applyNumberFormat="1" applyFont="1" applyFill="1" applyBorder="1" applyAlignment="1">
      <alignment horizontal="right" vertical="center" wrapText="1"/>
    </xf>
    <xf numFmtId="39" fontId="46" fillId="10" borderId="62" xfId="1" applyNumberFormat="1" applyFont="1" applyFill="1" applyBorder="1" applyAlignment="1">
      <alignment horizontal="right" vertical="center" wrapText="1"/>
    </xf>
    <xf numFmtId="39" fontId="46" fillId="10" borderId="61" xfId="1" applyNumberFormat="1" applyFont="1" applyFill="1" applyBorder="1" applyAlignment="1">
      <alignment horizontal="right" vertical="center" wrapText="1"/>
    </xf>
    <xf numFmtId="39" fontId="46" fillId="10" borderId="67" xfId="1" applyNumberFormat="1" applyFont="1" applyFill="1" applyBorder="1" applyAlignment="1">
      <alignment horizontal="right" vertical="center" wrapText="1"/>
    </xf>
    <xf numFmtId="39" fontId="46" fillId="10" borderId="66" xfId="1" applyNumberFormat="1" applyFont="1" applyFill="1" applyBorder="1" applyAlignment="1">
      <alignment horizontal="right" vertical="center" wrapText="1"/>
    </xf>
    <xf numFmtId="39" fontId="46" fillId="10" borderId="64" xfId="1" applyNumberFormat="1" applyFont="1" applyFill="1" applyBorder="1" applyAlignment="1">
      <alignment horizontal="right" vertical="center" wrapText="1"/>
    </xf>
    <xf numFmtId="39" fontId="46" fillId="10" borderId="68" xfId="1" applyNumberFormat="1" applyFont="1" applyFill="1" applyBorder="1" applyAlignment="1">
      <alignment horizontal="right" vertical="center" wrapText="1"/>
    </xf>
    <xf numFmtId="43" fontId="87" fillId="17" borderId="130" xfId="1" applyFont="1" applyFill="1" applyBorder="1" applyAlignment="1">
      <alignment horizontal="center" vertical="center" wrapText="1"/>
    </xf>
    <xf numFmtId="39" fontId="89" fillId="19" borderId="128" xfId="1" applyNumberFormat="1" applyFont="1" applyFill="1" applyBorder="1" applyAlignment="1">
      <alignment horizontal="center" vertical="center"/>
    </xf>
    <xf numFmtId="49" fontId="103" fillId="27" borderId="131" xfId="0" applyNumberFormat="1" applyFont="1" applyFill="1" applyBorder="1" applyAlignment="1">
      <alignment horizontal="center" vertical="center" wrapText="1"/>
    </xf>
    <xf numFmtId="39" fontId="86" fillId="19" borderId="128" xfId="1" applyNumberFormat="1" applyFont="1" applyFill="1" applyBorder="1" applyAlignment="1">
      <alignment horizontal="center" vertical="center"/>
    </xf>
    <xf numFmtId="49" fontId="142" fillId="30" borderId="129" xfId="0" applyNumberFormat="1" applyFont="1" applyFill="1" applyBorder="1" applyAlignment="1">
      <alignment horizontal="center" vertical="center" wrapText="1"/>
    </xf>
    <xf numFmtId="39" fontId="126" fillId="10" borderId="129" xfId="1" applyNumberFormat="1" applyFont="1" applyFill="1" applyBorder="1" applyAlignment="1">
      <alignment horizontal="center" vertical="center"/>
    </xf>
    <xf numFmtId="39" fontId="126" fillId="10" borderId="132" xfId="1" applyNumberFormat="1" applyFont="1" applyFill="1" applyBorder="1" applyAlignment="1">
      <alignment horizontal="center" vertical="center"/>
    </xf>
    <xf numFmtId="39" fontId="51" fillId="17" borderId="1" xfId="0" applyNumberFormat="1" applyFont="1" applyFill="1" applyBorder="1" applyAlignment="1">
      <alignment horizontal="center" vertical="center"/>
    </xf>
    <xf numFmtId="39" fontId="146" fillId="31" borderId="44" xfId="1" applyNumberFormat="1" applyFont="1" applyFill="1" applyBorder="1" applyAlignment="1">
      <alignment horizontal="center" vertical="center" wrapText="1"/>
    </xf>
    <xf numFmtId="7" fontId="86" fillId="15" borderId="22" xfId="0" applyNumberFormat="1" applyFont="1" applyFill="1" applyBorder="1" applyAlignment="1">
      <alignment horizontal="center" vertical="center" wrapText="1"/>
    </xf>
    <xf numFmtId="4" fontId="44" fillId="5" borderId="133" xfId="1" applyNumberFormat="1" applyFont="1" applyFill="1" applyBorder="1" applyAlignment="1">
      <alignment horizontal="center" vertical="center"/>
    </xf>
    <xf numFmtId="39" fontId="76" fillId="10" borderId="138" xfId="1" applyNumberFormat="1" applyFont="1" applyFill="1" applyBorder="1" applyAlignment="1">
      <alignment horizontal="center" vertical="center" wrapText="1"/>
    </xf>
    <xf numFmtId="4" fontId="45" fillId="2" borderId="90" xfId="0" applyNumberFormat="1" applyFont="1" applyFill="1" applyBorder="1" applyAlignment="1">
      <alignment horizontal="center" vertical="center"/>
    </xf>
    <xf numFmtId="39" fontId="46" fillId="10" borderId="148" xfId="1" applyNumberFormat="1" applyFont="1" applyFill="1" applyBorder="1" applyAlignment="1">
      <alignment horizontal="center" vertical="center"/>
    </xf>
    <xf numFmtId="39" fontId="47" fillId="32" borderId="29" xfId="1" applyNumberFormat="1" applyFont="1" applyFill="1" applyBorder="1" applyAlignment="1">
      <alignment horizontal="center" vertical="center"/>
    </xf>
    <xf numFmtId="39" fontId="46" fillId="10" borderId="153" xfId="1" applyNumberFormat="1" applyFont="1" applyFill="1" applyBorder="1" applyAlignment="1">
      <alignment horizontal="center" vertical="center"/>
    </xf>
    <xf numFmtId="39" fontId="47" fillId="21" borderId="154" xfId="1" applyNumberFormat="1" applyFont="1" applyFill="1" applyBorder="1" applyAlignment="1">
      <alignment horizontal="center" vertical="center"/>
    </xf>
    <xf numFmtId="0" fontId="59" fillId="2" borderId="157" xfId="0" applyFont="1" applyFill="1" applyBorder="1" applyAlignment="1">
      <alignment horizontal="center" vertical="center" wrapText="1"/>
    </xf>
    <xf numFmtId="4" fontId="35" fillId="9" borderId="158" xfId="1" applyNumberFormat="1" applyFont="1" applyFill="1" applyBorder="1" applyAlignment="1">
      <alignment vertical="center"/>
    </xf>
    <xf numFmtId="39" fontId="79" fillId="24" borderId="65" xfId="1" applyNumberFormat="1" applyFont="1" applyFill="1" applyBorder="1" applyAlignment="1">
      <alignment horizontal="center" vertical="center"/>
    </xf>
    <xf numFmtId="4" fontId="100" fillId="2" borderId="30" xfId="1" applyNumberFormat="1" applyFont="1" applyFill="1" applyBorder="1" applyAlignment="1">
      <alignment horizontal="center" vertical="center"/>
    </xf>
    <xf numFmtId="4" fontId="64" fillId="2" borderId="0" xfId="0" applyNumberFormat="1" applyFont="1" applyFill="1" applyAlignment="1">
      <alignment horizontal="right" vertical="center"/>
    </xf>
    <xf numFmtId="0" fontId="101" fillId="2" borderId="0" xfId="0" applyFont="1" applyFill="1" applyAlignment="1">
      <alignment horizontal="center" vertical="center"/>
    </xf>
    <xf numFmtId="4" fontId="100" fillId="2" borderId="30" xfId="1" applyNumberFormat="1" applyFont="1" applyFill="1" applyBorder="1" applyAlignment="1">
      <alignment horizontal="right" vertical="center"/>
    </xf>
    <xf numFmtId="4" fontId="64" fillId="0" borderId="0" xfId="0" applyNumberFormat="1" applyFont="1" applyAlignment="1">
      <alignment horizontal="right" vertical="center"/>
    </xf>
    <xf numFmtId="0" fontId="101" fillId="0" borderId="0" xfId="0" applyFont="1" applyAlignment="1">
      <alignment horizontal="center" vertical="center"/>
    </xf>
    <xf numFmtId="0" fontId="0" fillId="2" borderId="0" xfId="0" applyFill="1" applyAlignment="1">
      <alignment vertical="center"/>
    </xf>
    <xf numFmtId="0" fontId="0" fillId="0" borderId="0" xfId="0" applyAlignment="1">
      <alignment vertical="center"/>
    </xf>
    <xf numFmtId="0" fontId="122" fillId="2" borderId="0" xfId="0" applyFont="1" applyFill="1" applyAlignment="1">
      <alignment horizontal="left" vertical="center"/>
    </xf>
    <xf numFmtId="0" fontId="122" fillId="0" borderId="0" xfId="0" applyFont="1" applyAlignment="1">
      <alignment horizontal="left" vertical="center"/>
    </xf>
    <xf numFmtId="0" fontId="79" fillId="32" borderId="140" xfId="1" applyNumberFormat="1" applyFont="1" applyFill="1" applyBorder="1" applyAlignment="1">
      <alignment horizontal="center" vertical="center" wrapText="1"/>
    </xf>
    <xf numFmtId="0" fontId="79" fillId="32" borderId="159" xfId="1" applyNumberFormat="1" applyFont="1" applyFill="1" applyBorder="1" applyAlignment="1">
      <alignment horizontal="center" vertical="center" wrapText="1"/>
    </xf>
    <xf numFmtId="39" fontId="51" fillId="17" borderId="11" xfId="0" applyNumberFormat="1" applyFont="1" applyFill="1" applyBorder="1" applyAlignment="1">
      <alignment horizontal="center" vertical="center"/>
    </xf>
    <xf numFmtId="49" fontId="45" fillId="26" borderId="100" xfId="0" applyNumberFormat="1" applyFont="1" applyFill="1" applyBorder="1" applyAlignment="1">
      <alignment horizontal="center" vertical="center" wrapText="1"/>
    </xf>
    <xf numFmtId="39" fontId="47" fillId="32" borderId="9" xfId="1" applyNumberFormat="1" applyFont="1" applyFill="1" applyBorder="1" applyAlignment="1">
      <alignment horizontal="center" vertical="center"/>
    </xf>
    <xf numFmtId="39" fontId="46" fillId="10" borderId="151" xfId="1" applyNumberFormat="1" applyFont="1" applyFill="1" applyBorder="1" applyAlignment="1">
      <alignment horizontal="center" vertical="center"/>
    </xf>
    <xf numFmtId="39" fontId="46" fillId="10" borderId="146" xfId="1" applyNumberFormat="1" applyFont="1" applyFill="1" applyBorder="1" applyAlignment="1">
      <alignment horizontal="center" vertical="center"/>
    </xf>
    <xf numFmtId="39" fontId="47" fillId="32" borderId="4" xfId="1" applyNumberFormat="1" applyFont="1" applyFill="1" applyBorder="1" applyAlignment="1">
      <alignment horizontal="center" vertical="center"/>
    </xf>
    <xf numFmtId="39" fontId="46" fillId="10" borderId="160" xfId="1" applyNumberFormat="1" applyFont="1" applyFill="1" applyBorder="1" applyAlignment="1">
      <alignment horizontal="center" vertical="center"/>
    </xf>
    <xf numFmtId="0" fontId="79" fillId="32" borderId="161" xfId="1" applyNumberFormat="1" applyFont="1" applyFill="1" applyBorder="1" applyAlignment="1">
      <alignment horizontal="center" vertical="center" wrapText="1"/>
    </xf>
    <xf numFmtId="39" fontId="47" fillId="21" borderId="162" xfId="1" applyNumberFormat="1" applyFont="1" applyFill="1" applyBorder="1" applyAlignment="1">
      <alignment horizontal="center" vertical="center"/>
    </xf>
    <xf numFmtId="39" fontId="47" fillId="21" borderId="163" xfId="1" applyNumberFormat="1" applyFont="1" applyFill="1" applyBorder="1" applyAlignment="1">
      <alignment horizontal="center" vertical="center"/>
    </xf>
    <xf numFmtId="39" fontId="47" fillId="21" borderId="164" xfId="1" applyNumberFormat="1" applyFont="1" applyFill="1" applyBorder="1" applyAlignment="1">
      <alignment horizontal="center" vertical="center"/>
    </xf>
    <xf numFmtId="7" fontId="80" fillId="22" borderId="165" xfId="0" applyNumberFormat="1" applyFont="1" applyFill="1" applyBorder="1" applyAlignment="1">
      <alignment horizontal="center"/>
    </xf>
    <xf numFmtId="39" fontId="47" fillId="21" borderId="166" xfId="1" applyNumberFormat="1" applyFont="1" applyFill="1" applyBorder="1" applyAlignment="1">
      <alignment horizontal="center" vertical="center"/>
    </xf>
    <xf numFmtId="49" fontId="76" fillId="26" borderId="100" xfId="0" applyNumberFormat="1" applyFont="1" applyFill="1" applyBorder="1" applyAlignment="1">
      <alignment horizontal="center" vertical="center" wrapText="1"/>
    </xf>
    <xf numFmtId="49" fontId="111" fillId="2" borderId="123" xfId="0" applyNumberFormat="1" applyFont="1" applyFill="1" applyBorder="1" applyAlignment="1">
      <alignment horizontal="center" vertical="center" wrapText="1"/>
    </xf>
    <xf numFmtId="4" fontId="0" fillId="2" borderId="0" xfId="0" applyNumberFormat="1" applyFill="1" applyAlignment="1">
      <alignment horizontal="center"/>
    </xf>
    <xf numFmtId="4" fontId="3" fillId="10" borderId="22" xfId="0" applyNumberFormat="1" applyFont="1" applyFill="1" applyBorder="1" applyAlignment="1">
      <alignment vertical="center"/>
    </xf>
    <xf numFmtId="39" fontId="85" fillId="17" borderId="29" xfId="1" applyNumberFormat="1" applyFont="1" applyFill="1" applyBorder="1" applyAlignment="1">
      <alignment horizontal="center" vertical="center" wrapText="1"/>
    </xf>
    <xf numFmtId="0" fontId="149" fillId="32" borderId="137" xfId="0" applyFont="1" applyFill="1" applyBorder="1" applyAlignment="1">
      <alignment horizontal="left" vertical="center" wrapText="1"/>
    </xf>
    <xf numFmtId="0" fontId="149" fillId="32" borderId="136" xfId="0" applyFont="1" applyFill="1" applyBorder="1" applyAlignment="1">
      <alignment horizontal="left" vertical="center" wrapText="1"/>
    </xf>
    <xf numFmtId="164" fontId="59" fillId="10" borderId="167" xfId="0" applyNumberFormat="1" applyFont="1" applyFill="1" applyBorder="1" applyAlignment="1">
      <alignment horizontal="left"/>
    </xf>
    <xf numFmtId="39" fontId="143" fillId="10" borderId="38" xfId="1" applyNumberFormat="1" applyFont="1" applyFill="1" applyBorder="1" applyAlignment="1">
      <alignment horizontal="center" vertical="center" wrapText="1"/>
    </xf>
    <xf numFmtId="165" fontId="59" fillId="10" borderId="38" xfId="0" applyNumberFormat="1" applyFont="1" applyFill="1" applyBorder="1" applyAlignment="1">
      <alignment horizontal="center"/>
    </xf>
    <xf numFmtId="39" fontId="147" fillId="31" borderId="8" xfId="1" applyNumberFormat="1" applyFont="1" applyFill="1" applyBorder="1" applyAlignment="1">
      <alignment horizontal="center" vertical="center" wrapText="1"/>
    </xf>
    <xf numFmtId="0" fontId="104" fillId="15" borderId="127" xfId="0" applyFont="1" applyFill="1" applyBorder="1" applyAlignment="1">
      <alignment horizontal="center" vertical="center" wrapText="1"/>
    </xf>
    <xf numFmtId="49" fontId="86" fillId="30" borderId="131" xfId="0" applyNumberFormat="1" applyFont="1" applyFill="1" applyBorder="1" applyAlignment="1">
      <alignment horizontal="center" vertical="center" wrapText="1"/>
    </xf>
    <xf numFmtId="39" fontId="46" fillId="10" borderId="168" xfId="1" applyNumberFormat="1" applyFont="1" applyFill="1" applyBorder="1" applyAlignment="1">
      <alignment horizontal="center" vertical="center"/>
    </xf>
    <xf numFmtId="39" fontId="47" fillId="21" borderId="169" xfId="1" applyNumberFormat="1" applyFont="1" applyFill="1" applyBorder="1" applyAlignment="1">
      <alignment horizontal="center" vertical="center"/>
    </xf>
    <xf numFmtId="39" fontId="47" fillId="21" borderId="170" xfId="1" applyNumberFormat="1" applyFont="1" applyFill="1" applyBorder="1" applyAlignment="1">
      <alignment horizontal="center" vertical="center"/>
    </xf>
    <xf numFmtId="39" fontId="47" fillId="21" borderId="156" xfId="1" applyNumberFormat="1" applyFont="1" applyFill="1" applyBorder="1" applyAlignment="1">
      <alignment horizontal="center" vertical="center"/>
    </xf>
    <xf numFmtId="49" fontId="112" fillId="2" borderId="0" xfId="0" applyNumberFormat="1" applyFont="1" applyFill="1" applyAlignment="1">
      <alignment horizontal="center" vertical="center" wrapText="1"/>
    </xf>
    <xf numFmtId="49" fontId="56" fillId="26" borderId="171" xfId="0" applyNumberFormat="1" applyFont="1" applyFill="1" applyBorder="1" applyAlignment="1">
      <alignment horizontal="center" vertical="center" wrapText="1"/>
    </xf>
    <xf numFmtId="4" fontId="45" fillId="2" borderId="172" xfId="2" applyNumberFormat="1" applyFont="1" applyFill="1" applyBorder="1" applyAlignment="1">
      <alignment horizontal="center" vertical="center"/>
    </xf>
    <xf numFmtId="0" fontId="98" fillId="26" borderId="173" xfId="0" applyFont="1" applyFill="1" applyBorder="1" applyAlignment="1">
      <alignment horizontal="center" vertical="center" wrapText="1"/>
    </xf>
    <xf numFmtId="43" fontId="63" fillId="17" borderId="22" xfId="1" applyFont="1" applyFill="1" applyBorder="1" applyAlignment="1">
      <alignment horizontal="center" vertical="center" wrapText="1"/>
    </xf>
    <xf numFmtId="39" fontId="46" fillId="10" borderId="174" xfId="1" applyNumberFormat="1" applyFont="1" applyFill="1" applyBorder="1" applyAlignment="1">
      <alignment horizontal="right" vertical="center" wrapText="1"/>
    </xf>
    <xf numFmtId="39" fontId="46" fillId="10" borderId="175" xfId="1" applyNumberFormat="1" applyFont="1" applyFill="1" applyBorder="1" applyAlignment="1">
      <alignment horizontal="right" vertical="center" wrapText="1"/>
    </xf>
    <xf numFmtId="39" fontId="46" fillId="10" borderId="0" xfId="1" applyNumberFormat="1" applyFont="1" applyFill="1" applyBorder="1" applyAlignment="1">
      <alignment horizontal="right" vertical="center" wrapText="1"/>
    </xf>
    <xf numFmtId="0" fontId="79" fillId="32" borderId="176" xfId="1" applyNumberFormat="1" applyFont="1" applyFill="1" applyBorder="1" applyAlignment="1">
      <alignment horizontal="center" vertical="center" wrapText="1"/>
    </xf>
    <xf numFmtId="4" fontId="72" fillId="18" borderId="177" xfId="1" applyNumberFormat="1" applyFont="1" applyFill="1" applyBorder="1" applyAlignment="1">
      <alignment horizontal="center" vertical="center" wrapText="1"/>
    </xf>
    <xf numFmtId="0" fontId="48" fillId="10" borderId="139" xfId="1" applyNumberFormat="1" applyFont="1" applyFill="1" applyBorder="1" applyAlignment="1">
      <alignment horizontal="center" vertical="center" wrapText="1"/>
    </xf>
    <xf numFmtId="4" fontId="100" fillId="10" borderId="88" xfId="1" applyNumberFormat="1" applyFont="1" applyFill="1" applyBorder="1" applyAlignment="1">
      <alignment horizontal="center" vertical="center"/>
    </xf>
    <xf numFmtId="39" fontId="108" fillId="2" borderId="2" xfId="1" applyNumberFormat="1" applyFont="1" applyFill="1" applyBorder="1" applyAlignment="1">
      <alignment horizontal="center" wrapText="1"/>
    </xf>
    <xf numFmtId="4" fontId="100" fillId="10" borderId="62" xfId="1" applyNumberFormat="1" applyFont="1" applyFill="1" applyBorder="1" applyAlignment="1">
      <alignment horizontal="center" vertical="center"/>
    </xf>
    <xf numFmtId="4" fontId="100" fillId="10" borderId="66" xfId="1" applyNumberFormat="1" applyFont="1" applyFill="1" applyBorder="1" applyAlignment="1">
      <alignment horizontal="center" vertical="center"/>
    </xf>
    <xf numFmtId="4" fontId="47" fillId="10" borderId="180" xfId="1" applyNumberFormat="1" applyFont="1" applyFill="1" applyBorder="1" applyAlignment="1">
      <alignment horizontal="center" vertical="center"/>
    </xf>
    <xf numFmtId="4" fontId="47" fillId="10" borderId="181" xfId="1" applyNumberFormat="1" applyFont="1" applyFill="1" applyBorder="1" applyAlignment="1">
      <alignment horizontal="center" vertical="center"/>
    </xf>
    <xf numFmtId="4" fontId="47" fillId="10" borderId="182" xfId="1" applyNumberFormat="1" applyFont="1" applyFill="1" applyBorder="1" applyAlignment="1">
      <alignment horizontal="center" vertical="center"/>
    </xf>
    <xf numFmtId="4" fontId="104" fillId="15" borderId="127" xfId="0" applyNumberFormat="1" applyFont="1" applyFill="1" applyBorder="1" applyAlignment="1">
      <alignment horizontal="center" vertical="center" wrapText="1"/>
    </xf>
    <xf numFmtId="0" fontId="151" fillId="2" borderId="0" xfId="0" applyFont="1" applyFill="1" applyAlignment="1">
      <alignment horizontal="center" vertical="center" wrapText="1"/>
    </xf>
    <xf numFmtId="3" fontId="99" fillId="5" borderId="0" xfId="1" applyNumberFormat="1" applyFont="1" applyFill="1" applyBorder="1" applyAlignment="1">
      <alignment horizontal="center" vertical="center" wrapText="1"/>
    </xf>
    <xf numFmtId="39" fontId="74" fillId="2" borderId="0" xfId="1" applyNumberFormat="1" applyFont="1" applyFill="1" applyBorder="1" applyAlignment="1">
      <alignment vertical="center"/>
    </xf>
    <xf numFmtId="4" fontId="123" fillId="2" borderId="0" xfId="0" applyNumberFormat="1" applyFont="1" applyFill="1" applyAlignment="1">
      <alignment horizontal="center" vertical="center" wrapText="1"/>
    </xf>
    <xf numFmtId="4" fontId="129" fillId="2" borderId="0" xfId="0" applyNumberFormat="1" applyFont="1" applyFill="1" applyAlignment="1">
      <alignment horizontal="center" vertical="center" wrapText="1"/>
    </xf>
    <xf numFmtId="39" fontId="108" fillId="2" borderId="33" xfId="1" applyNumberFormat="1" applyFont="1" applyFill="1" applyBorder="1" applyAlignment="1">
      <alignment horizontal="center" wrapText="1"/>
    </xf>
    <xf numFmtId="4" fontId="72" fillId="18" borderId="184" xfId="1" applyNumberFormat="1" applyFont="1" applyFill="1" applyBorder="1" applyAlignment="1">
      <alignment horizontal="center" vertical="center" wrapText="1"/>
    </xf>
    <xf numFmtId="1" fontId="114" fillId="2" borderId="185" xfId="0" applyNumberFormat="1" applyFont="1" applyFill="1" applyBorder="1" applyAlignment="1">
      <alignment vertical="center"/>
    </xf>
    <xf numFmtId="4" fontId="9" fillId="10" borderId="186" xfId="1" applyNumberFormat="1" applyFont="1" applyFill="1" applyBorder="1" applyAlignment="1">
      <alignment vertical="center"/>
    </xf>
    <xf numFmtId="0" fontId="16" fillId="0" borderId="1" xfId="0" applyFont="1" applyBorder="1" applyAlignment="1">
      <alignment horizontal="center" vertical="center" wrapText="1"/>
    </xf>
    <xf numFmtId="0" fontId="0" fillId="0" borderId="2" xfId="0" applyBorder="1" applyAlignment="1">
      <alignment horizontal="center" vertical="center" wrapText="1"/>
    </xf>
    <xf numFmtId="0" fontId="16" fillId="0" borderId="187" xfId="0" applyFont="1" applyBorder="1" applyAlignment="1">
      <alignment horizontal="center" vertical="center" wrapText="1"/>
    </xf>
    <xf numFmtId="0" fontId="0" fillId="0" borderId="33" xfId="0" applyBorder="1" applyAlignment="1">
      <alignment horizontal="center" vertical="center" wrapText="1"/>
    </xf>
    <xf numFmtId="0" fontId="142" fillId="19" borderId="127" xfId="0" applyFont="1" applyFill="1" applyBorder="1" applyAlignment="1">
      <alignment horizontal="center" vertical="center" wrapText="1"/>
    </xf>
    <xf numFmtId="37" fontId="34" fillId="7" borderId="127" xfId="1" applyNumberFormat="1" applyFont="1" applyFill="1" applyBorder="1" applyAlignment="1">
      <alignment horizontal="center" vertical="center" wrapText="1"/>
    </xf>
    <xf numFmtId="4" fontId="153" fillId="19" borderId="25" xfId="0" applyNumberFormat="1" applyFont="1" applyFill="1" applyBorder="1" applyAlignment="1">
      <alignment horizontal="center" vertical="center" wrapText="1"/>
    </xf>
    <xf numFmtId="0" fontId="11" fillId="2" borderId="0" xfId="0" applyFont="1" applyFill="1" applyAlignment="1">
      <alignment vertical="center"/>
    </xf>
    <xf numFmtId="39" fontId="79" fillId="24" borderId="188" xfId="1" applyNumberFormat="1" applyFont="1" applyFill="1" applyBorder="1" applyAlignment="1">
      <alignment horizontal="center" vertical="center"/>
    </xf>
    <xf numFmtId="7" fontId="12" fillId="7" borderId="189" xfId="1" applyNumberFormat="1" applyFont="1" applyFill="1" applyBorder="1" applyAlignment="1">
      <alignment horizontal="center" vertical="center" wrapText="1"/>
    </xf>
    <xf numFmtId="39" fontId="134" fillId="12" borderId="191" xfId="1" applyNumberFormat="1" applyFont="1" applyFill="1" applyBorder="1" applyAlignment="1">
      <alignment horizontal="center" vertical="center" wrapText="1"/>
    </xf>
    <xf numFmtId="4" fontId="136" fillId="13" borderId="58" xfId="0" applyNumberFormat="1" applyFont="1" applyFill="1" applyBorder="1"/>
    <xf numFmtId="4" fontId="136" fillId="13" borderId="192" xfId="0" applyNumberFormat="1" applyFont="1" applyFill="1" applyBorder="1"/>
    <xf numFmtId="4" fontId="137" fillId="11" borderId="191" xfId="0" applyNumberFormat="1" applyFont="1" applyFill="1" applyBorder="1"/>
    <xf numFmtId="39" fontId="132" fillId="12" borderId="14" xfId="1" applyNumberFormat="1" applyFont="1" applyFill="1" applyBorder="1" applyAlignment="1">
      <alignment horizontal="center" vertical="center" wrapText="1"/>
    </xf>
    <xf numFmtId="4" fontId="137" fillId="11" borderId="14" xfId="0" applyNumberFormat="1" applyFont="1" applyFill="1" applyBorder="1" applyAlignment="1">
      <alignment horizontal="right"/>
    </xf>
    <xf numFmtId="0" fontId="138" fillId="11" borderId="194" xfId="0" applyFont="1" applyFill="1" applyBorder="1" applyAlignment="1">
      <alignment horizontal="center" vertical="center" wrapText="1"/>
    </xf>
    <xf numFmtId="0" fontId="138" fillId="11" borderId="109" xfId="0" applyFont="1" applyFill="1" applyBorder="1" applyAlignment="1">
      <alignment horizontal="center"/>
    </xf>
    <xf numFmtId="0" fontId="135" fillId="11" borderId="193" xfId="0" applyFont="1" applyFill="1" applyBorder="1" applyAlignment="1">
      <alignment horizontal="right"/>
    </xf>
    <xf numFmtId="0" fontId="67" fillId="2" borderId="0" xfId="0" applyFont="1" applyFill="1" applyAlignment="1">
      <alignment horizontal="right"/>
    </xf>
    <xf numFmtId="49" fontId="144" fillId="17" borderId="97" xfId="0" applyNumberFormat="1" applyFont="1" applyFill="1" applyBorder="1" applyAlignment="1">
      <alignment horizontal="center" vertical="center" wrapText="1"/>
    </xf>
    <xf numFmtId="0" fontId="161" fillId="2" borderId="0" xfId="0" applyFont="1" applyFill="1"/>
    <xf numFmtId="3" fontId="162" fillId="2" borderId="0" xfId="0" applyNumberFormat="1" applyFont="1" applyFill="1"/>
    <xf numFmtId="37" fontId="163" fillId="2" borderId="0" xfId="0" applyNumberFormat="1" applyFont="1" applyFill="1" applyAlignment="1">
      <alignment horizontal="center"/>
    </xf>
    <xf numFmtId="0" fontId="165" fillId="26" borderId="10" xfId="0" applyFont="1" applyFill="1" applyBorder="1" applyAlignment="1">
      <alignment horizontal="center" vertical="center" wrapText="1"/>
    </xf>
    <xf numFmtId="0" fontId="3" fillId="2" borderId="195" xfId="0" applyFont="1" applyFill="1" applyBorder="1" applyAlignment="1">
      <alignment horizontal="center"/>
    </xf>
    <xf numFmtId="4" fontId="3" fillId="10" borderId="38" xfId="0" applyNumberFormat="1" applyFont="1" applyFill="1" applyBorder="1" applyAlignment="1">
      <alignment vertical="center"/>
    </xf>
    <xf numFmtId="2" fontId="167" fillId="2" borderId="183" xfId="1" applyNumberFormat="1" applyFont="1" applyFill="1" applyBorder="1" applyAlignment="1">
      <alignment horizontal="center" wrapText="1"/>
    </xf>
    <xf numFmtId="2" fontId="167" fillId="2" borderId="2" xfId="1" applyNumberFormat="1" applyFont="1" applyFill="1" applyBorder="1" applyAlignment="1">
      <alignment horizontal="center" wrapText="1"/>
    </xf>
    <xf numFmtId="0" fontId="19" fillId="2" borderId="0" xfId="0" applyFont="1" applyFill="1" applyAlignment="1">
      <alignment wrapText="1"/>
    </xf>
    <xf numFmtId="0" fontId="19" fillId="2" borderId="0" xfId="0" applyFont="1" applyFill="1" applyAlignment="1">
      <alignment horizontal="left" vertical="top" wrapText="1"/>
    </xf>
    <xf numFmtId="0" fontId="22" fillId="2" borderId="0" xfId="0" applyFont="1" applyFill="1" applyAlignment="1">
      <alignment horizontal="left" vertical="center" indent="1"/>
    </xf>
    <xf numFmtId="0" fontId="21" fillId="3" borderId="0" xfId="0" applyFont="1" applyFill="1" applyAlignment="1">
      <alignment horizontal="left" wrapText="1"/>
    </xf>
    <xf numFmtId="0" fontId="30" fillId="2" borderId="0" xfId="0" applyFont="1" applyFill="1" applyAlignment="1">
      <alignment horizontal="left" vertical="center" indent="1"/>
    </xf>
    <xf numFmtId="0" fontId="30" fillId="2" borderId="0" xfId="0" applyFont="1" applyFill="1" applyAlignment="1">
      <alignment horizontal="left" vertical="center" indent="2"/>
    </xf>
    <xf numFmtId="0" fontId="25" fillId="2" borderId="0" xfId="0" applyFont="1" applyFill="1"/>
    <xf numFmtId="0" fontId="38" fillId="2" borderId="0" xfId="0" applyFont="1" applyFill="1" applyAlignment="1">
      <alignment horizontal="left" vertical="center" indent="2"/>
    </xf>
    <xf numFmtId="0" fontId="29" fillId="2" borderId="0" xfId="0" applyFont="1" applyFill="1" applyAlignment="1">
      <alignment horizontal="left" vertical="center" indent="1"/>
    </xf>
    <xf numFmtId="0" fontId="23" fillId="2" borderId="0" xfId="0" applyFont="1" applyFill="1" applyAlignment="1">
      <alignment horizontal="left" vertical="center" indent="2"/>
    </xf>
    <xf numFmtId="0" fontId="66" fillId="2" borderId="0" xfId="0" applyFont="1" applyFill="1"/>
    <xf numFmtId="0" fontId="66" fillId="2" borderId="0" xfId="0" applyFont="1" applyFill="1" applyAlignment="1">
      <alignment wrapText="1"/>
    </xf>
    <xf numFmtId="0" fontId="22" fillId="2" borderId="0" xfId="0" applyFont="1" applyFill="1" applyAlignment="1">
      <alignment horizontal="left" indent="1"/>
    </xf>
    <xf numFmtId="39" fontId="46" fillId="29" borderId="124" xfId="1" applyNumberFormat="1" applyFont="1" applyFill="1" applyBorder="1" applyAlignment="1">
      <alignment vertical="center"/>
    </xf>
    <xf numFmtId="0" fontId="149" fillId="32" borderId="196" xfId="0" applyFont="1" applyFill="1" applyBorder="1" applyAlignment="1">
      <alignment horizontal="left" vertical="center" wrapText="1"/>
    </xf>
    <xf numFmtId="39" fontId="76" fillId="10" borderId="197" xfId="1" applyNumberFormat="1" applyFont="1" applyFill="1" applyBorder="1" applyAlignment="1">
      <alignment horizontal="center" vertical="center" wrapText="1"/>
    </xf>
    <xf numFmtId="0" fontId="48" fillId="10" borderId="197" xfId="1" applyNumberFormat="1" applyFont="1" applyFill="1" applyBorder="1" applyAlignment="1">
      <alignment horizontal="center" vertical="center" wrapText="1"/>
    </xf>
    <xf numFmtId="39" fontId="46" fillId="29" borderId="99" xfId="1" applyNumberFormat="1" applyFont="1" applyFill="1" applyBorder="1" applyAlignment="1">
      <alignment vertical="center"/>
    </xf>
    <xf numFmtId="43" fontId="47" fillId="32" borderId="97" xfId="0" applyNumberFormat="1" applyFont="1" applyFill="1" applyBorder="1" applyAlignment="1">
      <alignment horizontal="center" vertical="center" wrapText="1"/>
    </xf>
    <xf numFmtId="39" fontId="170" fillId="29" borderId="24" xfId="1" applyNumberFormat="1" applyFont="1" applyFill="1" applyBorder="1" applyAlignment="1">
      <alignment vertical="center"/>
    </xf>
    <xf numFmtId="39" fontId="170" fillId="29" borderId="21" xfId="1" applyNumberFormat="1" applyFont="1" applyFill="1" applyBorder="1" applyAlignment="1">
      <alignment vertical="center"/>
    </xf>
    <xf numFmtId="43" fontId="45" fillId="32" borderId="99" xfId="0" applyNumberFormat="1" applyFont="1" applyFill="1" applyBorder="1" applyAlignment="1">
      <alignment horizontal="center" vertical="center" wrapText="1"/>
    </xf>
    <xf numFmtId="0" fontId="172" fillId="17" borderId="0" xfId="0" applyFont="1" applyFill="1" applyAlignment="1">
      <alignment horizontal="center" wrapText="1"/>
    </xf>
    <xf numFmtId="39" fontId="170" fillId="29" borderId="37" xfId="1" applyNumberFormat="1" applyFont="1" applyFill="1" applyBorder="1" applyAlignment="1">
      <alignment vertical="center"/>
    </xf>
    <xf numFmtId="39" fontId="144" fillId="31" borderId="129" xfId="1" applyNumberFormat="1" applyFont="1" applyFill="1" applyBorder="1" applyAlignment="1">
      <alignment horizontal="center" vertical="center" wrapText="1"/>
    </xf>
    <xf numFmtId="165" fontId="59" fillId="2" borderId="20" xfId="0" applyNumberFormat="1" applyFont="1" applyFill="1" applyBorder="1" applyAlignment="1">
      <alignment horizontal="center"/>
    </xf>
    <xf numFmtId="0" fontId="0" fillId="2" borderId="20" xfId="0" applyFill="1" applyBorder="1"/>
    <xf numFmtId="49" fontId="148" fillId="2" borderId="8" xfId="1" applyNumberFormat="1" applyFont="1" applyFill="1" applyBorder="1" applyAlignment="1">
      <alignment horizontal="center" wrapText="1"/>
    </xf>
    <xf numFmtId="39" fontId="108" fillId="2" borderId="17" xfId="1" applyNumberFormat="1" applyFont="1" applyFill="1" applyBorder="1" applyAlignment="1">
      <alignment horizontal="center" wrapText="1"/>
    </xf>
    <xf numFmtId="2" fontId="105" fillId="2" borderId="17" xfId="1" applyNumberFormat="1" applyFont="1" applyFill="1" applyBorder="1" applyAlignment="1">
      <alignment horizontal="center" wrapText="1"/>
    </xf>
    <xf numFmtId="43" fontId="164" fillId="2" borderId="17" xfId="1" applyFont="1" applyFill="1" applyBorder="1" applyAlignment="1">
      <alignment horizontal="center" wrapText="1"/>
    </xf>
    <xf numFmtId="43" fontId="82" fillId="18" borderId="17" xfId="1" applyFont="1" applyFill="1" applyBorder="1" applyAlignment="1">
      <alignment horizontal="center" vertical="center" wrapText="1"/>
    </xf>
    <xf numFmtId="49" fontId="141" fillId="25" borderId="14" xfId="1" applyNumberFormat="1" applyFont="1" applyFill="1" applyBorder="1" applyAlignment="1">
      <alignment horizontal="center" wrapText="1"/>
    </xf>
    <xf numFmtId="39" fontId="175" fillId="2" borderId="10" xfId="0" applyNumberFormat="1" applyFont="1" applyFill="1" applyBorder="1"/>
    <xf numFmtId="4" fontId="49" fillId="10" borderId="199" xfId="0" applyNumberFormat="1" applyFont="1" applyFill="1" applyBorder="1" applyAlignment="1">
      <alignment vertical="center"/>
    </xf>
    <xf numFmtId="49" fontId="177" fillId="20" borderId="38" xfId="1" applyNumberFormat="1" applyFont="1" applyFill="1" applyBorder="1" applyAlignment="1">
      <alignment horizontal="center" vertical="center" wrapText="1"/>
    </xf>
    <xf numFmtId="7" fontId="178" fillId="17" borderId="102" xfId="0" applyNumberFormat="1" applyFont="1" applyFill="1" applyBorder="1" applyAlignment="1">
      <alignment horizontal="center" vertical="center" wrapText="1"/>
    </xf>
    <xf numFmtId="39" fontId="52" fillId="36" borderId="97" xfId="1" applyNumberFormat="1" applyFont="1" applyFill="1" applyBorder="1" applyAlignment="1">
      <alignment horizontal="center" vertical="center" wrapText="1"/>
    </xf>
    <xf numFmtId="4" fontId="100" fillId="10" borderId="87" xfId="1" applyNumberFormat="1" applyFont="1" applyFill="1" applyBorder="1" applyAlignment="1">
      <alignment horizontal="center" vertical="center"/>
    </xf>
    <xf numFmtId="166" fontId="35" fillId="10" borderId="122" xfId="0" applyNumberFormat="1" applyFont="1" applyFill="1" applyBorder="1" applyAlignment="1">
      <alignment vertical="center"/>
    </xf>
    <xf numFmtId="39" fontId="144" fillId="31" borderId="0" xfId="1" applyNumberFormat="1" applyFont="1" applyFill="1" applyBorder="1" applyAlignment="1">
      <alignment horizontal="center" vertical="center" wrapText="1"/>
    </xf>
    <xf numFmtId="39" fontId="144" fillId="31" borderId="19" xfId="1" applyNumberFormat="1" applyFont="1" applyFill="1" applyBorder="1" applyAlignment="1">
      <alignment horizontal="center" vertical="center" wrapText="1"/>
    </xf>
    <xf numFmtId="39" fontId="144" fillId="31" borderId="32" xfId="1" applyNumberFormat="1" applyFont="1" applyFill="1" applyBorder="1" applyAlignment="1">
      <alignment horizontal="center" vertical="center" wrapText="1"/>
    </xf>
    <xf numFmtId="166" fontId="35" fillId="10" borderId="200" xfId="0" applyNumberFormat="1" applyFont="1" applyFill="1" applyBorder="1" applyAlignment="1">
      <alignment vertical="center"/>
    </xf>
    <xf numFmtId="166" fontId="180" fillId="10" borderId="201" xfId="0" applyNumberFormat="1" applyFont="1" applyFill="1" applyBorder="1" applyAlignment="1">
      <alignment vertical="center"/>
    </xf>
    <xf numFmtId="166" fontId="180" fillId="10" borderId="121" xfId="0" applyNumberFormat="1" applyFont="1" applyFill="1" applyBorder="1" applyAlignment="1">
      <alignment vertical="center"/>
    </xf>
    <xf numFmtId="0" fontId="61" fillId="2" borderId="202" xfId="0" applyFont="1" applyFill="1" applyBorder="1" applyAlignment="1">
      <alignment horizontal="center" vertical="center"/>
    </xf>
    <xf numFmtId="0" fontId="61" fillId="2" borderId="203" xfId="0" applyFont="1" applyFill="1" applyBorder="1" applyAlignment="1">
      <alignment horizontal="center" vertical="center"/>
    </xf>
    <xf numFmtId="0" fontId="182" fillId="2" borderId="0" xfId="0" applyFont="1" applyFill="1" applyAlignment="1">
      <alignment vertical="center"/>
    </xf>
    <xf numFmtId="39" fontId="184" fillId="12" borderId="193" xfId="1" applyNumberFormat="1" applyFont="1" applyFill="1" applyBorder="1" applyAlignment="1">
      <alignment horizontal="center" vertical="center" wrapText="1"/>
    </xf>
    <xf numFmtId="0" fontId="6" fillId="14" borderId="25" xfId="0" applyFont="1" applyFill="1" applyBorder="1" applyAlignment="1">
      <alignment horizontal="center"/>
    </xf>
    <xf numFmtId="0" fontId="6" fillId="14" borderId="45" xfId="0" applyFont="1" applyFill="1" applyBorder="1" applyAlignment="1">
      <alignment horizontal="center"/>
    </xf>
    <xf numFmtId="39" fontId="14" fillId="2" borderId="27" xfId="0" applyNumberFormat="1" applyFont="1" applyFill="1" applyBorder="1"/>
    <xf numFmtId="39" fontId="6" fillId="16" borderId="128" xfId="0" applyNumberFormat="1" applyFont="1" applyFill="1" applyBorder="1"/>
    <xf numFmtId="0" fontId="6" fillId="14" borderId="1" xfId="0" applyFont="1" applyFill="1" applyBorder="1" applyAlignment="1">
      <alignment horizontal="center"/>
    </xf>
    <xf numFmtId="39" fontId="14" fillId="2" borderId="2" xfId="0" applyNumberFormat="1" applyFont="1" applyFill="1" applyBorder="1"/>
    <xf numFmtId="39" fontId="6" fillId="16" borderId="40" xfId="0" applyNumberFormat="1" applyFont="1" applyFill="1" applyBorder="1"/>
    <xf numFmtId="0" fontId="186" fillId="2" borderId="0" xfId="0" applyFont="1" applyFill="1" applyAlignment="1">
      <alignment horizontal="center"/>
    </xf>
    <xf numFmtId="39" fontId="56" fillId="9" borderId="204" xfId="1" applyNumberFormat="1" applyFont="1" applyFill="1" applyBorder="1" applyAlignment="1">
      <alignment horizontal="center" vertical="center" wrapText="1"/>
    </xf>
    <xf numFmtId="0" fontId="187" fillId="2" borderId="0" xfId="0" applyFont="1" applyFill="1" applyAlignment="1">
      <alignment horizontal="center" vertical="center" wrapText="1"/>
    </xf>
    <xf numFmtId="0" fontId="126" fillId="2" borderId="22" xfId="0" applyFont="1" applyFill="1" applyBorder="1" applyAlignment="1">
      <alignment vertical="center" wrapText="1"/>
    </xf>
    <xf numFmtId="4" fontId="35" fillId="9" borderId="107" xfId="1" applyNumberFormat="1" applyFont="1" applyFill="1" applyBorder="1" applyAlignment="1">
      <alignment vertical="center"/>
    </xf>
    <xf numFmtId="0" fontId="59" fillId="2" borderId="205" xfId="0" applyFont="1" applyFill="1" applyBorder="1" applyAlignment="1">
      <alignment horizontal="center" vertical="center"/>
    </xf>
    <xf numFmtId="7" fontId="188" fillId="15" borderId="22" xfId="0" applyNumberFormat="1" applyFont="1" applyFill="1" applyBorder="1" applyAlignment="1">
      <alignment horizontal="center" vertical="center" wrapText="1"/>
    </xf>
    <xf numFmtId="4" fontId="45" fillId="2" borderId="125" xfId="2" applyNumberFormat="1" applyFont="1" applyFill="1" applyBorder="1" applyAlignment="1">
      <alignment horizontal="center" vertical="center"/>
    </xf>
    <xf numFmtId="4" fontId="45" fillId="2" borderId="72" xfId="2" applyNumberFormat="1" applyFont="1" applyFill="1" applyBorder="1" applyAlignment="1">
      <alignment horizontal="center" vertical="center"/>
    </xf>
    <xf numFmtId="4" fontId="189" fillId="10" borderId="107" xfId="0" applyNumberFormat="1" applyFont="1" applyFill="1" applyBorder="1" applyAlignment="1">
      <alignment vertical="center"/>
    </xf>
    <xf numFmtId="4" fontId="62" fillId="15" borderId="1" xfId="0" applyNumberFormat="1" applyFont="1" applyFill="1" applyBorder="1" applyAlignment="1">
      <alignment horizontal="center" vertical="center" wrapText="1"/>
    </xf>
    <xf numFmtId="4" fontId="102" fillId="15" borderId="2" xfId="0" applyNumberFormat="1" applyFont="1" applyFill="1" applyBorder="1" applyAlignment="1">
      <alignment horizontal="center" vertical="center" wrapText="1"/>
    </xf>
    <xf numFmtId="4" fontId="62" fillId="15" borderId="11" xfId="0" applyNumberFormat="1" applyFont="1" applyFill="1" applyBorder="1" applyAlignment="1">
      <alignment horizontal="center" vertical="center" wrapText="1"/>
    </xf>
    <xf numFmtId="43" fontId="62" fillId="15" borderId="40" xfId="1" applyFont="1" applyFill="1" applyBorder="1" applyAlignment="1">
      <alignment horizontal="center"/>
    </xf>
    <xf numFmtId="0" fontId="190" fillId="2" borderId="104" xfId="0" applyFont="1" applyFill="1" applyBorder="1" applyAlignment="1">
      <alignment horizontal="center" vertical="center"/>
    </xf>
    <xf numFmtId="0" fontId="190" fillId="2" borderId="20" xfId="0" applyFont="1" applyFill="1" applyBorder="1" applyAlignment="1">
      <alignment horizontal="center" vertical="center"/>
    </xf>
    <xf numFmtId="0" fontId="50" fillId="2" borderId="20" xfId="0" applyFont="1" applyFill="1" applyBorder="1" applyAlignment="1">
      <alignment horizontal="center" vertical="center"/>
    </xf>
    <xf numFmtId="0" fontId="48" fillId="2" borderId="10" xfId="0" applyFont="1" applyFill="1" applyBorder="1" applyAlignment="1">
      <alignment vertical="center" wrapText="1"/>
    </xf>
    <xf numFmtId="0" fontId="48" fillId="2" borderId="0" xfId="0" applyFont="1" applyFill="1" applyAlignment="1">
      <alignment vertical="center" wrapText="1"/>
    </xf>
    <xf numFmtId="0" fontId="179" fillId="2" borderId="190" xfId="0" applyFont="1" applyFill="1" applyBorder="1" applyAlignment="1">
      <alignment vertical="top" wrapText="1"/>
    </xf>
    <xf numFmtId="0" fontId="179" fillId="2" borderId="0" xfId="0" applyFont="1" applyFill="1" applyAlignment="1">
      <alignment vertical="top" wrapText="1"/>
    </xf>
    <xf numFmtId="0" fontId="191" fillId="2" borderId="0" xfId="0" applyFont="1" applyFill="1" applyAlignment="1">
      <alignment horizontal="left" vertical="center" indent="2"/>
    </xf>
    <xf numFmtId="0" fontId="192" fillId="2" borderId="0" xfId="0" applyFont="1" applyFill="1" applyAlignment="1">
      <alignment horizontal="center" vertical="center"/>
    </xf>
    <xf numFmtId="0" fontId="19" fillId="38" borderId="0" xfId="0" applyFont="1" applyFill="1" applyAlignment="1">
      <alignment horizontal="left" wrapText="1"/>
    </xf>
    <xf numFmtId="0" fontId="72" fillId="2" borderId="206" xfId="0" applyFont="1" applyFill="1" applyBorder="1" applyAlignment="1">
      <alignment vertical="center" wrapText="1"/>
    </xf>
    <xf numFmtId="0" fontId="72" fillId="2" borderId="207" xfId="0" applyFont="1" applyFill="1" applyBorder="1" applyAlignment="1">
      <alignment vertical="center" wrapText="1"/>
    </xf>
    <xf numFmtId="0" fontId="47" fillId="2" borderId="208" xfId="0" applyFont="1" applyFill="1" applyBorder="1" applyAlignment="1">
      <alignment vertical="center" wrapText="1"/>
    </xf>
    <xf numFmtId="43" fontId="70" fillId="2" borderId="17" xfId="1" applyFont="1" applyFill="1" applyBorder="1" applyAlignment="1">
      <alignment horizontal="center" vertical="center" wrapText="1"/>
    </xf>
    <xf numFmtId="39" fontId="46" fillId="29" borderId="0" xfId="1" applyNumberFormat="1" applyFont="1" applyFill="1" applyBorder="1" applyAlignment="1">
      <alignment vertical="center"/>
    </xf>
    <xf numFmtId="0" fontId="196" fillId="2" borderId="190" xfId="0" applyFont="1" applyFill="1" applyBorder="1" applyAlignment="1">
      <alignment vertical="center" wrapText="1"/>
    </xf>
    <xf numFmtId="0" fontId="197" fillId="2" borderId="190" xfId="0" applyFont="1" applyFill="1" applyBorder="1" applyAlignment="1">
      <alignment vertical="center" wrapText="1"/>
    </xf>
    <xf numFmtId="39" fontId="95" fillId="24" borderId="178" xfId="1" applyNumberFormat="1" applyFont="1" applyFill="1" applyBorder="1" applyAlignment="1">
      <alignment horizontal="left" vertical="center" wrapText="1"/>
    </xf>
    <xf numFmtId="39" fontId="95" fillId="24" borderId="179" xfId="1" applyNumberFormat="1" applyFont="1" applyFill="1" applyBorder="1" applyAlignment="1">
      <alignment horizontal="left" vertical="center" wrapText="1"/>
    </xf>
    <xf numFmtId="0" fontId="122" fillId="2" borderId="0" xfId="0" applyFont="1" applyFill="1" applyAlignment="1">
      <alignment horizontal="left" vertical="center" wrapText="1"/>
    </xf>
    <xf numFmtId="39" fontId="95" fillId="24" borderId="63" xfId="1" applyNumberFormat="1" applyFont="1" applyFill="1" applyBorder="1" applyAlignment="1">
      <alignment horizontal="left" vertical="center" wrapText="1"/>
    </xf>
    <xf numFmtId="39" fontId="46" fillId="24" borderId="63" xfId="1" applyNumberFormat="1" applyFont="1" applyFill="1" applyBorder="1" applyAlignment="1">
      <alignment horizontal="left" vertical="center" wrapText="1"/>
    </xf>
    <xf numFmtId="0" fontId="122" fillId="0" borderId="0" xfId="0" applyFont="1" applyAlignment="1">
      <alignment horizontal="left" vertical="center" wrapText="1"/>
    </xf>
    <xf numFmtId="39" fontId="198" fillId="17" borderId="3" xfId="1" applyNumberFormat="1" applyFont="1" applyFill="1" applyBorder="1" applyAlignment="1">
      <alignment horizontal="center" vertical="center"/>
    </xf>
    <xf numFmtId="39" fontId="113" fillId="34" borderId="22" xfId="1" applyNumberFormat="1" applyFont="1" applyFill="1" applyBorder="1" applyAlignment="1">
      <alignment horizontal="center" vertical="center" wrapText="1"/>
    </xf>
    <xf numFmtId="37" fontId="34" fillId="10" borderId="123" xfId="1" applyNumberFormat="1" applyFont="1" applyFill="1" applyBorder="1" applyAlignment="1">
      <alignment horizontal="center" vertical="center" wrapText="1"/>
    </xf>
    <xf numFmtId="0" fontId="153" fillId="19" borderId="45" xfId="0" applyFont="1" applyFill="1" applyBorder="1" applyAlignment="1">
      <alignment horizontal="center" vertical="center" wrapText="1"/>
    </xf>
    <xf numFmtId="7" fontId="160" fillId="10" borderId="25" xfId="1" applyNumberFormat="1" applyFont="1" applyFill="1" applyBorder="1" applyAlignment="1">
      <alignment horizontal="center" vertical="center" wrapText="1"/>
    </xf>
    <xf numFmtId="0" fontId="153" fillId="19" borderId="25" xfId="0" applyFont="1" applyFill="1" applyBorder="1" applyAlignment="1">
      <alignment horizontal="center" vertical="center" wrapText="1"/>
    </xf>
    <xf numFmtId="4" fontId="152" fillId="7" borderId="25" xfId="1" applyNumberFormat="1" applyFont="1" applyFill="1" applyBorder="1" applyAlignment="1">
      <alignment horizontal="center" vertical="center" wrapText="1"/>
    </xf>
    <xf numFmtId="37" fontId="4" fillId="7" borderId="123" xfId="1" applyNumberFormat="1" applyFont="1" applyFill="1" applyBorder="1" applyAlignment="1">
      <alignment horizontal="center" vertical="center" wrapText="1"/>
    </xf>
    <xf numFmtId="39" fontId="99" fillId="7" borderId="209" xfId="1" applyNumberFormat="1" applyFont="1" applyFill="1" applyBorder="1" applyAlignment="1">
      <alignment horizontal="center" vertical="center" wrapText="1"/>
    </xf>
    <xf numFmtId="39" fontId="79" fillId="24" borderId="211" xfId="1" applyNumberFormat="1" applyFont="1" applyFill="1" applyBorder="1" applyAlignment="1">
      <alignment horizontal="center" vertical="center"/>
    </xf>
    <xf numFmtId="39" fontId="18" fillId="4" borderId="210" xfId="1" applyNumberFormat="1" applyFont="1" applyFill="1" applyBorder="1" applyAlignment="1">
      <alignment horizontal="center" vertical="center"/>
    </xf>
    <xf numFmtId="3" fontId="174" fillId="7" borderId="100" xfId="1" applyNumberFormat="1" applyFont="1" applyFill="1" applyBorder="1" applyAlignment="1">
      <alignment horizontal="center" vertical="center" wrapText="1"/>
    </xf>
    <xf numFmtId="39" fontId="84" fillId="23" borderId="112" xfId="1" applyNumberFormat="1" applyFont="1" applyFill="1" applyBorder="1" applyAlignment="1">
      <alignment horizontal="center" vertical="center" wrapText="1"/>
    </xf>
    <xf numFmtId="39" fontId="84" fillId="23" borderId="58" xfId="1" applyNumberFormat="1" applyFont="1" applyFill="1" applyBorder="1" applyAlignment="1">
      <alignment horizontal="center" vertical="center" wrapText="1"/>
    </xf>
    <xf numFmtId="39" fontId="84" fillId="23" borderId="113" xfId="1" applyNumberFormat="1" applyFont="1" applyFill="1" applyBorder="1" applyAlignment="1">
      <alignment horizontal="center" vertical="center" wrapText="1"/>
    </xf>
    <xf numFmtId="49" fontId="56" fillId="36" borderId="11" xfId="1" applyNumberFormat="1" applyFont="1" applyFill="1" applyBorder="1" applyAlignment="1">
      <alignment horizontal="center" vertical="center" wrapText="1"/>
    </xf>
    <xf numFmtId="49" fontId="56" fillId="36" borderId="99" xfId="1" applyNumberFormat="1" applyFont="1" applyFill="1" applyBorder="1" applyAlignment="1">
      <alignment horizontal="center" vertical="center" wrapText="1"/>
    </xf>
    <xf numFmtId="39" fontId="145" fillId="17" borderId="0" xfId="1" applyNumberFormat="1" applyFont="1" applyFill="1" applyBorder="1" applyAlignment="1">
      <alignment horizontal="center" vertical="center" wrapText="1"/>
    </xf>
    <xf numFmtId="39" fontId="85" fillId="31" borderId="8" xfId="1" applyNumberFormat="1" applyFont="1" applyFill="1" applyBorder="1" applyAlignment="1">
      <alignment horizontal="center" vertical="center" wrapText="1"/>
    </xf>
    <xf numFmtId="39" fontId="85" fillId="31" borderId="14" xfId="1" applyNumberFormat="1" applyFont="1" applyFill="1" applyBorder="1" applyAlignment="1">
      <alignment horizontal="center" vertical="center" wrapText="1"/>
    </xf>
    <xf numFmtId="4" fontId="35" fillId="9" borderId="29" xfId="1" applyNumberFormat="1" applyFont="1" applyFill="1" applyBorder="1" applyAlignment="1">
      <alignment horizontal="center"/>
    </xf>
    <xf numFmtId="4" fontId="35" fillId="9" borderId="38" xfId="1" applyNumberFormat="1" applyFont="1" applyFill="1" applyBorder="1" applyAlignment="1">
      <alignment horizontal="center"/>
    </xf>
    <xf numFmtId="39" fontId="51" fillId="17" borderId="8" xfId="1" applyNumberFormat="1" applyFont="1" applyFill="1" applyBorder="1" applyAlignment="1">
      <alignment horizontal="center" vertical="center" wrapText="1"/>
    </xf>
    <xf numFmtId="39" fontId="51" fillId="17" borderId="14" xfId="1" applyNumberFormat="1" applyFont="1" applyFill="1" applyBorder="1" applyAlignment="1">
      <alignment horizontal="center" vertical="center" wrapText="1"/>
    </xf>
    <xf numFmtId="39" fontId="85" fillId="17" borderId="0" xfId="1" applyNumberFormat="1" applyFont="1" applyFill="1" applyBorder="1" applyAlignment="1">
      <alignment horizontal="center" vertical="center" wrapText="1"/>
    </xf>
    <xf numFmtId="0" fontId="97" fillId="17" borderId="0" xfId="0" applyFont="1" applyFill="1" applyAlignment="1">
      <alignment horizontal="center"/>
    </xf>
    <xf numFmtId="0" fontId="4" fillId="28" borderId="97" xfId="0" applyFont="1" applyFill="1" applyBorder="1" applyAlignment="1">
      <alignment horizontal="center" vertical="center" wrapText="1"/>
    </xf>
    <xf numFmtId="0" fontId="15" fillId="28" borderId="98" xfId="0" applyFont="1" applyFill="1" applyBorder="1" applyAlignment="1">
      <alignment horizontal="center" vertical="center" wrapText="1"/>
    </xf>
    <xf numFmtId="0" fontId="15" fillId="28" borderId="99" xfId="0" applyFont="1" applyFill="1" applyBorder="1" applyAlignment="1">
      <alignment horizontal="center" vertical="center" wrapText="1"/>
    </xf>
    <xf numFmtId="49" fontId="106" fillId="2" borderId="1" xfId="0" applyNumberFormat="1" applyFont="1" applyFill="1" applyBorder="1" applyAlignment="1">
      <alignment horizontal="center" vertical="center"/>
    </xf>
    <xf numFmtId="49" fontId="106" fillId="2" borderId="2" xfId="0" applyNumberFormat="1" applyFont="1" applyFill="1" applyBorder="1" applyAlignment="1">
      <alignment horizontal="center" vertical="center"/>
    </xf>
    <xf numFmtId="0" fontId="47" fillId="2" borderId="18" xfId="0" applyFont="1" applyFill="1" applyBorder="1" applyAlignment="1">
      <alignment horizontal="center" vertical="center" wrapText="1"/>
    </xf>
    <xf numFmtId="0" fontId="47" fillId="2" borderId="23" xfId="0" applyFont="1" applyFill="1" applyBorder="1" applyAlignment="1">
      <alignment horizontal="center" vertical="center" wrapText="1"/>
    </xf>
    <xf numFmtId="0" fontId="47" fillId="2" borderId="43" xfId="0" applyFont="1" applyFill="1" applyBorder="1" applyAlignment="1">
      <alignment horizontal="center" vertical="center" wrapText="1"/>
    </xf>
    <xf numFmtId="0" fontId="155" fillId="35" borderId="3" xfId="0" applyFont="1" applyFill="1" applyBorder="1" applyAlignment="1">
      <alignment horizontal="center" vertical="center" wrapText="1"/>
    </xf>
    <xf numFmtId="0" fontId="155" fillId="35" borderId="6" xfId="0" applyFont="1" applyFill="1" applyBorder="1" applyAlignment="1">
      <alignment horizontal="center" vertical="center" wrapText="1"/>
    </xf>
    <xf numFmtId="0" fontId="155" fillId="35" borderId="4" xfId="0" applyFont="1" applyFill="1" applyBorder="1" applyAlignment="1">
      <alignment horizontal="center" vertical="center" wrapText="1"/>
    </xf>
    <xf numFmtId="164" fontId="45" fillId="37" borderId="8" xfId="3" applyNumberFormat="1" applyFont="1" applyFill="1" applyBorder="1" applyAlignment="1">
      <alignment horizontal="center" vertical="center"/>
    </xf>
    <xf numFmtId="164" fontId="45" fillId="37" borderId="14" xfId="3" applyNumberFormat="1" applyFont="1" applyFill="1" applyBorder="1" applyAlignment="1">
      <alignment horizontal="center" vertical="center"/>
    </xf>
    <xf numFmtId="0" fontId="45" fillId="2" borderId="91" xfId="0" applyFont="1" applyFill="1" applyBorder="1" applyAlignment="1">
      <alignment horizontal="left" vertical="center" wrapText="1"/>
    </xf>
    <xf numFmtId="0" fontId="45" fillId="2" borderId="92" xfId="0" applyFont="1" applyFill="1" applyBorder="1" applyAlignment="1">
      <alignment horizontal="left" vertical="center" wrapText="1"/>
    </xf>
    <xf numFmtId="0" fontId="112" fillId="2" borderId="0" xfId="0" applyFont="1" applyFill="1" applyAlignment="1">
      <alignment horizontal="center" vertical="center" wrapText="1"/>
    </xf>
    <xf numFmtId="39" fontId="86" fillId="19" borderId="24" xfId="1" applyNumberFormat="1" applyFont="1" applyFill="1" applyBorder="1" applyAlignment="1">
      <alignment horizontal="center" vertical="center" wrapText="1"/>
    </xf>
    <xf numFmtId="39" fontId="86" fillId="19" borderId="37" xfId="1" applyNumberFormat="1" applyFont="1" applyFill="1" applyBorder="1" applyAlignment="1">
      <alignment horizontal="center" vertical="center" wrapText="1"/>
    </xf>
    <xf numFmtId="7" fontId="94" fillId="19" borderId="10" xfId="0" applyNumberFormat="1" applyFont="1" applyFill="1" applyBorder="1" applyAlignment="1">
      <alignment horizontal="center" vertical="center" wrapText="1"/>
    </xf>
    <xf numFmtId="7" fontId="94" fillId="19" borderId="18" xfId="0" applyNumberFormat="1" applyFont="1" applyFill="1" applyBorder="1" applyAlignment="1">
      <alignment horizontal="center" vertical="center" wrapText="1"/>
    </xf>
    <xf numFmtId="0" fontId="63" fillId="19" borderId="98" xfId="0" applyFont="1" applyFill="1" applyBorder="1" applyAlignment="1">
      <alignment horizontal="center" vertical="center" wrapText="1"/>
    </xf>
    <xf numFmtId="0" fontId="63" fillId="19" borderId="99" xfId="0" applyFont="1" applyFill="1" applyBorder="1" applyAlignment="1">
      <alignment horizontal="center" vertical="center" wrapText="1"/>
    </xf>
    <xf numFmtId="0" fontId="116" fillId="2" borderId="0" xfId="0" applyFont="1" applyFill="1" applyAlignment="1">
      <alignment horizontal="center" vertical="center" wrapText="1"/>
    </xf>
    <xf numFmtId="0" fontId="116" fillId="2" borderId="18" xfId="0" applyFont="1" applyFill="1" applyBorder="1" applyAlignment="1">
      <alignment horizontal="center" vertical="center" wrapText="1"/>
    </xf>
    <xf numFmtId="0" fontId="42" fillId="31" borderId="27" xfId="0" applyFont="1" applyFill="1" applyBorder="1" applyAlignment="1">
      <alignment horizontal="center" vertical="center" wrapText="1"/>
    </xf>
    <xf numFmtId="0" fontId="42" fillId="31" borderId="30" xfId="0" applyFont="1" applyFill="1" applyBorder="1" applyAlignment="1">
      <alignment horizontal="center" vertical="center" wrapText="1"/>
    </xf>
    <xf numFmtId="0" fontId="42" fillId="31" borderId="28" xfId="0" applyFont="1" applyFill="1" applyBorder="1" applyAlignment="1">
      <alignment horizontal="center" vertical="center" wrapText="1"/>
    </xf>
    <xf numFmtId="0" fontId="45" fillId="2" borderId="91" xfId="0" applyFont="1" applyFill="1" applyBorder="1" applyAlignment="1">
      <alignment horizontal="left" vertical="center"/>
    </xf>
    <xf numFmtId="0" fontId="45" fillId="2" borderId="92" xfId="0" applyFont="1" applyFill="1" applyBorder="1" applyAlignment="1">
      <alignment horizontal="left" vertical="center"/>
    </xf>
    <xf numFmtId="0" fontId="45" fillId="6" borderId="82" xfId="0" applyFont="1" applyFill="1" applyBorder="1" applyAlignment="1">
      <alignment horizontal="left" vertical="center" wrapText="1"/>
    </xf>
    <xf numFmtId="0" fontId="45" fillId="6" borderId="83" xfId="0" applyFont="1" applyFill="1" applyBorder="1" applyAlignment="1">
      <alignment horizontal="left" vertical="center" wrapText="1"/>
    </xf>
    <xf numFmtId="7" fontId="44" fillId="2" borderId="91" xfId="0" applyNumberFormat="1" applyFont="1" applyFill="1" applyBorder="1" applyAlignment="1">
      <alignment horizontal="left" vertical="center" wrapText="1"/>
    </xf>
    <xf numFmtId="7" fontId="44" fillId="2" borderId="92" xfId="0" applyNumberFormat="1" applyFont="1" applyFill="1" applyBorder="1" applyAlignment="1">
      <alignment horizontal="left" vertical="center" wrapText="1"/>
    </xf>
    <xf numFmtId="0" fontId="44" fillId="2" borderId="134" xfId="0" applyFont="1" applyFill="1" applyBorder="1" applyAlignment="1">
      <alignment horizontal="left" vertical="center" wrapText="1"/>
    </xf>
    <xf numFmtId="0" fontId="44" fillId="2" borderId="135" xfId="0" applyFont="1" applyFill="1" applyBorder="1" applyAlignment="1">
      <alignment horizontal="left" vertical="center" wrapText="1"/>
    </xf>
    <xf numFmtId="0" fontId="44" fillId="2" borderId="85" xfId="0" applyFont="1" applyFill="1" applyBorder="1" applyAlignment="1">
      <alignment horizontal="left" vertical="center" wrapText="1"/>
    </xf>
    <xf numFmtId="0" fontId="44" fillId="2" borderId="35" xfId="0" applyFont="1" applyFill="1" applyBorder="1" applyAlignment="1">
      <alignment horizontal="left" vertical="center" wrapText="1"/>
    </xf>
    <xf numFmtId="0" fontId="45" fillId="2" borderId="86" xfId="0" applyFont="1" applyFill="1" applyBorder="1" applyAlignment="1">
      <alignment horizontal="left" vertical="center" wrapText="1"/>
    </xf>
    <xf numFmtId="0" fontId="45" fillId="2" borderId="73" xfId="0" applyFont="1" applyFill="1" applyBorder="1" applyAlignment="1">
      <alignment horizontal="left" vertical="center" wrapText="1"/>
    </xf>
    <xf numFmtId="0" fontId="140" fillId="2" borderId="0" xfId="0" applyFont="1" applyFill="1" applyAlignment="1">
      <alignment horizontal="center" vertical="center" wrapText="1"/>
    </xf>
    <xf numFmtId="0" fontId="87" fillId="15" borderId="9" xfId="0" applyFont="1" applyFill="1" applyBorder="1" applyAlignment="1">
      <alignment horizontal="center" vertical="center" wrapText="1"/>
    </xf>
    <xf numFmtId="0" fontId="87" fillId="15" borderId="15" xfId="0" applyFont="1" applyFill="1" applyBorder="1" applyAlignment="1">
      <alignment horizontal="center" vertical="center" wrapText="1"/>
    </xf>
    <xf numFmtId="0" fontId="87" fillId="15" borderId="7" xfId="0" applyFont="1" applyFill="1" applyBorder="1" applyAlignment="1">
      <alignment horizontal="center" vertical="center" wrapText="1"/>
    </xf>
    <xf numFmtId="0" fontId="87" fillId="15" borderId="16" xfId="0" applyFont="1" applyFill="1" applyBorder="1" applyAlignment="1">
      <alignment horizontal="center" vertical="center" wrapText="1"/>
    </xf>
    <xf numFmtId="0" fontId="62" fillId="17" borderId="22" xfId="0" applyFont="1" applyFill="1" applyBorder="1" applyAlignment="1">
      <alignment horizontal="center" vertical="center"/>
    </xf>
    <xf numFmtId="0" fontId="150" fillId="17" borderId="10" xfId="0" applyFont="1" applyFill="1" applyBorder="1" applyAlignment="1">
      <alignment horizontal="center" vertical="center" wrapText="1"/>
    </xf>
    <xf numFmtId="0" fontId="150" fillId="17" borderId="15" xfId="0" applyFont="1" applyFill="1" applyBorder="1" applyAlignment="1">
      <alignment horizontal="center" vertical="center" wrapText="1"/>
    </xf>
    <xf numFmtId="0" fontId="150" fillId="17" borderId="0" xfId="0" applyFont="1" applyFill="1" applyAlignment="1">
      <alignment horizontal="center" vertical="center" wrapText="1"/>
    </xf>
    <xf numFmtId="0" fontId="150" fillId="17" borderId="19" xfId="0" applyFont="1" applyFill="1" applyBorder="1" applyAlignment="1">
      <alignment horizontal="center" vertical="center" wrapText="1"/>
    </xf>
    <xf numFmtId="0" fontId="45" fillId="2" borderId="84" xfId="0" applyFont="1" applyFill="1" applyBorder="1" applyAlignment="1">
      <alignment horizontal="left" vertical="center" wrapText="1"/>
    </xf>
    <xf numFmtId="0" fontId="45" fillId="2" borderId="52" xfId="0" applyFont="1" applyFill="1" applyBorder="1" applyAlignment="1">
      <alignment horizontal="left" vertical="center" wrapText="1"/>
    </xf>
    <xf numFmtId="49" fontId="124" fillId="17" borderId="0" xfId="0" applyNumberFormat="1" applyFont="1" applyFill="1" applyAlignment="1">
      <alignment horizontal="center" vertical="center" wrapText="1"/>
    </xf>
    <xf numFmtId="49" fontId="124" fillId="17" borderId="5" xfId="0" applyNumberFormat="1" applyFont="1" applyFill="1" applyBorder="1" applyAlignment="1">
      <alignment horizontal="center" vertical="center" wrapText="1"/>
    </xf>
    <xf numFmtId="0" fontId="93" fillId="2" borderId="84" xfId="0" applyFont="1" applyFill="1" applyBorder="1" applyAlignment="1">
      <alignment horizontal="left" vertical="center"/>
    </xf>
    <xf numFmtId="0" fontId="93" fillId="2" borderId="52" xfId="0" applyFont="1" applyFill="1" applyBorder="1" applyAlignment="1">
      <alignment horizontal="left" vertical="center"/>
    </xf>
    <xf numFmtId="0" fontId="45" fillId="2" borderId="93" xfId="0" applyFont="1" applyFill="1" applyBorder="1" applyAlignment="1">
      <alignment horizontal="left" vertical="center" wrapText="1"/>
    </xf>
    <xf numFmtId="0" fontId="45" fillId="2" borderId="94" xfId="0" applyFont="1" applyFill="1" applyBorder="1" applyAlignment="1">
      <alignment horizontal="left" vertical="center" wrapText="1"/>
    </xf>
    <xf numFmtId="39" fontId="35" fillId="32" borderId="145" xfId="1" applyNumberFormat="1" applyFont="1" applyFill="1" applyBorder="1" applyAlignment="1">
      <alignment horizontal="center"/>
    </xf>
    <xf numFmtId="39" fontId="35" fillId="32" borderId="146" xfId="1" applyNumberFormat="1" applyFont="1" applyFill="1" applyBorder="1" applyAlignment="1">
      <alignment horizontal="center"/>
    </xf>
    <xf numFmtId="39" fontId="35" fillId="32" borderId="147" xfId="1" applyNumberFormat="1" applyFont="1" applyFill="1" applyBorder="1" applyAlignment="1">
      <alignment horizontal="center"/>
    </xf>
    <xf numFmtId="39" fontId="56" fillId="33" borderId="198" xfId="1" applyNumberFormat="1" applyFont="1" applyFill="1" applyBorder="1" applyAlignment="1">
      <alignment horizontal="center" vertical="center"/>
    </xf>
    <xf numFmtId="39" fontId="56" fillId="33" borderId="155" xfId="1" applyNumberFormat="1" applyFont="1" applyFill="1" applyBorder="1" applyAlignment="1">
      <alignment horizontal="center" vertical="center"/>
    </xf>
    <xf numFmtId="39" fontId="56" fillId="33" borderId="156" xfId="1" applyNumberFormat="1" applyFont="1" applyFill="1" applyBorder="1" applyAlignment="1">
      <alignment horizontal="center" vertical="center"/>
    </xf>
    <xf numFmtId="39" fontId="35" fillId="32" borderId="185" xfId="1" applyNumberFormat="1" applyFont="1" applyFill="1" applyBorder="1" applyAlignment="1">
      <alignment horizontal="center" vertical="center"/>
    </xf>
    <xf numFmtId="39" fontId="35" fillId="32" borderId="95" xfId="1" applyNumberFormat="1" applyFont="1" applyFill="1" applyBorder="1" applyAlignment="1">
      <alignment horizontal="center" vertical="center"/>
    </xf>
    <xf numFmtId="39" fontId="35" fillId="32" borderId="31" xfId="1" applyNumberFormat="1" applyFont="1" applyFill="1" applyBorder="1" applyAlignment="1">
      <alignment horizontal="center" vertical="center"/>
    </xf>
    <xf numFmtId="39" fontId="35" fillId="32" borderId="149" xfId="1" applyNumberFormat="1" applyFont="1" applyFill="1" applyBorder="1" applyAlignment="1">
      <alignment horizontal="center"/>
    </xf>
    <xf numFmtId="39" fontId="35" fillId="32" borderId="10" xfId="1" applyNumberFormat="1" applyFont="1" applyFill="1" applyBorder="1" applyAlignment="1">
      <alignment horizontal="center"/>
    </xf>
    <xf numFmtId="39" fontId="35" fillId="32" borderId="15" xfId="1" applyNumberFormat="1" applyFont="1" applyFill="1" applyBorder="1" applyAlignment="1">
      <alignment horizontal="center"/>
    </xf>
    <xf numFmtId="39" fontId="35" fillId="32" borderId="150" xfId="1" applyNumberFormat="1" applyFont="1" applyFill="1" applyBorder="1" applyAlignment="1">
      <alignment horizontal="center"/>
    </xf>
    <xf numFmtId="39" fontId="35" fillId="32" borderId="151" xfId="1" applyNumberFormat="1" applyFont="1" applyFill="1" applyBorder="1" applyAlignment="1">
      <alignment horizontal="center"/>
    </xf>
    <xf numFmtId="39" fontId="35" fillId="32" borderId="152" xfId="1" applyNumberFormat="1" applyFont="1" applyFill="1" applyBorder="1" applyAlignment="1">
      <alignment horizontal="center"/>
    </xf>
    <xf numFmtId="3" fontId="173" fillId="0" borderId="143" xfId="2" applyNumberFormat="1" applyFont="1" applyFill="1" applyBorder="1" applyAlignment="1">
      <alignment horizontal="center" vertical="center"/>
    </xf>
    <xf numFmtId="3" fontId="173" fillId="0" borderId="144" xfId="2" applyNumberFormat="1" applyFont="1" applyFill="1" applyBorder="1" applyAlignment="1">
      <alignment horizontal="center" vertical="center"/>
    </xf>
    <xf numFmtId="0" fontId="63" fillId="19" borderId="17" xfId="0" applyFont="1" applyFill="1" applyBorder="1" applyAlignment="1">
      <alignment horizontal="center" vertical="center" wrapText="1"/>
    </xf>
    <xf numFmtId="0" fontId="63" fillId="19" borderId="14" xfId="0" applyFont="1" applyFill="1" applyBorder="1" applyAlignment="1">
      <alignment horizontal="center" vertical="center" wrapText="1"/>
    </xf>
    <xf numFmtId="0" fontId="45" fillId="2" borderId="141" xfId="0" applyFont="1" applyFill="1" applyBorder="1" applyAlignment="1">
      <alignment horizontal="left" vertical="center"/>
    </xf>
    <xf numFmtId="0" fontId="45" fillId="2" borderId="142" xfId="0" applyFont="1" applyFill="1" applyBorder="1" applyAlignment="1">
      <alignment horizontal="left" vertical="center"/>
    </xf>
    <xf numFmtId="0" fontId="179" fillId="2" borderId="9" xfId="0" applyFont="1" applyFill="1" applyBorder="1" applyAlignment="1">
      <alignment horizontal="left" vertical="top" wrapText="1"/>
    </xf>
    <xf numFmtId="0" fontId="179" fillId="2" borderId="10" xfId="0" applyFont="1" applyFill="1" applyBorder="1" applyAlignment="1">
      <alignment horizontal="left" vertical="top" wrapText="1"/>
    </xf>
    <xf numFmtId="0" fontId="179" fillId="2" borderId="15" xfId="0" applyFont="1" applyFill="1" applyBorder="1" applyAlignment="1">
      <alignment horizontal="left" vertical="top" wrapText="1"/>
    </xf>
    <xf numFmtId="0" fontId="179" fillId="2" borderId="20" xfId="0" applyFont="1" applyFill="1" applyBorder="1" applyAlignment="1">
      <alignment horizontal="left" vertical="top" wrapText="1"/>
    </xf>
    <xf numFmtId="0" fontId="179" fillId="2" borderId="0" xfId="0" applyFont="1" applyFill="1" applyAlignment="1">
      <alignment horizontal="left" vertical="top" wrapText="1"/>
    </xf>
    <xf numFmtId="0" fontId="179" fillId="2" borderId="19" xfId="0" applyFont="1" applyFill="1" applyBorder="1" applyAlignment="1">
      <alignment horizontal="left" vertical="top" wrapText="1"/>
    </xf>
    <xf numFmtId="0" fontId="179" fillId="2" borderId="7" xfId="0" applyFont="1" applyFill="1" applyBorder="1" applyAlignment="1">
      <alignment horizontal="left" vertical="top" wrapText="1"/>
    </xf>
    <xf numFmtId="0" fontId="179" fillId="2" borderId="18" xfId="0" applyFont="1" applyFill="1" applyBorder="1" applyAlignment="1">
      <alignment horizontal="left" vertical="top" wrapText="1"/>
    </xf>
    <xf numFmtId="0" fontId="179" fillId="2" borderId="16" xfId="0" applyFont="1" applyFill="1" applyBorder="1" applyAlignment="1">
      <alignment horizontal="left" vertical="top" wrapText="1"/>
    </xf>
    <xf numFmtId="0" fontId="41" fillId="19" borderId="8" xfId="0" applyFont="1" applyFill="1" applyBorder="1" applyAlignment="1">
      <alignment horizontal="center" vertical="center" wrapText="1"/>
    </xf>
    <xf numFmtId="0" fontId="41" fillId="19" borderId="17" xfId="0" applyFont="1" applyFill="1" applyBorder="1" applyAlignment="1">
      <alignment horizontal="center" vertical="center" wrapText="1"/>
    </xf>
    <xf numFmtId="0" fontId="41" fillId="19" borderId="14" xfId="0" applyFont="1" applyFill="1" applyBorder="1" applyAlignment="1">
      <alignment horizontal="center" vertical="center" wrapText="1"/>
    </xf>
    <xf numFmtId="0" fontId="17" fillId="7" borderId="24" xfId="1" applyNumberFormat="1" applyFont="1" applyFill="1" applyBorder="1" applyAlignment="1">
      <alignment horizontal="center" vertical="center" wrapText="1"/>
    </xf>
    <xf numFmtId="0" fontId="17" fillId="7" borderId="21" xfId="1" applyNumberFormat="1" applyFont="1" applyFill="1" applyBorder="1" applyAlignment="1">
      <alignment horizontal="center" vertical="center" wrapText="1"/>
    </xf>
    <xf numFmtId="0" fontId="17" fillId="7" borderId="37" xfId="1" applyNumberFormat="1" applyFont="1" applyFill="1" applyBorder="1" applyAlignment="1">
      <alignment horizontal="center" vertical="center" wrapText="1"/>
    </xf>
    <xf numFmtId="0" fontId="17" fillId="7" borderId="6" xfId="1" applyNumberFormat="1" applyFont="1" applyFill="1" applyBorder="1" applyAlignment="1">
      <alignment horizontal="center" vertical="center" wrapText="1"/>
    </xf>
    <xf numFmtId="0" fontId="17" fillId="7" borderId="0" xfId="1" applyNumberFormat="1" applyFont="1" applyFill="1" applyBorder="1" applyAlignment="1">
      <alignment horizontal="center" vertical="center" wrapText="1"/>
    </xf>
    <xf numFmtId="0" fontId="17" fillId="7" borderId="5" xfId="1" applyNumberFormat="1" applyFont="1" applyFill="1" applyBorder="1" applyAlignment="1">
      <alignment horizontal="center" vertical="center" wrapText="1"/>
    </xf>
    <xf numFmtId="39" fontId="73" fillId="2" borderId="60" xfId="1" applyNumberFormat="1" applyFont="1" applyFill="1" applyBorder="1" applyAlignment="1">
      <alignment horizontal="center"/>
    </xf>
    <xf numFmtId="39" fontId="73" fillId="2" borderId="30" xfId="1" applyNumberFormat="1" applyFont="1" applyFill="1" applyBorder="1" applyAlignment="1">
      <alignment horizontal="center"/>
    </xf>
    <xf numFmtId="39" fontId="73" fillId="2" borderId="28" xfId="1" applyNumberFormat="1" applyFont="1" applyFill="1" applyBorder="1" applyAlignment="1">
      <alignment horizontal="center"/>
    </xf>
    <xf numFmtId="39" fontId="152" fillId="7" borderId="25" xfId="1" applyNumberFormat="1" applyFont="1" applyFill="1" applyBorder="1" applyAlignment="1">
      <alignment horizontal="center" vertical="center" wrapText="1"/>
    </xf>
    <xf numFmtId="4" fontId="153" fillId="17" borderId="0" xfId="0" applyNumberFormat="1" applyFont="1" applyFill="1" applyAlignment="1">
      <alignment horizontal="center" vertical="center" wrapText="1"/>
    </xf>
    <xf numFmtId="4" fontId="152" fillId="7" borderId="25" xfId="1" applyNumberFormat="1" applyFont="1" applyFill="1" applyBorder="1" applyAlignment="1">
      <alignment horizontal="center" vertical="center" wrapText="1"/>
    </xf>
    <xf numFmtId="0" fontId="158" fillId="2" borderId="18" xfId="0" applyFont="1" applyFill="1" applyBorder="1" applyAlignment="1">
      <alignment horizontal="center"/>
    </xf>
    <xf numFmtId="0" fontId="157" fillId="2" borderId="18" xfId="0" applyFont="1" applyFill="1" applyBorder="1" applyAlignment="1">
      <alignment horizontal="center"/>
    </xf>
    <xf numFmtId="0" fontId="159" fillId="2" borderId="18" xfId="0" applyFont="1" applyFill="1" applyBorder="1" applyAlignment="1">
      <alignment horizontal="center" wrapText="1"/>
    </xf>
    <xf numFmtId="0" fontId="131" fillId="2" borderId="18" xfId="0" applyFont="1" applyFill="1" applyBorder="1" applyAlignment="1">
      <alignment horizontal="center" wrapText="1"/>
    </xf>
  </cellXfs>
  <cellStyles count="4">
    <cellStyle name="Comma" xfId="1" builtinId="3"/>
    <cellStyle name="Currency" xfId="2" builtinId="4"/>
    <cellStyle name="Normal" xfId="0" builtinId="0"/>
    <cellStyle name="Percent" xfId="3" builtinId="5"/>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BF0D3E"/>
      </font>
    </dxf>
    <dxf>
      <font>
        <color rgb="FFBF0D3E"/>
      </font>
    </dxf>
    <dxf>
      <font>
        <color rgb="FF9C0006"/>
      </font>
      <fill>
        <patternFill>
          <bgColor rgb="FFFFC7CE"/>
        </patternFill>
      </fill>
    </dxf>
    <dxf>
      <font>
        <color rgb="FF9C0006"/>
      </font>
      <fill>
        <patternFill>
          <bgColor rgb="FFFFC7CE"/>
        </patternFill>
      </fill>
    </dxf>
    <dxf>
      <font>
        <color rgb="FFBF0D3E"/>
      </font>
    </dxf>
    <dxf>
      <font>
        <color rgb="FFBF0D3E"/>
      </font>
    </dxf>
    <dxf>
      <font>
        <color rgb="FF9C0006"/>
      </font>
      <fill>
        <patternFill>
          <bgColor rgb="FFFFC7CE"/>
        </patternFill>
      </fill>
    </dxf>
    <dxf>
      <font>
        <color rgb="FFFF0000"/>
      </font>
    </dxf>
    <dxf>
      <font>
        <color rgb="FFBF0D3E"/>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C00000"/>
        </patternFill>
      </fill>
    </dxf>
    <dxf>
      <fill>
        <patternFill>
          <bgColor rgb="FFC00000"/>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644"/>
      <color rgb="FF012169"/>
      <color rgb="FF01194F"/>
      <color rgb="FF011D5B"/>
      <color rgb="FFFDBD3D"/>
      <color rgb="FFF0F0F0"/>
      <color rgb="FFBF0D3E"/>
      <color rgb="FF8E0047"/>
      <color rgb="FFEFF6EA"/>
      <color rgb="FFFED3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2646872</xdr:colOff>
      <xdr:row>350</xdr:row>
      <xdr:rowOff>63441</xdr:rowOff>
    </xdr:from>
    <xdr:ext cx="860125" cy="209550"/>
    <xdr:sp macro="" textlink="">
      <xdr:nvSpPr>
        <xdr:cNvPr id="10328" name="Check Box 88" hidden="1">
          <a:extLst>
            <a:ext uri="{63B3BB69-23CF-44E3-9099-C40C66FF867C}">
              <a14:compatExt xmlns:a14="http://schemas.microsoft.com/office/drawing/2010/main" spid="_x0000_s10328"/>
            </a:ext>
            <a:ext uri="{FF2B5EF4-FFF2-40B4-BE49-F238E27FC236}">
              <a16:creationId xmlns:a16="http://schemas.microsoft.com/office/drawing/2014/main" id="{00000000-0008-0000-0400-00005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AOC OK</a:t>
          </a:r>
        </a:p>
      </xdr:txBody>
    </xdr:sp>
    <xdr:clientData/>
  </xdr:oneCellAnchor>
  <xdr:oneCellAnchor>
    <xdr:from>
      <xdr:col>0</xdr:col>
      <xdr:colOff>2637886</xdr:colOff>
      <xdr:row>350</xdr:row>
      <xdr:rowOff>298869</xdr:rowOff>
    </xdr:from>
    <xdr:ext cx="860125" cy="209550"/>
    <xdr:sp macro="" textlink="">
      <xdr:nvSpPr>
        <xdr:cNvPr id="10329" name="Check Box 89" hidden="1">
          <a:extLst>
            <a:ext uri="{63B3BB69-23CF-44E3-9099-C40C66FF867C}">
              <a14:compatExt xmlns:a14="http://schemas.microsoft.com/office/drawing/2010/main" spid="_x0000_s10329"/>
            </a:ext>
            <a:ext uri="{FF2B5EF4-FFF2-40B4-BE49-F238E27FC236}">
              <a16:creationId xmlns:a16="http://schemas.microsoft.com/office/drawing/2014/main" id="{00000000-0008-0000-0400-00005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Incomplete</a:t>
          </a:r>
        </a:p>
      </xdr:txBody>
    </xdr:sp>
    <xdr:clientData/>
  </xdr:oneCellAnchor>
  <xdr:oneCellAnchor>
    <xdr:from>
      <xdr:col>0</xdr:col>
      <xdr:colOff>2637886</xdr:colOff>
      <xdr:row>350</xdr:row>
      <xdr:rowOff>518123</xdr:rowOff>
    </xdr:from>
    <xdr:ext cx="860125" cy="209550"/>
    <xdr:sp macro="" textlink="">
      <xdr:nvSpPr>
        <xdr:cNvPr id="10330" name="Check Box 90" hidden="1">
          <a:extLst>
            <a:ext uri="{63B3BB69-23CF-44E3-9099-C40C66FF867C}">
              <a14:compatExt xmlns:a14="http://schemas.microsoft.com/office/drawing/2010/main" spid="_x0000_s10330"/>
            </a:ext>
            <a:ext uri="{FF2B5EF4-FFF2-40B4-BE49-F238E27FC236}">
              <a16:creationId xmlns:a16="http://schemas.microsoft.com/office/drawing/2014/main" id="{00000000-0008-0000-0400-00005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Participating</a:t>
          </a:r>
        </a:p>
      </xdr:txBody>
    </xdr:sp>
    <xdr:clientData/>
  </xdr:oneCellAnchor>
</xdr:wsDr>
</file>

<file path=xl/persons/person.xml><?xml version="1.0" encoding="utf-8"?>
<personList xmlns="http://schemas.microsoft.com/office/spreadsheetml/2018/threadedcomments" xmlns:x="http://schemas.openxmlformats.org/spreadsheetml/2006/main">
  <person displayName="Skelton, Sandra" id="{E9D93165-490C-4E39-BAAF-C78FD6D4FCF6}" userId="S::Sandra.Skelton@azed.gov::0ea26b1c-2bf6-4126-a7f8-25c59d8b08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7" dT="2022-02-22T19:13:41.67" personId="{E9D93165-490C-4E39-BAAF-C78FD6D4FCF6}" id="{756266BD-495F-4669-93B2-1CAB38091DD0}">
    <text>Does not include EUT Tech Infrastructure</text>
  </threadedComment>
  <threadedComment ref="A10" dT="2021-04-13T18:06:11.78" personId="{E9D93165-490C-4E39-BAAF-C78FD6D4FCF6}" id="{F02D1FF3-511C-4009-BF38-B789DE8AEC8E}">
    <text>Preliminary + Final Allocation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F1" dT="2022-07-19T01:11:39.17" personId="{E9D93165-490C-4E39-BAAF-C78FD6D4FCF6}" id="{4D414DFC-A9FB-4DF5-8173-0A40DC9E8271}">
    <text>Returns the difference of Number of Private School Students Reported, if applicable.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jon.lansa@tusd1.org"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zoomScale="90" zoomScaleNormal="90" workbookViewId="0">
      <selection activeCell="A48" sqref="A48"/>
    </sheetView>
  </sheetViews>
  <sheetFormatPr defaultColWidth="9.140625" defaultRowHeight="20.100000000000001" customHeight="1"/>
  <cols>
    <col min="1" max="1" width="149.28515625" style="2" customWidth="1"/>
    <col min="2" max="2" width="17.5703125" style="2" customWidth="1"/>
    <col min="3" max="16384" width="9.140625" style="2"/>
  </cols>
  <sheetData>
    <row r="1" spans="1:3" ht="31.5" customHeight="1">
      <c r="A1" s="402" t="s">
        <v>255</v>
      </c>
    </row>
    <row r="2" spans="1:3" ht="23.25" customHeight="1">
      <c r="A2" s="380" t="s">
        <v>0</v>
      </c>
    </row>
    <row r="3" spans="1:3" ht="22.5" customHeight="1">
      <c r="A3" s="323" t="s">
        <v>214</v>
      </c>
    </row>
    <row r="4" spans="1:3" ht="18.95" customHeight="1">
      <c r="A4" s="323" t="s">
        <v>218</v>
      </c>
    </row>
    <row r="5" spans="1:3" ht="18.95" customHeight="1">
      <c r="A5" s="403" t="s">
        <v>254</v>
      </c>
    </row>
    <row r="6" spans="1:3" ht="18.95" customHeight="1">
      <c r="A6" s="403" t="s">
        <v>259</v>
      </c>
    </row>
    <row r="7" spans="1:3" ht="18.95" customHeight="1">
      <c r="A7" s="7" t="s">
        <v>219</v>
      </c>
    </row>
    <row r="8" spans="1:3" ht="18.95" customHeight="1">
      <c r="A8" s="7" t="s">
        <v>212</v>
      </c>
    </row>
    <row r="9" spans="1:3" ht="18.95" customHeight="1">
      <c r="A9" s="7" t="s">
        <v>213</v>
      </c>
    </row>
    <row r="10" spans="1:3" ht="37.5" customHeight="1">
      <c r="A10" s="324" t="s">
        <v>225</v>
      </c>
    </row>
    <row r="11" spans="1:3" ht="18.95" customHeight="1">
      <c r="A11" s="323" t="s">
        <v>1</v>
      </c>
      <c r="C11" s="7"/>
    </row>
    <row r="12" spans="1:3" ht="55.5" customHeight="1">
      <c r="A12" s="7" t="s">
        <v>2</v>
      </c>
    </row>
    <row r="13" spans="1:3" ht="18.95" customHeight="1">
      <c r="A13" s="7" t="s">
        <v>217</v>
      </c>
    </row>
    <row r="14" spans="1:3" ht="36.75" customHeight="1">
      <c r="A14" s="403" t="s">
        <v>260</v>
      </c>
    </row>
    <row r="15" spans="1:3" ht="25.5" customHeight="1">
      <c r="A15" s="335" t="s">
        <v>207</v>
      </c>
    </row>
    <row r="16" spans="1:3" ht="108.75" customHeight="1">
      <c r="A16" s="29" t="s">
        <v>245</v>
      </c>
    </row>
    <row r="17" spans="1:1" ht="16.5" customHeight="1">
      <c r="A17" s="326"/>
    </row>
    <row r="18" spans="1:1" ht="20.100000000000001" customHeight="1">
      <c r="A18" s="325" t="s">
        <v>3</v>
      </c>
    </row>
    <row r="19" spans="1:1" ht="20.100000000000001" customHeight="1">
      <c r="A19" s="327" t="s">
        <v>4</v>
      </c>
    </row>
    <row r="20" spans="1:1" ht="20.100000000000001" customHeight="1">
      <c r="A20" s="328" t="s">
        <v>5</v>
      </c>
    </row>
    <row r="21" spans="1:1" ht="20.100000000000001" customHeight="1">
      <c r="A21" s="328" t="s">
        <v>247</v>
      </c>
    </row>
    <row r="22" spans="1:1" ht="20.100000000000001" customHeight="1">
      <c r="A22" s="329" t="s">
        <v>248</v>
      </c>
    </row>
    <row r="23" spans="1:1" ht="20.100000000000001" customHeight="1">
      <c r="A23" s="330" t="s">
        <v>246</v>
      </c>
    </row>
    <row r="24" spans="1:1" ht="9.9499999999999993" customHeight="1">
      <c r="A24" s="326"/>
    </row>
    <row r="25" spans="1:1" ht="20.100000000000001" customHeight="1">
      <c r="A25" s="325" t="s">
        <v>6</v>
      </c>
    </row>
    <row r="26" spans="1:1" ht="20.100000000000001" customHeight="1">
      <c r="A26" s="331" t="s">
        <v>7</v>
      </c>
    </row>
    <row r="27" spans="1:1" ht="20.100000000000001" customHeight="1">
      <c r="A27" s="332" t="s">
        <v>249</v>
      </c>
    </row>
    <row r="28" spans="1:1" ht="20.100000000000001" customHeight="1">
      <c r="A28" s="332" t="s">
        <v>250</v>
      </c>
    </row>
    <row r="29" spans="1:1" ht="20.100000000000001" customHeight="1">
      <c r="A29" s="332" t="s">
        <v>251</v>
      </c>
    </row>
    <row r="30" spans="1:1" ht="20.100000000000001" customHeight="1">
      <c r="A30" s="330" t="s">
        <v>253</v>
      </c>
    </row>
    <row r="31" spans="1:1" ht="20.100000000000001" customHeight="1">
      <c r="A31" s="401"/>
    </row>
    <row r="32" spans="1:1" ht="9.9499999999999993" customHeight="1">
      <c r="A32" s="326"/>
    </row>
    <row r="33" spans="1:15" ht="20.100000000000001" customHeight="1">
      <c r="A33" s="325" t="s">
        <v>215</v>
      </c>
    </row>
    <row r="34" spans="1:15" ht="19.5" customHeight="1">
      <c r="A34" s="333" t="s">
        <v>226</v>
      </c>
      <c r="B34" s="29"/>
      <c r="C34" s="29"/>
      <c r="D34" s="29"/>
      <c r="E34" s="29"/>
      <c r="F34" s="29"/>
      <c r="G34" s="29"/>
      <c r="H34" s="29"/>
      <c r="I34" s="29"/>
      <c r="J34" s="29"/>
      <c r="K34" s="29"/>
      <c r="L34" s="29"/>
      <c r="M34" s="29"/>
      <c r="N34" s="29"/>
      <c r="O34" s="29"/>
    </row>
    <row r="35" spans="1:15" ht="20.100000000000001" customHeight="1">
      <c r="A35" s="333" t="s">
        <v>216</v>
      </c>
    </row>
    <row r="36" spans="1:15" ht="20.100000000000001" customHeight="1">
      <c r="A36" s="333" t="s">
        <v>227</v>
      </c>
    </row>
    <row r="37" spans="1:15" ht="33" customHeight="1">
      <c r="A37" s="334" t="s">
        <v>252</v>
      </c>
    </row>
    <row r="38" spans="1:15" ht="9.9499999999999993" customHeight="1">
      <c r="A38" s="326"/>
    </row>
  </sheetData>
  <conditionalFormatting sqref="A1">
    <cfRule type="duplicateValues" dxfId="94" priority="8"/>
  </conditionalFormatting>
  <conditionalFormatting sqref="A24">
    <cfRule type="duplicateValues" dxfId="93" priority="7"/>
  </conditionalFormatting>
  <conditionalFormatting sqref="A5">
    <cfRule type="duplicateValues" dxfId="92" priority="5"/>
  </conditionalFormatting>
  <conditionalFormatting sqref="A3:A4 C11 A6:A14">
    <cfRule type="duplicateValues" dxfId="91" priority="167"/>
  </conditionalFormatting>
  <conditionalFormatting sqref="A2">
    <cfRule type="duplicateValues" dxfId="90" priority="168"/>
  </conditionalFormatting>
  <conditionalFormatting sqref="A17">
    <cfRule type="duplicateValues" dxfId="89" priority="3"/>
  </conditionalFormatting>
  <conditionalFormatting sqref="A32">
    <cfRule type="duplicateValues" dxfId="88" priority="2"/>
  </conditionalFormatting>
  <conditionalFormatting sqref="A38">
    <cfRule type="duplicateValues" dxfId="87" priority="1"/>
  </conditionalFormatting>
  <printOptions horizontalCentered="1"/>
  <pageMargins left="0.5" right="0.5" top="0.5" bottom="0.4" header="0.3" footer="0.25"/>
  <pageSetup scale="90" orientation="landscape" verticalDpi="300" r:id="rId1"/>
  <headerFooter>
    <oddFooter>&amp;LArizona Department of Education&amp;CPage &amp;P of 2&amp;RTitle IV-A Workbook Instructions</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F25"/>
  <sheetViews>
    <sheetView tabSelected="1" zoomScaleNormal="100" workbookViewId="0">
      <selection activeCell="A2" sqref="A2"/>
    </sheetView>
  </sheetViews>
  <sheetFormatPr defaultColWidth="9.140625" defaultRowHeight="20.100000000000001" customHeight="1"/>
  <cols>
    <col min="1" max="1" width="53.28515625" style="2" customWidth="1"/>
    <col min="2" max="2" width="21.140625" style="2" customWidth="1"/>
    <col min="3" max="3" width="42.5703125" style="2" customWidth="1"/>
    <col min="4" max="4" width="22" style="2" customWidth="1"/>
    <col min="5" max="5" width="7.28515625" style="2" customWidth="1"/>
    <col min="6" max="6" width="70.85546875" style="2" customWidth="1"/>
    <col min="7" max="7" width="17.7109375" style="2" customWidth="1"/>
    <col min="8" max="8" width="17.85546875" style="2" customWidth="1"/>
    <col min="9" max="15" width="19.28515625" style="2" customWidth="1"/>
    <col min="16" max="30" width="9.140625" style="2" customWidth="1"/>
    <col min="31" max="31" width="23.28515625" style="2" customWidth="1"/>
    <col min="32" max="32" width="31.5703125" style="2" customWidth="1"/>
    <col min="33" max="16384" width="9.140625" style="2"/>
  </cols>
  <sheetData>
    <row r="1" spans="1:32" ht="51.75" customHeight="1" thickBot="1">
      <c r="A1" s="347" t="s">
        <v>8</v>
      </c>
      <c r="B1" s="418" t="s">
        <v>9</v>
      </c>
      <c r="C1" s="259" t="s">
        <v>10</v>
      </c>
      <c r="D1" s="212" t="s">
        <v>11</v>
      </c>
      <c r="E1" s="127"/>
      <c r="F1" s="360" t="s">
        <v>229</v>
      </c>
      <c r="G1" s="432" t="str">
        <f>A2</f>
        <v>LEA Name</v>
      </c>
      <c r="H1" s="433"/>
      <c r="I1" s="91"/>
      <c r="J1" s="91"/>
      <c r="K1" s="91"/>
      <c r="L1" s="91"/>
      <c r="M1" s="91"/>
      <c r="N1" s="91"/>
      <c r="O1" s="91"/>
      <c r="AC1" s="2" t="s">
        <v>12</v>
      </c>
      <c r="AD1" s="11" t="s">
        <v>9</v>
      </c>
      <c r="AE1" s="162" t="s">
        <v>13</v>
      </c>
      <c r="AF1" s="162" t="s">
        <v>14</v>
      </c>
    </row>
    <row r="2" spans="1:32" ht="33.75" customHeight="1">
      <c r="A2" s="358" t="s">
        <v>15</v>
      </c>
      <c r="B2" s="257" t="s">
        <v>16</v>
      </c>
      <c r="C2" s="256" t="s">
        <v>17</v>
      </c>
      <c r="D2" s="258" t="s">
        <v>18</v>
      </c>
      <c r="E2" s="128"/>
      <c r="F2" s="41" t="s">
        <v>211</v>
      </c>
      <c r="G2" s="357"/>
      <c r="H2" s="429" t="s">
        <v>19</v>
      </c>
      <c r="I2" s="92"/>
      <c r="J2" s="92"/>
      <c r="K2" s="92"/>
      <c r="L2" s="92"/>
      <c r="M2" s="92"/>
      <c r="N2" s="92"/>
      <c r="O2" s="92"/>
      <c r="AC2" s="2" t="s">
        <v>20</v>
      </c>
      <c r="AD2" s="11" t="s">
        <v>21</v>
      </c>
      <c r="AE2" s="163">
        <f>IF(AND(G2&gt;=1,G3="No"),0,1)</f>
        <v>1</v>
      </c>
      <c r="AF2" s="166">
        <f>IF(OR(G2=0,G2=""),0,1)</f>
        <v>0</v>
      </c>
    </row>
    <row r="3" spans="1:32" ht="24.95" customHeight="1">
      <c r="A3" s="394" t="s">
        <v>22</v>
      </c>
      <c r="B3" s="131"/>
      <c r="C3" s="115" t="s">
        <v>23</v>
      </c>
      <c r="D3" s="437"/>
      <c r="E3" s="348"/>
      <c r="F3" s="168" t="s">
        <v>24</v>
      </c>
      <c r="G3" s="154" t="s">
        <v>20</v>
      </c>
      <c r="H3" s="430"/>
      <c r="I3" s="92"/>
      <c r="J3" s="92"/>
      <c r="K3" s="92"/>
      <c r="L3" s="92"/>
      <c r="M3" s="92"/>
      <c r="N3" s="92"/>
      <c r="O3" s="92"/>
      <c r="AD3" s="11" t="s">
        <v>25</v>
      </c>
      <c r="AE3" s="163">
        <f>IF(AND(G2&gt;=1,G3=""),0,2)</f>
        <v>2</v>
      </c>
      <c r="AF3" s="166">
        <f>IF(OR(G3="No",G3=""),0,10)</f>
        <v>0</v>
      </c>
    </row>
    <row r="4" spans="1:32" ht="24.95" customHeight="1">
      <c r="A4" s="395" t="s">
        <v>26</v>
      </c>
      <c r="B4" s="131"/>
      <c r="C4" s="115" t="s">
        <v>27</v>
      </c>
      <c r="D4" s="438"/>
      <c r="E4" s="128"/>
      <c r="F4" s="85" t="s">
        <v>28</v>
      </c>
      <c r="G4" s="37">
        <f>IF(OR(G3="No",G3=""),0,G2*0.2)</f>
        <v>0</v>
      </c>
      <c r="H4" s="431"/>
      <c r="I4" s="93"/>
      <c r="J4" s="93"/>
      <c r="K4" s="93"/>
      <c r="L4" s="93"/>
      <c r="M4" s="93"/>
      <c r="N4" s="93"/>
      <c r="O4" s="93"/>
      <c r="AD4" s="11" t="s">
        <v>29</v>
      </c>
      <c r="AE4" s="163"/>
      <c r="AF4" s="166">
        <f>IF(OR(G7=0,G7=""),0,20)</f>
        <v>0</v>
      </c>
    </row>
    <row r="5" spans="1:32" ht="39.75" customHeight="1">
      <c r="A5" s="221" t="s">
        <v>30</v>
      </c>
      <c r="B5" s="222">
        <f>IF(B4=0,0,B4-B3)</f>
        <v>0</v>
      </c>
      <c r="C5" s="435" t="s">
        <v>31</v>
      </c>
      <c r="D5" s="436"/>
      <c r="E5" s="348"/>
      <c r="F5" s="35" t="s">
        <v>32</v>
      </c>
      <c r="G5" s="38"/>
      <c r="H5" s="61">
        <f>IF(G5&gt;=G4,0,G4-G5)</f>
        <v>0</v>
      </c>
      <c r="I5" s="93"/>
      <c r="J5" s="93"/>
      <c r="K5" s="93"/>
      <c r="L5" s="93"/>
      <c r="M5" s="93"/>
      <c r="N5" s="93"/>
      <c r="O5" s="93"/>
      <c r="AD5" s="11" t="s">
        <v>33</v>
      </c>
      <c r="AE5" s="163"/>
      <c r="AF5" s="167">
        <f>SUM(AF2:AF4)</f>
        <v>0</v>
      </c>
    </row>
    <row r="6" spans="1:32" ht="30" customHeight="1">
      <c r="A6" s="396" t="s">
        <v>34</v>
      </c>
      <c r="B6" s="132"/>
      <c r="C6" s="115" t="s">
        <v>17</v>
      </c>
      <c r="D6" s="133" t="s">
        <v>18</v>
      </c>
      <c r="E6" s="349"/>
      <c r="F6" s="34" t="s">
        <v>35</v>
      </c>
      <c r="G6" s="39"/>
      <c r="H6" s="62">
        <f>IF(G6&gt;=G4,0,G4-G6)</f>
        <v>0</v>
      </c>
      <c r="I6" s="93"/>
      <c r="J6" s="93"/>
      <c r="K6" s="93"/>
      <c r="L6" s="93"/>
      <c r="M6" s="93"/>
      <c r="N6" s="93"/>
      <c r="O6" s="93"/>
      <c r="AD6" s="11" t="s">
        <v>36</v>
      </c>
      <c r="AE6" s="164">
        <f>IF(G7=0,5,10)</f>
        <v>5</v>
      </c>
    </row>
    <row r="7" spans="1:32" ht="24.95" customHeight="1">
      <c r="A7" s="385" t="s">
        <v>244</v>
      </c>
      <c r="B7" s="389"/>
      <c r="C7" s="115" t="s">
        <v>23</v>
      </c>
      <c r="D7" s="437"/>
      <c r="E7" s="349"/>
      <c r="F7" s="36" t="s">
        <v>242</v>
      </c>
      <c r="G7" s="40"/>
      <c r="H7" s="63" t="str">
        <f>IF(AF5=11,"Add 1 Activity",IF(AF5=31,"Met","N/A"))</f>
        <v>N/A</v>
      </c>
      <c r="I7" s="94"/>
      <c r="J7" s="94"/>
      <c r="K7" s="94"/>
      <c r="L7" s="94"/>
      <c r="M7" s="94"/>
      <c r="N7" s="94"/>
      <c r="O7" s="94"/>
      <c r="AD7" s="11" t="s">
        <v>37</v>
      </c>
      <c r="AE7" s="165">
        <f>SUM(AE2:AE6)</f>
        <v>8</v>
      </c>
    </row>
    <row r="8" spans="1:32" ht="24.95" customHeight="1">
      <c r="A8" s="381" t="s">
        <v>38</v>
      </c>
      <c r="B8" s="384">
        <f>B4+B6-B7+B23-B133-B23-B24</f>
        <v>0</v>
      </c>
      <c r="C8" s="115" t="s">
        <v>39</v>
      </c>
      <c r="D8" s="438"/>
      <c r="E8" s="349"/>
      <c r="F8" s="356"/>
      <c r="G8" s="356"/>
      <c r="H8" s="356"/>
      <c r="I8" s="94"/>
      <c r="J8" s="94"/>
      <c r="K8" s="94"/>
      <c r="L8" s="94"/>
      <c r="M8" s="94"/>
      <c r="N8" s="94"/>
      <c r="O8" s="94"/>
      <c r="AD8" s="11" t="s">
        <v>40</v>
      </c>
      <c r="AE8" s="130"/>
    </row>
    <row r="9" spans="1:32" ht="33.75" customHeight="1" thickBot="1">
      <c r="A9" s="439" t="s">
        <v>41</v>
      </c>
      <c r="B9" s="440"/>
      <c r="C9" s="253" t="s">
        <v>42</v>
      </c>
      <c r="D9" s="129" t="s">
        <v>18</v>
      </c>
      <c r="E9" s="128"/>
      <c r="AD9" s="11" t="s">
        <v>43</v>
      </c>
    </row>
    <row r="10" spans="1:32" ht="27" customHeight="1">
      <c r="A10" s="118" t="s">
        <v>44</v>
      </c>
      <c r="B10" s="119">
        <f>B3+B5-B7-B22+B24</f>
        <v>0</v>
      </c>
      <c r="C10" s="126"/>
      <c r="D10" s="133"/>
      <c r="E10" s="348"/>
      <c r="AD10" s="11" t="s">
        <v>45</v>
      </c>
    </row>
    <row r="11" spans="1:32" ht="27" customHeight="1" thickBot="1">
      <c r="A11" s="42" t="s">
        <v>46</v>
      </c>
      <c r="B11" s="45">
        <f>B6-B23+B25</f>
        <v>0</v>
      </c>
      <c r="C11" s="134" t="s">
        <v>47</v>
      </c>
      <c r="D11" s="135" t="s">
        <v>18</v>
      </c>
      <c r="E11" s="128"/>
      <c r="AD11" s="11" t="s">
        <v>48</v>
      </c>
    </row>
    <row r="12" spans="1:32" ht="36" customHeight="1">
      <c r="A12" s="43" t="s">
        <v>38</v>
      </c>
      <c r="B12" s="44">
        <f>SUM(B10:B11)</f>
        <v>0</v>
      </c>
      <c r="C12" s="126"/>
      <c r="D12" s="133"/>
      <c r="E12" s="348"/>
      <c r="AD12" s="11" t="s">
        <v>49</v>
      </c>
    </row>
    <row r="13" spans="1:32" ht="36" customHeight="1">
      <c r="A13" s="123"/>
      <c r="B13" s="124"/>
      <c r="C13" s="125"/>
      <c r="AD13" s="11"/>
    </row>
    <row r="14" spans="1:32" ht="36" customHeight="1">
      <c r="A14" s="123"/>
      <c r="B14" s="124"/>
      <c r="C14" s="125"/>
      <c r="AD14" s="11"/>
    </row>
    <row r="15" spans="1:32" ht="36" customHeight="1">
      <c r="A15" s="123"/>
      <c r="B15" s="124"/>
      <c r="C15" s="125"/>
      <c r="AD15" s="11"/>
    </row>
    <row r="16" spans="1:32" ht="36" customHeight="1">
      <c r="A16" s="123"/>
      <c r="B16" s="124"/>
      <c r="C16" s="125"/>
      <c r="AD16" s="11"/>
    </row>
    <row r="17" spans="1:30" ht="36" customHeight="1">
      <c r="A17" s="123"/>
      <c r="B17" s="124"/>
      <c r="C17" s="125"/>
      <c r="AD17" s="11"/>
    </row>
    <row r="18" spans="1:30" ht="36" customHeight="1">
      <c r="A18" s="123"/>
      <c r="B18" s="124"/>
      <c r="C18" s="125"/>
      <c r="AD18" s="11"/>
    </row>
    <row r="19" spans="1:30" ht="34.5" customHeight="1">
      <c r="A19" s="441" t="s">
        <v>233</v>
      </c>
      <c r="B19" s="441"/>
      <c r="C19" s="441"/>
      <c r="AD19" s="11"/>
    </row>
    <row r="20" spans="1:30" ht="37.5" customHeight="1">
      <c r="A20" s="434" t="s">
        <v>241</v>
      </c>
      <c r="B20" s="434"/>
      <c r="C20" s="434"/>
    </row>
    <row r="21" spans="1:30" ht="27.75" customHeight="1">
      <c r="A21" s="363" t="s">
        <v>234</v>
      </c>
      <c r="B21" s="364" t="s">
        <v>50</v>
      </c>
      <c r="C21" s="365" t="s">
        <v>51</v>
      </c>
    </row>
    <row r="22" spans="1:30" ht="20.100000000000001" customHeight="1">
      <c r="A22" s="186" t="s">
        <v>52</v>
      </c>
      <c r="B22" s="367"/>
      <c r="C22" s="366"/>
    </row>
    <row r="23" spans="1:30" ht="20.100000000000001" customHeight="1">
      <c r="A23" s="122" t="s">
        <v>53</v>
      </c>
      <c r="B23" s="368"/>
      <c r="C23" s="187"/>
    </row>
    <row r="24" spans="1:30" ht="20.100000000000001" customHeight="1">
      <c r="A24" s="370" t="s">
        <v>231</v>
      </c>
      <c r="B24" s="189"/>
      <c r="C24" s="187"/>
    </row>
    <row r="25" spans="1:30" ht="20.100000000000001" customHeight="1">
      <c r="A25" s="369" t="s">
        <v>232</v>
      </c>
      <c r="B25" s="362"/>
      <c r="C25" s="188"/>
    </row>
  </sheetData>
  <mergeCells count="8">
    <mergeCell ref="H2:H4"/>
    <mergeCell ref="G1:H1"/>
    <mergeCell ref="A20:C20"/>
    <mergeCell ref="C5:D5"/>
    <mergeCell ref="D3:D4"/>
    <mergeCell ref="D7:D8"/>
    <mergeCell ref="A9:B9"/>
    <mergeCell ref="A19:C19"/>
  </mergeCells>
  <phoneticPr fontId="33" type="noConversion"/>
  <dataValidations count="2">
    <dataValidation type="list" allowBlank="1" showInputMessage="1" showErrorMessage="1" sqref="B1" xr:uid="{6396B910-FB44-4B84-A840-D2EC7359D7B2}">
      <formula1>$AD$1:$AD$12</formula1>
    </dataValidation>
    <dataValidation type="list" allowBlank="1" showInputMessage="1" showErrorMessage="1" sqref="G3" xr:uid="{328D2E08-B9BC-42C3-AD85-50458271F4DC}">
      <formula1>$AC$1:$AC$2</formula1>
    </dataValidation>
  </dataValidations>
  <hyperlinks>
    <hyperlink ref="C7" r:id="rId1" display="jon.lansa@tusd1.org" xr:uid="{1E2EA374-3CE3-417A-AB40-ED81E1ACC6BD}"/>
  </hyperlinks>
  <printOptions horizontalCentered="1" verticalCentered="1"/>
  <pageMargins left="0.23" right="0.23" top="0.5" bottom="0.5" header="0.3" footer="0.3"/>
  <pageSetup scale="90" orientation="landscape" verticalDpi="300" r:id="rId2"/>
  <headerFooter>
    <oddFooter>&amp;LArizona Department of Education&amp;CBudget Summary and Contacts&amp;RTitle IV-A Student Support and Academic Enrichment Grant</oddFooter>
  </headerFooter>
  <legacyDrawing r:id="rId3"/>
  <extLst>
    <ext xmlns:x14="http://schemas.microsoft.com/office/spreadsheetml/2009/9/main" uri="{78C0D931-6437-407d-A8EE-F0AAD7539E65}">
      <x14:conditionalFormattings>
        <x14:conditionalFormatting xmlns:xm="http://schemas.microsoft.com/office/excel/2006/main">
          <x14:cfRule type="containsText" priority="3" operator="containsText" id="{E16276EF-24B8-4894-9205-7D0F7A79E613}">
            <xm:f>NOT(ISERROR(SEARCH(#REF!,B4)))</xm:f>
            <xm:f>#REF!</xm:f>
            <x14:dxf>
              <fill>
                <patternFill>
                  <bgColor rgb="FFC00000"/>
                </patternFill>
              </fill>
            </x14:dxf>
          </x14:cfRule>
          <xm:sqref>B4</xm:sqref>
        </x14:conditionalFormatting>
        <x14:conditionalFormatting xmlns:xm="http://schemas.microsoft.com/office/excel/2006/main">
          <x14:cfRule type="containsText" priority="2" operator="containsText" id="{F77E84D0-2538-45E6-AEAA-0981A04B1BD8}">
            <xm:f>NOT(ISERROR(SEARCH(#REF!,B3)))</xm:f>
            <xm:f>#REF!</xm:f>
            <x14:dxf>
              <fill>
                <patternFill>
                  <bgColor rgb="FFC00000"/>
                </patternFill>
              </fill>
            </x14:dxf>
          </x14:cfRule>
          <xm:sqref>B3</xm:sqref>
        </x14:conditionalFormatting>
        <x14:conditionalFormatting xmlns:xm="http://schemas.microsoft.com/office/excel/2006/main">
          <x14:cfRule type="containsText" priority="1" operator="containsText" id="{C2BAAE24-1278-4645-AAFC-099A47CFCA67}">
            <xm:f>NOT(ISERROR(SEARCH(#REF!,B7)))</xm:f>
            <xm:f>#REF!</xm:f>
            <x14:dxf>
              <fill>
                <patternFill>
                  <bgColor rgb="FFC00000"/>
                </patternFill>
              </fill>
            </x14:dxf>
          </x14:cfRule>
          <xm:sqref>B7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E4C6-1ABE-4DA1-A32B-F1E39BB61460}">
  <sheetPr>
    <tabColor rgb="FF012169"/>
  </sheetPr>
  <dimension ref="A1:AN125"/>
  <sheetViews>
    <sheetView zoomScaleNormal="100" workbookViewId="0">
      <pane ySplit="2" topLeftCell="A3" activePane="bottomLeft" state="frozen"/>
      <selection pane="bottomLeft" activeCell="A3" sqref="A3"/>
    </sheetView>
  </sheetViews>
  <sheetFormatPr defaultColWidth="9.140625" defaultRowHeight="15"/>
  <cols>
    <col min="1" max="1" width="9.42578125" style="8" customWidth="1"/>
    <col min="2" max="3" width="14.7109375" style="9" customWidth="1"/>
    <col min="4" max="4" width="14.7109375" style="6" customWidth="1"/>
    <col min="5" max="6" width="4.7109375" style="18" customWidth="1"/>
    <col min="7" max="7" width="4.7109375" style="6" hidden="1" customWidth="1"/>
    <col min="8" max="8" width="8" style="10" hidden="1" customWidth="1"/>
    <col min="9" max="9" width="11.28515625" style="10" hidden="1" customWidth="1"/>
    <col min="10" max="10" width="8" style="10" hidden="1" customWidth="1"/>
    <col min="11" max="11" width="9.140625" style="10" hidden="1" customWidth="1"/>
    <col min="12" max="12" width="8" style="10" hidden="1" customWidth="1"/>
    <col min="13" max="13" width="8.42578125" style="10" hidden="1" customWidth="1"/>
    <col min="14" max="14" width="11.5703125" style="2" hidden="1" customWidth="1"/>
    <col min="15" max="15" width="3.5703125" style="2" hidden="1" customWidth="1"/>
    <col min="16" max="16" width="8" style="10" hidden="1" customWidth="1"/>
    <col min="17" max="17" width="10.28515625" style="10" hidden="1" customWidth="1"/>
    <col min="18" max="18" width="8" style="10" hidden="1" customWidth="1"/>
    <col min="19" max="19" width="9.140625" style="10" hidden="1" customWidth="1"/>
    <col min="20" max="20" width="8" style="10" hidden="1" customWidth="1"/>
    <col min="21" max="21" width="8.42578125" style="10" hidden="1" customWidth="1"/>
    <col min="22" max="22" width="10.5703125" style="2" hidden="1" customWidth="1"/>
    <col min="23" max="23" width="3.5703125" style="2" hidden="1" customWidth="1"/>
    <col min="24" max="24" width="8" style="10" hidden="1" customWidth="1"/>
    <col min="25" max="25" width="8.42578125" style="10" hidden="1" customWidth="1"/>
    <col min="26" max="26" width="8" style="10" hidden="1" customWidth="1"/>
    <col min="27" max="27" width="10.28515625" style="10" hidden="1" customWidth="1"/>
    <col min="28" max="28" width="8" style="10" hidden="1" customWidth="1"/>
    <col min="29" max="29" width="8.42578125" style="10" hidden="1" customWidth="1"/>
    <col min="30" max="30" width="10.5703125" style="2" hidden="1" customWidth="1"/>
    <col min="31" max="31" width="3.5703125" style="2" hidden="1" customWidth="1"/>
    <col min="32" max="32" width="8" style="10" hidden="1" customWidth="1"/>
    <col min="33" max="33" width="8.42578125" style="10" hidden="1" customWidth="1"/>
    <col min="34" max="34" width="8" style="10" hidden="1" customWidth="1"/>
    <col min="35" max="35" width="8.42578125" style="10" hidden="1" customWidth="1"/>
    <col min="36" max="36" width="8" style="10" hidden="1" customWidth="1"/>
    <col min="37" max="37" width="8.42578125" style="10" hidden="1" customWidth="1"/>
    <col min="38" max="38" width="7.7109375" style="2" hidden="1" customWidth="1"/>
    <col min="39" max="40" width="9.140625" style="2" hidden="1" customWidth="1"/>
    <col min="41" max="44" width="9.140625" style="2" customWidth="1"/>
    <col min="45" max="16384" width="9.140625" style="2"/>
  </cols>
  <sheetData>
    <row r="1" spans="1:38" ht="36.75" customHeight="1" thickBot="1">
      <c r="A1" s="443" t="s">
        <v>258</v>
      </c>
      <c r="B1" s="444"/>
      <c r="C1" s="444"/>
      <c r="D1" s="445"/>
      <c r="E1" s="59"/>
      <c r="F1" s="59"/>
      <c r="G1" s="59"/>
      <c r="H1" s="451" t="s">
        <v>54</v>
      </c>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3"/>
    </row>
    <row r="2" spans="1:38" ht="26.25" customHeight="1" thickBot="1">
      <c r="A2" s="446" t="str">
        <f>'Budget Summary'!A2</f>
        <v>LEA Name</v>
      </c>
      <c r="B2" s="447"/>
      <c r="C2" s="447"/>
      <c r="D2" s="113" t="str">
        <f>'Budget Summary'!D1</f>
        <v>FY23</v>
      </c>
      <c r="E2" s="59"/>
      <c r="F2" s="59"/>
      <c r="G2" s="59"/>
      <c r="H2" s="450" t="s">
        <v>238</v>
      </c>
      <c r="I2" s="448"/>
      <c r="J2" s="448"/>
      <c r="K2" s="448"/>
      <c r="L2" s="448"/>
      <c r="M2" s="448"/>
      <c r="N2" s="448"/>
      <c r="O2" s="301"/>
      <c r="P2" s="448" t="s">
        <v>237</v>
      </c>
      <c r="Q2" s="448"/>
      <c r="R2" s="448"/>
      <c r="S2" s="448"/>
      <c r="T2" s="448"/>
      <c r="U2" s="448"/>
      <c r="V2" s="448"/>
      <c r="W2" s="301"/>
      <c r="X2" s="448" t="s">
        <v>239</v>
      </c>
      <c r="Y2" s="448"/>
      <c r="Z2" s="448"/>
      <c r="AA2" s="448"/>
      <c r="AB2" s="448"/>
      <c r="AC2" s="448"/>
      <c r="AD2" s="448"/>
      <c r="AE2" s="301"/>
      <c r="AF2" s="448" t="s">
        <v>240</v>
      </c>
      <c r="AG2" s="448"/>
      <c r="AH2" s="448"/>
      <c r="AI2" s="448"/>
      <c r="AJ2" s="448"/>
      <c r="AK2" s="448"/>
      <c r="AL2" s="449"/>
    </row>
    <row r="3" spans="1:38" ht="36" customHeight="1" thickBot="1">
      <c r="A3" s="390" t="s">
        <v>55</v>
      </c>
      <c r="B3" s="391" t="s">
        <v>56</v>
      </c>
      <c r="C3" s="392" t="s">
        <v>57</v>
      </c>
      <c r="D3" s="393" t="s">
        <v>58</v>
      </c>
      <c r="E3" s="13"/>
      <c r="F3" s="13"/>
      <c r="G3" s="13"/>
      <c r="H3" s="54" t="s">
        <v>59</v>
      </c>
      <c r="I3" s="19" t="s">
        <v>50</v>
      </c>
      <c r="J3" s="55" t="s">
        <v>60</v>
      </c>
      <c r="K3" s="19" t="s">
        <v>50</v>
      </c>
      <c r="L3" s="55" t="s">
        <v>61</v>
      </c>
      <c r="M3" s="19" t="s">
        <v>50</v>
      </c>
      <c r="N3" s="19" t="s">
        <v>62</v>
      </c>
      <c r="O3" s="4"/>
      <c r="P3" s="54" t="s">
        <v>59</v>
      </c>
      <c r="Q3" s="19" t="s">
        <v>50</v>
      </c>
      <c r="R3" s="55" t="s">
        <v>60</v>
      </c>
      <c r="S3" s="19" t="s">
        <v>50</v>
      </c>
      <c r="T3" s="55" t="s">
        <v>61</v>
      </c>
      <c r="U3" s="19" t="s">
        <v>50</v>
      </c>
      <c r="V3" s="19" t="s">
        <v>63</v>
      </c>
      <c r="W3" s="4"/>
      <c r="X3" s="54" t="s">
        <v>59</v>
      </c>
      <c r="Y3" s="19" t="s">
        <v>50</v>
      </c>
      <c r="Z3" s="55" t="s">
        <v>60</v>
      </c>
      <c r="AA3" s="19" t="s">
        <v>50</v>
      </c>
      <c r="AB3" s="55" t="s">
        <v>61</v>
      </c>
      <c r="AC3" s="19" t="s">
        <v>50</v>
      </c>
      <c r="AD3" s="19" t="s">
        <v>64</v>
      </c>
      <c r="AE3" s="4"/>
      <c r="AF3" s="54" t="s">
        <v>59</v>
      </c>
      <c r="AG3" s="19" t="s">
        <v>50</v>
      </c>
      <c r="AH3" s="55" t="s">
        <v>60</v>
      </c>
      <c r="AI3" s="19" t="s">
        <v>50</v>
      </c>
      <c r="AJ3" s="55" t="s">
        <v>61</v>
      </c>
      <c r="AK3" s="19" t="s">
        <v>50</v>
      </c>
      <c r="AL3" s="23" t="s">
        <v>65</v>
      </c>
    </row>
    <row r="4" spans="1:38" ht="15.75">
      <c r="A4" s="319">
        <v>6100</v>
      </c>
      <c r="B4" s="320"/>
      <c r="C4" s="111">
        <f>N4+V4+AD4+AL4+'Category Totals'!I12+'Category Totals'!I17</f>
        <v>0</v>
      </c>
      <c r="D4" s="50">
        <f>B4-C4</f>
        <v>0</v>
      </c>
      <c r="E4" s="12"/>
      <c r="F4" s="12"/>
      <c r="G4" s="12"/>
      <c r="H4" s="24" t="s">
        <v>66</v>
      </c>
      <c r="I4" s="16">
        <f>SUMIF('Category Totals'!$C$5:$C$96,H4,'Category Totals'!$D$5:$D$96)+SUMIF('Private Schools'!$E$4:$E$601,H4,'Private Schools'!$F$4:$F$601)</f>
        <v>0</v>
      </c>
      <c r="J4" s="20" t="s">
        <v>67</v>
      </c>
      <c r="K4" s="16">
        <f>SUMIF('Category Totals'!$C$5:$C$96,J4,'Category Totals'!$D$5:$D$96)+SUMIF('Private Schools'!$E$4:$E$601,J4,'Private Schools'!$F$4:$F$601)</f>
        <v>0</v>
      </c>
      <c r="L4" s="20" t="s">
        <v>68</v>
      </c>
      <c r="M4" s="16">
        <f>SUMIF('Category Totals'!$C$5:$C$96,L4,'Category Totals'!$D$5:$D$96)+SUMIF('Private Schools'!$E$4:$E$601,L4,'Private Schools'!$F$4:$F$601)</f>
        <v>0</v>
      </c>
      <c r="N4" s="30">
        <f>I4+K4+M4</f>
        <v>0</v>
      </c>
      <c r="O4" s="4"/>
      <c r="P4" s="20" t="s">
        <v>66</v>
      </c>
      <c r="Q4" s="16">
        <f>SUMIF('Category Totals'!$C$5:$C$96,P4,'Category Totals'!$E$5:$E$96)+SUMIF('Private Schools'!$E$4:$E$601,P4,'Private Schools'!$G$4:$G$601)</f>
        <v>0</v>
      </c>
      <c r="R4" s="20" t="s">
        <v>67</v>
      </c>
      <c r="S4" s="16">
        <f>SUMIF('Category Totals'!$C$5:$C$96,R4,'Category Totals'!$E$5:$E$96)+SUMIF('Private Schools'!$E$4:$E$601,R4,'Private Schools'!$G$4:$G$601)</f>
        <v>0</v>
      </c>
      <c r="T4" s="20" t="s">
        <v>68</v>
      </c>
      <c r="U4" s="16">
        <f>SUMIF('Category Totals'!$C$5:$C$96,T4,'Category Totals'!$E$5:$E$96)+SUMIF('Private Schools'!$E$4:$E$601,T4,'Private Schools'!$G$4:$G$601)</f>
        <v>0</v>
      </c>
      <c r="V4" s="30">
        <f>Q4+S4+U4</f>
        <v>0</v>
      </c>
      <c r="W4" s="4"/>
      <c r="X4" s="20" t="s">
        <v>66</v>
      </c>
      <c r="Y4" s="16">
        <f>SUMIF('Category Totals'!$C$5:$C$96,X4,'Category Totals'!$F$5:$F$96)+SUMIF('Private Schools'!$E$4:$E$601,X4,'Private Schools'!$H$4:$H$601)</f>
        <v>0</v>
      </c>
      <c r="Z4" s="20" t="s">
        <v>67</v>
      </c>
      <c r="AA4" s="16">
        <f>SUMIF('Category Totals'!$C$5:$C$96,Z4,'Category Totals'!$F$5:$F$96)+SUMIF('Private Schools'!$E$4:$E$601,Z4,'Private Schools'!$H$4:$H$601)</f>
        <v>0</v>
      </c>
      <c r="AB4" s="20" t="s">
        <v>68</v>
      </c>
      <c r="AC4" s="16">
        <f>SUMIF('Category Totals'!$C$5:$C$96,AB4,'Category Totals'!$F$5:$F$96)+SUMIF('Private Schools'!$E$4:$E$601,AB4,'Private Schools'!$H$4:$H$601)</f>
        <v>0</v>
      </c>
      <c r="AD4" s="30">
        <f>Y4+AA4+AC4</f>
        <v>0</v>
      </c>
      <c r="AE4" s="4"/>
      <c r="AF4" s="20" t="s">
        <v>66</v>
      </c>
      <c r="AG4" s="16">
        <f>SUMIF('Category Totals'!$C$5:$C$96,AF4,'Category Totals'!$G$5:$G$96)+SUMIF('Private Schools'!$E$4:$E$601,AF4,'Private Schools'!$I$4:$I$601)</f>
        <v>0</v>
      </c>
      <c r="AH4" s="17" t="s">
        <v>67</v>
      </c>
      <c r="AI4" s="16">
        <f>SUMIF('Category Totals'!$C$5:$C$96,AH4,'Category Totals'!$G$5:$G$96)+SUMIF('Private Schools'!$E$4:$E$601,AH4,'Private Schools'!$I$4:$I$601)</f>
        <v>0</v>
      </c>
      <c r="AJ4" s="20" t="s">
        <v>68</v>
      </c>
      <c r="AK4" s="16">
        <f>SUMIF('Category Totals'!$C$5:$C$96,AJ4,'Category Totals'!$G$5:$G$96)+SUMIF('Private Schools'!$E$4:$E$601,AJ4,'Private Schools'!$I$4:$I$601)</f>
        <v>0</v>
      </c>
      <c r="AL4" s="32">
        <f>AG4+AI4+AK4</f>
        <v>0</v>
      </c>
    </row>
    <row r="5" spans="1:38" ht="15.75">
      <c r="A5" s="49">
        <v>6200</v>
      </c>
      <c r="B5" s="252"/>
      <c r="C5" s="111">
        <f>N5+V5+AD5+AL5+'Category Totals'!I14+'Category Totals'!I19</f>
        <v>0</v>
      </c>
      <c r="D5" s="50">
        <f t="shared" ref="D5:D17" si="0">B5-C5</f>
        <v>0</v>
      </c>
      <c r="E5" s="12"/>
      <c r="F5" s="12"/>
      <c r="G5" s="12"/>
      <c r="H5" s="24" t="s">
        <v>69</v>
      </c>
      <c r="I5" s="16">
        <f>SUMIF('Category Totals'!$C$5:$C$96,H5,'Category Totals'!$D$5:$D$96)+SUMIF('Private Schools'!$E$4:$E$601,H5,'Private Schools'!$F$4:$F$601)</f>
        <v>0</v>
      </c>
      <c r="J5" s="20" t="s">
        <v>70</v>
      </c>
      <c r="K5" s="16">
        <f>SUMIF('Category Totals'!$C$5:$C$96,J5,'Category Totals'!$D$5:$D$96)+SUMIF('Private Schools'!$E$4:$E$601,J5,'Private Schools'!$F$4:$F$601)</f>
        <v>0</v>
      </c>
      <c r="L5" s="20" t="s">
        <v>71</v>
      </c>
      <c r="M5" s="16">
        <f>SUMIF('Category Totals'!$C$5:$C$96,L5,'Category Totals'!$D$5:$D$96)+SUMIF('Private Schools'!$E$4:$E$601,L5,'Private Schools'!$F$4:$F$601)</f>
        <v>0</v>
      </c>
      <c r="N5" s="30">
        <f t="shared" ref="N5:N16" si="1">I5+K5+M5</f>
        <v>0</v>
      </c>
      <c r="O5" s="4"/>
      <c r="P5" s="20" t="s">
        <v>69</v>
      </c>
      <c r="Q5" s="16">
        <f>SUMIF('Category Totals'!$C$5:$C$96,P5,'Category Totals'!$E$5:$E$96)+SUMIF('Private Schools'!$E$4:$E$601,P5,'Private Schools'!$G$4:$G$601)</f>
        <v>0</v>
      </c>
      <c r="R5" s="20" t="s">
        <v>70</v>
      </c>
      <c r="S5" s="16">
        <f>SUMIF('Category Totals'!$C$5:$C$96,R5,'Category Totals'!$E$5:$E$96)+SUMIF('Private Schools'!$E$4:$E$601,R5,'Private Schools'!$G$4:$G$601)</f>
        <v>0</v>
      </c>
      <c r="T5" s="20" t="s">
        <v>71</v>
      </c>
      <c r="U5" s="16">
        <f>SUMIF('Category Totals'!$C$5:$C$96,T5,'Category Totals'!$E$5:$E$96)+SUMIF('Private Schools'!$E$4:$E$601,T5,'Private Schools'!$G$4:$G$601)</f>
        <v>0</v>
      </c>
      <c r="V5" s="30">
        <f t="shared" ref="V5:V16" si="2">Q5+S5+U5</f>
        <v>0</v>
      </c>
      <c r="W5" s="4"/>
      <c r="X5" s="20" t="s">
        <v>69</v>
      </c>
      <c r="Y5" s="16">
        <f>SUMIF('Category Totals'!$C$5:$C$96,X5,'Category Totals'!$F$5:$F$96)+SUMIF('Private Schools'!$E$4:$E$601,X5,'Private Schools'!$H$4:$H$601)</f>
        <v>0</v>
      </c>
      <c r="Z5" s="20" t="s">
        <v>70</v>
      </c>
      <c r="AA5" s="16">
        <f>SUMIF('Category Totals'!$C$5:$C$96,Z5,'Category Totals'!$F$5:$F$96)+SUMIF('Private Schools'!$E$4:$E$601,Z5,'Private Schools'!$H$4:$H$601)</f>
        <v>0</v>
      </c>
      <c r="AB5" s="20" t="s">
        <v>71</v>
      </c>
      <c r="AC5" s="16">
        <f>SUMIF('Category Totals'!$C$5:$C$96,AB5,'Category Totals'!$F$5:$F$96)+SUMIF('Private Schools'!$E$4:$E$601,AB5,'Private Schools'!$H$4:$H$601)</f>
        <v>0</v>
      </c>
      <c r="AD5" s="30">
        <f t="shared" ref="AD5:AD16" si="3">Y5+AA5+AC5</f>
        <v>0</v>
      </c>
      <c r="AE5" s="4"/>
      <c r="AF5" s="20" t="s">
        <v>69</v>
      </c>
      <c r="AG5" s="16">
        <f>SUMIF('Category Totals'!$C$5:$C$96,AF5,'Category Totals'!$G$5:$G$96)+SUMIF('Private Schools'!$E$4:$E$601,AF5,'Private Schools'!$I$4:$I$601)</f>
        <v>0</v>
      </c>
      <c r="AH5" s="17" t="s">
        <v>70</v>
      </c>
      <c r="AI5" s="16">
        <f>SUMIF('Category Totals'!$C$5:$C$96,AH5,'Category Totals'!$G$5:$G$96)+SUMIF('Private Schools'!$E$4:$E$601,AH5,'Private Schools'!$I$4:$I$601)</f>
        <v>0</v>
      </c>
      <c r="AJ5" s="20" t="s">
        <v>71</v>
      </c>
      <c r="AK5" s="16">
        <f>SUMIF('Category Totals'!$C$5:$C$96,AJ5,'Category Totals'!$G$5:$G$96)+SUMIF('Private Schools'!$E$4:$E$601,AJ5,'Private Schools'!$I$4:$I$601)</f>
        <v>0</v>
      </c>
      <c r="AL5" s="32">
        <f t="shared" ref="AL5:AL16" si="4">AG5+AI5+AK5</f>
        <v>0</v>
      </c>
    </row>
    <row r="6" spans="1:38" ht="15.75">
      <c r="A6" s="49">
        <v>6300</v>
      </c>
      <c r="B6" s="252"/>
      <c r="C6" s="111">
        <f>N6+V6+AD6+AL6+'Category Totals'!I22</f>
        <v>0</v>
      </c>
      <c r="D6" s="50">
        <f t="shared" si="0"/>
        <v>0</v>
      </c>
      <c r="E6" s="12"/>
      <c r="F6" s="12"/>
      <c r="G6" s="12"/>
      <c r="H6" s="24" t="s">
        <v>72</v>
      </c>
      <c r="I6" s="16">
        <f>SUMIF('Category Totals'!$C$5:$C$96,H6,'Category Totals'!$D$5:$D$96)+SUMIF('Private Schools'!$E$4:$E$601,H6,'Private Schools'!$F$4:$F$601)</f>
        <v>0</v>
      </c>
      <c r="J6" s="20" t="s">
        <v>73</v>
      </c>
      <c r="K6" s="16">
        <f>SUMIF('Category Totals'!$C$5:$C$96,J6,'Category Totals'!$D$5:$D$96)+SUMIF('Private Schools'!$E$4:$E$601,J6,'Private Schools'!$F$4:$F$601)</f>
        <v>0</v>
      </c>
      <c r="L6" s="20" t="s">
        <v>74</v>
      </c>
      <c r="M6" s="16">
        <f>SUMIF('Category Totals'!$C$5:$C$96,L6,'Category Totals'!$D$5:$D$96)+SUMIF('Private Schools'!$E$4:$E$601,L6,'Private Schools'!$F$4:$F$601)</f>
        <v>0</v>
      </c>
      <c r="N6" s="30">
        <f t="shared" si="1"/>
        <v>0</v>
      </c>
      <c r="O6" s="4"/>
      <c r="P6" s="20" t="s">
        <v>72</v>
      </c>
      <c r="Q6" s="16">
        <f>SUMIF('Category Totals'!$C$5:$C$96,P6,'Category Totals'!$E$5:$E$96)+SUMIF('Private Schools'!$E$4:$E$601,P6,'Private Schools'!$G$4:$G$601)</f>
        <v>0</v>
      </c>
      <c r="R6" s="20" t="s">
        <v>73</v>
      </c>
      <c r="S6" s="16">
        <f>SUMIF('Category Totals'!$C$5:$C$96,R6,'Category Totals'!$E$5:$E$96)+SUMIF('Private Schools'!$E$4:$E$601,R6,'Private Schools'!$G$4:$G$601)</f>
        <v>0</v>
      </c>
      <c r="T6" s="20" t="s">
        <v>74</v>
      </c>
      <c r="U6" s="16">
        <f>SUMIF('Category Totals'!$C$5:$C$96,T6,'Category Totals'!$E$5:$E$96)+SUMIF('Private Schools'!$E$4:$E$601,T6,'Private Schools'!$G$4:$G$601)</f>
        <v>0</v>
      </c>
      <c r="V6" s="30">
        <f t="shared" si="2"/>
        <v>0</v>
      </c>
      <c r="W6" s="4"/>
      <c r="X6" s="20" t="s">
        <v>72</v>
      </c>
      <c r="Y6" s="16">
        <f>SUMIF('Category Totals'!$C$5:$C$96,X6,'Category Totals'!$F$5:$F$96)+SUMIF('Private Schools'!$E$4:$E$601,X6,'Private Schools'!$H$4:$H$601)</f>
        <v>0</v>
      </c>
      <c r="Z6" s="20" t="s">
        <v>73</v>
      </c>
      <c r="AA6" s="16">
        <f>SUMIF('Category Totals'!$C$5:$C$96,Z6,'Category Totals'!$F$5:$F$96)+SUMIF('Private Schools'!$E$4:$E$601,Z6,'Private Schools'!$H$4:$H$601)</f>
        <v>0</v>
      </c>
      <c r="AB6" s="20" t="s">
        <v>74</v>
      </c>
      <c r="AC6" s="16">
        <f>SUMIF('Category Totals'!$C$5:$C$96,AB6,'Category Totals'!$F$5:$F$96)+SUMIF('Private Schools'!$E$4:$E$601,AB6,'Private Schools'!$H$4:$H$601)</f>
        <v>0</v>
      </c>
      <c r="AD6" s="30">
        <f t="shared" si="3"/>
        <v>0</v>
      </c>
      <c r="AE6" s="4"/>
      <c r="AF6" s="20" t="s">
        <v>72</v>
      </c>
      <c r="AG6" s="16">
        <f>SUMIF('Category Totals'!$C$5:$C$96,AF6,'Category Totals'!$G$5:$G$96)+SUMIF('Private Schools'!$E$4:$E$601,AF6,'Private Schools'!$I$4:$I$601)</f>
        <v>0</v>
      </c>
      <c r="AH6" s="17" t="s">
        <v>73</v>
      </c>
      <c r="AI6" s="16">
        <f>SUMIF('Category Totals'!$C$5:$C$96,AH6,'Category Totals'!$G$5:$G$96)+SUMIF('Private Schools'!$E$4:$E$601,AH6,'Private Schools'!$I$4:$I$601)</f>
        <v>0</v>
      </c>
      <c r="AJ6" s="20" t="s">
        <v>74</v>
      </c>
      <c r="AK6" s="16">
        <f>SUMIF('Category Totals'!$C$5:$C$96,AJ6,'Category Totals'!$G$5:$G$96)+SUMIF('Private Schools'!$E$4:$E$601,AJ6,'Private Schools'!$I$4:$I$601)</f>
        <v>0</v>
      </c>
      <c r="AL6" s="32">
        <f t="shared" si="4"/>
        <v>0</v>
      </c>
    </row>
    <row r="7" spans="1:38" ht="15.75">
      <c r="A7" s="49">
        <v>6400</v>
      </c>
      <c r="B7" s="252"/>
      <c r="C7" s="111">
        <f>N7+V7+AD7+AL7</f>
        <v>0</v>
      </c>
      <c r="D7" s="50">
        <f t="shared" si="0"/>
        <v>0</v>
      </c>
      <c r="E7" s="12"/>
      <c r="F7" s="12"/>
      <c r="G7" s="12"/>
      <c r="H7" s="24" t="s">
        <v>75</v>
      </c>
      <c r="I7" s="16">
        <f>SUMIF('Category Totals'!$C$5:$C$96,H7,'Category Totals'!$D$5:$D$96)+SUMIF('Private Schools'!$E$4:$E$601,H7,'Private Schools'!$F$4:$F$601)</f>
        <v>0</v>
      </c>
      <c r="J7" s="20" t="s">
        <v>76</v>
      </c>
      <c r="K7" s="16">
        <f>SUMIF('Category Totals'!$C$5:$C$96,J7,'Category Totals'!$D$5:$D$96)+SUMIF('Private Schools'!$E$4:$E$601,J7,'Private Schools'!$F$4:$F$601)</f>
        <v>0</v>
      </c>
      <c r="L7" s="20" t="s">
        <v>77</v>
      </c>
      <c r="M7" s="16">
        <f>SUMIF('Category Totals'!$C$5:$C$96,L7,'Category Totals'!$D$5:$D$96)+SUMIF('Private Schools'!$E$4:$E$601,L7,'Private Schools'!$F$4:$F$601)</f>
        <v>0</v>
      </c>
      <c r="N7" s="30">
        <f t="shared" si="1"/>
        <v>0</v>
      </c>
      <c r="O7" s="4"/>
      <c r="P7" s="20" t="s">
        <v>75</v>
      </c>
      <c r="Q7" s="16">
        <f>SUMIF('Category Totals'!$C$5:$C$96,P7,'Category Totals'!$E$5:$E$96)+SUMIF('Private Schools'!$E$4:$E$601,P7,'Private Schools'!$G$4:$G$601)</f>
        <v>0</v>
      </c>
      <c r="R7" s="20" t="s">
        <v>76</v>
      </c>
      <c r="S7" s="16">
        <f>SUMIF('Category Totals'!$C$5:$C$96,R7,'Category Totals'!$E$5:$E$96)+SUMIF('Private Schools'!$E$4:$E$601,R7,'Private Schools'!$G$4:$G$601)</f>
        <v>0</v>
      </c>
      <c r="T7" s="20" t="s">
        <v>77</v>
      </c>
      <c r="U7" s="16">
        <f>SUMIF('Category Totals'!$C$5:$C$96,T7,'Category Totals'!$E$5:$E$96)+SUMIF('Private Schools'!$E$4:$E$601,T7,'Private Schools'!$G$4:$G$601)</f>
        <v>0</v>
      </c>
      <c r="V7" s="30">
        <f t="shared" si="2"/>
        <v>0</v>
      </c>
      <c r="W7" s="4"/>
      <c r="X7" s="20" t="s">
        <v>75</v>
      </c>
      <c r="Y7" s="16">
        <f>SUMIF('Category Totals'!$C$5:$C$96,X7,'Category Totals'!$F$5:$F$96)+SUMIF('Private Schools'!$E$4:$E$601,X7,'Private Schools'!$H$4:$H$601)</f>
        <v>0</v>
      </c>
      <c r="Z7" s="20" t="s">
        <v>76</v>
      </c>
      <c r="AA7" s="16">
        <f>SUMIF('Category Totals'!$C$5:$C$96,Z7,'Category Totals'!$F$5:$F$96)+SUMIF('Private Schools'!$E$4:$E$601,Z7,'Private Schools'!$H$4:$H$601)</f>
        <v>0</v>
      </c>
      <c r="AB7" s="20" t="s">
        <v>77</v>
      </c>
      <c r="AC7" s="16">
        <f>SUMIF('Category Totals'!$C$5:$C$96,AB7,'Category Totals'!$F$5:$F$96)+SUMIF('Private Schools'!$E$4:$E$601,AB7,'Private Schools'!$H$4:$H$601)</f>
        <v>0</v>
      </c>
      <c r="AD7" s="30">
        <f t="shared" si="3"/>
        <v>0</v>
      </c>
      <c r="AE7" s="4"/>
      <c r="AF7" s="20" t="s">
        <v>75</v>
      </c>
      <c r="AG7" s="16">
        <f>SUMIF('Category Totals'!$C$5:$C$96,AF7,'Category Totals'!$G$5:$G$96)+SUMIF('Private Schools'!$E$4:$E$601,AF7,'Private Schools'!$I$4:$I$601)</f>
        <v>0</v>
      </c>
      <c r="AH7" s="17" t="s">
        <v>76</v>
      </c>
      <c r="AI7" s="16">
        <f>SUMIF('Category Totals'!$C$5:$C$96,AH7,'Category Totals'!$G$5:$G$96)+SUMIF('Private Schools'!$E$4:$E$601,AH7,'Private Schools'!$I$4:$I$601)</f>
        <v>0</v>
      </c>
      <c r="AJ7" s="20" t="s">
        <v>77</v>
      </c>
      <c r="AK7" s="16">
        <f>SUMIF('Category Totals'!$C$5:$C$96,AJ7,'Category Totals'!$G$5:$G$96)+SUMIF('Private Schools'!$E$4:$E$601,AJ7,'Private Schools'!$I$4:$I$601)</f>
        <v>0</v>
      </c>
      <c r="AL7" s="32">
        <f t="shared" si="4"/>
        <v>0</v>
      </c>
    </row>
    <row r="8" spans="1:38" ht="15.75">
      <c r="A8" s="49">
        <v>6500</v>
      </c>
      <c r="B8" s="252"/>
      <c r="C8" s="111">
        <f>N8+V8+AD8+AL8+'Category Totals'!I26</f>
        <v>0</v>
      </c>
      <c r="D8" s="50">
        <f t="shared" si="0"/>
        <v>0</v>
      </c>
      <c r="E8" s="12"/>
      <c r="F8" s="12"/>
      <c r="G8" s="12"/>
      <c r="H8" s="24" t="s">
        <v>78</v>
      </c>
      <c r="I8" s="16">
        <f>SUMIF('Category Totals'!$C$5:$C$96,H8,'Category Totals'!$D$5:$D$96)+SUMIF('Private Schools'!$E$4:$E$601,H8,'Private Schools'!$F$4:$F$601)</f>
        <v>0</v>
      </c>
      <c r="J8" s="20" t="s">
        <v>79</v>
      </c>
      <c r="K8" s="16">
        <f>SUMIF('Category Totals'!$C$5:$C$96,J8,'Category Totals'!$D$5:$D$96)+SUMIF('Private Schools'!$E$4:$E$601,J8,'Private Schools'!$F$4:$F$601)</f>
        <v>0</v>
      </c>
      <c r="L8" s="20" t="s">
        <v>80</v>
      </c>
      <c r="M8" s="16">
        <f>SUMIF('Category Totals'!$C$5:$C$96,L8,'Category Totals'!$D$5:$D$96)+SUMIF('Private Schools'!$E$4:$E$601,L8,'Private Schools'!$F$4:$F$601)</f>
        <v>0</v>
      </c>
      <c r="N8" s="30">
        <f t="shared" si="1"/>
        <v>0</v>
      </c>
      <c r="O8" s="4"/>
      <c r="P8" s="20" t="s">
        <v>78</v>
      </c>
      <c r="Q8" s="16">
        <f>SUMIF('Category Totals'!$C$5:$C$96,P8,'Category Totals'!$E$5:$E$96)+SUMIF('Private Schools'!$E$4:$E$601,P8,'Private Schools'!$G$4:$G$601)</f>
        <v>0</v>
      </c>
      <c r="R8" s="20" t="s">
        <v>79</v>
      </c>
      <c r="S8" s="16">
        <f>SUMIF('Category Totals'!$C$5:$C$96,R8,'Category Totals'!$E$5:$E$96)+SUMIF('Private Schools'!$E$4:$E$601,R8,'Private Schools'!$G$4:$G$601)</f>
        <v>0</v>
      </c>
      <c r="T8" s="20" t="s">
        <v>80</v>
      </c>
      <c r="U8" s="16">
        <f>SUMIF('Category Totals'!$C$5:$C$96,T8,'Category Totals'!$E$5:$E$96)+SUMIF('Private Schools'!$E$4:$E$601,T8,'Private Schools'!$G$4:$G$601)</f>
        <v>0</v>
      </c>
      <c r="V8" s="30">
        <f t="shared" si="2"/>
        <v>0</v>
      </c>
      <c r="W8" s="4"/>
      <c r="X8" s="20" t="s">
        <v>78</v>
      </c>
      <c r="Y8" s="16">
        <f>SUMIF('Category Totals'!$C$5:$C$96,X8,'Category Totals'!$F$5:$F$96)+SUMIF('Private Schools'!$E$4:$E$601,X8,'Private Schools'!$H$4:$H$601)</f>
        <v>0</v>
      </c>
      <c r="Z8" s="20" t="s">
        <v>79</v>
      </c>
      <c r="AA8" s="16">
        <f>SUMIF('Category Totals'!$C$5:$C$96,Z8,'Category Totals'!$F$5:$F$96)+SUMIF('Private Schools'!$E$4:$E$601,Z8,'Private Schools'!$H$4:$H$601)</f>
        <v>0</v>
      </c>
      <c r="AB8" s="20" t="s">
        <v>80</v>
      </c>
      <c r="AC8" s="16">
        <f>SUMIF('Category Totals'!$C$5:$C$96,AB8,'Category Totals'!$F$5:$F$96)+SUMIF('Private Schools'!$E$4:$E$601,AB8,'Private Schools'!$H$4:$H$601)</f>
        <v>0</v>
      </c>
      <c r="AD8" s="30">
        <f t="shared" si="3"/>
        <v>0</v>
      </c>
      <c r="AE8" s="4"/>
      <c r="AF8" s="20" t="s">
        <v>78</v>
      </c>
      <c r="AG8" s="16">
        <f>SUMIF('Category Totals'!$C$5:$C$96,AF8,'Category Totals'!$G$5:$G$96)+SUMIF('Private Schools'!$E$4:$E$601,AF8,'Private Schools'!$I$4:$I$601)</f>
        <v>0</v>
      </c>
      <c r="AH8" s="17" t="s">
        <v>79</v>
      </c>
      <c r="AI8" s="16">
        <f>SUMIF('Category Totals'!$C$5:$C$96,AH8,'Category Totals'!$G$5:$G$96)+SUMIF('Private Schools'!$E$4:$E$601,AH8,'Private Schools'!$I$4:$I$601)</f>
        <v>0</v>
      </c>
      <c r="AJ8" s="20" t="s">
        <v>80</v>
      </c>
      <c r="AK8" s="16">
        <f>SUMIF('Category Totals'!$C$5:$C$96,AJ8,'Category Totals'!$G$5:$G$96)+SUMIF('Private Schools'!$E$4:$E$601,AJ8,'Private Schools'!$I$4:$I$601)</f>
        <v>0</v>
      </c>
      <c r="AL8" s="32">
        <f t="shared" si="4"/>
        <v>0</v>
      </c>
    </row>
    <row r="9" spans="1:38" ht="15.75">
      <c r="A9" s="49">
        <v>6600</v>
      </c>
      <c r="B9" s="252"/>
      <c r="C9" s="111">
        <f t="shared" ref="C9:C15" si="5">N9+V9+AD9+AL9</f>
        <v>0</v>
      </c>
      <c r="D9" s="50">
        <f t="shared" si="0"/>
        <v>0</v>
      </c>
      <c r="E9" s="12"/>
      <c r="F9" s="12"/>
      <c r="G9" s="12"/>
      <c r="H9" s="24" t="s">
        <v>81</v>
      </c>
      <c r="I9" s="16">
        <f>SUMIF('Category Totals'!$C$5:$C$96,H9,'Category Totals'!$D$5:$D$96)+SUMIF('Private Schools'!$E$4:$E$601,H9,'Private Schools'!$F$4:$F$601)</f>
        <v>0</v>
      </c>
      <c r="J9" s="20" t="s">
        <v>82</v>
      </c>
      <c r="K9" s="16">
        <f>SUMIF('Category Totals'!$C$5:$C$96,J9,'Category Totals'!$D$5:$D$96)+SUMIF('Private Schools'!$E$4:$E$601,J9,'Private Schools'!$F$4:$F$601)</f>
        <v>0</v>
      </c>
      <c r="L9" s="20" t="s">
        <v>83</v>
      </c>
      <c r="M9" s="16">
        <f>SUMIF('Category Totals'!$C$5:$C$96,L9,'Category Totals'!$D$5:$D$96)+SUMIF('Private Schools'!$E$4:$E$601,L9,'Private Schools'!$F$4:$F$601)</f>
        <v>0</v>
      </c>
      <c r="N9" s="30">
        <f t="shared" si="1"/>
        <v>0</v>
      </c>
      <c r="O9" s="4"/>
      <c r="P9" s="20" t="s">
        <v>81</v>
      </c>
      <c r="Q9" s="16">
        <f>SUMIF('Category Totals'!$C$5:$C$96,P9,'Category Totals'!$E$5:$E$96)+SUMIF('Private Schools'!$E$4:$E$601,P9,'Private Schools'!$G$4:$G$601)</f>
        <v>0</v>
      </c>
      <c r="R9" s="20" t="s">
        <v>82</v>
      </c>
      <c r="S9" s="16">
        <f>SUMIF('Category Totals'!$C$5:$C$96,R9,'Category Totals'!$E$5:$E$96)+SUMIF('Private Schools'!$E$4:$E$601,R9,'Private Schools'!$G$4:$G$601)</f>
        <v>0</v>
      </c>
      <c r="T9" s="20" t="s">
        <v>83</v>
      </c>
      <c r="U9" s="16">
        <f>SUMIF('Category Totals'!$C$5:$C$96,T9,'Category Totals'!$E$5:$E$96)+SUMIF('Private Schools'!$E$4:$E$601,T9,'Private Schools'!$G$4:$G$601)</f>
        <v>0</v>
      </c>
      <c r="V9" s="30">
        <f t="shared" si="2"/>
        <v>0</v>
      </c>
      <c r="W9" s="4"/>
      <c r="X9" s="20" t="s">
        <v>81</v>
      </c>
      <c r="Y9" s="16">
        <f>SUMIF('Category Totals'!$C$5:$C$96,X9,'Category Totals'!$F$5:$F$96)+SUMIF('Private Schools'!$E$4:$E$601,X9,'Private Schools'!$H$4:$H$601)</f>
        <v>0</v>
      </c>
      <c r="Z9" s="20" t="s">
        <v>82</v>
      </c>
      <c r="AA9" s="16">
        <f>SUMIF('Category Totals'!$C$5:$C$96,Z9,'Category Totals'!$F$5:$F$96)+SUMIF('Private Schools'!$E$4:$E$601,Z9,'Private Schools'!$H$4:$H$601)</f>
        <v>0</v>
      </c>
      <c r="AB9" s="20" t="s">
        <v>83</v>
      </c>
      <c r="AC9" s="16">
        <f>SUMIF('Category Totals'!$C$5:$C$96,AB9,'Category Totals'!$F$5:$F$96)+SUMIF('Private Schools'!$E$4:$E$601,AB9,'Private Schools'!$H$4:$H$601)</f>
        <v>0</v>
      </c>
      <c r="AD9" s="30">
        <f t="shared" si="3"/>
        <v>0</v>
      </c>
      <c r="AE9" s="4"/>
      <c r="AF9" s="20" t="s">
        <v>81</v>
      </c>
      <c r="AG9" s="16">
        <f>SUMIF('Category Totals'!$C$5:$C$96,AF9,'Category Totals'!$G$5:$G$96)+SUMIF('Private Schools'!$E$4:$E$601,AF9,'Private Schools'!$I$4:$I$601)</f>
        <v>0</v>
      </c>
      <c r="AH9" s="17" t="s">
        <v>82</v>
      </c>
      <c r="AI9" s="16">
        <f>SUMIF('Category Totals'!$C$5:$C$96,AH9,'Category Totals'!$G$5:$G$96)+SUMIF('Private Schools'!$E$4:$E$601,AH9,'Private Schools'!$I$4:$I$601)</f>
        <v>0</v>
      </c>
      <c r="AJ9" s="20" t="s">
        <v>83</v>
      </c>
      <c r="AK9" s="16">
        <f>SUMIF('Category Totals'!$C$5:$C$96,AJ9,'Category Totals'!$G$5:$G$96)+SUMIF('Private Schools'!$E$4:$E$601,AJ9,'Private Schools'!$I$4:$I$601)</f>
        <v>0</v>
      </c>
      <c r="AL9" s="32">
        <f t="shared" si="4"/>
        <v>0</v>
      </c>
    </row>
    <row r="10" spans="1:38" ht="15.75">
      <c r="A10" s="49">
        <v>6731</v>
      </c>
      <c r="B10" s="252"/>
      <c r="C10" s="111">
        <f t="shared" si="5"/>
        <v>0</v>
      </c>
      <c r="D10" s="50">
        <f t="shared" si="0"/>
        <v>0</v>
      </c>
      <c r="E10" s="12"/>
      <c r="F10" s="12"/>
      <c r="G10" s="12"/>
      <c r="H10" s="24" t="s">
        <v>84</v>
      </c>
      <c r="I10" s="16">
        <f>SUMIF('Category Totals'!$C$5:$C$96,H10,'Category Totals'!$D$5:$D$96)+SUMIF('Private Schools'!$E$4:$E$601,H10,'Private Schools'!$F$4:$F$601)</f>
        <v>0</v>
      </c>
      <c r="J10" s="20" t="s">
        <v>85</v>
      </c>
      <c r="K10" s="16">
        <f>SUMIF('Category Totals'!$C$5:$C$96,J10,'Category Totals'!$D$5:$D$96)+SUMIF('Private Schools'!$E$4:$E$601,J10,'Private Schools'!$F$4:$F$601)</f>
        <v>0</v>
      </c>
      <c r="L10" s="20" t="s">
        <v>86</v>
      </c>
      <c r="M10" s="16">
        <f>SUMIF('Category Totals'!$C$5:$C$96,L10,'Category Totals'!$D$5:$D$96)+SUMIF('Private Schools'!$E$4:$E$601,L10,'Private Schools'!$F$4:$F$601)</f>
        <v>0</v>
      </c>
      <c r="N10" s="30">
        <f t="shared" si="1"/>
        <v>0</v>
      </c>
      <c r="O10" s="4"/>
      <c r="P10" s="20" t="s">
        <v>84</v>
      </c>
      <c r="Q10" s="16">
        <f>SUMIF('Category Totals'!$C$5:$C$96,P10,'Category Totals'!$E$5:$E$96)+SUMIF('Private Schools'!$E$4:$E$601,P10,'Private Schools'!$G$4:$G$601)</f>
        <v>0</v>
      </c>
      <c r="R10" s="20" t="s">
        <v>85</v>
      </c>
      <c r="S10" s="16">
        <f>SUMIF('Category Totals'!$C$5:$C$96,R10,'Category Totals'!$E$5:$E$96)+SUMIF('Private Schools'!$E$4:$E$601,R10,'Private Schools'!$G$4:$G$601)</f>
        <v>0</v>
      </c>
      <c r="T10" s="20" t="s">
        <v>86</v>
      </c>
      <c r="U10" s="16">
        <f>SUMIF('Category Totals'!$C$5:$C$96,T10,'Category Totals'!$E$5:$E$96)+SUMIF('Private Schools'!$E$4:$E$601,T10,'Private Schools'!$G$4:$G$601)</f>
        <v>0</v>
      </c>
      <c r="V10" s="30">
        <f t="shared" si="2"/>
        <v>0</v>
      </c>
      <c r="W10" s="4"/>
      <c r="X10" s="20" t="s">
        <v>84</v>
      </c>
      <c r="Y10" s="16">
        <f>SUMIF('Category Totals'!$C$5:$C$96,X10,'Category Totals'!$F$5:$F$96)+SUMIF('Private Schools'!$E$4:$E$601,X10,'Private Schools'!$H$4:$H$601)</f>
        <v>0</v>
      </c>
      <c r="Z10" s="20" t="s">
        <v>85</v>
      </c>
      <c r="AA10" s="16">
        <f>SUMIF('Category Totals'!$C$5:$C$96,Z10,'Category Totals'!$F$5:$F$96)+SUMIF('Private Schools'!$E$4:$E$601,Z10,'Private Schools'!$H$4:$H$601)</f>
        <v>0</v>
      </c>
      <c r="AB10" s="20" t="s">
        <v>86</v>
      </c>
      <c r="AC10" s="16">
        <f>SUMIF('Category Totals'!$C$5:$C$96,AB10,'Category Totals'!$F$5:$F$96)+SUMIF('Private Schools'!$E$4:$E$601,AB10,'Private Schools'!$H$4:$H$601)</f>
        <v>0</v>
      </c>
      <c r="AD10" s="30">
        <f t="shared" si="3"/>
        <v>0</v>
      </c>
      <c r="AE10" s="4"/>
      <c r="AF10" s="20" t="s">
        <v>84</v>
      </c>
      <c r="AG10" s="16">
        <f>SUMIF('Category Totals'!$C$5:$C$96,AF10,'Category Totals'!$G$5:$G$96)+SUMIF('Private Schools'!$E$4:$E$601,AF10,'Private Schools'!$I$4:$I$601)</f>
        <v>0</v>
      </c>
      <c r="AH10" s="17" t="s">
        <v>85</v>
      </c>
      <c r="AI10" s="16">
        <f>SUMIF('Category Totals'!$C$5:$C$96,AH10,'Category Totals'!$G$5:$G$96)+SUMIF('Private Schools'!$E$4:$E$601,AH10,'Private Schools'!$I$4:$I$601)</f>
        <v>0</v>
      </c>
      <c r="AJ10" s="20" t="s">
        <v>86</v>
      </c>
      <c r="AK10" s="16">
        <f>SUMIF('Category Totals'!$C$5:$C$96,AJ10,'Category Totals'!$G$5:$G$96)+SUMIF('Private Schools'!$E$4:$E$601,AJ10,'Private Schools'!$I$4:$I$601)</f>
        <v>0</v>
      </c>
      <c r="AL10" s="32">
        <f t="shared" si="4"/>
        <v>0</v>
      </c>
    </row>
    <row r="11" spans="1:38" ht="15.75">
      <c r="A11" s="49">
        <v>6732</v>
      </c>
      <c r="B11" s="252"/>
      <c r="C11" s="111">
        <f t="shared" si="5"/>
        <v>0</v>
      </c>
      <c r="D11" s="50">
        <f t="shared" si="0"/>
        <v>0</v>
      </c>
      <c r="E11" s="12"/>
      <c r="F11" s="12"/>
      <c r="G11" s="12"/>
      <c r="H11" s="24" t="s">
        <v>87</v>
      </c>
      <c r="I11" s="16">
        <f>SUMIF('Category Totals'!$C$5:$C$96,H11,'Category Totals'!$D$5:$D$96)+SUMIF('Private Schools'!$E$4:$E$601,H11,'Private Schools'!$F$4:$F$601)</f>
        <v>0</v>
      </c>
      <c r="J11" s="20" t="s">
        <v>88</v>
      </c>
      <c r="K11" s="16">
        <f>SUMIF('Category Totals'!$C$5:$C$96,J11,'Category Totals'!$D$5:$D$96)+SUMIF('Private Schools'!$E$4:$E$601,J11,'Private Schools'!$F$4:$F$601)</f>
        <v>0</v>
      </c>
      <c r="L11" s="20" t="s">
        <v>89</v>
      </c>
      <c r="M11" s="16">
        <f>SUMIF('Category Totals'!$C$5:$C$96,L11,'Category Totals'!$D$5:$D$96)+SUMIF('Private Schools'!$E$4:$E$601,L11,'Private Schools'!$F$4:$F$601)</f>
        <v>0</v>
      </c>
      <c r="N11" s="30">
        <f t="shared" si="1"/>
        <v>0</v>
      </c>
      <c r="O11" s="4"/>
      <c r="P11" s="20" t="s">
        <v>87</v>
      </c>
      <c r="Q11" s="16">
        <f>SUMIF('Category Totals'!$C$5:$C$96,P11,'Category Totals'!$E$5:$E$96)+SUMIF('Private Schools'!$E$4:$E$601,P11,'Private Schools'!$G$4:$G$601)</f>
        <v>0</v>
      </c>
      <c r="R11" s="20" t="s">
        <v>88</v>
      </c>
      <c r="S11" s="16">
        <f>SUMIF('Category Totals'!$C$5:$C$96,R11,'Category Totals'!$E$5:$E$96)+SUMIF('Private Schools'!$E$4:$E$601,R11,'Private Schools'!$G$4:$G$601)</f>
        <v>0</v>
      </c>
      <c r="T11" s="20" t="s">
        <v>89</v>
      </c>
      <c r="U11" s="16">
        <f>SUMIF('Category Totals'!$C$5:$C$96,T11,'Category Totals'!$E$5:$E$96)+SUMIF('Private Schools'!$E$4:$E$601,T11,'Private Schools'!$G$4:$G$601)</f>
        <v>0</v>
      </c>
      <c r="V11" s="30">
        <f t="shared" si="2"/>
        <v>0</v>
      </c>
      <c r="W11" s="4"/>
      <c r="X11" s="20" t="s">
        <v>87</v>
      </c>
      <c r="Y11" s="16">
        <f>SUMIF('Category Totals'!$C$5:$C$96,X11,'Category Totals'!$F$5:$F$96)+SUMIF('Private Schools'!$E$4:$E$601,X11,'Private Schools'!$H$4:$H$601)</f>
        <v>0</v>
      </c>
      <c r="Z11" s="20" t="s">
        <v>88</v>
      </c>
      <c r="AA11" s="16">
        <f>SUMIF('Category Totals'!$C$5:$C$96,Z11,'Category Totals'!$F$5:$F$96)+SUMIF('Private Schools'!$E$4:$E$601,Z11,'Private Schools'!$H$4:$H$601)</f>
        <v>0</v>
      </c>
      <c r="AB11" s="20" t="s">
        <v>89</v>
      </c>
      <c r="AC11" s="16">
        <f>SUMIF('Category Totals'!$C$5:$C$96,AB11,'Category Totals'!$F$5:$F$96)+SUMIF('Private Schools'!$E$4:$E$601,AB11,'Private Schools'!$H$4:$H$601)</f>
        <v>0</v>
      </c>
      <c r="AD11" s="30">
        <f t="shared" si="3"/>
        <v>0</v>
      </c>
      <c r="AE11" s="4"/>
      <c r="AF11" s="20" t="s">
        <v>87</v>
      </c>
      <c r="AG11" s="16">
        <f>SUMIF('Category Totals'!$C$5:$C$96,AF11,'Category Totals'!$G$5:$G$96)+SUMIF('Private Schools'!$E$4:$E$601,AF11,'Private Schools'!$I$4:$I$601)</f>
        <v>0</v>
      </c>
      <c r="AH11" s="17" t="s">
        <v>88</v>
      </c>
      <c r="AI11" s="16">
        <f>SUMIF('Category Totals'!$C$5:$C$96,AH11,'Category Totals'!$G$5:$G$96)+SUMIF('Private Schools'!$E$4:$E$601,AH11,'Private Schools'!$I$4:$I$601)</f>
        <v>0</v>
      </c>
      <c r="AJ11" s="20" t="s">
        <v>89</v>
      </c>
      <c r="AK11" s="16">
        <f>SUMIF('Category Totals'!$C$5:$C$96,AJ11,'Category Totals'!$G$5:$G$96)+SUMIF('Private Schools'!$E$4:$E$601,AJ11,'Private Schools'!$I$4:$I$601)</f>
        <v>0</v>
      </c>
      <c r="AL11" s="32">
        <f t="shared" si="4"/>
        <v>0</v>
      </c>
    </row>
    <row r="12" spans="1:38" ht="15.75">
      <c r="A12" s="49">
        <v>6733</v>
      </c>
      <c r="B12" s="252"/>
      <c r="C12" s="111">
        <f t="shared" si="5"/>
        <v>0</v>
      </c>
      <c r="D12" s="50">
        <f t="shared" si="0"/>
        <v>0</v>
      </c>
      <c r="E12" s="12"/>
      <c r="F12" s="12"/>
      <c r="G12" s="12"/>
      <c r="H12" s="24" t="s">
        <v>90</v>
      </c>
      <c r="I12" s="16">
        <f>SUMIF('Category Totals'!$C$5:$C$96,H12,'Category Totals'!$D$5:$D$96)+SUMIF('Private Schools'!$E$4:$E$601,H12,'Private Schools'!$F$4:$F$601)</f>
        <v>0</v>
      </c>
      <c r="J12" s="20" t="s">
        <v>91</v>
      </c>
      <c r="K12" s="16">
        <f>SUMIF('Category Totals'!$C$5:$C$96,J12,'Category Totals'!$D$5:$D$96)+SUMIF('Private Schools'!$E$4:$E$601,J12,'Private Schools'!$F$4:$F$601)</f>
        <v>0</v>
      </c>
      <c r="L12" s="20" t="s">
        <v>92</v>
      </c>
      <c r="M12" s="16">
        <f>SUMIF('Category Totals'!$C$5:$C$96,L12,'Category Totals'!$D$5:$D$96)+SUMIF('Private Schools'!$E$4:$E$601,L12,'Private Schools'!$F$4:$F$601)</f>
        <v>0</v>
      </c>
      <c r="N12" s="30">
        <f t="shared" si="1"/>
        <v>0</v>
      </c>
      <c r="O12" s="4"/>
      <c r="P12" s="20" t="s">
        <v>90</v>
      </c>
      <c r="Q12" s="16">
        <f>SUMIF('Category Totals'!$C$5:$C$96,P12,'Category Totals'!$E$5:$E$96)+SUMIF('Private Schools'!$E$4:$E$601,P12,'Private Schools'!$G$4:$G$601)</f>
        <v>0</v>
      </c>
      <c r="R12" s="20" t="s">
        <v>91</v>
      </c>
      <c r="S12" s="16">
        <f>SUMIF('Category Totals'!$C$5:$C$96,R12,'Category Totals'!$E$5:$E$96)+SUMIF('Private Schools'!$E$4:$E$601,R12,'Private Schools'!$G$4:$G$601)</f>
        <v>0</v>
      </c>
      <c r="T12" s="20" t="s">
        <v>92</v>
      </c>
      <c r="U12" s="16">
        <f>SUMIF('Category Totals'!$C$5:$C$96,T12,'Category Totals'!$E$5:$E$96)+SUMIF('Private Schools'!$E$4:$E$601,T12,'Private Schools'!$G$4:$G$601)</f>
        <v>0</v>
      </c>
      <c r="V12" s="30">
        <f t="shared" si="2"/>
        <v>0</v>
      </c>
      <c r="W12" s="4"/>
      <c r="X12" s="20" t="s">
        <v>90</v>
      </c>
      <c r="Y12" s="16">
        <f>SUMIF('Category Totals'!$C$5:$C$96,X12,'Category Totals'!$F$5:$F$96)+SUMIF('Private Schools'!$E$4:$E$601,X12,'Private Schools'!$H$4:$H$601)</f>
        <v>0</v>
      </c>
      <c r="Z12" s="20" t="s">
        <v>91</v>
      </c>
      <c r="AA12" s="16">
        <f>SUMIF('Category Totals'!$C$5:$C$96,Z12,'Category Totals'!$F$5:$F$96)+SUMIF('Private Schools'!$E$4:$E$601,Z12,'Private Schools'!$H$4:$H$601)</f>
        <v>0</v>
      </c>
      <c r="AB12" s="20" t="s">
        <v>92</v>
      </c>
      <c r="AC12" s="16">
        <f>SUMIF('Category Totals'!$C$5:$C$96,AB12,'Category Totals'!$F$5:$F$96)+SUMIF('Private Schools'!$E$4:$E$601,AB12,'Private Schools'!$H$4:$H$601)</f>
        <v>0</v>
      </c>
      <c r="AD12" s="30">
        <f t="shared" si="3"/>
        <v>0</v>
      </c>
      <c r="AE12" s="4"/>
      <c r="AF12" s="20" t="s">
        <v>90</v>
      </c>
      <c r="AG12" s="16">
        <f>SUMIF('Category Totals'!$C$5:$C$96,AF12,'Category Totals'!$G$5:$G$96)+SUMIF('Private Schools'!$E$4:$E$601,AF12,'Private Schools'!$I$4:$I$601)</f>
        <v>0</v>
      </c>
      <c r="AH12" s="17" t="s">
        <v>91</v>
      </c>
      <c r="AI12" s="16">
        <f>SUMIF('Category Totals'!$C$5:$C$96,AH12,'Category Totals'!$G$5:$G$96)+SUMIF('Private Schools'!$E$4:$E$601,AH12,'Private Schools'!$I$4:$I$601)</f>
        <v>0</v>
      </c>
      <c r="AJ12" s="20" t="s">
        <v>92</v>
      </c>
      <c r="AK12" s="16">
        <f>SUMIF('Category Totals'!$C$5:$C$96,AJ12,'Category Totals'!$G$5:$G$96)+SUMIF('Private Schools'!$E$4:$E$601,AJ12,'Private Schools'!$I$4:$I$601)</f>
        <v>0</v>
      </c>
      <c r="AL12" s="32">
        <f t="shared" si="4"/>
        <v>0</v>
      </c>
    </row>
    <row r="13" spans="1:38" ht="15.75">
      <c r="A13" s="49">
        <v>6737</v>
      </c>
      <c r="B13" s="252"/>
      <c r="C13" s="111">
        <f t="shared" si="5"/>
        <v>0</v>
      </c>
      <c r="D13" s="50">
        <f t="shared" si="0"/>
        <v>0</v>
      </c>
      <c r="E13" s="12"/>
      <c r="F13" s="12"/>
      <c r="G13" s="12"/>
      <c r="H13" s="24" t="s">
        <v>93</v>
      </c>
      <c r="I13" s="16">
        <f>SUMIF('Category Totals'!$C$5:$C$96,H13,'Category Totals'!$D$5:$D$96)+SUMIF('Private Schools'!$E$4:$E$601,H13,'Private Schools'!$F$4:$F$601)</f>
        <v>0</v>
      </c>
      <c r="J13" s="20" t="s">
        <v>94</v>
      </c>
      <c r="K13" s="16">
        <f>SUMIF('Category Totals'!$C$5:$C$96,J13,'Category Totals'!$D$5:$D$96)+SUMIF('Private Schools'!$E$4:$E$601,J13,'Private Schools'!$F$4:$F$601)</f>
        <v>0</v>
      </c>
      <c r="L13" s="20" t="s">
        <v>95</v>
      </c>
      <c r="M13" s="16">
        <f>SUMIF('Category Totals'!$C$5:$C$96,L13,'Category Totals'!$D$5:$D$96)+SUMIF('Private Schools'!$E$4:$E$601,L13,'Private Schools'!$F$4:$F$601)</f>
        <v>0</v>
      </c>
      <c r="N13" s="30">
        <f t="shared" si="1"/>
        <v>0</v>
      </c>
      <c r="O13" s="4"/>
      <c r="P13" s="20" t="s">
        <v>93</v>
      </c>
      <c r="Q13" s="16">
        <f>SUMIF('Category Totals'!$C$5:$C$96,P13,'Category Totals'!$E$5:$E$96)+SUMIF('Private Schools'!$E$4:$E$601,P13,'Private Schools'!$G$4:$G$601)</f>
        <v>0</v>
      </c>
      <c r="R13" s="20" t="s">
        <v>94</v>
      </c>
      <c r="S13" s="16">
        <f>SUMIF('Category Totals'!$C$5:$C$96,R13,'Category Totals'!$E$5:$E$96)+SUMIF('Private Schools'!$E$4:$E$601,R13,'Private Schools'!$G$4:$G$601)</f>
        <v>0</v>
      </c>
      <c r="T13" s="20" t="s">
        <v>95</v>
      </c>
      <c r="U13" s="16">
        <f>SUMIF('Category Totals'!$C$5:$C$96,T13,'Category Totals'!$E$5:$E$96)+SUMIF('Private Schools'!$E$4:$E$601,T13,'Private Schools'!$G$4:$G$601)</f>
        <v>0</v>
      </c>
      <c r="V13" s="30">
        <f t="shared" si="2"/>
        <v>0</v>
      </c>
      <c r="W13" s="4"/>
      <c r="X13" s="20" t="s">
        <v>93</v>
      </c>
      <c r="Y13" s="16">
        <f>SUMIF('Category Totals'!$C$5:$C$96,X13,'Category Totals'!$F$5:$F$96)+SUMIF('Private Schools'!$E$4:$E$601,X13,'Private Schools'!$H$4:$H$601)</f>
        <v>0</v>
      </c>
      <c r="Z13" s="20" t="s">
        <v>94</v>
      </c>
      <c r="AA13" s="16">
        <f>SUMIF('Category Totals'!$C$5:$C$96,Z13,'Category Totals'!$F$5:$F$96)+SUMIF('Private Schools'!$E$4:$E$601,Z13,'Private Schools'!$H$4:$H$601)</f>
        <v>0</v>
      </c>
      <c r="AB13" s="20" t="s">
        <v>95</v>
      </c>
      <c r="AC13" s="16">
        <f>SUMIF('Category Totals'!$C$5:$C$96,AB13,'Category Totals'!$F$5:$F$96)+SUMIF('Private Schools'!$E$4:$E$601,AB13,'Private Schools'!$H$4:$H$601)</f>
        <v>0</v>
      </c>
      <c r="AD13" s="30">
        <f t="shared" si="3"/>
        <v>0</v>
      </c>
      <c r="AE13" s="4"/>
      <c r="AF13" s="20" t="s">
        <v>93</v>
      </c>
      <c r="AG13" s="16">
        <f>SUMIF('Category Totals'!$C$5:$C$96,AF13,'Category Totals'!$G$5:$G$96)+SUMIF('Private Schools'!$E$4:$E$601,AF13,'Private Schools'!$I$4:$I$601)</f>
        <v>0</v>
      </c>
      <c r="AH13" s="17" t="s">
        <v>94</v>
      </c>
      <c r="AI13" s="16">
        <f>SUMIF('Category Totals'!$C$5:$C$96,AH13,'Category Totals'!$G$5:$G$96)+SUMIF('Private Schools'!$E$4:$E$601,AH13,'Private Schools'!$I$4:$I$601)</f>
        <v>0</v>
      </c>
      <c r="AJ13" s="20" t="s">
        <v>95</v>
      </c>
      <c r="AK13" s="16">
        <f>SUMIF('Category Totals'!$C$5:$C$96,AJ13,'Category Totals'!$G$5:$G$96)+SUMIF('Private Schools'!$E$4:$E$601,AJ13,'Private Schools'!$I$4:$I$601)</f>
        <v>0</v>
      </c>
      <c r="AL13" s="32">
        <f t="shared" si="4"/>
        <v>0</v>
      </c>
    </row>
    <row r="14" spans="1:38" ht="15.75">
      <c r="A14" s="49">
        <v>6738</v>
      </c>
      <c r="B14" s="252"/>
      <c r="C14" s="111">
        <f t="shared" si="5"/>
        <v>0</v>
      </c>
      <c r="D14" s="50">
        <f t="shared" si="0"/>
        <v>0</v>
      </c>
      <c r="E14" s="12"/>
      <c r="F14" s="12"/>
      <c r="G14" s="12"/>
      <c r="H14" s="24" t="s">
        <v>96</v>
      </c>
      <c r="I14" s="16">
        <f>SUMIF('Category Totals'!$C$5:$C$96,H14,'Category Totals'!$D$5:$D$96)+SUMIF('Private Schools'!$E$4:$E$601,H14,'Private Schools'!$F$4:$F$601)</f>
        <v>0</v>
      </c>
      <c r="J14" s="20" t="s">
        <v>97</v>
      </c>
      <c r="K14" s="16">
        <f>SUMIF('Category Totals'!$C$5:$C$96,J14,'Category Totals'!$D$5:$D$96)+SUMIF('Private Schools'!$E$4:$E$601,J14,'Private Schools'!$F$4:$F$601)</f>
        <v>0</v>
      </c>
      <c r="L14" s="20" t="s">
        <v>98</v>
      </c>
      <c r="M14" s="16">
        <f>SUMIF('Category Totals'!$C$5:$C$96,L14,'Category Totals'!$D$5:$D$96)+SUMIF('Private Schools'!$E$4:$E$601,L14,'Private Schools'!$F$4:$F$601)</f>
        <v>0</v>
      </c>
      <c r="N14" s="30">
        <f t="shared" si="1"/>
        <v>0</v>
      </c>
      <c r="O14" s="4"/>
      <c r="P14" s="20" t="s">
        <v>96</v>
      </c>
      <c r="Q14" s="16">
        <f>SUMIF('Category Totals'!$C$5:$C$96,P14,'Category Totals'!$E$5:$E$96)+SUMIF('Private Schools'!$E$4:$E$601,P14,'Private Schools'!$G$4:$G$601)</f>
        <v>0</v>
      </c>
      <c r="R14" s="20" t="s">
        <v>97</v>
      </c>
      <c r="S14" s="16">
        <f>SUMIF('Category Totals'!$C$5:$C$96,R14,'Category Totals'!$E$5:$E$96)+SUMIF('Private Schools'!$E$4:$E$601,R14,'Private Schools'!$G$4:$G$601)</f>
        <v>0</v>
      </c>
      <c r="T14" s="20" t="s">
        <v>98</v>
      </c>
      <c r="U14" s="16">
        <f>SUMIF('Category Totals'!$C$5:$C$96,T14,'Category Totals'!$E$5:$E$96)+SUMIF('Private Schools'!$E$4:$E$601,T14,'Private Schools'!$G$4:$G$601)</f>
        <v>0</v>
      </c>
      <c r="V14" s="30">
        <f t="shared" si="2"/>
        <v>0</v>
      </c>
      <c r="W14" s="4"/>
      <c r="X14" s="20" t="s">
        <v>96</v>
      </c>
      <c r="Y14" s="16">
        <f>SUMIF('Category Totals'!$C$5:$C$96,X14,'Category Totals'!$F$5:$F$96)+SUMIF('Private Schools'!$E$4:$E$601,X14,'Private Schools'!$H$4:$H$601)</f>
        <v>0</v>
      </c>
      <c r="Z14" s="20" t="s">
        <v>97</v>
      </c>
      <c r="AA14" s="16">
        <f>SUMIF('Category Totals'!$C$5:$C$96,Z14,'Category Totals'!$F$5:$F$96)+SUMIF('Private Schools'!$E$4:$E$601,Z14,'Private Schools'!$H$4:$H$601)</f>
        <v>0</v>
      </c>
      <c r="AB14" s="20" t="s">
        <v>98</v>
      </c>
      <c r="AC14" s="16">
        <f>SUMIF('Category Totals'!$C$5:$C$96,AB14,'Category Totals'!$F$5:$F$96)+SUMIF('Private Schools'!$E$4:$E$601,AB14,'Private Schools'!$H$4:$H$601)</f>
        <v>0</v>
      </c>
      <c r="AD14" s="30">
        <f t="shared" si="3"/>
        <v>0</v>
      </c>
      <c r="AE14" s="4"/>
      <c r="AF14" s="20" t="s">
        <v>96</v>
      </c>
      <c r="AG14" s="16">
        <f>SUMIF('Category Totals'!$C$5:$C$96,AF14,'Category Totals'!$G$5:$G$96)+SUMIF('Private Schools'!$E$4:$E$601,AF14,'Private Schools'!$I$4:$I$601)</f>
        <v>0</v>
      </c>
      <c r="AH14" s="17" t="s">
        <v>97</v>
      </c>
      <c r="AI14" s="16">
        <f>SUMIF('Category Totals'!$C$5:$C$96,AH14,'Category Totals'!$G$5:$G$96)+SUMIF('Private Schools'!$E$4:$E$601,AH14,'Private Schools'!$I$4:$I$601)</f>
        <v>0</v>
      </c>
      <c r="AJ14" s="20" t="s">
        <v>98</v>
      </c>
      <c r="AK14" s="16">
        <f>SUMIF('Category Totals'!$C$5:$C$96,AJ14,'Category Totals'!$G$5:$G$96)+SUMIF('Private Schools'!$E$4:$E$601,AJ14,'Private Schools'!$I$4:$I$601)</f>
        <v>0</v>
      </c>
      <c r="AL14" s="32">
        <f t="shared" si="4"/>
        <v>0</v>
      </c>
    </row>
    <row r="15" spans="1:38" ht="15.75">
      <c r="A15" s="49">
        <v>6739</v>
      </c>
      <c r="B15" s="252"/>
      <c r="C15" s="111">
        <f t="shared" si="5"/>
        <v>0</v>
      </c>
      <c r="D15" s="50">
        <f t="shared" si="0"/>
        <v>0</v>
      </c>
      <c r="E15" s="12"/>
      <c r="F15" s="12"/>
      <c r="G15" s="12"/>
      <c r="H15" s="24" t="s">
        <v>99</v>
      </c>
      <c r="I15" s="16">
        <f>SUMIF('Category Totals'!$C$5:$C$96,H15,'Category Totals'!$D$5:$D$96)+SUMIF('Private Schools'!$E$4:$E$601,H15,'Private Schools'!$F$4:$F$601)</f>
        <v>0</v>
      </c>
      <c r="J15" s="20" t="s">
        <v>100</v>
      </c>
      <c r="K15" s="16">
        <f>SUMIF('Category Totals'!$C$5:$C$96,J15,'Category Totals'!$D$5:$D$96)+SUMIF('Private Schools'!$E$4:$E$601,J15,'Private Schools'!$F$4:$F$601)</f>
        <v>0</v>
      </c>
      <c r="L15" s="20" t="s">
        <v>101</v>
      </c>
      <c r="M15" s="16">
        <f>SUMIF('Category Totals'!$C$5:$C$96,L15,'Category Totals'!$D$5:$D$96)+SUMIF('Private Schools'!$E$4:$E$601,L15,'Private Schools'!$F$4:$F$601)</f>
        <v>0</v>
      </c>
      <c r="N15" s="30">
        <f t="shared" si="1"/>
        <v>0</v>
      </c>
      <c r="O15" s="4"/>
      <c r="P15" s="20" t="s">
        <v>99</v>
      </c>
      <c r="Q15" s="16">
        <f>SUMIF('Category Totals'!$C$5:$C$96,P15,'Category Totals'!$E$5:$E$96)+SUMIF('Private Schools'!$E$4:$E$601,P15,'Private Schools'!$G$4:$G$601)</f>
        <v>0</v>
      </c>
      <c r="R15" s="20" t="s">
        <v>100</v>
      </c>
      <c r="S15" s="16">
        <f>SUMIF('Category Totals'!$C$5:$C$96,R15,'Category Totals'!$E$5:$E$96)+SUMIF('Private Schools'!$E$4:$E$601,R15,'Private Schools'!$G$4:$G$601)</f>
        <v>0</v>
      </c>
      <c r="T15" s="20" t="s">
        <v>101</v>
      </c>
      <c r="U15" s="16">
        <f>SUMIF('Category Totals'!$C$5:$C$96,T15,'Category Totals'!$E$5:$E$96)+SUMIF('Private Schools'!$E$4:$E$601,T15,'Private Schools'!$G$4:$G$601)</f>
        <v>0</v>
      </c>
      <c r="V15" s="30">
        <f t="shared" si="2"/>
        <v>0</v>
      </c>
      <c r="W15" s="4"/>
      <c r="X15" s="20" t="s">
        <v>99</v>
      </c>
      <c r="Y15" s="16">
        <f>SUMIF('Category Totals'!$C$5:$C$96,X15,'Category Totals'!$F$5:$F$96)+SUMIF('Private Schools'!$E$4:$E$601,X15,'Private Schools'!$H$4:$H$601)</f>
        <v>0</v>
      </c>
      <c r="Z15" s="20" t="s">
        <v>100</v>
      </c>
      <c r="AA15" s="16">
        <f>SUMIF('Category Totals'!$C$5:$C$96,Z15,'Category Totals'!$F$5:$F$96)+SUMIF('Private Schools'!$E$4:$E$601,Z15,'Private Schools'!$H$4:$H$601)</f>
        <v>0</v>
      </c>
      <c r="AB15" s="20" t="s">
        <v>101</v>
      </c>
      <c r="AC15" s="16">
        <f>SUMIF('Category Totals'!$C$5:$C$96,AB15,'Category Totals'!$F$5:$F$96)+SUMIF('Private Schools'!$E$4:$E$601,AB15,'Private Schools'!$H$4:$H$601)</f>
        <v>0</v>
      </c>
      <c r="AD15" s="30">
        <f t="shared" si="3"/>
        <v>0</v>
      </c>
      <c r="AE15" s="4"/>
      <c r="AF15" s="20" t="s">
        <v>99</v>
      </c>
      <c r="AG15" s="16">
        <f>SUMIF('Category Totals'!$C$5:$C$96,AF15,'Category Totals'!$G$5:$G$96)+SUMIF('Private Schools'!$E$4:$E$601,AF15,'Private Schools'!$I$4:$I$601)</f>
        <v>0</v>
      </c>
      <c r="AH15" s="17" t="s">
        <v>100</v>
      </c>
      <c r="AI15" s="16">
        <f>SUMIF('Category Totals'!$C$5:$C$96,AH15,'Category Totals'!$G$5:$G$96)+SUMIF('Private Schools'!$E$4:$E$601,AH15,'Private Schools'!$I$4:$I$601)</f>
        <v>0</v>
      </c>
      <c r="AJ15" s="20" t="s">
        <v>101</v>
      </c>
      <c r="AK15" s="16">
        <f>SUMIF('Category Totals'!$C$5:$C$96,AJ15,'Category Totals'!$G$5:$G$96)+SUMIF('Private Schools'!$E$4:$E$601,AJ15,'Private Schools'!$I$4:$I$601)</f>
        <v>0</v>
      </c>
      <c r="AL15" s="32">
        <f t="shared" si="4"/>
        <v>0</v>
      </c>
    </row>
    <row r="16" spans="1:38" ht="16.5" thickBot="1">
      <c r="A16" s="49">
        <v>6800</v>
      </c>
      <c r="B16" s="252"/>
      <c r="C16" s="111">
        <f>N16+V16+AD16+AL16+N17+V17+AD17+AL17</f>
        <v>0</v>
      </c>
      <c r="D16" s="50">
        <f t="shared" si="0"/>
        <v>0</v>
      </c>
      <c r="E16" s="12"/>
      <c r="F16" s="12"/>
      <c r="G16" s="12"/>
      <c r="H16" s="25" t="s">
        <v>102</v>
      </c>
      <c r="I16" s="82">
        <f>SUMIF('Category Totals'!$C$5:$C$96,H16,'Category Totals'!$D$5:$D$96)+SUMIF('Private Schools'!$E$4:$E$601,H16,'Private Schools'!$F$4:$F$601)</f>
        <v>0</v>
      </c>
      <c r="J16" s="26" t="s">
        <v>103</v>
      </c>
      <c r="K16" s="82">
        <f>SUMIF('Category Totals'!$C$5:$C$96,J16,'Category Totals'!$D$5:$D$96)+SUMIF('Private Schools'!$E$4:$E$601,J16,'Private Schools'!$F$4:$F$601)</f>
        <v>0</v>
      </c>
      <c r="L16" s="26" t="s">
        <v>104</v>
      </c>
      <c r="M16" s="82">
        <f>SUMIF('Category Totals'!$C$5:$C$96,L16,'Category Totals'!$D$5:$D$96)+SUMIF('Private Schools'!$E$4:$E$601,L16,'Private Schools'!$F$4:$F$601)</f>
        <v>0</v>
      </c>
      <c r="N16" s="31">
        <f t="shared" si="1"/>
        <v>0</v>
      </c>
      <c r="O16" s="27"/>
      <c r="P16" s="26" t="s">
        <v>102</v>
      </c>
      <c r="Q16" s="82">
        <f>SUMIF('Category Totals'!$C$5:$C$96,P16,'Category Totals'!$E$5:$E$96)+SUMIF('Private Schools'!$E$4:$E$601,P16,'Private Schools'!$G$4:$G$601)</f>
        <v>0</v>
      </c>
      <c r="R16" s="26" t="s">
        <v>103</v>
      </c>
      <c r="S16" s="82">
        <f>SUMIF('Category Totals'!$C$5:$C$96,R16,'Category Totals'!$E$5:$E$96)+SUMIF('Private Schools'!$E$4:$E$601,R16,'Private Schools'!$G$4:$G$601)</f>
        <v>0</v>
      </c>
      <c r="T16" s="26" t="s">
        <v>104</v>
      </c>
      <c r="U16" s="82">
        <f>SUMIF('Category Totals'!$C$5:$C$96,T16,'Category Totals'!$E$5:$E$96)+SUMIF('Private Schools'!$E$4:$E$601,T16,'Private Schools'!$G$4:$G$601)</f>
        <v>0</v>
      </c>
      <c r="V16" s="31">
        <f t="shared" si="2"/>
        <v>0</v>
      </c>
      <c r="W16" s="27"/>
      <c r="X16" s="26" t="s">
        <v>102</v>
      </c>
      <c r="Y16" s="82">
        <f>SUMIF('Category Totals'!$C$5:$C$96,X16,'Category Totals'!$F$5:$F$96)+SUMIF('Private Schools'!$E$4:$E$601,X16,'Private Schools'!$H$4:$H$601)</f>
        <v>0</v>
      </c>
      <c r="Z16" s="26" t="s">
        <v>103</v>
      </c>
      <c r="AA16" s="82">
        <f>SUMIF('Category Totals'!$C$5:$C$96,Z16,'Category Totals'!$F$5:$F$96)+SUMIF('Private Schools'!$E$4:$E$601,Z16,'Private Schools'!$H$4:$H$601)</f>
        <v>0</v>
      </c>
      <c r="AB16" s="26" t="s">
        <v>104</v>
      </c>
      <c r="AC16" s="82">
        <f>SUMIF('Category Totals'!$C$5:$C$96,AB16,'Category Totals'!$F$5:$F$96)+SUMIF('Private Schools'!$E$4:$E$601,AB16,'Private Schools'!$H$4:$H$601)</f>
        <v>0</v>
      </c>
      <c r="AD16" s="31">
        <f t="shared" si="3"/>
        <v>0</v>
      </c>
      <c r="AE16" s="27"/>
      <c r="AF16" s="26" t="s">
        <v>102</v>
      </c>
      <c r="AG16" s="82">
        <f>SUMIF('Category Totals'!$C$5:$C$96,AF16,'Category Totals'!$G$5:$G$96)+SUMIF('Private Schools'!$E$4:$E$601,AF16,'Private Schools'!$I$4:$I$601)</f>
        <v>0</v>
      </c>
      <c r="AH16" s="28" t="s">
        <v>103</v>
      </c>
      <c r="AI16" s="82">
        <f>SUMIF('Category Totals'!$C$5:$C$96,AH16,'Category Totals'!$G$5:$G$96)+SUMIF('Private Schools'!$E$4:$E$601,AH16,'Private Schools'!$I$4:$I$601)</f>
        <v>0</v>
      </c>
      <c r="AJ16" s="26" t="s">
        <v>104</v>
      </c>
      <c r="AK16" s="82">
        <f>SUMIF('Category Totals'!$C$5:$C$96,AJ16,'Category Totals'!$G$5:$G$96)+SUMIF('Private Schools'!$E$4:$E$601,AJ16,'Private Schools'!$I$4:$I$601)</f>
        <v>0</v>
      </c>
      <c r="AL16" s="33">
        <f t="shared" si="4"/>
        <v>0</v>
      </c>
    </row>
    <row r="17" spans="1:38" ht="16.5" thickBot="1">
      <c r="A17" s="51" t="s">
        <v>105</v>
      </c>
      <c r="B17" s="252"/>
      <c r="C17" s="112">
        <f>'Category Totals'!I6+'Category Totals'!I8</f>
        <v>0</v>
      </c>
      <c r="D17" s="50">
        <f t="shared" si="0"/>
        <v>0</v>
      </c>
      <c r="G17" s="12"/>
      <c r="L17" s="374" t="s">
        <v>236</v>
      </c>
      <c r="M17" s="82">
        <f>SUMIF('Category Totals'!$C$5:$C$96,L17,'Category Totals'!$D$5:$D$96)+SUMIF('Private Schools'!$E$4:$E$601,L17,'Private Schools'!$F$4:$F$601)</f>
        <v>0</v>
      </c>
      <c r="N17" s="31">
        <f>M17</f>
        <v>0</v>
      </c>
      <c r="P17" s="15"/>
      <c r="Q17" s="15"/>
      <c r="R17" s="21"/>
      <c r="S17" s="15"/>
      <c r="T17" s="373" t="s">
        <v>236</v>
      </c>
      <c r="U17" s="375">
        <f>SUMIF('Category Totals'!$C$5:$C$96,T17,'Category Totals'!$E$5:$E$96)+SUMIF('Private Schools'!$E$4:$E$601,T17,'Private Schools'!$G$4:$G$601)</f>
        <v>0</v>
      </c>
      <c r="V17" s="376">
        <f>U17</f>
        <v>0</v>
      </c>
      <c r="W17" s="4"/>
      <c r="X17" s="21"/>
      <c r="Y17" s="15"/>
      <c r="Z17" s="21"/>
      <c r="AA17" s="15"/>
      <c r="AB17" s="377" t="s">
        <v>236</v>
      </c>
      <c r="AC17" s="378">
        <f>SUMIF('Category Totals'!$C$5:$C$96,AB17,'Category Totals'!$F$5:$F$96)+SUMIF('Private Schools'!$E$4:$E$601,AB17,'Private Schools'!$H$4:$H$601)</f>
        <v>0</v>
      </c>
      <c r="AD17" s="379">
        <f>AC17</f>
        <v>0</v>
      </c>
      <c r="AE17" s="4"/>
      <c r="AF17" s="21"/>
      <c r="AG17" s="15"/>
      <c r="AH17" s="15"/>
      <c r="AI17" s="21"/>
      <c r="AJ17" s="377" t="s">
        <v>236</v>
      </c>
      <c r="AK17" s="378">
        <f>SUMIF('Category Totals'!$C$5:$C$96,AJ17,'Category Totals'!$G$5:$G$96)+SUMIF('Private Schools'!$E$4:$E$601,AJ17,'Private Schools'!$I$4:$I$601)</f>
        <v>0</v>
      </c>
      <c r="AL17" s="379">
        <f>AK17</f>
        <v>0</v>
      </c>
    </row>
    <row r="18" spans="1:38" ht="16.5" thickBot="1">
      <c r="A18" s="46" t="s">
        <v>106</v>
      </c>
      <c r="B18" s="47">
        <f>SUM(B4:B17)</f>
        <v>0</v>
      </c>
      <c r="C18" s="47">
        <f>SUM(C4:C17)</f>
        <v>0</v>
      </c>
      <c r="D18" s="48">
        <f>SUM(D4:D17)</f>
        <v>0</v>
      </c>
      <c r="E18" s="6"/>
      <c r="F18" s="6"/>
      <c r="P18" s="14"/>
      <c r="Q18" s="14"/>
      <c r="R18" s="14"/>
      <c r="S18" s="14"/>
      <c r="T18" s="14"/>
      <c r="U18" s="14"/>
      <c r="V18" s="4"/>
      <c r="W18" s="4"/>
      <c r="X18" s="14"/>
      <c r="Y18" s="14"/>
      <c r="Z18" s="22"/>
      <c r="AA18" s="14"/>
      <c r="AB18" s="14"/>
      <c r="AC18" s="14"/>
      <c r="AD18" s="4"/>
      <c r="AE18" s="4"/>
      <c r="AF18" s="14"/>
      <c r="AG18" s="14"/>
      <c r="AH18" s="22"/>
      <c r="AI18" s="22"/>
      <c r="AJ18" s="14"/>
      <c r="AK18" s="14"/>
      <c r="AL18" s="4"/>
    </row>
    <row r="19" spans="1:38">
      <c r="E19" s="6"/>
      <c r="F19" s="6"/>
      <c r="AH19" s="8"/>
      <c r="AI19" s="8"/>
    </row>
    <row r="20" spans="1:38">
      <c r="AK20" s="8"/>
    </row>
    <row r="21" spans="1:38">
      <c r="AK21" s="8"/>
    </row>
    <row r="22" spans="1:38">
      <c r="AK22" s="8"/>
    </row>
    <row r="23" spans="1:38">
      <c r="AK23" s="8"/>
    </row>
    <row r="25" spans="1:38">
      <c r="B25" s="6"/>
      <c r="C25" s="18"/>
      <c r="D25" s="18"/>
      <c r="E25" s="6"/>
      <c r="F25" s="10"/>
      <c r="G25" s="10"/>
      <c r="L25" s="2"/>
      <c r="M25" s="2"/>
      <c r="N25" s="10"/>
      <c r="O25" s="10"/>
      <c r="T25" s="2"/>
      <c r="U25" s="2"/>
      <c r="V25" s="10"/>
      <c r="W25" s="10"/>
      <c r="AB25" s="2"/>
      <c r="AC25" s="2"/>
      <c r="AD25" s="10"/>
      <c r="AE25" s="10"/>
      <c r="AJ25" s="2"/>
      <c r="AK25" s="2"/>
    </row>
    <row r="26" spans="1:38">
      <c r="B26" s="6"/>
      <c r="C26" s="18"/>
      <c r="D26" s="18"/>
      <c r="E26" s="6"/>
      <c r="F26" s="10"/>
      <c r="G26" s="10"/>
      <c r="L26" s="2"/>
      <c r="M26" s="2"/>
      <c r="N26" s="10"/>
      <c r="O26" s="10"/>
      <c r="T26" s="2"/>
      <c r="U26" s="2"/>
      <c r="V26" s="10"/>
      <c r="W26" s="10"/>
      <c r="AB26" s="2"/>
      <c r="AC26" s="2"/>
      <c r="AD26" s="10"/>
      <c r="AE26" s="10"/>
      <c r="AJ26" s="2"/>
      <c r="AK26" s="2"/>
    </row>
    <row r="27" spans="1:38" ht="19.5" customHeight="1">
      <c r="B27" s="6"/>
      <c r="C27" s="18"/>
      <c r="D27" s="18"/>
      <c r="E27" s="6"/>
      <c r="F27" s="10"/>
      <c r="G27" s="10"/>
      <c r="L27" s="2"/>
      <c r="M27" s="2"/>
      <c r="N27" s="10"/>
      <c r="O27" s="10"/>
      <c r="T27" s="2"/>
      <c r="U27" s="2"/>
      <c r="V27" s="10"/>
      <c r="W27" s="10"/>
      <c r="AB27" s="2"/>
      <c r="AC27" s="2"/>
      <c r="AD27" s="10"/>
      <c r="AE27" s="10"/>
      <c r="AJ27" s="2"/>
      <c r="AK27" s="2"/>
    </row>
    <row r="28" spans="1:38">
      <c r="B28" s="6"/>
      <c r="C28" s="18"/>
      <c r="D28" s="18"/>
      <c r="E28" s="6"/>
      <c r="F28" s="10"/>
      <c r="G28" s="10"/>
      <c r="L28" s="2"/>
      <c r="M28" s="2"/>
      <c r="N28" s="10"/>
      <c r="O28" s="10"/>
      <c r="T28" s="2"/>
      <c r="U28" s="2"/>
      <c r="V28" s="10"/>
      <c r="W28" s="10"/>
      <c r="AB28" s="2"/>
      <c r="AC28" s="2"/>
      <c r="AD28" s="10"/>
      <c r="AE28" s="10"/>
      <c r="AJ28" s="2"/>
      <c r="AK28" s="2"/>
    </row>
    <row r="29" spans="1:38">
      <c r="B29" s="6"/>
      <c r="C29" s="18"/>
      <c r="D29" s="18"/>
      <c r="E29" s="6"/>
      <c r="F29" s="10"/>
      <c r="G29" s="10"/>
      <c r="L29" s="2"/>
      <c r="M29" s="2"/>
      <c r="N29" s="10"/>
      <c r="O29" s="10"/>
      <c r="T29" s="2"/>
      <c r="U29" s="2"/>
      <c r="V29" s="10"/>
      <c r="W29" s="10"/>
      <c r="AB29" s="2"/>
      <c r="AC29" s="2"/>
      <c r="AD29" s="10"/>
      <c r="AE29" s="10"/>
      <c r="AJ29" s="2"/>
      <c r="AK29" s="2"/>
    </row>
    <row r="30" spans="1:38">
      <c r="B30" s="6"/>
      <c r="C30" s="18"/>
      <c r="D30" s="18"/>
      <c r="E30" s="6"/>
      <c r="F30" s="10"/>
      <c r="G30" s="10"/>
      <c r="L30" s="2"/>
      <c r="M30" s="2"/>
      <c r="N30" s="10"/>
      <c r="O30" s="10"/>
      <c r="T30" s="2"/>
      <c r="U30" s="2"/>
      <c r="V30" s="10"/>
      <c r="W30" s="10"/>
      <c r="AB30" s="2"/>
      <c r="AC30" s="2"/>
      <c r="AD30" s="10"/>
      <c r="AE30" s="10"/>
      <c r="AJ30" s="2"/>
      <c r="AK30" s="2"/>
    </row>
    <row r="31" spans="1:38">
      <c r="B31" s="6"/>
      <c r="C31" s="18"/>
      <c r="D31" s="18"/>
      <c r="E31" s="6"/>
      <c r="F31" s="10"/>
      <c r="G31" s="10"/>
      <c r="L31" s="2"/>
      <c r="M31" s="2"/>
      <c r="N31" s="10"/>
      <c r="O31" s="10"/>
      <c r="T31" s="2"/>
      <c r="U31" s="2"/>
      <c r="V31" s="10"/>
      <c r="W31" s="10"/>
      <c r="AB31" s="2"/>
      <c r="AC31" s="2"/>
      <c r="AD31" s="10"/>
      <c r="AE31" s="10"/>
      <c r="AJ31" s="2"/>
      <c r="AK31" s="2"/>
    </row>
    <row r="32" spans="1:38" ht="15.75" customHeight="1">
      <c r="B32" s="6"/>
      <c r="C32" s="18"/>
      <c r="D32" s="18"/>
      <c r="E32" s="6"/>
      <c r="F32" s="10"/>
      <c r="G32" s="10"/>
      <c r="L32" s="2"/>
      <c r="M32" s="2"/>
      <c r="N32" s="10"/>
      <c r="O32" s="10"/>
      <c r="T32" s="2"/>
      <c r="U32" s="2"/>
      <c r="V32" s="10"/>
      <c r="W32" s="10"/>
      <c r="AB32" s="2"/>
      <c r="AC32" s="2"/>
      <c r="AD32" s="10"/>
      <c r="AE32" s="10"/>
      <c r="AJ32" s="2"/>
      <c r="AK32" s="2"/>
    </row>
    <row r="33" spans="2:37">
      <c r="B33" s="6"/>
      <c r="C33" s="18"/>
      <c r="D33" s="18"/>
      <c r="E33" s="6"/>
      <c r="F33" s="10"/>
      <c r="G33" s="10"/>
      <c r="L33" s="2"/>
      <c r="M33" s="2"/>
      <c r="N33" s="10"/>
      <c r="O33" s="10"/>
      <c r="T33" s="2"/>
      <c r="U33" s="2"/>
      <c r="V33" s="10"/>
      <c r="W33" s="10"/>
      <c r="AB33" s="2"/>
      <c r="AC33" s="2"/>
      <c r="AD33" s="10"/>
      <c r="AE33" s="10"/>
      <c r="AJ33" s="2"/>
      <c r="AK33" s="2"/>
    </row>
    <row r="34" spans="2:37" ht="15.75" customHeight="1"/>
    <row r="83" spans="1:4" ht="23.25">
      <c r="A83" s="442" t="s">
        <v>107</v>
      </c>
      <c r="B83" s="442"/>
      <c r="C83" s="442"/>
      <c r="D83" s="442"/>
    </row>
    <row r="84" spans="1:4">
      <c r="A84" s="8" t="s">
        <v>108</v>
      </c>
      <c r="C84" s="251" t="s">
        <v>109</v>
      </c>
    </row>
    <row r="85" spans="1:4">
      <c r="A85" s="24" t="s">
        <v>66</v>
      </c>
      <c r="C85" s="251" t="s">
        <v>110</v>
      </c>
    </row>
    <row r="86" spans="1:4">
      <c r="A86" s="24" t="s">
        <v>69</v>
      </c>
      <c r="C86" s="251" t="s">
        <v>111</v>
      </c>
    </row>
    <row r="87" spans="1:4">
      <c r="A87" s="24" t="s">
        <v>72</v>
      </c>
      <c r="C87" s="251" t="s">
        <v>112</v>
      </c>
    </row>
    <row r="88" spans="1:4">
      <c r="A88" s="24" t="s">
        <v>75</v>
      </c>
      <c r="C88" s="251" t="s">
        <v>113</v>
      </c>
    </row>
    <row r="89" spans="1:4">
      <c r="A89" s="24" t="s">
        <v>78</v>
      </c>
      <c r="C89" s="251" t="s">
        <v>114</v>
      </c>
    </row>
    <row r="90" spans="1:4">
      <c r="A90" s="24" t="s">
        <v>81</v>
      </c>
      <c r="C90" s="251" t="s">
        <v>115</v>
      </c>
    </row>
    <row r="91" spans="1:4">
      <c r="A91" s="24" t="s">
        <v>84</v>
      </c>
      <c r="C91" s="251" t="s">
        <v>116</v>
      </c>
    </row>
    <row r="92" spans="1:4">
      <c r="A92" s="24" t="s">
        <v>87</v>
      </c>
    </row>
    <row r="93" spans="1:4">
      <c r="A93" s="24" t="s">
        <v>90</v>
      </c>
    </row>
    <row r="94" spans="1:4">
      <c r="A94" s="24" t="s">
        <v>93</v>
      </c>
    </row>
    <row r="95" spans="1:4">
      <c r="A95" s="24" t="s">
        <v>96</v>
      </c>
    </row>
    <row r="96" spans="1:4">
      <c r="A96" s="24" t="s">
        <v>99</v>
      </c>
    </row>
    <row r="97" spans="1:1" ht="15.75" thickBot="1">
      <c r="A97" s="25" t="s">
        <v>102</v>
      </c>
    </row>
    <row r="98" spans="1:1">
      <c r="A98" s="69">
        <v>6910</v>
      </c>
    </row>
    <row r="99" spans="1:1">
      <c r="A99" s="20" t="s">
        <v>67</v>
      </c>
    </row>
    <row r="100" spans="1:1">
      <c r="A100" s="20" t="s">
        <v>70</v>
      </c>
    </row>
    <row r="101" spans="1:1">
      <c r="A101" s="20" t="s">
        <v>73</v>
      </c>
    </row>
    <row r="102" spans="1:1">
      <c r="A102" s="20" t="s">
        <v>76</v>
      </c>
    </row>
    <row r="103" spans="1:1">
      <c r="A103" s="20" t="s">
        <v>79</v>
      </c>
    </row>
    <row r="104" spans="1:1">
      <c r="A104" s="20" t="s">
        <v>82</v>
      </c>
    </row>
    <row r="105" spans="1:1">
      <c r="A105" s="20" t="s">
        <v>85</v>
      </c>
    </row>
    <row r="106" spans="1:1">
      <c r="A106" s="20" t="s">
        <v>88</v>
      </c>
    </row>
    <row r="107" spans="1:1">
      <c r="A107" s="20" t="s">
        <v>91</v>
      </c>
    </row>
    <row r="108" spans="1:1">
      <c r="A108" s="20" t="s">
        <v>94</v>
      </c>
    </row>
    <row r="109" spans="1:1">
      <c r="A109" s="20" t="s">
        <v>97</v>
      </c>
    </row>
    <row r="110" spans="1:1">
      <c r="A110" s="20" t="s">
        <v>100</v>
      </c>
    </row>
    <row r="111" spans="1:1" ht="15.75" thickBot="1">
      <c r="A111" s="26" t="s">
        <v>103</v>
      </c>
    </row>
    <row r="112" spans="1:1">
      <c r="A112" s="20" t="s">
        <v>68</v>
      </c>
    </row>
    <row r="113" spans="1:1">
      <c r="A113" s="20" t="s">
        <v>71</v>
      </c>
    </row>
    <row r="114" spans="1:1">
      <c r="A114" s="20" t="s">
        <v>74</v>
      </c>
    </row>
    <row r="115" spans="1:1">
      <c r="A115" s="20" t="s">
        <v>77</v>
      </c>
    </row>
    <row r="116" spans="1:1">
      <c r="A116" s="20" t="s">
        <v>80</v>
      </c>
    </row>
    <row r="117" spans="1:1">
      <c r="A117" s="20" t="s">
        <v>83</v>
      </c>
    </row>
    <row r="118" spans="1:1">
      <c r="A118" s="20" t="s">
        <v>86</v>
      </c>
    </row>
    <row r="119" spans="1:1">
      <c r="A119" s="20" t="s">
        <v>89</v>
      </c>
    </row>
    <row r="120" spans="1:1">
      <c r="A120" s="20" t="s">
        <v>92</v>
      </c>
    </row>
    <row r="121" spans="1:1">
      <c r="A121" s="20" t="s">
        <v>95</v>
      </c>
    </row>
    <row r="122" spans="1:1">
      <c r="A122" s="20" t="s">
        <v>98</v>
      </c>
    </row>
    <row r="123" spans="1:1">
      <c r="A123" s="20" t="s">
        <v>101</v>
      </c>
    </row>
    <row r="124" spans="1:1" ht="15.75" thickBot="1">
      <c r="A124" s="26" t="s">
        <v>104</v>
      </c>
    </row>
    <row r="125" spans="1:1" ht="15.75" thickBot="1">
      <c r="A125" s="26" t="s">
        <v>236</v>
      </c>
    </row>
  </sheetData>
  <sortState xmlns:xlrd2="http://schemas.microsoft.com/office/spreadsheetml/2017/richdata2" ref="A85:A124">
    <sortCondition ref="A85:A124"/>
  </sortState>
  <mergeCells count="8">
    <mergeCell ref="A83:D83"/>
    <mergeCell ref="A1:D1"/>
    <mergeCell ref="A2:C2"/>
    <mergeCell ref="AF2:AL2"/>
    <mergeCell ref="X2:AD2"/>
    <mergeCell ref="P2:V2"/>
    <mergeCell ref="H2:N2"/>
    <mergeCell ref="H1:AL1"/>
  </mergeCells>
  <phoneticPr fontId="33" type="noConversion"/>
  <conditionalFormatting sqref="D4:D17">
    <cfRule type="cellIs" dxfId="83" priority="5" operator="equal">
      <formula>0</formula>
    </cfRule>
  </conditionalFormatting>
  <conditionalFormatting sqref="D18">
    <cfRule type="cellIs" dxfId="82" priority="4" operator="equal">
      <formula>0</formula>
    </cfRule>
  </conditionalFormatting>
  <conditionalFormatting sqref="C18">
    <cfRule type="cellIs" dxfId="81" priority="1" operator="equal">
      <formula>$B$18</formula>
    </cfRule>
    <cfRule type="cellIs" dxfId="80" priority="2" operator="equal">
      <formula>$D$18</formula>
    </cfRule>
  </conditionalFormatting>
  <printOptions horizontalCentered="1"/>
  <pageMargins left="0.7" right="0.7" top="1.5" bottom="0.75" header="0.3" footer="0.3"/>
  <pageSetup scale="110" orientation="portrait" horizontalDpi="90" verticalDpi="90" r:id="rId1"/>
  <headerFooter>
    <oddFooter>&amp;LArizona Department of Education&amp;RTitle IV-A Student Support and Academic Enrichment Grant</oddFooter>
  </headerFooter>
  <ignoredErrors>
    <ignoredError sqref="C8" formula="1"/>
  </ignoredErrors>
  <extLst>
    <ext xmlns:x14="http://schemas.microsoft.com/office/spreadsheetml/2009/9/main" uri="{78C0D931-6437-407d-A8EE-F0AAD7539E65}">
      <x14:conditionalFormattings>
        <x14:conditionalFormatting xmlns:xm="http://schemas.microsoft.com/office/excel/2006/main">
          <x14:cfRule type="cellIs" priority="3" operator="equal" id="{463B16FC-0CF2-4927-8D84-DDDC2BEA2121}">
            <xm:f>'Budget Summary'!$B$12</xm:f>
            <x14:dxf>
              <font>
                <color rgb="FF006100"/>
              </font>
              <fill>
                <patternFill>
                  <bgColor rgb="FFC6EFCE"/>
                </patternFill>
              </fill>
            </x14:dxf>
          </x14:cfRule>
          <xm:sqref>B18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DBD3D"/>
  </sheetPr>
  <dimension ref="A1:ASQ208"/>
  <sheetViews>
    <sheetView zoomScale="110" zoomScaleNormal="110" workbookViewId="0">
      <pane ySplit="4" topLeftCell="A5" activePane="bottomLeft" state="frozen"/>
      <selection pane="bottomLeft" activeCell="A4" sqref="A4"/>
    </sheetView>
  </sheetViews>
  <sheetFormatPr defaultColWidth="0" defaultRowHeight="26.25" customHeight="1"/>
  <cols>
    <col min="1" max="1" width="39.140625" style="52" customWidth="1"/>
    <col min="2" max="2" width="8.28515625" style="3" customWidth="1"/>
    <col min="3" max="3" width="8.42578125" style="114" customWidth="1"/>
    <col min="4" max="4" width="17.140625" style="60" customWidth="1"/>
    <col min="5" max="5" width="17.42578125" style="3" customWidth="1"/>
    <col min="6" max="6" width="16.7109375" style="3" customWidth="1"/>
    <col min="7" max="7" width="15.7109375" style="3" customWidth="1"/>
    <col min="8" max="8" width="13.140625" style="53" customWidth="1"/>
    <col min="9" max="9" width="13.5703125" style="53" customWidth="1"/>
    <col min="10" max="10" width="21" style="60" customWidth="1"/>
    <col min="11" max="11" width="19" style="53" customWidth="1"/>
    <col min="12" max="12" width="69.140625" style="60" customWidth="1"/>
    <col min="13" max="13" width="28.28515625" style="3" customWidth="1"/>
    <col min="14" max="14" width="27.28515625" style="1" customWidth="1"/>
    <col min="15" max="17" width="18.42578125" style="1" customWidth="1"/>
    <col min="18" max="18" width="18.42578125" style="97" customWidth="1"/>
    <col min="19" max="19" width="15.42578125" style="4" customWidth="1"/>
    <col min="20" max="20" width="13.42578125" style="4" customWidth="1"/>
    <col min="21" max="21" width="23.42578125" style="2" customWidth="1"/>
    <col min="22" max="22" width="28.28515625" style="8" customWidth="1"/>
    <col min="23" max="23" width="30.5703125" style="2" customWidth="1"/>
    <col min="24" max="24" width="9.5703125" style="2" bestFit="1" customWidth="1"/>
    <col min="25" max="29" width="9.140625" style="2" customWidth="1"/>
    <col min="30" max="1187" width="0" style="2" hidden="1" customWidth="1"/>
    <col min="1188" max="16384" width="9.140625" style="2" hidden="1"/>
  </cols>
  <sheetData>
    <row r="1" spans="1:22" ht="30" customHeight="1" thickBot="1">
      <c r="A1" s="482" t="str">
        <f>'Budget Summary'!A2</f>
        <v>LEA Name</v>
      </c>
      <c r="B1" s="482"/>
      <c r="C1" s="482"/>
      <c r="D1" s="211" t="str">
        <f>'Budget Summary'!D1</f>
        <v>FY23</v>
      </c>
      <c r="E1" s="236" t="str">
        <f>'Budget Summary'!B1</f>
        <v>Rev 0</v>
      </c>
      <c r="F1" s="237" t="s">
        <v>117</v>
      </c>
      <c r="G1" s="120">
        <f>'Budget Summary'!C10</f>
        <v>0</v>
      </c>
      <c r="H1" s="249" t="s">
        <v>118</v>
      </c>
      <c r="I1" s="250">
        <f>'Budget Summary'!C12</f>
        <v>0</v>
      </c>
      <c r="J1" s="465" t="s">
        <v>119</v>
      </c>
      <c r="K1" s="465"/>
      <c r="L1" s="465"/>
      <c r="M1" s="67"/>
      <c r="N1" s="2"/>
      <c r="O1" s="2"/>
      <c r="P1" s="2"/>
      <c r="Q1" s="2"/>
      <c r="R1" s="4"/>
      <c r="U1" s="494" t="s">
        <v>120</v>
      </c>
      <c r="V1" s="2"/>
    </row>
    <row r="2" spans="1:22" ht="29.25" customHeight="1">
      <c r="A2" s="266" t="str">
        <f>'Budget Summary'!C2</f>
        <v>Name</v>
      </c>
      <c r="B2" s="458" t="str">
        <f>'Budget Summary'!C3</f>
        <v>Email</v>
      </c>
      <c r="C2" s="458"/>
      <c r="D2" s="458"/>
      <c r="E2" s="121" t="str">
        <f>'Budget Summary'!D2</f>
        <v>Phone</v>
      </c>
      <c r="F2" s="267" t="s">
        <v>58</v>
      </c>
      <c r="G2" s="268">
        <f>J5-J6</f>
        <v>0</v>
      </c>
      <c r="H2" s="318" t="str">
        <f>IF(J17=0,"15% Special Rule - TI","15% Not Met")</f>
        <v>15% Special Rule - TI</v>
      </c>
      <c r="I2" s="269" t="str">
        <f>IF(J7&lt;30000,"20/20 N/A",IF(R34=0,"20/20 Met",IF(R34&gt;0,"20/20 Not Met")))</f>
        <v>20/20 N/A</v>
      </c>
      <c r="J2" s="465"/>
      <c r="K2" s="465"/>
      <c r="L2" s="465"/>
      <c r="M2" s="2"/>
      <c r="R2" s="382"/>
      <c r="S2" s="382"/>
      <c r="U2" s="494"/>
      <c r="V2" s="2"/>
    </row>
    <row r="3" spans="1:22" ht="31.5" customHeight="1" thickBot="1">
      <c r="A3" s="530" t="s">
        <v>121</v>
      </c>
      <c r="B3" s="531"/>
      <c r="C3" s="531"/>
      <c r="D3" s="531"/>
      <c r="E3" s="531"/>
      <c r="F3" s="531"/>
      <c r="G3" s="531"/>
      <c r="H3" s="531"/>
      <c r="I3" s="532"/>
      <c r="J3" s="466"/>
      <c r="K3" s="466"/>
      <c r="L3" s="466"/>
      <c r="M3" s="67"/>
      <c r="N3" s="2"/>
      <c r="O3" s="2"/>
      <c r="P3" s="2"/>
      <c r="Q3" s="2"/>
      <c r="R3" s="382"/>
      <c r="S3" s="382"/>
      <c r="T3" s="382"/>
      <c r="U3" s="495"/>
      <c r="V3" s="2"/>
    </row>
    <row r="4" spans="1:22" ht="53.25" customHeight="1" thickBot="1">
      <c r="A4" s="350" t="s">
        <v>122</v>
      </c>
      <c r="B4" s="351" t="s">
        <v>123</v>
      </c>
      <c r="C4" s="352" t="s">
        <v>124</v>
      </c>
      <c r="D4" s="353" t="s">
        <v>125</v>
      </c>
      <c r="E4" s="353" t="s">
        <v>126</v>
      </c>
      <c r="F4" s="407" t="s">
        <v>127</v>
      </c>
      <c r="G4" s="354" t="s">
        <v>128</v>
      </c>
      <c r="H4" s="355" t="s">
        <v>129</v>
      </c>
      <c r="I4" s="270" t="s">
        <v>130</v>
      </c>
      <c r="J4" s="467" t="s">
        <v>131</v>
      </c>
      <c r="K4" s="468"/>
      <c r="L4" s="469"/>
      <c r="M4" s="1"/>
      <c r="N4" s="72"/>
      <c r="O4" s="72"/>
      <c r="P4" s="72"/>
      <c r="Q4" s="72"/>
      <c r="R4" s="382"/>
      <c r="S4" s="382"/>
      <c r="U4" s="314" t="s">
        <v>132</v>
      </c>
      <c r="V4" s="2"/>
    </row>
    <row r="5" spans="1:22" ht="15.95" customHeight="1">
      <c r="A5" s="255"/>
      <c r="B5" s="215"/>
      <c r="C5" s="276"/>
      <c r="D5" s="271"/>
      <c r="E5" s="272"/>
      <c r="F5" s="196"/>
      <c r="G5" s="273"/>
      <c r="H5" s="274"/>
      <c r="I5" s="261" t="s">
        <v>133</v>
      </c>
      <c r="J5" s="73">
        <f>'Budget Summary'!B12</f>
        <v>0</v>
      </c>
      <c r="K5" s="472" t="s">
        <v>134</v>
      </c>
      <c r="L5" s="473"/>
      <c r="M5" s="1"/>
      <c r="N5" s="2"/>
      <c r="O5" s="2"/>
      <c r="P5" s="2"/>
      <c r="Q5" s="2"/>
      <c r="R5" s="4"/>
      <c r="U5" s="8">
        <f t="shared" ref="U5:U36" si="0">IF(F5&gt;=1,1,0)</f>
        <v>0</v>
      </c>
      <c r="V5" s="2"/>
    </row>
    <row r="6" spans="1:22" ht="15.95" customHeight="1">
      <c r="A6" s="254"/>
      <c r="B6" s="215"/>
      <c r="C6" s="276"/>
      <c r="D6" s="198"/>
      <c r="E6" s="199"/>
      <c r="F6" s="196"/>
      <c r="G6" s="200"/>
      <c r="H6" s="234"/>
      <c r="I6" s="209"/>
      <c r="J6" s="86">
        <f>J98</f>
        <v>0</v>
      </c>
      <c r="K6" s="474" t="s">
        <v>135</v>
      </c>
      <c r="L6" s="475"/>
      <c r="M6" s="2"/>
      <c r="N6" s="2"/>
      <c r="O6" s="2"/>
      <c r="P6" s="2"/>
      <c r="Q6" s="2"/>
      <c r="R6" s="4"/>
      <c r="U6" s="8">
        <f t="shared" si="0"/>
        <v>0</v>
      </c>
      <c r="V6" s="2"/>
    </row>
    <row r="7" spans="1:22" ht="17.25" customHeight="1">
      <c r="A7" s="254"/>
      <c r="B7" s="215"/>
      <c r="C7" s="276"/>
      <c r="D7" s="198"/>
      <c r="E7" s="199"/>
      <c r="F7" s="199"/>
      <c r="G7" s="200"/>
      <c r="H7" s="234"/>
      <c r="I7" s="208" t="s">
        <v>136</v>
      </c>
      <c r="J7" s="214">
        <f>'Budget Summary'!B10</f>
        <v>0</v>
      </c>
      <c r="K7" s="476" t="s">
        <v>137</v>
      </c>
      <c r="L7" s="477"/>
      <c r="M7" s="2"/>
      <c r="N7" s="2"/>
      <c r="O7" s="2"/>
      <c r="P7" s="2"/>
      <c r="Q7" s="2"/>
      <c r="R7" s="4"/>
      <c r="U7" s="8">
        <f t="shared" si="0"/>
        <v>0</v>
      </c>
      <c r="V7" s="2"/>
    </row>
    <row r="8" spans="1:22" ht="15.95" customHeight="1">
      <c r="A8" s="255"/>
      <c r="B8" s="215"/>
      <c r="C8" s="276"/>
      <c r="D8" s="195"/>
      <c r="E8" s="196"/>
      <c r="F8" s="196"/>
      <c r="G8" s="197"/>
      <c r="H8" s="235"/>
      <c r="I8" s="209"/>
      <c r="J8" s="74">
        <f>'Budget Summary'!B11</f>
        <v>0</v>
      </c>
      <c r="K8" s="478" t="s">
        <v>138</v>
      </c>
      <c r="L8" s="479"/>
      <c r="M8" s="2"/>
      <c r="N8" s="2"/>
      <c r="O8" s="2"/>
      <c r="P8" s="2"/>
      <c r="Q8" s="2"/>
      <c r="R8" s="4"/>
      <c r="U8" s="8">
        <f t="shared" si="0"/>
        <v>0</v>
      </c>
      <c r="V8" s="2"/>
    </row>
    <row r="9" spans="1:22" ht="15.95" customHeight="1" thickBot="1">
      <c r="A9" s="254"/>
      <c r="B9" s="215"/>
      <c r="C9" s="276"/>
      <c r="D9" s="198"/>
      <c r="E9" s="199"/>
      <c r="F9" s="199"/>
      <c r="G9" s="200"/>
      <c r="H9" s="234"/>
      <c r="I9" s="204" t="s">
        <v>139</v>
      </c>
      <c r="J9" s="461" t="s">
        <v>140</v>
      </c>
      <c r="K9" s="461"/>
      <c r="L9" s="461"/>
      <c r="M9" s="2"/>
      <c r="N9" s="2"/>
      <c r="O9" s="2"/>
      <c r="P9" s="2"/>
      <c r="Q9" s="2"/>
      <c r="R9" s="4"/>
      <c r="U9" s="8">
        <f t="shared" si="0"/>
        <v>0</v>
      </c>
      <c r="V9" s="2"/>
    </row>
    <row r="10" spans="1:22" ht="15.95" customHeight="1" thickBot="1">
      <c r="A10" s="254"/>
      <c r="B10" s="215"/>
      <c r="C10" s="276"/>
      <c r="D10" s="201"/>
      <c r="E10" s="202"/>
      <c r="F10" s="199"/>
      <c r="G10" s="203"/>
      <c r="H10" s="234"/>
      <c r="I10" s="205" t="s">
        <v>141</v>
      </c>
      <c r="J10" s="462"/>
      <c r="K10" s="462"/>
      <c r="L10" s="462"/>
      <c r="M10" s="1"/>
      <c r="R10" s="4"/>
      <c r="U10" s="8">
        <f t="shared" si="0"/>
        <v>0</v>
      </c>
      <c r="V10" s="2"/>
    </row>
    <row r="11" spans="1:22" ht="15.95" customHeight="1">
      <c r="A11" s="254"/>
      <c r="B11" s="215"/>
      <c r="C11" s="276"/>
      <c r="D11" s="198"/>
      <c r="E11" s="199"/>
      <c r="F11" s="196"/>
      <c r="G11" s="200"/>
      <c r="H11" s="234"/>
      <c r="I11" s="206" t="s">
        <v>67</v>
      </c>
      <c r="J11" s="75">
        <f>D98</f>
        <v>0</v>
      </c>
      <c r="K11" s="480" t="s">
        <v>142</v>
      </c>
      <c r="L11" s="481"/>
      <c r="M11" s="1"/>
      <c r="R11" s="4"/>
      <c r="U11" s="8">
        <f t="shared" si="0"/>
        <v>0</v>
      </c>
      <c r="V11" s="2"/>
    </row>
    <row r="12" spans="1:22" ht="15.95" customHeight="1">
      <c r="A12" s="254"/>
      <c r="B12" s="215"/>
      <c r="C12" s="276"/>
      <c r="D12" s="198"/>
      <c r="E12" s="199"/>
      <c r="F12" s="199"/>
      <c r="G12" s="200"/>
      <c r="H12" s="234"/>
      <c r="I12" s="209"/>
      <c r="J12" s="76">
        <f>E98</f>
        <v>0</v>
      </c>
      <c r="K12" s="492" t="s">
        <v>143</v>
      </c>
      <c r="L12" s="493"/>
      <c r="M12" s="1"/>
      <c r="R12" s="4"/>
      <c r="U12" s="8">
        <f t="shared" si="0"/>
        <v>0</v>
      </c>
      <c r="V12" s="2"/>
    </row>
    <row r="13" spans="1:22" ht="15.95" customHeight="1" thickBot="1">
      <c r="A13" s="254"/>
      <c r="B13" s="215"/>
      <c r="C13" s="276"/>
      <c r="D13" s="198"/>
      <c r="E13" s="199"/>
      <c r="F13" s="199"/>
      <c r="G13" s="200"/>
      <c r="H13" s="234"/>
      <c r="I13" s="206" t="s">
        <v>70</v>
      </c>
      <c r="J13" s="109">
        <f>F98</f>
        <v>0</v>
      </c>
      <c r="K13" s="456" t="s">
        <v>144</v>
      </c>
      <c r="L13" s="457"/>
      <c r="M13" s="1"/>
      <c r="R13" s="4"/>
      <c r="U13" s="8">
        <f t="shared" si="0"/>
        <v>0</v>
      </c>
      <c r="V13" s="2"/>
    </row>
    <row r="14" spans="1:22" ht="15.95" customHeight="1" thickBot="1">
      <c r="A14" s="254"/>
      <c r="B14" s="215"/>
      <c r="C14" s="276"/>
      <c r="D14" s="198"/>
      <c r="E14" s="199"/>
      <c r="F14" s="196"/>
      <c r="G14" s="200"/>
      <c r="H14" s="234"/>
      <c r="I14" s="210"/>
      <c r="J14" s="463" t="s">
        <v>145</v>
      </c>
      <c r="K14" s="463"/>
      <c r="L14" s="464"/>
      <c r="M14" s="1"/>
      <c r="R14" s="4"/>
      <c r="U14" s="8">
        <f t="shared" si="0"/>
        <v>0</v>
      </c>
      <c r="V14" s="2"/>
    </row>
    <row r="15" spans="1:22" ht="15.95" customHeight="1" thickBot="1">
      <c r="A15" s="254"/>
      <c r="B15" s="215"/>
      <c r="C15" s="276"/>
      <c r="D15" s="198"/>
      <c r="E15" s="199"/>
      <c r="F15" s="199"/>
      <c r="G15" s="200"/>
      <c r="H15" s="234"/>
      <c r="I15" s="205" t="s">
        <v>146</v>
      </c>
      <c r="J15" s="110">
        <f>G98</f>
        <v>0</v>
      </c>
      <c r="K15" s="498" t="s">
        <v>147</v>
      </c>
      <c r="L15" s="499"/>
      <c r="M15" s="1"/>
      <c r="R15" s="4"/>
      <c r="U15" s="8">
        <f t="shared" si="0"/>
        <v>0</v>
      </c>
      <c r="V15" s="2"/>
    </row>
    <row r="16" spans="1:22" ht="15.95" customHeight="1">
      <c r="A16" s="254"/>
      <c r="B16" s="215"/>
      <c r="C16" s="276"/>
      <c r="D16" s="198"/>
      <c r="E16" s="199"/>
      <c r="F16" s="199"/>
      <c r="G16" s="200"/>
      <c r="H16" s="234"/>
      <c r="I16" s="206" t="s">
        <v>68</v>
      </c>
      <c r="J16" s="76">
        <f>(J13/0.85)*0.15</f>
        <v>0</v>
      </c>
      <c r="K16" s="492" t="s">
        <v>148</v>
      </c>
      <c r="L16" s="493"/>
      <c r="M16" s="1"/>
      <c r="R16" s="4"/>
      <c r="U16" s="8">
        <f t="shared" si="0"/>
        <v>0</v>
      </c>
      <c r="V16" s="2"/>
    </row>
    <row r="17" spans="1:22" ht="15.95" customHeight="1">
      <c r="A17" s="254"/>
      <c r="B17" s="215"/>
      <c r="C17" s="276"/>
      <c r="D17" s="198"/>
      <c r="E17" s="199"/>
      <c r="F17" s="196"/>
      <c r="G17" s="200"/>
      <c r="H17" s="234"/>
      <c r="I17" s="209"/>
      <c r="J17" s="77">
        <f>IF(J15&gt;J16,J15-J16,0)</f>
        <v>0</v>
      </c>
      <c r="K17" s="87" t="s">
        <v>149</v>
      </c>
      <c r="L17" s="88"/>
      <c r="M17" s="1"/>
      <c r="R17" s="4"/>
      <c r="U17" s="8">
        <f t="shared" si="0"/>
        <v>0</v>
      </c>
      <c r="V17" s="2"/>
    </row>
    <row r="18" spans="1:22" ht="15.95" customHeight="1">
      <c r="A18" s="254"/>
      <c r="B18" s="215"/>
      <c r="C18" s="276"/>
      <c r="D18" s="198"/>
      <c r="E18" s="198"/>
      <c r="F18" s="199"/>
      <c r="G18" s="200"/>
      <c r="H18" s="234"/>
      <c r="I18" s="206" t="s">
        <v>71</v>
      </c>
      <c r="J18" s="517" t="s">
        <v>150</v>
      </c>
      <c r="K18" s="517"/>
      <c r="L18" s="518"/>
      <c r="M18" s="1"/>
      <c r="R18" s="4"/>
      <c r="U18" s="8">
        <f t="shared" si="0"/>
        <v>0</v>
      </c>
      <c r="V18" s="2"/>
    </row>
    <row r="19" spans="1:22" ht="15.95" customHeight="1" thickBot="1">
      <c r="A19" s="254"/>
      <c r="B19" s="215"/>
      <c r="C19" s="276"/>
      <c r="D19" s="198"/>
      <c r="E19" s="199"/>
      <c r="F19" s="199"/>
      <c r="G19" s="200"/>
      <c r="H19" s="234"/>
      <c r="I19" s="210"/>
      <c r="J19" s="75">
        <f>I6+I8</f>
        <v>0</v>
      </c>
      <c r="K19" s="480" t="s">
        <v>151</v>
      </c>
      <c r="L19" s="481"/>
      <c r="R19" s="4"/>
      <c r="U19" s="8">
        <f t="shared" si="0"/>
        <v>0</v>
      </c>
      <c r="V19" s="2"/>
    </row>
    <row r="20" spans="1:22" ht="15.95" customHeight="1" thickBot="1">
      <c r="A20" s="254"/>
      <c r="B20" s="215"/>
      <c r="C20" s="276"/>
      <c r="D20" s="198"/>
      <c r="E20" s="199"/>
      <c r="F20" s="196"/>
      <c r="G20" s="200"/>
      <c r="H20" s="234"/>
      <c r="I20" s="207" t="s">
        <v>152</v>
      </c>
      <c r="J20" s="76">
        <f>I12+I14+I17+I19+I22+I26</f>
        <v>0</v>
      </c>
      <c r="K20" s="492" t="s">
        <v>153</v>
      </c>
      <c r="L20" s="493"/>
      <c r="M20" s="1"/>
      <c r="R20" s="4"/>
      <c r="U20" s="8">
        <f t="shared" si="0"/>
        <v>0</v>
      </c>
      <c r="V20" s="2"/>
    </row>
    <row r="21" spans="1:22" ht="15.95" customHeight="1">
      <c r="A21" s="254"/>
      <c r="B21" s="215"/>
      <c r="C21" s="276"/>
      <c r="D21" s="198"/>
      <c r="E21" s="199"/>
      <c r="F21" s="199"/>
      <c r="G21" s="200"/>
      <c r="H21" s="234"/>
      <c r="I21" s="206" t="s">
        <v>74</v>
      </c>
      <c r="J21" s="76">
        <f>IF(J20&lt;=J22,0,J20-J22)</f>
        <v>0</v>
      </c>
      <c r="K21" s="496" t="s">
        <v>154</v>
      </c>
      <c r="L21" s="497"/>
      <c r="M21" s="1"/>
      <c r="R21" s="4"/>
      <c r="U21" s="8">
        <f t="shared" si="0"/>
        <v>0</v>
      </c>
      <c r="V21" s="2"/>
    </row>
    <row r="22" spans="1:22" ht="15.95" customHeight="1" thickBot="1">
      <c r="A22" s="254"/>
      <c r="B22" s="215"/>
      <c r="C22" s="276"/>
      <c r="D22" s="198"/>
      <c r="E22" s="199"/>
      <c r="F22" s="199"/>
      <c r="G22" s="200"/>
      <c r="H22" s="234"/>
      <c r="I22" s="210"/>
      <c r="J22" s="216">
        <f>J7*0.02</f>
        <v>0</v>
      </c>
      <c r="K22" s="470" t="s">
        <v>155</v>
      </c>
      <c r="L22" s="471"/>
      <c r="M22" s="1"/>
      <c r="R22" s="4"/>
      <c r="U22" s="8">
        <f t="shared" si="0"/>
        <v>0</v>
      </c>
      <c r="V22" s="2"/>
    </row>
    <row r="23" spans="1:22" ht="15.95" customHeight="1">
      <c r="A23" s="254"/>
      <c r="B23" s="215"/>
      <c r="C23" s="276"/>
      <c r="D23" s="198"/>
      <c r="E23" s="199"/>
      <c r="F23" s="196"/>
      <c r="G23" s="200"/>
      <c r="H23" s="234"/>
      <c r="I23" s="459" t="s">
        <v>156</v>
      </c>
      <c r="J23" s="66" t="str">
        <f>IF(K98+K99+K100+J101=0,"Yes","No")</f>
        <v>Yes</v>
      </c>
      <c r="K23" s="519" t="s">
        <v>157</v>
      </c>
      <c r="L23" s="520"/>
      <c r="M23" s="487" t="s">
        <v>158</v>
      </c>
      <c r="N23" s="487"/>
      <c r="O23" s="157"/>
      <c r="P23" s="157"/>
      <c r="Q23" s="157"/>
      <c r="R23" s="4"/>
      <c r="U23" s="8">
        <f t="shared" si="0"/>
        <v>0</v>
      </c>
      <c r="V23" s="2"/>
    </row>
    <row r="24" spans="1:22" ht="15.95" customHeight="1" thickBot="1">
      <c r="A24" s="254"/>
      <c r="B24" s="215"/>
      <c r="C24" s="276"/>
      <c r="D24" s="198"/>
      <c r="E24" s="199"/>
      <c r="F24" s="199"/>
      <c r="G24" s="200"/>
      <c r="H24" s="234"/>
      <c r="I24" s="460"/>
      <c r="J24" s="488" t="s">
        <v>159</v>
      </c>
      <c r="K24" s="488"/>
      <c r="L24" s="489"/>
      <c r="M24" s="483" t="s">
        <v>160</v>
      </c>
      <c r="N24" s="484"/>
      <c r="O24" s="158"/>
      <c r="P24" s="158"/>
      <c r="Q24" s="158"/>
      <c r="R24" s="4"/>
      <c r="U24" s="8">
        <f t="shared" si="0"/>
        <v>0</v>
      </c>
      <c r="V24" s="2"/>
    </row>
    <row r="25" spans="1:22" ht="15.95" customHeight="1">
      <c r="A25" s="254"/>
      <c r="B25" s="215"/>
      <c r="C25" s="276"/>
      <c r="D25" s="198"/>
      <c r="E25" s="199"/>
      <c r="F25" s="199"/>
      <c r="G25" s="200"/>
      <c r="H25" s="234"/>
      <c r="I25" s="206" t="s">
        <v>80</v>
      </c>
      <c r="J25" s="490"/>
      <c r="K25" s="490"/>
      <c r="L25" s="491"/>
      <c r="M25" s="485"/>
      <c r="N25" s="486"/>
      <c r="O25" s="158"/>
      <c r="P25" s="158"/>
      <c r="Q25" s="158"/>
      <c r="R25" s="4"/>
      <c r="U25" s="8">
        <f t="shared" si="0"/>
        <v>0</v>
      </c>
      <c r="V25" s="2"/>
    </row>
    <row r="26" spans="1:22" ht="15.95" customHeight="1">
      <c r="A26" s="254"/>
      <c r="B26" s="215"/>
      <c r="C26" s="276"/>
      <c r="D26" s="198"/>
      <c r="E26" s="199"/>
      <c r="F26" s="196"/>
      <c r="G26" s="200"/>
      <c r="H26" s="234"/>
      <c r="I26" s="210"/>
      <c r="J26" s="190" t="s">
        <v>161</v>
      </c>
      <c r="K26" s="90" t="s">
        <v>162</v>
      </c>
      <c r="L26" s="95" t="s">
        <v>163</v>
      </c>
      <c r="M26" s="213" t="s">
        <v>164</v>
      </c>
      <c r="N26" s="386" t="s">
        <v>165</v>
      </c>
      <c r="O26" s="159"/>
      <c r="P26" s="159"/>
      <c r="Q26" s="159"/>
      <c r="R26" s="4"/>
      <c r="U26" s="8">
        <f t="shared" si="0"/>
        <v>0</v>
      </c>
      <c r="V26" s="2"/>
    </row>
    <row r="27" spans="1:22" ht="15.95" customHeight="1">
      <c r="A27" s="254"/>
      <c r="B27" s="215"/>
      <c r="C27" s="276"/>
      <c r="D27" s="198"/>
      <c r="E27" s="199"/>
      <c r="F27" s="199"/>
      <c r="G27" s="200"/>
      <c r="H27" s="234"/>
      <c r="I27" s="336"/>
      <c r="J27" s="78" t="str">
        <f>IF(J7&lt;=29999.99,"N/A",D98-D100)</f>
        <v>N/A</v>
      </c>
      <c r="K27" s="66" t="str">
        <f>IF(J7&gt;=30000,ROUND(J7*0.2,2),"0.00")</f>
        <v>0.00</v>
      </c>
      <c r="L27" s="404" t="s">
        <v>166</v>
      </c>
      <c r="M27" s="71">
        <f>'Budget Summary'!H5</f>
        <v>0</v>
      </c>
      <c r="N27" s="70" t="str">
        <f>IF('Budget Summary'!G3="No",K27,IF('Budget Summary'!G3="",0,K27+M27))</f>
        <v>0.00</v>
      </c>
      <c r="O27" s="160"/>
      <c r="P27" s="160"/>
      <c r="Q27" s="160"/>
      <c r="R27" s="4"/>
      <c r="U27" s="8">
        <f t="shared" si="0"/>
        <v>0</v>
      </c>
      <c r="V27" s="2"/>
    </row>
    <row r="28" spans="1:22" ht="15.95" customHeight="1">
      <c r="A28" s="254"/>
      <c r="B28" s="215"/>
      <c r="C28" s="276"/>
      <c r="D28" s="198"/>
      <c r="E28" s="199"/>
      <c r="F28" s="199"/>
      <c r="G28" s="200"/>
      <c r="H28" s="234"/>
      <c r="I28" s="336"/>
      <c r="J28" s="79" t="str">
        <f>IF(J7&lt;=29999.99,"N/A",E98-E100)</f>
        <v>N/A</v>
      </c>
      <c r="K28" s="66" t="str">
        <f>IF(J7&gt;=30000,ROUND(J7*0.2,2),"0.00")</f>
        <v>0.00</v>
      </c>
      <c r="L28" s="405" t="s">
        <v>167</v>
      </c>
      <c r="M28" s="71">
        <f>'Budget Summary'!H6</f>
        <v>0</v>
      </c>
      <c r="N28" s="70" t="str">
        <f>IF('Budget Summary'!G3="No",K28,IF('Budget Summary'!G3="",0,K28+M28))</f>
        <v>0.00</v>
      </c>
      <c r="O28" s="160"/>
      <c r="P28" s="160"/>
      <c r="Q28" s="160"/>
      <c r="R28" s="4"/>
      <c r="U28" s="8">
        <f t="shared" si="0"/>
        <v>0</v>
      </c>
      <c r="V28" s="2"/>
    </row>
    <row r="29" spans="1:22" ht="15.95" customHeight="1">
      <c r="A29" s="254"/>
      <c r="B29" s="215"/>
      <c r="C29" s="276"/>
      <c r="D29" s="198"/>
      <c r="E29" s="199"/>
      <c r="F29" s="196"/>
      <c r="G29" s="200"/>
      <c r="H29" s="234"/>
      <c r="I29" s="336"/>
      <c r="J29" s="171" t="str">
        <f>IF(J7&lt;=29999.99,"N/A",F98-F100)</f>
        <v>N/A</v>
      </c>
      <c r="K29" s="170" t="str">
        <f>IF(J7&gt;=30000,"1 Activity","N/A")</f>
        <v>N/A</v>
      </c>
      <c r="L29" s="406" t="s">
        <v>222</v>
      </c>
      <c r="M29" s="454" t="str">
        <f>'Budget Summary'!H7</f>
        <v>N/A</v>
      </c>
      <c r="N29" s="455"/>
      <c r="O29" s="161"/>
      <c r="P29" s="161"/>
      <c r="Q29" s="161"/>
      <c r="R29" s="4"/>
      <c r="U29" s="8">
        <f t="shared" si="0"/>
        <v>0</v>
      </c>
      <c r="V29" s="2"/>
    </row>
    <row r="30" spans="1:22" ht="17.25" customHeight="1">
      <c r="A30" s="254"/>
      <c r="B30" s="215"/>
      <c r="C30" s="276"/>
      <c r="D30" s="198"/>
      <c r="E30" s="199"/>
      <c r="F30" s="199"/>
      <c r="G30" s="200"/>
      <c r="H30" s="234"/>
      <c r="I30" s="336"/>
      <c r="J30" s="515">
        <f>U97</f>
        <v>0</v>
      </c>
      <c r="K30" s="516"/>
      <c r="L30" s="383" t="s">
        <v>243</v>
      </c>
      <c r="M30" s="2"/>
      <c r="O30" s="156"/>
      <c r="P30" s="156"/>
      <c r="Q30" s="156"/>
      <c r="R30" s="4"/>
      <c r="U30" s="8">
        <f t="shared" si="0"/>
        <v>0</v>
      </c>
      <c r="V30" s="2"/>
    </row>
    <row r="31" spans="1:22" ht="15.95" customHeight="1">
      <c r="A31" s="254"/>
      <c r="B31" s="215"/>
      <c r="C31" s="276"/>
      <c r="D31" s="198"/>
      <c r="E31" s="199"/>
      <c r="F31" s="199"/>
      <c r="G31" s="200"/>
      <c r="H31" s="234"/>
      <c r="I31" s="336"/>
      <c r="J31" s="172" t="s">
        <v>168</v>
      </c>
      <c r="K31" s="173" t="s">
        <v>169</v>
      </c>
      <c r="L31" s="84" t="s">
        <v>161</v>
      </c>
      <c r="M31" s="2"/>
      <c r="N31" s="174"/>
      <c r="O31" s="97"/>
      <c r="P31" s="97"/>
      <c r="Q31" s="97"/>
      <c r="R31" s="4">
        <f>IF(K32=0,0,1)</f>
        <v>0</v>
      </c>
      <c r="U31" s="8">
        <f t="shared" si="0"/>
        <v>0</v>
      </c>
      <c r="V31" s="2"/>
    </row>
    <row r="32" spans="1:22" ht="15.95" customHeight="1">
      <c r="A32" s="254"/>
      <c r="B32" s="215"/>
      <c r="C32" s="276"/>
      <c r="D32" s="198"/>
      <c r="E32" s="199"/>
      <c r="F32" s="196"/>
      <c r="G32" s="200"/>
      <c r="H32" s="234"/>
      <c r="I32" s="336"/>
      <c r="J32" s="109" t="str">
        <f>IF('Budget Summary'!B3&lt;=29999.99,"N/A",IF(J27&gt;=N27,"Met","Not Met"))</f>
        <v>N/A</v>
      </c>
      <c r="K32" s="68">
        <f>IF(J27&lt;N27,N27-J27,0)</f>
        <v>0</v>
      </c>
      <c r="L32" s="83" t="s">
        <v>142</v>
      </c>
      <c r="M32" s="2"/>
      <c r="O32" s="97"/>
      <c r="P32" s="97"/>
      <c r="Q32" s="97"/>
      <c r="R32" s="4">
        <f t="shared" ref="R32" si="1">IF(K33=0,0,1)</f>
        <v>0</v>
      </c>
      <c r="U32" s="8">
        <f t="shared" si="0"/>
        <v>0</v>
      </c>
      <c r="V32" s="2"/>
    </row>
    <row r="33" spans="1:22" ht="15.95" customHeight="1">
      <c r="A33" s="254"/>
      <c r="B33" s="215"/>
      <c r="C33" s="276"/>
      <c r="D33" s="198"/>
      <c r="E33" s="199"/>
      <c r="F33" s="199"/>
      <c r="G33" s="200"/>
      <c r="H33" s="234"/>
      <c r="I33" s="336"/>
      <c r="J33" s="76" t="str">
        <f>IF('Budget Summary'!B3&lt;=29999.99,"N/A",IF(J28&gt;=N28,"Met","Not Met"))</f>
        <v>N/A</v>
      </c>
      <c r="K33" s="68">
        <f>IF(J28&lt;N28,N28-J28,0)</f>
        <v>0</v>
      </c>
      <c r="L33" s="80" t="s">
        <v>143</v>
      </c>
      <c r="M33" s="2"/>
      <c r="N33" s="174"/>
      <c r="O33" s="97"/>
      <c r="P33" s="97"/>
      <c r="Q33" s="97"/>
      <c r="R33" s="4">
        <f>IF(K34="Add 1 Activity",1,0)</f>
        <v>0</v>
      </c>
      <c r="U33" s="8">
        <f t="shared" si="0"/>
        <v>0</v>
      </c>
      <c r="V33" s="2"/>
    </row>
    <row r="34" spans="1:22" ht="15.95" customHeight="1">
      <c r="A34" s="254"/>
      <c r="B34" s="215"/>
      <c r="C34" s="276"/>
      <c r="D34" s="198"/>
      <c r="E34" s="199"/>
      <c r="F34" s="196"/>
      <c r="G34" s="200"/>
      <c r="H34" s="234"/>
      <c r="I34" s="336"/>
      <c r="J34" s="387" t="str">
        <f>IF('Budget Summary'!B3&lt;=29999.99,"N/A",IF(AND('Budget Summary'!G3="No",U97&gt;=1),"Met",IF(AND('Budget Summary'!G3="No",U97=0),"Not Met",IF(AND('Budget Summary'!G3="Yes",U97&lt;2),"Not Met",IF(AND('Budget Summary'!G3="Yes",U97&gt;1),"Met")))))</f>
        <v>N/A</v>
      </c>
      <c r="K34" s="388" t="str">
        <f>IF('Budget Summary'!B3&lt;=29999.99,"N/A",IF(AND('Budget Summary'!G3="No",U97&gt;=1),"0.00",IF(U97&gt;=2,"0.00","Add 1 Activity")))</f>
        <v>N/A</v>
      </c>
      <c r="L34" s="81" t="s">
        <v>170</v>
      </c>
      <c r="M34" s="2"/>
      <c r="N34" s="2"/>
      <c r="O34" s="4"/>
      <c r="P34" s="4"/>
      <c r="Q34" s="4"/>
      <c r="R34" s="4">
        <f>SUM(R31:R33)</f>
        <v>0</v>
      </c>
      <c r="U34" s="8">
        <f t="shared" si="0"/>
        <v>0</v>
      </c>
      <c r="V34" s="2"/>
    </row>
    <row r="35" spans="1:22" ht="15.95" customHeight="1">
      <c r="A35" s="254"/>
      <c r="B35" s="215"/>
      <c r="C35" s="276"/>
      <c r="D35" s="198"/>
      <c r="E35" s="199"/>
      <c r="F35" s="199"/>
      <c r="G35" s="200"/>
      <c r="H35" s="234"/>
      <c r="I35" s="336"/>
      <c r="J35" s="397"/>
      <c r="K35" s="397"/>
      <c r="L35" s="397"/>
      <c r="M35" s="2"/>
      <c r="N35" s="2"/>
      <c r="O35" s="97"/>
      <c r="P35" s="97"/>
      <c r="Q35" s="97"/>
      <c r="R35" s="4"/>
      <c r="U35" s="8">
        <f t="shared" si="0"/>
        <v>0</v>
      </c>
      <c r="V35" s="2"/>
    </row>
    <row r="36" spans="1:22" ht="15.95" customHeight="1">
      <c r="A36" s="254"/>
      <c r="B36" s="215"/>
      <c r="C36" s="276"/>
      <c r="D36" s="198"/>
      <c r="E36" s="199"/>
      <c r="F36" s="199"/>
      <c r="G36" s="200"/>
      <c r="H36" s="234"/>
      <c r="I36" s="336"/>
      <c r="J36" s="410" t="s">
        <v>51</v>
      </c>
      <c r="K36" s="398"/>
      <c r="L36" s="398"/>
      <c r="M36" s="2"/>
      <c r="N36" s="2"/>
      <c r="O36" s="97"/>
      <c r="P36" s="97"/>
      <c r="Q36" s="97"/>
      <c r="R36" s="4"/>
      <c r="U36" s="8">
        <f t="shared" si="0"/>
        <v>0</v>
      </c>
      <c r="V36" s="2"/>
    </row>
    <row r="37" spans="1:22" ht="15.95" customHeight="1">
      <c r="A37" s="254"/>
      <c r="B37" s="215"/>
      <c r="C37" s="276"/>
      <c r="D37" s="198"/>
      <c r="E37" s="199"/>
      <c r="F37" s="196"/>
      <c r="G37" s="200"/>
      <c r="H37" s="234"/>
      <c r="I37" s="336"/>
      <c r="J37" s="398"/>
      <c r="K37" s="398"/>
      <c r="L37" s="398"/>
      <c r="M37" s="2"/>
      <c r="N37" s="2"/>
      <c r="O37" s="97"/>
      <c r="P37" s="97"/>
      <c r="Q37" s="97"/>
      <c r="R37" s="4"/>
      <c r="U37" s="8">
        <f t="shared" ref="U37:U68" si="2">IF(F37&gt;=1,1,0)</f>
        <v>0</v>
      </c>
      <c r="V37" s="2"/>
    </row>
    <row r="38" spans="1:22" ht="15.95" customHeight="1">
      <c r="A38" s="254"/>
      <c r="B38" s="215"/>
      <c r="C38" s="276"/>
      <c r="D38" s="198"/>
      <c r="E38" s="199"/>
      <c r="F38" s="199"/>
      <c r="G38" s="200"/>
      <c r="H38" s="234"/>
      <c r="I38" s="336"/>
      <c r="J38" s="398"/>
      <c r="K38" s="398"/>
      <c r="L38" s="398"/>
      <c r="M38" s="2"/>
      <c r="N38" s="2"/>
      <c r="O38" s="97"/>
      <c r="P38" s="97"/>
      <c r="Q38" s="97"/>
      <c r="R38" s="4"/>
      <c r="U38" s="8">
        <f t="shared" si="2"/>
        <v>0</v>
      </c>
      <c r="V38" s="2"/>
    </row>
    <row r="39" spans="1:22" ht="15.95" customHeight="1">
      <c r="A39" s="254"/>
      <c r="B39" s="215"/>
      <c r="C39" s="276"/>
      <c r="D39" s="198"/>
      <c r="E39" s="199"/>
      <c r="F39" s="199"/>
      <c r="G39" s="200"/>
      <c r="H39" s="234"/>
      <c r="I39" s="336"/>
      <c r="J39" s="409" t="s">
        <v>256</v>
      </c>
      <c r="K39" s="2"/>
      <c r="L39" s="2"/>
      <c r="M39" s="2"/>
      <c r="N39" s="2"/>
      <c r="O39" s="2"/>
      <c r="P39" s="2"/>
      <c r="Q39" s="2"/>
      <c r="R39" s="4"/>
      <c r="U39" s="8">
        <f t="shared" si="2"/>
        <v>0</v>
      </c>
      <c r="V39" s="2"/>
    </row>
    <row r="40" spans="1:22" ht="15.95" customHeight="1">
      <c r="A40" s="254"/>
      <c r="B40" s="215"/>
      <c r="C40" s="276"/>
      <c r="D40" s="198"/>
      <c r="E40" s="199"/>
      <c r="F40" s="196"/>
      <c r="G40" s="200"/>
      <c r="H40" s="234"/>
      <c r="I40" s="408"/>
      <c r="J40" s="521" t="s">
        <v>257</v>
      </c>
      <c r="K40" s="522"/>
      <c r="L40" s="523"/>
      <c r="M40" s="2"/>
      <c r="N40" s="2"/>
      <c r="O40" s="2"/>
      <c r="P40" s="2"/>
      <c r="Q40" s="2"/>
      <c r="R40" s="4"/>
      <c r="U40" s="8">
        <f t="shared" si="2"/>
        <v>0</v>
      </c>
      <c r="V40" s="2"/>
    </row>
    <row r="41" spans="1:22" ht="15.95" customHeight="1">
      <c r="A41" s="254"/>
      <c r="B41" s="215"/>
      <c r="C41" s="276"/>
      <c r="D41" s="198"/>
      <c r="E41" s="199"/>
      <c r="F41" s="199"/>
      <c r="G41" s="200"/>
      <c r="H41" s="234"/>
      <c r="I41" s="408"/>
      <c r="J41" s="524"/>
      <c r="K41" s="525"/>
      <c r="L41" s="526"/>
      <c r="M41" s="2"/>
      <c r="N41" s="2"/>
      <c r="O41" s="2"/>
      <c r="P41" s="2"/>
      <c r="Q41" s="2"/>
      <c r="R41" s="4"/>
      <c r="U41" s="8">
        <f t="shared" si="2"/>
        <v>0</v>
      </c>
      <c r="V41" s="2"/>
    </row>
    <row r="42" spans="1:22" ht="15.95" customHeight="1">
      <c r="A42" s="254"/>
      <c r="B42" s="215"/>
      <c r="C42" s="276"/>
      <c r="D42" s="198"/>
      <c r="E42" s="199"/>
      <c r="F42" s="199"/>
      <c r="G42" s="200"/>
      <c r="H42" s="234"/>
      <c r="I42" s="408"/>
      <c r="J42" s="524"/>
      <c r="K42" s="525"/>
      <c r="L42" s="526"/>
      <c r="M42" s="2"/>
      <c r="N42" s="2"/>
      <c r="O42" s="2"/>
      <c r="P42" s="2"/>
      <c r="Q42" s="2"/>
      <c r="R42" s="4"/>
      <c r="U42" s="8">
        <f t="shared" si="2"/>
        <v>0</v>
      </c>
      <c r="V42" s="2"/>
    </row>
    <row r="43" spans="1:22" ht="15.95" customHeight="1">
      <c r="A43" s="254"/>
      <c r="B43" s="215"/>
      <c r="C43" s="276"/>
      <c r="D43" s="198"/>
      <c r="E43" s="199"/>
      <c r="F43" s="196"/>
      <c r="G43" s="200"/>
      <c r="H43" s="234"/>
      <c r="I43" s="408"/>
      <c r="J43" s="524"/>
      <c r="K43" s="525"/>
      <c r="L43" s="526"/>
      <c r="M43" s="2"/>
      <c r="N43" s="2"/>
      <c r="O43" s="2"/>
      <c r="P43" s="2"/>
      <c r="Q43" s="2"/>
      <c r="R43" s="4"/>
      <c r="U43" s="8">
        <f t="shared" si="2"/>
        <v>0</v>
      </c>
      <c r="V43" s="2"/>
    </row>
    <row r="44" spans="1:22" ht="15.95" customHeight="1">
      <c r="A44" s="254"/>
      <c r="B44" s="215"/>
      <c r="C44" s="276"/>
      <c r="D44" s="198"/>
      <c r="E44" s="199"/>
      <c r="F44" s="199"/>
      <c r="G44" s="200"/>
      <c r="H44" s="234"/>
      <c r="I44" s="408"/>
      <c r="J44" s="524"/>
      <c r="K44" s="525"/>
      <c r="L44" s="526"/>
      <c r="M44" s="2"/>
      <c r="N44" s="2"/>
      <c r="O44" s="2"/>
      <c r="P44" s="2"/>
      <c r="Q44" s="2"/>
      <c r="R44" s="4"/>
      <c r="U44" s="8">
        <f t="shared" si="2"/>
        <v>0</v>
      </c>
      <c r="V44" s="2"/>
    </row>
    <row r="45" spans="1:22" ht="15.95" customHeight="1">
      <c r="A45" s="254"/>
      <c r="B45" s="215"/>
      <c r="C45" s="276"/>
      <c r="D45" s="198"/>
      <c r="E45" s="199"/>
      <c r="F45" s="199"/>
      <c r="G45" s="200"/>
      <c r="H45" s="234"/>
      <c r="I45" s="408"/>
      <c r="J45" s="524"/>
      <c r="K45" s="525"/>
      <c r="L45" s="526"/>
      <c r="M45" s="2"/>
      <c r="N45" s="2"/>
      <c r="O45" s="2"/>
      <c r="P45" s="2"/>
      <c r="Q45" s="2"/>
      <c r="R45" s="4"/>
      <c r="U45" s="8">
        <f t="shared" si="2"/>
        <v>0</v>
      </c>
      <c r="V45" s="2"/>
    </row>
    <row r="46" spans="1:22" ht="15.95" customHeight="1">
      <c r="A46" s="254"/>
      <c r="B46" s="215"/>
      <c r="C46" s="276"/>
      <c r="D46" s="198"/>
      <c r="E46" s="199"/>
      <c r="F46" s="196"/>
      <c r="G46" s="200"/>
      <c r="H46" s="234"/>
      <c r="I46" s="408"/>
      <c r="J46" s="524"/>
      <c r="K46" s="525"/>
      <c r="L46" s="526"/>
      <c r="M46" s="2"/>
      <c r="N46" s="2"/>
      <c r="O46" s="2"/>
      <c r="P46" s="2"/>
      <c r="Q46" s="2"/>
      <c r="R46" s="4"/>
      <c r="U46" s="8">
        <f t="shared" si="2"/>
        <v>0</v>
      </c>
      <c r="V46" s="2"/>
    </row>
    <row r="47" spans="1:22" ht="15.95" customHeight="1">
      <c r="A47" s="254"/>
      <c r="B47" s="215"/>
      <c r="C47" s="276"/>
      <c r="D47" s="198"/>
      <c r="E47" s="199"/>
      <c r="F47" s="199"/>
      <c r="G47" s="200"/>
      <c r="H47" s="234"/>
      <c r="I47" s="408"/>
      <c r="J47" s="524"/>
      <c r="K47" s="525"/>
      <c r="L47" s="526"/>
      <c r="M47" s="2"/>
      <c r="N47" s="2"/>
      <c r="O47" s="2"/>
      <c r="P47" s="2"/>
      <c r="Q47" s="2"/>
      <c r="R47" s="4"/>
      <c r="U47" s="8">
        <f t="shared" si="2"/>
        <v>0</v>
      </c>
      <c r="V47" s="2"/>
    </row>
    <row r="48" spans="1:22" ht="15.95" customHeight="1">
      <c r="A48" s="254"/>
      <c r="B48" s="215"/>
      <c r="C48" s="276"/>
      <c r="D48" s="198"/>
      <c r="E48" s="199"/>
      <c r="F48" s="199"/>
      <c r="G48" s="200"/>
      <c r="H48" s="234"/>
      <c r="I48" s="408"/>
      <c r="J48" s="524"/>
      <c r="K48" s="525"/>
      <c r="L48" s="526"/>
      <c r="M48" s="2"/>
      <c r="N48" s="2"/>
      <c r="O48" s="2"/>
      <c r="P48" s="2"/>
      <c r="Q48" s="2"/>
      <c r="R48" s="4"/>
      <c r="U48" s="8">
        <f t="shared" si="2"/>
        <v>0</v>
      </c>
      <c r="V48" s="2"/>
    </row>
    <row r="49" spans="1:22" ht="15.95" customHeight="1">
      <c r="A49" s="254"/>
      <c r="B49" s="215"/>
      <c r="C49" s="276"/>
      <c r="D49" s="198"/>
      <c r="E49" s="199"/>
      <c r="F49" s="196"/>
      <c r="G49" s="200"/>
      <c r="H49" s="234"/>
      <c r="I49" s="408"/>
      <c r="J49" s="524"/>
      <c r="K49" s="525"/>
      <c r="L49" s="526"/>
      <c r="M49" s="2"/>
      <c r="N49" s="2"/>
      <c r="O49" s="2"/>
      <c r="P49" s="2"/>
      <c r="Q49" s="2"/>
      <c r="R49" s="4"/>
      <c r="U49" s="8">
        <f t="shared" si="2"/>
        <v>0</v>
      </c>
      <c r="V49" s="2"/>
    </row>
    <row r="50" spans="1:22" ht="15.95" customHeight="1">
      <c r="A50" s="254"/>
      <c r="B50" s="215"/>
      <c r="C50" s="276"/>
      <c r="D50" s="198"/>
      <c r="E50" s="199"/>
      <c r="F50" s="199"/>
      <c r="G50" s="200"/>
      <c r="H50" s="234"/>
      <c r="I50" s="408"/>
      <c r="J50" s="524"/>
      <c r="K50" s="525"/>
      <c r="L50" s="526"/>
      <c r="M50" s="2"/>
      <c r="N50" s="2"/>
      <c r="O50" s="2"/>
      <c r="P50" s="2"/>
      <c r="Q50" s="2"/>
      <c r="R50" s="4"/>
      <c r="U50" s="8">
        <f t="shared" si="2"/>
        <v>0</v>
      </c>
      <c r="V50" s="2"/>
    </row>
    <row r="51" spans="1:22" ht="15.95" customHeight="1">
      <c r="A51" s="254"/>
      <c r="B51" s="215"/>
      <c r="C51" s="276"/>
      <c r="D51" s="198"/>
      <c r="E51" s="199"/>
      <c r="F51" s="199"/>
      <c r="G51" s="200"/>
      <c r="H51" s="234"/>
      <c r="I51" s="408"/>
      <c r="J51" s="524"/>
      <c r="K51" s="525"/>
      <c r="L51" s="526"/>
      <c r="M51" s="2"/>
      <c r="N51" s="2"/>
      <c r="O51" s="2"/>
      <c r="P51" s="2"/>
      <c r="Q51" s="2"/>
      <c r="R51" s="4"/>
      <c r="U51" s="8">
        <f t="shared" si="2"/>
        <v>0</v>
      </c>
      <c r="V51" s="2"/>
    </row>
    <row r="52" spans="1:22" ht="15.95" customHeight="1">
      <c r="A52" s="254"/>
      <c r="B52" s="215"/>
      <c r="C52" s="276"/>
      <c r="D52" s="198"/>
      <c r="E52" s="199"/>
      <c r="F52" s="196"/>
      <c r="G52" s="200"/>
      <c r="H52" s="234"/>
      <c r="I52" s="408"/>
      <c r="J52" s="524"/>
      <c r="K52" s="525"/>
      <c r="L52" s="526"/>
      <c r="M52" s="2"/>
      <c r="N52" s="2"/>
      <c r="O52" s="2"/>
      <c r="P52" s="2"/>
      <c r="Q52" s="2"/>
      <c r="R52" s="4"/>
      <c r="U52" s="8">
        <f t="shared" si="2"/>
        <v>0</v>
      </c>
      <c r="V52" s="2"/>
    </row>
    <row r="53" spans="1:22" ht="15.95" customHeight="1">
      <c r="A53" s="254"/>
      <c r="B53" s="215"/>
      <c r="C53" s="276"/>
      <c r="D53" s="198"/>
      <c r="E53" s="199"/>
      <c r="F53" s="199"/>
      <c r="G53" s="200"/>
      <c r="H53" s="234"/>
      <c r="I53" s="408"/>
      <c r="J53" s="524"/>
      <c r="K53" s="525"/>
      <c r="L53" s="526"/>
      <c r="M53" s="2"/>
      <c r="N53" s="2"/>
      <c r="O53" s="2"/>
      <c r="P53" s="2"/>
      <c r="Q53" s="2"/>
      <c r="R53" s="4"/>
      <c r="U53" s="8">
        <f t="shared" si="2"/>
        <v>0</v>
      </c>
      <c r="V53" s="2"/>
    </row>
    <row r="54" spans="1:22" ht="15.95" customHeight="1">
      <c r="A54" s="254"/>
      <c r="B54" s="215"/>
      <c r="C54" s="276"/>
      <c r="D54" s="198"/>
      <c r="E54" s="199"/>
      <c r="F54" s="199"/>
      <c r="G54" s="200"/>
      <c r="H54" s="234"/>
      <c r="I54" s="408"/>
      <c r="J54" s="524"/>
      <c r="K54" s="525"/>
      <c r="L54" s="526"/>
      <c r="M54" s="2"/>
      <c r="N54" s="2"/>
      <c r="O54" s="2"/>
      <c r="P54" s="2"/>
      <c r="Q54" s="2"/>
      <c r="R54" s="4"/>
      <c r="U54" s="8">
        <f t="shared" si="2"/>
        <v>0</v>
      </c>
      <c r="V54" s="2"/>
    </row>
    <row r="55" spans="1:22" ht="15.95" customHeight="1">
      <c r="A55" s="254"/>
      <c r="B55" s="215"/>
      <c r="C55" s="276"/>
      <c r="D55" s="198"/>
      <c r="E55" s="199"/>
      <c r="F55" s="196"/>
      <c r="G55" s="200"/>
      <c r="H55" s="234"/>
      <c r="I55" s="408"/>
      <c r="J55" s="527"/>
      <c r="K55" s="528"/>
      <c r="L55" s="529"/>
      <c r="M55" s="2"/>
      <c r="N55" s="2"/>
      <c r="O55" s="2"/>
      <c r="P55" s="2"/>
      <c r="Q55" s="2"/>
      <c r="R55" s="4"/>
      <c r="U55" s="8">
        <f t="shared" si="2"/>
        <v>0</v>
      </c>
      <c r="V55" s="2"/>
    </row>
    <row r="56" spans="1:22" ht="15.95" customHeight="1">
      <c r="A56" s="254"/>
      <c r="B56" s="215"/>
      <c r="C56" s="276"/>
      <c r="D56" s="198"/>
      <c r="E56" s="199"/>
      <c r="F56" s="199"/>
      <c r="G56" s="200"/>
      <c r="H56" s="234"/>
      <c r="I56" s="336"/>
      <c r="J56" s="399"/>
      <c r="K56" s="400"/>
      <c r="L56" s="400"/>
      <c r="M56" s="2"/>
      <c r="N56" s="2"/>
      <c r="O56" s="2"/>
      <c r="P56" s="2"/>
      <c r="Q56" s="2"/>
      <c r="R56" s="4"/>
      <c r="U56" s="8">
        <f t="shared" si="2"/>
        <v>0</v>
      </c>
      <c r="V56" s="2"/>
    </row>
    <row r="57" spans="1:22" ht="15.95" customHeight="1">
      <c r="A57" s="254"/>
      <c r="B57" s="215"/>
      <c r="C57" s="276"/>
      <c r="D57" s="198"/>
      <c r="E57" s="199"/>
      <c r="F57" s="199"/>
      <c r="G57" s="200"/>
      <c r="H57" s="234"/>
      <c r="I57" s="336"/>
      <c r="J57" s="399"/>
      <c r="K57" s="400"/>
      <c r="L57" s="400"/>
      <c r="M57" s="2"/>
      <c r="N57" s="2"/>
      <c r="O57" s="2"/>
      <c r="P57" s="2"/>
      <c r="Q57" s="2"/>
      <c r="R57" s="4"/>
      <c r="U57" s="8">
        <f t="shared" si="2"/>
        <v>0</v>
      </c>
      <c r="V57" s="2"/>
    </row>
    <row r="58" spans="1:22" ht="15.95" customHeight="1">
      <c r="A58" s="254"/>
      <c r="B58" s="215"/>
      <c r="C58" s="276"/>
      <c r="D58" s="198"/>
      <c r="E58" s="199"/>
      <c r="F58" s="196"/>
      <c r="G58" s="200"/>
      <c r="H58" s="234"/>
      <c r="I58" s="336"/>
      <c r="J58" s="399"/>
      <c r="K58" s="400"/>
      <c r="L58" s="400"/>
      <c r="M58" s="2"/>
      <c r="N58" s="2"/>
      <c r="O58" s="2"/>
      <c r="P58" s="2"/>
      <c r="Q58" s="2"/>
      <c r="R58" s="4"/>
      <c r="U58" s="8">
        <f t="shared" si="2"/>
        <v>0</v>
      </c>
      <c r="V58" s="2"/>
    </row>
    <row r="59" spans="1:22" ht="15.95" customHeight="1">
      <c r="A59" s="254"/>
      <c r="B59" s="215"/>
      <c r="C59" s="276"/>
      <c r="D59" s="198"/>
      <c r="E59" s="199"/>
      <c r="F59" s="199"/>
      <c r="G59" s="200"/>
      <c r="H59" s="234"/>
      <c r="I59" s="336"/>
      <c r="J59" s="399"/>
      <c r="K59" s="400"/>
      <c r="L59" s="400"/>
      <c r="M59" s="2"/>
      <c r="N59" s="2"/>
      <c r="O59" s="2"/>
      <c r="P59" s="2"/>
      <c r="Q59" s="2"/>
      <c r="R59" s="4"/>
      <c r="U59" s="8">
        <f t="shared" si="2"/>
        <v>0</v>
      </c>
      <c r="V59" s="2"/>
    </row>
    <row r="60" spans="1:22" ht="15.95" customHeight="1">
      <c r="A60" s="254"/>
      <c r="B60" s="215"/>
      <c r="C60" s="276"/>
      <c r="D60" s="198"/>
      <c r="E60" s="199"/>
      <c r="F60" s="199"/>
      <c r="G60" s="200"/>
      <c r="H60" s="234"/>
      <c r="I60" s="336"/>
      <c r="J60" s="399"/>
      <c r="K60" s="400"/>
      <c r="L60" s="400"/>
      <c r="M60" s="2"/>
      <c r="N60" s="2"/>
      <c r="O60" s="2"/>
      <c r="P60" s="2"/>
      <c r="Q60" s="2"/>
      <c r="R60" s="4"/>
      <c r="U60" s="8">
        <f t="shared" si="2"/>
        <v>0</v>
      </c>
      <c r="V60" s="2"/>
    </row>
    <row r="61" spans="1:22" ht="15.95" customHeight="1">
      <c r="A61" s="254"/>
      <c r="B61" s="215"/>
      <c r="C61" s="276"/>
      <c r="D61" s="198"/>
      <c r="E61" s="199"/>
      <c r="F61" s="196"/>
      <c r="G61" s="200"/>
      <c r="H61" s="234"/>
      <c r="I61" s="336"/>
      <c r="J61" s="399"/>
      <c r="K61" s="400"/>
      <c r="L61" s="400"/>
      <c r="M61" s="2"/>
      <c r="N61" s="2"/>
      <c r="O61" s="2"/>
      <c r="P61" s="2"/>
      <c r="Q61" s="2"/>
      <c r="R61" s="4"/>
      <c r="U61" s="8">
        <f t="shared" si="2"/>
        <v>0</v>
      </c>
    </row>
    <row r="62" spans="1:22" ht="15.95" customHeight="1">
      <c r="A62" s="254"/>
      <c r="B62" s="215"/>
      <c r="C62" s="276"/>
      <c r="D62" s="198"/>
      <c r="E62" s="199"/>
      <c r="F62" s="199"/>
      <c r="G62" s="200"/>
      <c r="H62" s="234"/>
      <c r="I62" s="336"/>
      <c r="J62" s="399"/>
      <c r="K62" s="400"/>
      <c r="L62" s="400"/>
      <c r="M62" s="2"/>
      <c r="N62" s="2"/>
      <c r="O62" s="2"/>
      <c r="P62" s="2"/>
      <c r="Q62" s="2"/>
      <c r="R62" s="4"/>
      <c r="U62" s="8">
        <f t="shared" si="2"/>
        <v>0</v>
      </c>
    </row>
    <row r="63" spans="1:22" ht="15.95" customHeight="1">
      <c r="A63" s="254"/>
      <c r="B63" s="215"/>
      <c r="C63" s="276"/>
      <c r="D63" s="198"/>
      <c r="E63" s="199"/>
      <c r="F63" s="196"/>
      <c r="G63" s="200"/>
      <c r="H63" s="234"/>
      <c r="I63" s="336"/>
      <c r="J63" s="399"/>
      <c r="K63" s="400"/>
      <c r="L63" s="400"/>
      <c r="M63" s="2"/>
      <c r="N63" s="2"/>
      <c r="O63" s="2"/>
      <c r="P63" s="2"/>
      <c r="Q63" s="2"/>
      <c r="R63" s="4"/>
      <c r="U63" s="8">
        <f t="shared" si="2"/>
        <v>0</v>
      </c>
    </row>
    <row r="64" spans="1:22" ht="15.95" customHeight="1">
      <c r="A64" s="254"/>
      <c r="B64" s="215"/>
      <c r="C64" s="276"/>
      <c r="D64" s="198"/>
      <c r="E64" s="199"/>
      <c r="F64" s="199"/>
      <c r="G64" s="200"/>
      <c r="H64" s="234"/>
      <c r="I64" s="336"/>
      <c r="J64" s="399"/>
      <c r="K64" s="400"/>
      <c r="L64" s="400"/>
      <c r="M64" s="2"/>
      <c r="N64" s="2"/>
      <c r="O64" s="2"/>
      <c r="P64" s="2"/>
      <c r="Q64" s="2"/>
      <c r="R64" s="4"/>
      <c r="U64" s="8">
        <f t="shared" si="2"/>
        <v>0</v>
      </c>
    </row>
    <row r="65" spans="1:21" ht="15.95" customHeight="1">
      <c r="A65" s="254"/>
      <c r="B65" s="215"/>
      <c r="C65" s="276"/>
      <c r="D65" s="198"/>
      <c r="E65" s="199"/>
      <c r="F65" s="199"/>
      <c r="G65" s="200"/>
      <c r="H65" s="234"/>
      <c r="I65" s="336"/>
      <c r="J65" s="399"/>
      <c r="K65" s="400"/>
      <c r="L65" s="400"/>
      <c r="M65" s="2"/>
      <c r="N65" s="2"/>
      <c r="O65" s="2"/>
      <c r="P65" s="2"/>
      <c r="Q65" s="2"/>
      <c r="R65" s="4"/>
      <c r="U65" s="8">
        <f t="shared" si="2"/>
        <v>0</v>
      </c>
    </row>
    <row r="66" spans="1:21" ht="15.95" customHeight="1">
      <c r="A66" s="254"/>
      <c r="B66" s="215"/>
      <c r="C66" s="276"/>
      <c r="D66" s="198"/>
      <c r="E66" s="199"/>
      <c r="F66" s="196"/>
      <c r="G66" s="200"/>
      <c r="H66" s="234"/>
      <c r="I66" s="336"/>
      <c r="J66" s="399"/>
      <c r="K66" s="400"/>
      <c r="L66" s="400"/>
      <c r="M66" s="2"/>
      <c r="N66" s="2"/>
      <c r="O66" s="2"/>
      <c r="P66" s="2"/>
      <c r="Q66" s="2"/>
      <c r="R66" s="4"/>
      <c r="U66" s="8">
        <f t="shared" si="2"/>
        <v>0</v>
      </c>
    </row>
    <row r="67" spans="1:21" ht="15.95" customHeight="1">
      <c r="A67" s="254"/>
      <c r="B67" s="215"/>
      <c r="C67" s="276"/>
      <c r="D67" s="198"/>
      <c r="E67" s="199"/>
      <c r="F67" s="199"/>
      <c r="G67" s="200"/>
      <c r="H67" s="234"/>
      <c r="I67" s="336"/>
      <c r="J67" s="399"/>
      <c r="K67" s="400"/>
      <c r="L67" s="400"/>
      <c r="M67" s="2"/>
      <c r="N67" s="2"/>
      <c r="O67" s="2"/>
      <c r="P67" s="2"/>
      <c r="Q67" s="2"/>
      <c r="R67" s="4"/>
      <c r="U67" s="8">
        <f t="shared" si="2"/>
        <v>0</v>
      </c>
    </row>
    <row r="68" spans="1:21" ht="15.95" customHeight="1">
      <c r="A68" s="254"/>
      <c r="B68" s="215"/>
      <c r="C68" s="276"/>
      <c r="D68" s="198"/>
      <c r="E68" s="199"/>
      <c r="F68" s="199"/>
      <c r="G68" s="200"/>
      <c r="H68" s="234"/>
      <c r="I68" s="336"/>
      <c r="J68" s="399"/>
      <c r="K68" s="400"/>
      <c r="L68" s="400"/>
      <c r="M68" s="2"/>
      <c r="N68" s="2"/>
      <c r="O68" s="2"/>
      <c r="P68" s="2"/>
      <c r="Q68" s="2"/>
      <c r="R68" s="4"/>
      <c r="U68" s="8">
        <f t="shared" si="2"/>
        <v>0</v>
      </c>
    </row>
    <row r="69" spans="1:21" ht="15.95" customHeight="1">
      <c r="A69" s="254"/>
      <c r="B69" s="215"/>
      <c r="C69" s="276"/>
      <c r="D69" s="198"/>
      <c r="E69" s="199"/>
      <c r="F69" s="196"/>
      <c r="G69" s="200"/>
      <c r="H69" s="234"/>
      <c r="I69" s="336"/>
      <c r="J69" s="399"/>
      <c r="K69" s="400"/>
      <c r="L69" s="400"/>
      <c r="M69" s="2"/>
      <c r="N69" s="2"/>
      <c r="O69" s="2"/>
      <c r="P69" s="2"/>
      <c r="Q69" s="2"/>
      <c r="R69" s="4"/>
      <c r="U69" s="8">
        <f t="shared" ref="U69:U96" si="3">IF(F69&gt;=1,1,0)</f>
        <v>0</v>
      </c>
    </row>
    <row r="70" spans="1:21" ht="15.95" customHeight="1">
      <c r="A70" s="254"/>
      <c r="B70" s="215"/>
      <c r="C70" s="276"/>
      <c r="D70" s="198"/>
      <c r="E70" s="199"/>
      <c r="F70" s="199"/>
      <c r="G70" s="200"/>
      <c r="H70" s="234"/>
      <c r="I70" s="336"/>
      <c r="J70" s="399"/>
      <c r="K70" s="400"/>
      <c r="L70" s="400"/>
      <c r="M70" s="2"/>
      <c r="N70" s="2"/>
      <c r="O70" s="2"/>
      <c r="P70" s="2"/>
      <c r="Q70" s="2"/>
      <c r="R70" s="4"/>
      <c r="U70" s="8">
        <f t="shared" si="3"/>
        <v>0</v>
      </c>
    </row>
    <row r="71" spans="1:21" ht="15.95" customHeight="1">
      <c r="A71" s="254"/>
      <c r="B71" s="215"/>
      <c r="C71" s="276"/>
      <c r="D71" s="198"/>
      <c r="E71" s="199"/>
      <c r="F71" s="199"/>
      <c r="G71" s="200"/>
      <c r="H71" s="234"/>
      <c r="I71" s="336"/>
      <c r="K71" s="2"/>
      <c r="L71" s="2"/>
      <c r="M71" s="2"/>
      <c r="N71" s="2"/>
      <c r="O71" s="2"/>
      <c r="P71" s="2"/>
      <c r="Q71" s="2"/>
      <c r="R71" s="4"/>
      <c r="U71" s="8">
        <f t="shared" si="3"/>
        <v>0</v>
      </c>
    </row>
    <row r="72" spans="1:21" ht="15.95" customHeight="1">
      <c r="A72" s="254"/>
      <c r="B72" s="215"/>
      <c r="C72" s="276"/>
      <c r="D72" s="198"/>
      <c r="E72" s="199"/>
      <c r="F72" s="196"/>
      <c r="G72" s="200"/>
      <c r="H72" s="234"/>
      <c r="I72" s="336"/>
      <c r="K72" s="2"/>
      <c r="L72" s="2"/>
      <c r="M72" s="2"/>
      <c r="N72" s="2"/>
      <c r="O72" s="2"/>
      <c r="P72" s="2"/>
      <c r="Q72" s="2"/>
      <c r="R72" s="4"/>
      <c r="U72" s="8">
        <f t="shared" si="3"/>
        <v>0</v>
      </c>
    </row>
    <row r="73" spans="1:21" ht="15.95" customHeight="1">
      <c r="A73" s="254"/>
      <c r="B73" s="215"/>
      <c r="C73" s="276"/>
      <c r="D73" s="198"/>
      <c r="E73" s="199"/>
      <c r="F73" s="199"/>
      <c r="G73" s="200"/>
      <c r="H73" s="234"/>
      <c r="I73" s="336"/>
      <c r="K73" s="2"/>
      <c r="L73" s="2"/>
      <c r="M73" s="2"/>
      <c r="N73" s="2"/>
      <c r="O73" s="2"/>
      <c r="P73" s="2"/>
      <c r="Q73" s="2"/>
      <c r="R73" s="4"/>
      <c r="U73" s="8">
        <f t="shared" si="3"/>
        <v>0</v>
      </c>
    </row>
    <row r="74" spans="1:21" ht="15.95" customHeight="1">
      <c r="A74" s="254"/>
      <c r="B74" s="215"/>
      <c r="C74" s="276"/>
      <c r="D74" s="198"/>
      <c r="E74" s="199"/>
      <c r="F74" s="199"/>
      <c r="G74" s="200"/>
      <c r="H74" s="234"/>
      <c r="I74" s="336"/>
      <c r="K74" s="2"/>
      <c r="L74" s="2"/>
      <c r="M74" s="2"/>
      <c r="N74" s="2"/>
      <c r="O74" s="2"/>
      <c r="P74" s="2"/>
      <c r="Q74" s="2"/>
      <c r="R74" s="4"/>
      <c r="U74" s="8">
        <f t="shared" si="3"/>
        <v>0</v>
      </c>
    </row>
    <row r="75" spans="1:21" ht="15.95" customHeight="1">
      <c r="A75" s="254"/>
      <c r="B75" s="215"/>
      <c r="C75" s="276"/>
      <c r="D75" s="198"/>
      <c r="E75" s="199"/>
      <c r="F75" s="196"/>
      <c r="G75" s="200"/>
      <c r="H75" s="234"/>
      <c r="I75" s="336"/>
      <c r="K75" s="2"/>
      <c r="L75" s="2"/>
      <c r="M75" s="2"/>
      <c r="N75" s="2"/>
      <c r="O75" s="2"/>
      <c r="P75" s="2"/>
      <c r="Q75" s="2"/>
      <c r="R75" s="4"/>
      <c r="U75" s="8">
        <f t="shared" si="3"/>
        <v>0</v>
      </c>
    </row>
    <row r="76" spans="1:21" ht="15.95" customHeight="1">
      <c r="A76" s="254"/>
      <c r="B76" s="215"/>
      <c r="C76" s="276"/>
      <c r="D76" s="198"/>
      <c r="E76" s="199"/>
      <c r="F76" s="199"/>
      <c r="G76" s="200"/>
      <c r="H76" s="234"/>
      <c r="I76" s="336"/>
      <c r="K76" s="2"/>
      <c r="L76" s="2"/>
      <c r="M76" s="2"/>
      <c r="N76" s="2"/>
      <c r="O76" s="2"/>
      <c r="P76" s="2"/>
      <c r="Q76" s="2"/>
      <c r="R76" s="4"/>
      <c r="U76" s="8">
        <f t="shared" si="3"/>
        <v>0</v>
      </c>
    </row>
    <row r="77" spans="1:21" ht="15.95" customHeight="1">
      <c r="A77" s="254"/>
      <c r="B77" s="215"/>
      <c r="C77" s="276"/>
      <c r="D77" s="198"/>
      <c r="E77" s="199"/>
      <c r="F77" s="199"/>
      <c r="G77" s="200"/>
      <c r="H77" s="234"/>
      <c r="I77" s="336"/>
      <c r="K77" s="2"/>
      <c r="L77" s="2"/>
      <c r="M77" s="2"/>
      <c r="N77" s="2"/>
      <c r="O77" s="2"/>
      <c r="P77" s="2"/>
      <c r="Q77" s="2"/>
      <c r="R77" s="4"/>
      <c r="U77" s="8">
        <f t="shared" si="3"/>
        <v>0</v>
      </c>
    </row>
    <row r="78" spans="1:21" ht="15.95" customHeight="1">
      <c r="A78" s="254"/>
      <c r="B78" s="215"/>
      <c r="C78" s="276"/>
      <c r="D78" s="198"/>
      <c r="E78" s="199"/>
      <c r="F78" s="196"/>
      <c r="G78" s="200"/>
      <c r="H78" s="234"/>
      <c r="I78" s="336"/>
      <c r="K78" s="2"/>
      <c r="L78" s="2"/>
      <c r="M78" s="2"/>
      <c r="N78" s="2"/>
      <c r="O78" s="2"/>
      <c r="P78" s="2"/>
      <c r="Q78" s="2"/>
      <c r="R78" s="4"/>
      <c r="U78" s="8">
        <f t="shared" si="3"/>
        <v>0</v>
      </c>
    </row>
    <row r="79" spans="1:21" ht="15.95" customHeight="1">
      <c r="A79" s="254"/>
      <c r="B79" s="215"/>
      <c r="C79" s="276"/>
      <c r="D79" s="198"/>
      <c r="E79" s="199"/>
      <c r="F79" s="199"/>
      <c r="G79" s="200"/>
      <c r="H79" s="234"/>
      <c r="I79" s="336"/>
      <c r="K79" s="2"/>
      <c r="L79" s="2"/>
      <c r="M79" s="2"/>
      <c r="N79" s="2"/>
      <c r="O79" s="2"/>
      <c r="P79" s="2"/>
      <c r="Q79" s="2"/>
      <c r="R79" s="4"/>
      <c r="U79" s="8">
        <f t="shared" si="3"/>
        <v>0</v>
      </c>
    </row>
    <row r="80" spans="1:21" ht="15.95" customHeight="1">
      <c r="A80" s="254"/>
      <c r="B80" s="215"/>
      <c r="C80" s="276"/>
      <c r="D80" s="198"/>
      <c r="E80" s="199"/>
      <c r="F80" s="199"/>
      <c r="G80" s="200"/>
      <c r="H80" s="234"/>
      <c r="I80" s="336"/>
      <c r="K80" s="2"/>
      <c r="L80" s="2"/>
      <c r="M80" s="2"/>
      <c r="N80" s="2"/>
      <c r="O80" s="2"/>
      <c r="P80" s="2"/>
      <c r="Q80" s="2"/>
      <c r="R80" s="4"/>
      <c r="U80" s="8">
        <f t="shared" si="3"/>
        <v>0</v>
      </c>
    </row>
    <row r="81" spans="1:28" ht="15.95" customHeight="1">
      <c r="A81" s="254"/>
      <c r="B81" s="215"/>
      <c r="C81" s="276"/>
      <c r="D81" s="198"/>
      <c r="E81" s="199"/>
      <c r="F81" s="196"/>
      <c r="G81" s="200"/>
      <c r="H81" s="234"/>
      <c r="I81" s="336"/>
      <c r="K81" s="2"/>
      <c r="L81" s="2"/>
      <c r="M81" s="2"/>
      <c r="N81" s="2"/>
      <c r="O81" s="2"/>
      <c r="P81" s="2"/>
      <c r="Q81" s="2"/>
      <c r="R81" s="4"/>
      <c r="U81" s="8">
        <f t="shared" si="3"/>
        <v>0</v>
      </c>
    </row>
    <row r="82" spans="1:28" ht="15.95" customHeight="1">
      <c r="A82" s="254"/>
      <c r="B82" s="215"/>
      <c r="C82" s="276"/>
      <c r="D82" s="198"/>
      <c r="E82" s="199"/>
      <c r="F82" s="199"/>
      <c r="G82" s="200"/>
      <c r="H82" s="234"/>
      <c r="I82" s="336"/>
      <c r="K82" s="2"/>
      <c r="L82" s="2"/>
      <c r="M82" s="2"/>
      <c r="N82" s="2"/>
      <c r="O82" s="2"/>
      <c r="P82" s="2"/>
      <c r="Q82" s="2"/>
      <c r="R82" s="4"/>
      <c r="U82" s="8">
        <f t="shared" si="3"/>
        <v>0</v>
      </c>
    </row>
    <row r="83" spans="1:28" ht="15.95" customHeight="1">
      <c r="A83" s="254"/>
      <c r="B83" s="215"/>
      <c r="C83" s="276"/>
      <c r="D83" s="198"/>
      <c r="E83" s="199"/>
      <c r="F83" s="199"/>
      <c r="G83" s="200"/>
      <c r="H83" s="234"/>
      <c r="I83" s="336"/>
      <c r="K83" s="2"/>
      <c r="L83" s="2"/>
      <c r="M83" s="2"/>
      <c r="N83" s="2"/>
      <c r="O83" s="2"/>
      <c r="P83" s="2"/>
      <c r="Q83" s="2"/>
      <c r="R83" s="4"/>
      <c r="U83" s="8">
        <f t="shared" si="3"/>
        <v>0</v>
      </c>
    </row>
    <row r="84" spans="1:28" ht="15.95" customHeight="1">
      <c r="A84" s="254"/>
      <c r="B84" s="215"/>
      <c r="C84" s="276"/>
      <c r="D84" s="198"/>
      <c r="E84" s="199"/>
      <c r="F84" s="196"/>
      <c r="G84" s="200"/>
      <c r="H84" s="234"/>
      <c r="I84" s="336"/>
      <c r="K84" s="2"/>
      <c r="L84" s="2"/>
      <c r="M84" s="2"/>
      <c r="N84" s="2"/>
      <c r="O84" s="2"/>
      <c r="P84" s="2"/>
      <c r="Q84" s="2"/>
      <c r="R84" s="4"/>
      <c r="U84" s="8">
        <f t="shared" si="3"/>
        <v>0</v>
      </c>
    </row>
    <row r="85" spans="1:28" ht="15.95" customHeight="1">
      <c r="A85" s="254"/>
      <c r="B85" s="215"/>
      <c r="C85" s="276"/>
      <c r="D85" s="198"/>
      <c r="E85" s="199"/>
      <c r="F85" s="199"/>
      <c r="G85" s="200"/>
      <c r="H85" s="234"/>
      <c r="I85" s="336"/>
      <c r="K85" s="2"/>
      <c r="L85" s="2"/>
      <c r="M85" s="2"/>
      <c r="N85" s="2"/>
      <c r="O85" s="2"/>
      <c r="P85" s="2"/>
      <c r="Q85" s="2"/>
      <c r="R85" s="4"/>
      <c r="U85" s="8">
        <f t="shared" si="3"/>
        <v>0</v>
      </c>
    </row>
    <row r="86" spans="1:28" ht="15.95" customHeight="1">
      <c r="A86" s="254"/>
      <c r="B86" s="215"/>
      <c r="C86" s="276"/>
      <c r="D86" s="198"/>
      <c r="E86" s="199"/>
      <c r="F86" s="199"/>
      <c r="G86" s="200"/>
      <c r="H86" s="234"/>
      <c r="I86" s="336"/>
      <c r="K86" s="2"/>
      <c r="L86" s="2"/>
      <c r="M86" s="2"/>
      <c r="N86" s="2"/>
      <c r="O86" s="2"/>
      <c r="P86" s="2"/>
      <c r="Q86" s="2"/>
      <c r="R86" s="4"/>
      <c r="U86" s="8">
        <f t="shared" si="3"/>
        <v>0</v>
      </c>
    </row>
    <row r="87" spans="1:28" ht="15.95" customHeight="1">
      <c r="A87" s="254"/>
      <c r="B87" s="215"/>
      <c r="C87" s="276"/>
      <c r="D87" s="198"/>
      <c r="E87" s="199"/>
      <c r="F87" s="196"/>
      <c r="G87" s="200"/>
      <c r="H87" s="234"/>
      <c r="I87" s="336"/>
      <c r="K87" s="2"/>
      <c r="L87" s="2"/>
      <c r="M87" s="2"/>
      <c r="N87" s="2"/>
      <c r="O87" s="2"/>
      <c r="P87" s="2"/>
      <c r="Q87" s="2"/>
      <c r="R87" s="4"/>
      <c r="U87" s="8">
        <f t="shared" si="3"/>
        <v>0</v>
      </c>
    </row>
    <row r="88" spans="1:28" ht="15.95" customHeight="1">
      <c r="A88" s="254"/>
      <c r="B88" s="215"/>
      <c r="C88" s="276"/>
      <c r="D88" s="198"/>
      <c r="E88" s="199"/>
      <c r="F88" s="199"/>
      <c r="G88" s="200"/>
      <c r="H88" s="234"/>
      <c r="I88" s="336"/>
      <c r="K88" s="2"/>
      <c r="L88" s="2"/>
      <c r="M88" s="2"/>
      <c r="N88" s="2"/>
      <c r="O88" s="2"/>
      <c r="P88" s="2"/>
      <c r="Q88" s="2"/>
      <c r="R88" s="4"/>
      <c r="U88" s="8">
        <f t="shared" si="3"/>
        <v>0</v>
      </c>
    </row>
    <row r="89" spans="1:28" ht="15.95" customHeight="1">
      <c r="A89" s="254"/>
      <c r="B89" s="215"/>
      <c r="C89" s="276"/>
      <c r="D89" s="198"/>
      <c r="E89" s="199"/>
      <c r="F89" s="199"/>
      <c r="G89" s="200"/>
      <c r="H89" s="234"/>
      <c r="I89" s="336"/>
      <c r="K89" s="2"/>
      <c r="L89" s="2"/>
      <c r="M89" s="2"/>
      <c r="N89" s="2"/>
      <c r="O89" s="2"/>
      <c r="P89" s="2"/>
      <c r="Q89" s="2"/>
      <c r="R89" s="4"/>
      <c r="U89" s="8">
        <f t="shared" si="3"/>
        <v>0</v>
      </c>
    </row>
    <row r="90" spans="1:28" ht="15.95" customHeight="1">
      <c r="A90" s="254"/>
      <c r="B90" s="215"/>
      <c r="C90" s="276"/>
      <c r="D90" s="198"/>
      <c r="E90" s="199"/>
      <c r="F90" s="196"/>
      <c r="G90" s="200"/>
      <c r="H90" s="234"/>
      <c r="I90" s="336"/>
      <c r="K90" s="2"/>
      <c r="L90" s="2"/>
      <c r="M90" s="2"/>
      <c r="N90" s="2"/>
      <c r="O90" s="2"/>
      <c r="P90" s="2"/>
      <c r="Q90" s="2"/>
      <c r="R90" s="4"/>
      <c r="U90" s="8">
        <f t="shared" si="3"/>
        <v>0</v>
      </c>
    </row>
    <row r="91" spans="1:28" ht="15.95" customHeight="1" thickBot="1">
      <c r="A91" s="254"/>
      <c r="B91" s="215"/>
      <c r="C91" s="276"/>
      <c r="D91" s="198"/>
      <c r="E91" s="199"/>
      <c r="F91" s="196"/>
      <c r="G91" s="200"/>
      <c r="H91" s="234"/>
      <c r="I91" s="336"/>
      <c r="J91" s="2"/>
      <c r="K91" s="2"/>
      <c r="L91" s="108"/>
      <c r="M91" s="108"/>
      <c r="N91" s="2"/>
      <c r="O91" s="2"/>
      <c r="P91" s="2"/>
      <c r="Q91" s="2"/>
      <c r="R91" s="4"/>
      <c r="U91" s="8">
        <f t="shared" si="3"/>
        <v>0</v>
      </c>
      <c r="V91" s="2"/>
    </row>
    <row r="92" spans="1:28" ht="15.75" customHeight="1" thickBot="1">
      <c r="A92" s="254"/>
      <c r="B92" s="215"/>
      <c r="C92" s="276"/>
      <c r="D92" s="198"/>
      <c r="E92" s="199"/>
      <c r="F92" s="199"/>
      <c r="G92" s="200"/>
      <c r="H92" s="234"/>
      <c r="I92" s="336"/>
      <c r="J92" s="191" t="s">
        <v>171</v>
      </c>
      <c r="K92" s="153" t="s">
        <v>172</v>
      </c>
      <c r="L92" s="2"/>
      <c r="M92" s="108"/>
      <c r="N92" s="2"/>
      <c r="O92" s="2"/>
      <c r="P92" s="2"/>
      <c r="Q92" s="2"/>
      <c r="R92" s="4"/>
      <c r="U92" s="8">
        <f t="shared" si="3"/>
        <v>0</v>
      </c>
      <c r="V92" s="2"/>
    </row>
    <row r="93" spans="1:28" ht="15.95" customHeight="1">
      <c r="A93" s="254"/>
      <c r="B93" s="215"/>
      <c r="C93" s="276"/>
      <c r="D93" s="198"/>
      <c r="E93" s="199"/>
      <c r="F93" s="199"/>
      <c r="G93" s="200"/>
      <c r="H93" s="234"/>
      <c r="I93" s="336"/>
      <c r="J93" s="192" t="s">
        <v>173</v>
      </c>
      <c r="K93" s="107">
        <f>J7</f>
        <v>0</v>
      </c>
      <c r="L93" s="4"/>
      <c r="M93" s="2"/>
      <c r="N93" s="2"/>
      <c r="O93" s="4"/>
      <c r="P93" s="4"/>
      <c r="Q93" s="4"/>
      <c r="R93" s="4"/>
      <c r="U93" s="8">
        <f t="shared" si="3"/>
        <v>0</v>
      </c>
      <c r="V93" s="2"/>
    </row>
    <row r="94" spans="1:28" ht="15.95" customHeight="1">
      <c r="A94" s="254"/>
      <c r="B94" s="215"/>
      <c r="C94" s="276"/>
      <c r="D94" s="198"/>
      <c r="E94" s="199"/>
      <c r="F94" s="196"/>
      <c r="G94" s="200"/>
      <c r="H94" s="234"/>
      <c r="I94" s="336"/>
      <c r="J94" s="247" t="s">
        <v>174</v>
      </c>
      <c r="K94" s="248">
        <f>J8</f>
        <v>0</v>
      </c>
      <c r="L94" s="4"/>
      <c r="M94" s="4"/>
      <c r="N94" s="4"/>
      <c r="O94" s="4"/>
      <c r="P94" s="4"/>
      <c r="Q94" s="4"/>
      <c r="R94" s="4"/>
      <c r="U94" s="8">
        <f t="shared" si="3"/>
        <v>0</v>
      </c>
      <c r="V94" s="2"/>
    </row>
    <row r="95" spans="1:28" ht="15.95" customHeight="1" thickBot="1">
      <c r="A95" s="254"/>
      <c r="B95" s="215"/>
      <c r="C95" s="276"/>
      <c r="D95" s="198"/>
      <c r="E95" s="199"/>
      <c r="F95" s="199"/>
      <c r="G95" s="200"/>
      <c r="H95" s="234"/>
      <c r="I95" s="336"/>
      <c r="J95" s="193" t="s">
        <v>175</v>
      </c>
      <c r="K95" s="89">
        <f>K93+K94</f>
        <v>0</v>
      </c>
      <c r="L95" s="4"/>
      <c r="M95" s="4"/>
      <c r="N95" s="4"/>
      <c r="O95" s="4"/>
      <c r="P95" s="4"/>
      <c r="Q95" s="4"/>
      <c r="R95" s="4"/>
      <c r="U95" s="8">
        <f t="shared" si="3"/>
        <v>0</v>
      </c>
      <c r="V95" s="2"/>
    </row>
    <row r="96" spans="1:28" ht="15.95" customHeight="1" thickBot="1">
      <c r="A96" s="337"/>
      <c r="B96" s="338"/>
      <c r="C96" s="339"/>
      <c r="D96" s="201"/>
      <c r="E96" s="202"/>
      <c r="F96" s="202"/>
      <c r="G96" s="203"/>
      <c r="H96" s="243"/>
      <c r="I96" s="336"/>
      <c r="J96" s="2"/>
      <c r="K96" s="56"/>
      <c r="L96" s="4"/>
      <c r="M96" s="4"/>
      <c r="N96" s="4"/>
      <c r="O96" s="4"/>
      <c r="P96" s="4"/>
      <c r="Q96" s="4"/>
      <c r="R96" s="4"/>
      <c r="U96" s="8">
        <f t="shared" si="3"/>
        <v>0</v>
      </c>
      <c r="V96" s="4"/>
      <c r="W96" s="4"/>
      <c r="X96" s="4"/>
      <c r="Y96" s="4"/>
      <c r="Z96" s="4"/>
      <c r="AA96" s="4"/>
      <c r="AB96" s="4"/>
    </row>
    <row r="97" spans="1:28" s="64" customFormat="1" ht="16.5" customHeight="1" thickBot="1">
      <c r="A97" s="506" t="s">
        <v>176</v>
      </c>
      <c r="B97" s="507"/>
      <c r="C97" s="508"/>
      <c r="D97" s="151">
        <f>'Private Schools'!F13+'Private Schools'!F25+'Private Schools'!F37+'Private Schools'!F49+'Private Schools'!F61+'Private Schools'!F73+'Private Schools'!F85+'Private Schools'!F97+'Private Schools'!F109+'Private Schools'!F121+'Private Schools'!F133+'Private Schools'!F145+'Private Schools'!F157+'Private Schools'!F169+'Private Schools'!F181+'Private Schools'!F193+'Private Schools'!F205+'Private Schools'!F217+'Private Schools'!F229+'Private Schools'!F241+'Private Schools'!F253+'Private Schools'!F265+'Private Schools'!F277+'Private Schools'!F289+'Private Schools'!F301+'Private Schools'!F313+'Private Schools'!F325+'Private Schools'!F337+'Private Schools'!F349+'Private Schools'!F361+'Private Schools'!F373+'Private Schools'!F385+'Private Schools'!F397+'Private Schools'!F409+'Private Schools'!F421+'Private Schools'!F433+'Private Schools'!F445+'Private Schools'!F457+'Private Schools'!F469+'Private Schools'!F481+'Private Schools'!F493+'Private Schools'!F505+'Private Schools'!F517+'Private Schools'!F529+'Private Schools'!F541+'Private Schools'!F553+'Private Schools'!F565+'Private Schools'!F577+'Private Schools'!F589+'Private Schools'!F601</f>
        <v>0</v>
      </c>
      <c r="E97" s="151">
        <f>'Private Schools'!G13+'Private Schools'!G25+'Private Schools'!G37+'Private Schools'!G49+'Private Schools'!G61+'Private Schools'!G73+'Private Schools'!G85+'Private Schools'!G97+'Private Schools'!G109+'Private Schools'!G121+'Private Schools'!G133+'Private Schools'!G145+'Private Schools'!G157+'Private Schools'!G169+'Private Schools'!G181+'Private Schools'!G193+'Private Schools'!G205+'Private Schools'!G217+'Private Schools'!G229+'Private Schools'!G241+'Private Schools'!G253+'Private Schools'!G265+'Private Schools'!G277+'Private Schools'!G289+'Private Schools'!G301+'Private Schools'!G313+'Private Schools'!G325+'Private Schools'!G337+'Private Schools'!G349+'Private Schools'!G361+'Private Schools'!G373+'Private Schools'!G385+'Private Schools'!G397+'Private Schools'!G409+'Private Schools'!G421+'Private Schools'!G433+'Private Schools'!G445+'Private Schools'!G457+'Private Schools'!G469+'Private Schools'!G481+'Private Schools'!G493+'Private Schools'!G505+'Private Schools'!G517+'Private Schools'!G529+'Private Schools'!G541+'Private Schools'!G553+'Private Schools'!G565+'Private Schools'!G577+'Private Schools'!G589+'Private Schools'!G601</f>
        <v>0</v>
      </c>
      <c r="F97" s="151">
        <f>'Private Schools'!H13+'Private Schools'!H25+'Private Schools'!H37+'Private Schools'!H49+'Private Schools'!H61+'Private Schools'!H73+'Private Schools'!H85+'Private Schools'!H97+'Private Schools'!H109+'Private Schools'!H121+'Private Schools'!H133+'Private Schools'!H145+'Private Schools'!H157+'Private Schools'!H169+'Private Schools'!H181+'Private Schools'!H193+'Private Schools'!H205+'Private Schools'!H217+'Private Schools'!H229+'Private Schools'!H241+'Private Schools'!H253+'Private Schools'!H265+'Private Schools'!H277+'Private Schools'!H289+'Private Schools'!H301+'Private Schools'!H313+'Private Schools'!H325+'Private Schools'!H337+'Private Schools'!H349+'Private Schools'!H361+'Private Schools'!H373+'Private Schools'!H385+'Private Schools'!H397+'Private Schools'!H409+'Private Schools'!H421+'Private Schools'!H433+'Private Schools'!H445+'Private Schools'!H457+'Private Schools'!H469+'Private Schools'!H481+'Private Schools'!H493+'Private Schools'!H505+'Private Schools'!H517+'Private Schools'!H529+'Private Schools'!H541+'Private Schools'!H553+'Private Schools'!H565+'Private Schools'!H577+'Private Schools'!H589+'Private Schools'!H601</f>
        <v>0</v>
      </c>
      <c r="G97" s="152">
        <f>'Private Schools'!I13+'Private Schools'!I25+'Private Schools'!I37+'Private Schools'!I49+'Private Schools'!I61+'Private Schools'!I73+'Private Schools'!I85+'Private Schools'!I97+'Private Schools'!I109+'Private Schools'!I121+'Private Schools'!I133+'Private Schools'!I145+'Private Schools'!I157+'Private Schools'!I169+'Private Schools'!I181+'Private Schools'!I193+'Private Schools'!I205+'Private Schools'!I217+'Private Schools'!I229+'Private Schools'!I241+'Private Schools'!I253+'Private Schools'!I265+'Private Schools'!I277+'Private Schools'!I289+'Private Schools'!I301+'Private Schools'!I313+'Private Schools'!I325+'Private Schools'!I337+'Private Schools'!I349+'Private Schools'!I361+'Private Schools'!I373+'Private Schools'!I385+'Private Schools'!I397+'Private Schools'!I409+'Private Schools'!I421+'Private Schools'!I433+'Private Schools'!I445+'Private Schools'!I457+'Private Schools'!I469+'Private Schools'!I481+'Private Schools'!I493+'Private Schools'!I505+'Private Schools'!I517+'Private Schools'!I529+'Private Schools'!I541+'Private Schools'!I553+'Private Schools'!I565+'Private Schools'!I577+'Private Schools'!I589+'Private Schools'!I601</f>
        <v>0</v>
      </c>
      <c r="H97" s="342"/>
      <c r="I97" s="340"/>
      <c r="J97" s="341" t="s">
        <v>177</v>
      </c>
      <c r="K97" s="344" t="s">
        <v>58</v>
      </c>
      <c r="L97" s="4"/>
      <c r="M97" s="4"/>
      <c r="N97" s="4"/>
      <c r="O97" s="4"/>
      <c r="P97" s="4"/>
      <c r="Q97" s="4"/>
      <c r="R97" s="65"/>
      <c r="S97" s="4"/>
      <c r="T97" s="313"/>
      <c r="U97" s="317">
        <f>SUM(U5:U96)+'Private Schools'!J1</f>
        <v>0</v>
      </c>
      <c r="V97" s="4"/>
      <c r="W97" s="65"/>
      <c r="X97" s="65"/>
      <c r="Y97" s="65"/>
      <c r="Z97" s="65"/>
      <c r="AA97" s="65"/>
      <c r="AB97" s="65"/>
    </row>
    <row r="98" spans="1:28" s="57" customFormat="1" ht="18" customHeight="1">
      <c r="A98" s="509" t="s">
        <v>178</v>
      </c>
      <c r="B98" s="510"/>
      <c r="C98" s="511"/>
      <c r="D98" s="218">
        <f>SUM(D5:D97)</f>
        <v>0</v>
      </c>
      <c r="E98" s="218">
        <f>SUM(E5:E97)</f>
        <v>0</v>
      </c>
      <c r="F98" s="218">
        <f>SUM(F5:F97)</f>
        <v>0</v>
      </c>
      <c r="G98" s="238">
        <f>SUM(G5:G97)</f>
        <v>0</v>
      </c>
      <c r="H98" s="343"/>
      <c r="I98" s="241">
        <f>J19+J20</f>
        <v>0</v>
      </c>
      <c r="J98" s="194">
        <f>SUM(D98:I98)</f>
        <v>0</v>
      </c>
      <c r="K98" s="107">
        <f>K95-J98</f>
        <v>0</v>
      </c>
      <c r="L98" s="4"/>
      <c r="M98" s="4"/>
      <c r="N98" s="4"/>
      <c r="O98" s="4"/>
      <c r="P98" s="4"/>
      <c r="Q98" s="4"/>
      <c r="R98" s="58"/>
      <c r="S98" s="65"/>
      <c r="T98" s="58"/>
      <c r="U98" s="155">
        <f>IF(AND(M29="Met",J30&gt;0),4000,IF(M29="N/A",3000,IF(M29="Met",1000,2000)))</f>
        <v>3000</v>
      </c>
      <c r="V98" s="315"/>
      <c r="W98" s="58"/>
      <c r="X98" s="58"/>
      <c r="Y98" s="58"/>
      <c r="Z98" s="58"/>
      <c r="AA98" s="58"/>
      <c r="AB98" s="58"/>
    </row>
    <row r="99" spans="1:28" ht="18" customHeight="1">
      <c r="A99" s="512" t="s">
        <v>221</v>
      </c>
      <c r="B99" s="513"/>
      <c r="C99" s="514"/>
      <c r="D99" s="219"/>
      <c r="E99" s="219"/>
      <c r="F99" s="219"/>
      <c r="G99" s="239"/>
      <c r="H99" s="343"/>
      <c r="I99" s="242"/>
      <c r="J99" s="244">
        <f>SUM(D99:I99)</f>
        <v>0</v>
      </c>
      <c r="K99" s="245">
        <f>K93-J99</f>
        <v>0</v>
      </c>
      <c r="L99" s="64"/>
      <c r="M99" s="4"/>
      <c r="N99" s="4"/>
      <c r="O99" s="64"/>
      <c r="P99" s="64"/>
      <c r="Q99" s="64"/>
      <c r="R99" s="4"/>
      <c r="S99" s="58"/>
      <c r="U99" s="8">
        <f>IF(J30&gt;0,10000,0)</f>
        <v>0</v>
      </c>
      <c r="V99" s="316">
        <f>J30+12001</f>
        <v>12001</v>
      </c>
      <c r="W99" s="4"/>
      <c r="X99" s="4"/>
      <c r="Y99" s="4"/>
      <c r="Z99" s="4"/>
      <c r="AA99" s="4"/>
      <c r="AB99" s="4"/>
    </row>
    <row r="100" spans="1:28" ht="18" customHeight="1" thickBot="1">
      <c r="A100" s="500" t="s">
        <v>174</v>
      </c>
      <c r="B100" s="501"/>
      <c r="C100" s="502"/>
      <c r="D100" s="217"/>
      <c r="E100" s="217"/>
      <c r="F100" s="217"/>
      <c r="G100" s="240"/>
      <c r="H100" s="343"/>
      <c r="I100" s="262"/>
      <c r="J100" s="263">
        <f>SUM(D100:I100)</f>
        <v>0</v>
      </c>
      <c r="K100" s="246">
        <f>K94-J100</f>
        <v>0</v>
      </c>
      <c r="L100" s="57"/>
      <c r="M100" s="64"/>
      <c r="N100" s="64"/>
      <c r="O100" s="58"/>
      <c r="P100" s="58"/>
      <c r="Q100" s="58"/>
      <c r="R100" s="4"/>
      <c r="U100" s="169">
        <f>SUM(U97:U99)</f>
        <v>3000</v>
      </c>
      <c r="V100" s="96"/>
      <c r="W100" s="4"/>
      <c r="X100" s="4"/>
      <c r="Y100" s="4"/>
      <c r="Z100" s="4"/>
      <c r="AA100" s="4"/>
      <c r="AB100" s="4"/>
    </row>
    <row r="101" spans="1:28" ht="30.75" customHeight="1" thickBot="1">
      <c r="A101" s="503" t="s">
        <v>179</v>
      </c>
      <c r="B101" s="504"/>
      <c r="C101" s="505"/>
      <c r="D101" s="220">
        <f>D98-(D100+D99)</f>
        <v>0</v>
      </c>
      <c r="E101" s="220">
        <f>E98-(E100+E99)</f>
        <v>0</v>
      </c>
      <c r="F101" s="220">
        <f>F98-(F100+F99)</f>
        <v>0</v>
      </c>
      <c r="G101" s="220">
        <f>G98-(G100+G99)</f>
        <v>0</v>
      </c>
      <c r="H101" s="346"/>
      <c r="I101" s="264">
        <f>I98-(I100+I99)</f>
        <v>0</v>
      </c>
      <c r="J101" s="265">
        <f>SUM(D101:I101)</f>
        <v>0</v>
      </c>
      <c r="K101" s="359" t="s">
        <v>230</v>
      </c>
      <c r="L101" s="1"/>
      <c r="M101" s="57"/>
      <c r="N101" s="58"/>
      <c r="O101" s="2"/>
      <c r="P101" s="2"/>
      <c r="Q101" s="2"/>
      <c r="R101" s="4"/>
      <c r="U101" s="8"/>
      <c r="V101" s="4"/>
      <c r="W101" s="4"/>
      <c r="X101" s="4"/>
      <c r="Y101" s="4"/>
      <c r="Z101" s="4"/>
      <c r="AA101" s="4"/>
      <c r="AB101" s="4"/>
    </row>
    <row r="102" spans="1:28" ht="26.25" customHeight="1">
      <c r="A102" s="4"/>
      <c r="B102" s="4"/>
      <c r="C102" s="4"/>
      <c r="D102" s="4"/>
      <c r="E102" s="4"/>
      <c r="F102" s="4"/>
      <c r="G102" s="4"/>
      <c r="H102" s="4"/>
      <c r="I102" s="4"/>
      <c r="J102" s="4"/>
      <c r="K102" s="4"/>
      <c r="L102" s="1"/>
      <c r="M102" s="2"/>
      <c r="N102" s="2"/>
      <c r="O102" s="2"/>
      <c r="P102" s="2"/>
      <c r="Q102" s="2"/>
      <c r="R102" s="4"/>
      <c r="U102" s="22"/>
      <c r="V102" s="4"/>
      <c r="W102" s="4"/>
      <c r="X102" s="4"/>
      <c r="Y102" s="4"/>
      <c r="Z102" s="4"/>
      <c r="AA102" s="4"/>
      <c r="AB102" s="4"/>
    </row>
    <row r="103" spans="1:28" ht="26.25" customHeight="1">
      <c r="A103" s="4"/>
      <c r="B103" s="4"/>
      <c r="C103" s="4"/>
      <c r="D103" s="4"/>
      <c r="E103" s="4"/>
      <c r="F103" s="4"/>
      <c r="G103" s="4"/>
      <c r="H103" s="4"/>
      <c r="I103" s="4"/>
      <c r="J103" s="4"/>
      <c r="K103" s="4"/>
      <c r="L103" s="2"/>
      <c r="M103" s="2"/>
      <c r="N103" s="2"/>
      <c r="O103" s="2"/>
      <c r="P103" s="2"/>
      <c r="Q103" s="2"/>
      <c r="R103" s="4"/>
      <c r="T103" s="22"/>
      <c r="U103" s="4"/>
      <c r="V103" s="4"/>
      <c r="W103" s="4"/>
      <c r="X103" s="4"/>
      <c r="Y103" s="4"/>
      <c r="Z103" s="4"/>
      <c r="AA103" s="4"/>
    </row>
    <row r="104" spans="1:28" ht="26.25" customHeight="1">
      <c r="A104" s="4"/>
      <c r="B104" s="4"/>
      <c r="C104" s="4"/>
      <c r="D104" s="4"/>
      <c r="E104" s="4"/>
      <c r="F104" s="4"/>
      <c r="G104" s="4"/>
      <c r="H104" s="4"/>
      <c r="I104" s="4"/>
      <c r="J104" s="4"/>
      <c r="K104" s="4"/>
      <c r="L104" s="2"/>
      <c r="M104" s="2"/>
      <c r="N104" s="2"/>
      <c r="O104" s="2"/>
      <c r="P104" s="2"/>
      <c r="Q104" s="2"/>
      <c r="R104" s="4"/>
      <c r="T104" s="22"/>
      <c r="U104" s="4"/>
      <c r="V104" s="4"/>
      <c r="W104" s="4"/>
      <c r="X104" s="4"/>
      <c r="Y104" s="4"/>
      <c r="Z104" s="4"/>
      <c r="AA104" s="4"/>
    </row>
    <row r="105" spans="1:28" ht="26.25" customHeight="1">
      <c r="A105" s="64"/>
      <c r="B105" s="64"/>
      <c r="C105" s="64"/>
      <c r="D105" s="64"/>
      <c r="E105" s="64"/>
      <c r="F105" s="64"/>
      <c r="G105" s="64"/>
      <c r="H105" s="64"/>
      <c r="I105" s="64"/>
      <c r="J105" s="64"/>
      <c r="K105" s="64"/>
      <c r="L105" s="3"/>
      <c r="M105" s="1"/>
      <c r="N105" s="2"/>
      <c r="R105" s="4"/>
      <c r="U105" s="22"/>
      <c r="V105" s="4"/>
      <c r="W105" s="4"/>
      <c r="X105" s="4"/>
      <c r="Y105" s="4"/>
      <c r="Z105" s="4"/>
      <c r="AA105" s="4"/>
      <c r="AB105" s="4"/>
    </row>
    <row r="106" spans="1:28" ht="26.25" customHeight="1">
      <c r="A106" s="4"/>
      <c r="B106" s="4"/>
      <c r="C106" s="4"/>
      <c r="D106" s="4"/>
      <c r="E106" s="4"/>
      <c r="F106" s="4"/>
      <c r="G106" s="4"/>
      <c r="H106" s="4"/>
      <c r="I106" s="4"/>
      <c r="J106" s="4"/>
      <c r="K106" s="4"/>
      <c r="L106" s="3"/>
      <c r="M106" s="1"/>
      <c r="R106" s="4"/>
      <c r="U106" s="22"/>
      <c r="V106" s="4"/>
      <c r="W106" s="4"/>
      <c r="X106" s="4"/>
      <c r="Y106" s="4"/>
      <c r="Z106" s="4"/>
      <c r="AA106" s="4"/>
      <c r="AB106" s="4"/>
    </row>
    <row r="107" spans="1:28" ht="26.25" customHeight="1">
      <c r="A107" s="4"/>
      <c r="B107" s="4"/>
      <c r="C107" s="4"/>
      <c r="D107" s="4"/>
      <c r="E107" s="4"/>
      <c r="F107" s="4"/>
      <c r="G107" s="4"/>
      <c r="H107" s="4"/>
      <c r="I107" s="4"/>
      <c r="J107" s="4"/>
      <c r="K107" s="4"/>
      <c r="L107" s="3"/>
      <c r="M107" s="1"/>
      <c r="R107" s="4"/>
      <c r="U107" s="22"/>
      <c r="V107" s="4"/>
      <c r="W107" s="4"/>
      <c r="X107" s="4"/>
      <c r="Y107" s="4"/>
      <c r="Z107" s="4"/>
      <c r="AA107" s="4"/>
      <c r="AB107" s="4"/>
    </row>
    <row r="108" spans="1:28" ht="26.25" customHeight="1">
      <c r="A108" s="4"/>
      <c r="B108" s="4"/>
      <c r="C108" s="4"/>
      <c r="D108" s="4"/>
      <c r="E108" s="4"/>
      <c r="F108" s="4"/>
      <c r="G108" s="4"/>
      <c r="H108" s="4"/>
      <c r="I108" s="4"/>
      <c r="J108" s="4"/>
      <c r="K108" s="4"/>
      <c r="L108" s="3"/>
      <c r="M108" s="1"/>
      <c r="R108" s="4"/>
      <c r="U108" s="22"/>
      <c r="V108" s="4"/>
      <c r="W108" s="4"/>
      <c r="X108" s="4"/>
      <c r="Y108" s="4"/>
      <c r="Z108" s="4"/>
      <c r="AA108" s="4"/>
      <c r="AB108" s="4"/>
    </row>
    <row r="109" spans="1:28" ht="26.25" customHeight="1">
      <c r="A109" s="64"/>
      <c r="B109" s="64"/>
      <c r="C109" s="64"/>
      <c r="D109" s="64"/>
      <c r="E109" s="64"/>
      <c r="F109" s="64"/>
      <c r="G109" s="64"/>
      <c r="H109" s="64"/>
      <c r="I109" s="64"/>
      <c r="J109" s="64"/>
      <c r="K109" s="64"/>
      <c r="L109" s="3"/>
      <c r="M109" s="1"/>
      <c r="R109" s="4"/>
      <c r="U109" s="22"/>
      <c r="V109" s="4"/>
      <c r="W109" s="4"/>
      <c r="X109" s="4"/>
      <c r="Y109" s="4"/>
      <c r="Z109" s="4"/>
      <c r="AA109" s="4"/>
      <c r="AB109" s="4"/>
    </row>
    <row r="110" spans="1:28" ht="26.25" customHeight="1">
      <c r="A110" s="4"/>
      <c r="B110" s="4"/>
      <c r="C110" s="4"/>
      <c r="D110" s="4"/>
      <c r="E110" s="4"/>
      <c r="F110" s="4"/>
      <c r="G110" s="4"/>
      <c r="H110" s="4"/>
      <c r="I110" s="4"/>
      <c r="J110" s="4"/>
      <c r="K110" s="4"/>
      <c r="L110" s="3"/>
      <c r="M110" s="1"/>
      <c r="R110" s="4"/>
      <c r="U110" s="22"/>
      <c r="V110" s="4"/>
      <c r="W110" s="4"/>
      <c r="X110" s="4"/>
      <c r="Y110" s="4"/>
      <c r="Z110" s="4"/>
      <c r="AA110" s="4"/>
      <c r="AB110" s="4"/>
    </row>
    <row r="111" spans="1:28" ht="26.25" customHeight="1">
      <c r="A111" s="4"/>
      <c r="B111" s="4"/>
      <c r="C111" s="4"/>
      <c r="D111" s="4"/>
      <c r="E111" s="4"/>
      <c r="F111" s="4"/>
      <c r="G111" s="4"/>
      <c r="H111" s="4"/>
      <c r="I111" s="4"/>
      <c r="J111" s="4"/>
      <c r="K111" s="4"/>
      <c r="L111" s="3"/>
      <c r="M111" s="1"/>
      <c r="R111" s="4"/>
      <c r="U111" s="22"/>
      <c r="V111" s="4"/>
      <c r="W111" s="4"/>
      <c r="X111" s="4"/>
      <c r="Y111" s="4"/>
      <c r="Z111" s="4"/>
      <c r="AA111" s="4"/>
      <c r="AB111" s="4"/>
    </row>
    <row r="112" spans="1:28" ht="26.25" customHeight="1">
      <c r="A112" s="4"/>
      <c r="B112" s="4"/>
      <c r="C112" s="4"/>
      <c r="D112" s="4"/>
      <c r="E112" s="4"/>
      <c r="F112" s="4"/>
      <c r="G112" s="4"/>
      <c r="H112" s="4"/>
      <c r="I112" s="4"/>
      <c r="J112" s="4"/>
      <c r="K112" s="4"/>
      <c r="L112" s="3"/>
      <c r="M112" s="1"/>
      <c r="R112" s="4"/>
      <c r="U112" s="22"/>
      <c r="V112" s="4"/>
      <c r="W112" s="4"/>
      <c r="X112" s="4"/>
      <c r="Y112" s="4"/>
      <c r="Z112" s="4"/>
      <c r="AA112" s="4"/>
      <c r="AB112" s="4"/>
    </row>
    <row r="113" spans="1:28" ht="26.25" customHeight="1">
      <c r="A113" s="64"/>
      <c r="B113" s="64"/>
      <c r="C113" s="64"/>
      <c r="D113" s="64"/>
      <c r="E113" s="64"/>
      <c r="F113" s="64"/>
      <c r="G113" s="64"/>
      <c r="H113" s="64"/>
      <c r="I113" s="64"/>
      <c r="J113" s="64"/>
      <c r="K113" s="64"/>
      <c r="L113" s="3"/>
      <c r="M113" s="1"/>
      <c r="R113" s="4"/>
      <c r="U113" s="22"/>
      <c r="V113" s="4"/>
      <c r="W113" s="4"/>
      <c r="X113" s="4"/>
      <c r="Y113" s="4"/>
      <c r="Z113" s="4"/>
      <c r="AA113" s="4"/>
      <c r="AB113" s="4"/>
    </row>
    <row r="114" spans="1:28" ht="26.25" customHeight="1">
      <c r="A114" s="4"/>
      <c r="B114" s="4"/>
      <c r="C114" s="4"/>
      <c r="D114" s="4"/>
      <c r="E114" s="4"/>
      <c r="F114" s="4"/>
      <c r="G114" s="4"/>
      <c r="H114" s="4"/>
      <c r="I114" s="4"/>
      <c r="J114" s="4"/>
      <c r="K114" s="4"/>
      <c r="L114" s="3"/>
      <c r="M114" s="1"/>
      <c r="R114" s="4"/>
      <c r="U114" s="22"/>
      <c r="V114" s="4"/>
      <c r="W114" s="4"/>
      <c r="X114" s="4"/>
      <c r="Y114" s="4"/>
      <c r="Z114" s="4"/>
      <c r="AA114" s="4"/>
      <c r="AB114" s="4"/>
    </row>
    <row r="115" spans="1:28" ht="26.25" customHeight="1">
      <c r="A115" s="4"/>
      <c r="B115" s="4"/>
      <c r="C115" s="4"/>
      <c r="D115" s="4"/>
      <c r="E115" s="4"/>
      <c r="F115" s="4"/>
      <c r="G115" s="4"/>
      <c r="H115" s="4"/>
      <c r="I115" s="4"/>
      <c r="J115" s="4"/>
      <c r="K115" s="4"/>
      <c r="L115" s="3"/>
      <c r="M115" s="1"/>
      <c r="R115" s="4"/>
      <c r="U115" s="22"/>
      <c r="V115" s="4"/>
      <c r="W115" s="4"/>
      <c r="X115" s="4"/>
      <c r="Y115" s="4"/>
      <c r="Z115" s="4"/>
      <c r="AA115" s="4"/>
      <c r="AB115" s="4"/>
    </row>
    <row r="116" spans="1:28" ht="26.25" customHeight="1">
      <c r="A116" s="4"/>
      <c r="B116" s="4"/>
      <c r="C116" s="4"/>
      <c r="D116" s="4"/>
      <c r="E116" s="4"/>
      <c r="F116" s="4"/>
      <c r="G116" s="4"/>
      <c r="H116" s="4"/>
      <c r="I116" s="4"/>
      <c r="J116" s="4"/>
      <c r="K116" s="4"/>
      <c r="L116" s="3"/>
      <c r="M116" s="1"/>
      <c r="R116" s="4"/>
      <c r="U116" s="22"/>
      <c r="V116" s="4"/>
      <c r="W116" s="4"/>
      <c r="X116" s="4"/>
      <c r="Y116" s="4"/>
      <c r="Z116" s="4"/>
      <c r="AA116" s="4"/>
      <c r="AB116" s="4"/>
    </row>
    <row r="117" spans="1:28" ht="26.25" customHeight="1">
      <c r="A117" s="64"/>
      <c r="B117" s="64"/>
      <c r="C117" s="64"/>
      <c r="D117" s="64"/>
      <c r="E117" s="64"/>
      <c r="F117" s="64"/>
      <c r="G117" s="64"/>
      <c r="H117" s="64"/>
      <c r="I117" s="64"/>
      <c r="J117" s="64"/>
      <c r="K117" s="64"/>
      <c r="L117" s="3"/>
      <c r="M117" s="1"/>
      <c r="R117" s="4"/>
      <c r="U117" s="22"/>
      <c r="V117" s="4"/>
      <c r="W117" s="4"/>
      <c r="X117" s="4"/>
      <c r="Y117" s="4"/>
      <c r="Z117" s="4"/>
      <c r="AA117" s="4"/>
      <c r="AB117" s="4"/>
    </row>
    <row r="118" spans="1:28" ht="26.25" customHeight="1">
      <c r="A118" s="4"/>
      <c r="B118" s="4"/>
      <c r="C118" s="4"/>
      <c r="D118" s="4"/>
      <c r="E118" s="4"/>
      <c r="F118" s="4"/>
      <c r="G118" s="4"/>
      <c r="H118" s="4"/>
      <c r="I118" s="4"/>
      <c r="J118" s="4"/>
      <c r="K118" s="4"/>
      <c r="L118" s="3"/>
      <c r="M118" s="1"/>
      <c r="R118" s="4"/>
      <c r="U118" s="22"/>
      <c r="V118" s="4"/>
      <c r="W118" s="4"/>
      <c r="X118" s="4"/>
      <c r="Y118" s="4"/>
      <c r="Z118" s="4"/>
      <c r="AA118" s="4"/>
      <c r="AB118" s="4"/>
    </row>
    <row r="119" spans="1:28" ht="26.25" customHeight="1">
      <c r="A119" s="4"/>
      <c r="B119" s="4"/>
      <c r="C119" s="4"/>
      <c r="D119" s="4"/>
      <c r="E119" s="4"/>
      <c r="F119" s="4"/>
      <c r="G119" s="4"/>
      <c r="H119" s="4"/>
      <c r="I119" s="4"/>
      <c r="J119" s="4"/>
      <c r="K119" s="4"/>
      <c r="L119" s="3"/>
      <c r="M119" s="1"/>
      <c r="R119" s="4"/>
      <c r="U119" s="22"/>
      <c r="V119" s="4"/>
      <c r="W119" s="4"/>
      <c r="X119" s="4"/>
      <c r="Y119" s="4"/>
      <c r="Z119" s="4"/>
      <c r="AA119" s="4"/>
      <c r="AB119" s="4"/>
    </row>
    <row r="120" spans="1:28" ht="26.25" customHeight="1">
      <c r="A120" s="4"/>
      <c r="B120" s="4"/>
      <c r="C120" s="4"/>
      <c r="D120" s="4"/>
      <c r="E120" s="4"/>
      <c r="F120" s="4"/>
      <c r="G120" s="4"/>
      <c r="H120" s="4"/>
      <c r="I120" s="4"/>
      <c r="J120" s="4"/>
      <c r="K120" s="4"/>
      <c r="L120" s="3"/>
      <c r="M120" s="1"/>
      <c r="R120" s="4"/>
      <c r="U120" s="8"/>
      <c r="V120" s="2"/>
    </row>
    <row r="121" spans="1:28" ht="26.25" customHeight="1">
      <c r="A121" s="64"/>
      <c r="B121" s="64"/>
      <c r="C121" s="64"/>
      <c r="D121" s="64"/>
      <c r="E121" s="64"/>
      <c r="F121" s="64"/>
      <c r="G121" s="64"/>
      <c r="H121" s="64"/>
      <c r="I121" s="64"/>
      <c r="J121" s="64"/>
      <c r="K121" s="64"/>
      <c r="L121" s="3"/>
      <c r="M121" s="1"/>
      <c r="R121" s="4"/>
      <c r="U121" s="8"/>
      <c r="V121" s="2"/>
    </row>
    <row r="122" spans="1:28" ht="26.25" customHeight="1">
      <c r="A122" s="4"/>
      <c r="B122" s="4"/>
      <c r="C122" s="4"/>
      <c r="D122" s="4"/>
      <c r="E122" s="4"/>
      <c r="F122" s="4"/>
      <c r="G122" s="4"/>
      <c r="H122" s="4"/>
      <c r="I122" s="4"/>
      <c r="J122" s="4"/>
      <c r="K122" s="4"/>
      <c r="L122" s="3"/>
      <c r="M122" s="1"/>
      <c r="R122" s="4"/>
      <c r="U122" s="8"/>
      <c r="V122" s="2"/>
    </row>
    <row r="123" spans="1:28" ht="26.25" customHeight="1">
      <c r="A123" s="4"/>
      <c r="B123" s="4"/>
      <c r="C123" s="4"/>
      <c r="D123" s="4"/>
      <c r="E123" s="4"/>
      <c r="F123" s="4"/>
      <c r="G123" s="4"/>
      <c r="H123" s="4"/>
      <c r="I123" s="4"/>
      <c r="J123" s="4"/>
      <c r="K123" s="4"/>
      <c r="L123" s="3"/>
      <c r="M123" s="1"/>
      <c r="R123" s="4"/>
      <c r="U123" s="8"/>
      <c r="V123" s="2"/>
    </row>
    <row r="124" spans="1:28" ht="26.25" customHeight="1">
      <c r="A124" s="4"/>
      <c r="B124" s="4"/>
      <c r="C124" s="4"/>
      <c r="D124" s="4"/>
      <c r="E124" s="4"/>
      <c r="F124" s="4"/>
      <c r="G124" s="4"/>
      <c r="H124" s="4"/>
      <c r="I124" s="4"/>
      <c r="J124" s="4"/>
      <c r="K124" s="4"/>
      <c r="L124" s="3"/>
      <c r="M124" s="1"/>
      <c r="R124" s="4"/>
      <c r="U124" s="8"/>
      <c r="V124" s="2"/>
    </row>
    <row r="125" spans="1:28" ht="26.25" customHeight="1">
      <c r="A125" s="64"/>
      <c r="B125" s="64"/>
      <c r="C125" s="64"/>
      <c r="D125" s="64"/>
      <c r="E125" s="64"/>
      <c r="F125" s="64"/>
      <c r="G125" s="64"/>
      <c r="H125" s="64"/>
      <c r="I125" s="64"/>
      <c r="J125" s="64"/>
      <c r="K125" s="64"/>
      <c r="L125" s="3"/>
      <c r="M125" s="1"/>
      <c r="R125" s="4"/>
      <c r="U125" s="8"/>
      <c r="V125" s="2"/>
    </row>
    <row r="126" spans="1:28" ht="26.25" customHeight="1">
      <c r="A126" s="4"/>
      <c r="B126" s="4"/>
      <c r="C126" s="4"/>
      <c r="D126" s="4"/>
      <c r="E126" s="4"/>
      <c r="F126" s="4"/>
      <c r="G126" s="4"/>
      <c r="H126" s="4"/>
      <c r="I126" s="4"/>
      <c r="J126" s="4"/>
      <c r="K126" s="4"/>
      <c r="L126" s="3"/>
      <c r="M126" s="1"/>
      <c r="R126" s="4"/>
      <c r="U126" s="8"/>
      <c r="V126" s="2"/>
    </row>
    <row r="127" spans="1:28" ht="26.25" customHeight="1">
      <c r="A127" s="4"/>
      <c r="B127" s="4"/>
      <c r="C127" s="4"/>
      <c r="D127" s="4"/>
      <c r="E127" s="4"/>
      <c r="F127" s="4"/>
      <c r="G127" s="4"/>
      <c r="H127" s="4"/>
      <c r="I127" s="4"/>
      <c r="J127" s="4"/>
      <c r="K127" s="4"/>
      <c r="L127" s="3"/>
      <c r="M127" s="1"/>
      <c r="R127" s="4"/>
      <c r="U127" s="8"/>
      <c r="V127" s="2"/>
    </row>
    <row r="128" spans="1:28" ht="26.25" customHeight="1">
      <c r="A128" s="4"/>
      <c r="B128" s="4"/>
      <c r="C128" s="4"/>
      <c r="D128" s="4"/>
      <c r="E128" s="4"/>
      <c r="F128" s="4"/>
      <c r="G128" s="4"/>
      <c r="H128" s="4"/>
      <c r="I128" s="4"/>
      <c r="J128" s="4"/>
      <c r="K128" s="4"/>
      <c r="L128" s="3"/>
      <c r="M128" s="1"/>
      <c r="R128" s="4"/>
      <c r="U128" s="8"/>
      <c r="V128" s="2"/>
    </row>
    <row r="129" spans="1:22" ht="26.25" customHeight="1">
      <c r="A129" s="64"/>
      <c r="B129" s="64"/>
      <c r="C129" s="64"/>
      <c r="D129" s="64"/>
      <c r="E129" s="64"/>
      <c r="F129" s="64"/>
      <c r="G129" s="64"/>
      <c r="H129" s="64"/>
      <c r="I129" s="64"/>
      <c r="J129" s="64"/>
      <c r="K129" s="64"/>
      <c r="L129" s="3"/>
      <c r="M129" s="1"/>
      <c r="R129" s="4"/>
      <c r="U129" s="8"/>
      <c r="V129" s="2"/>
    </row>
    <row r="130" spans="1:22" ht="26.25" customHeight="1">
      <c r="A130" s="4"/>
      <c r="B130" s="4"/>
      <c r="C130" s="4"/>
      <c r="D130" s="4"/>
      <c r="E130" s="4"/>
      <c r="F130" s="4"/>
      <c r="G130" s="4"/>
      <c r="H130" s="4"/>
      <c r="I130" s="4"/>
      <c r="J130" s="4"/>
      <c r="K130" s="4"/>
      <c r="L130" s="3"/>
      <c r="M130" s="1"/>
      <c r="R130" s="4"/>
      <c r="U130" s="8"/>
      <c r="V130" s="2"/>
    </row>
    <row r="131" spans="1:22" ht="26.25" customHeight="1">
      <c r="A131" s="4"/>
      <c r="B131" s="4"/>
      <c r="C131" s="4"/>
      <c r="D131" s="4"/>
      <c r="E131" s="4"/>
      <c r="F131" s="4"/>
      <c r="G131" s="4"/>
      <c r="H131" s="4"/>
      <c r="I131" s="4"/>
      <c r="J131" s="4"/>
      <c r="K131" s="4"/>
      <c r="L131" s="3"/>
      <c r="M131" s="1"/>
      <c r="R131" s="4"/>
      <c r="U131" s="8"/>
      <c r="V131" s="2"/>
    </row>
    <row r="132" spans="1:22" ht="26.25" customHeight="1">
      <c r="A132" s="4"/>
      <c r="B132" s="4"/>
      <c r="C132" s="4"/>
      <c r="D132" s="4"/>
      <c r="E132" s="4"/>
      <c r="F132" s="4"/>
      <c r="G132" s="4"/>
      <c r="H132" s="4"/>
      <c r="I132" s="4"/>
      <c r="J132" s="4"/>
      <c r="K132" s="4"/>
      <c r="L132" s="3"/>
      <c r="M132" s="1"/>
      <c r="R132" s="4"/>
      <c r="U132" s="8"/>
      <c r="V132" s="2"/>
    </row>
    <row r="133" spans="1:22" ht="26.25" customHeight="1">
      <c r="A133" s="64"/>
      <c r="B133" s="64"/>
      <c r="C133" s="64"/>
      <c r="D133" s="64"/>
      <c r="E133" s="64"/>
      <c r="F133" s="64"/>
      <c r="G133" s="64"/>
      <c r="H133" s="64"/>
      <c r="I133" s="64"/>
      <c r="J133" s="64"/>
      <c r="K133" s="64"/>
      <c r="L133" s="3"/>
      <c r="M133" s="1"/>
      <c r="R133" s="4"/>
      <c r="U133" s="8"/>
      <c r="V133" s="2"/>
    </row>
    <row r="134" spans="1:22" ht="26.25" customHeight="1">
      <c r="A134" s="4"/>
      <c r="B134" s="4"/>
      <c r="C134" s="4"/>
      <c r="D134" s="4"/>
      <c r="E134" s="4"/>
      <c r="F134" s="4"/>
      <c r="G134" s="4"/>
      <c r="H134" s="4"/>
      <c r="I134" s="4"/>
      <c r="J134" s="4"/>
      <c r="K134" s="4"/>
      <c r="L134" s="3"/>
      <c r="M134" s="1"/>
      <c r="R134" s="4"/>
      <c r="U134" s="8"/>
      <c r="V134" s="2"/>
    </row>
    <row r="135" spans="1:22" ht="26.25" customHeight="1">
      <c r="A135" s="4"/>
      <c r="B135" s="4"/>
      <c r="C135" s="4"/>
      <c r="D135" s="4"/>
      <c r="E135" s="4"/>
      <c r="F135" s="4"/>
      <c r="G135" s="4"/>
      <c r="H135" s="4"/>
      <c r="I135" s="4"/>
      <c r="J135" s="4"/>
      <c r="K135" s="4"/>
      <c r="L135" s="3"/>
      <c r="M135" s="1"/>
      <c r="R135" s="4"/>
      <c r="U135" s="8"/>
      <c r="V135" s="2"/>
    </row>
    <row r="136" spans="1:22" ht="26.25" customHeight="1">
      <c r="A136" s="4"/>
      <c r="B136" s="4"/>
      <c r="C136" s="4"/>
      <c r="D136" s="4"/>
      <c r="E136" s="4"/>
      <c r="F136" s="4"/>
      <c r="G136" s="4"/>
      <c r="H136" s="4"/>
      <c r="I136" s="4"/>
      <c r="J136" s="4"/>
      <c r="K136" s="4"/>
      <c r="L136" s="3"/>
      <c r="M136" s="1"/>
      <c r="R136" s="4"/>
      <c r="U136" s="8"/>
      <c r="V136" s="2"/>
    </row>
    <row r="137" spans="1:22" ht="26.25" customHeight="1">
      <c r="A137" s="64"/>
      <c r="B137" s="64"/>
      <c r="C137" s="64"/>
      <c r="D137" s="64"/>
      <c r="E137" s="64"/>
      <c r="F137" s="64"/>
      <c r="G137" s="64"/>
      <c r="H137" s="64"/>
      <c r="I137" s="64"/>
      <c r="J137" s="64"/>
      <c r="K137" s="64"/>
      <c r="L137" s="3"/>
      <c r="M137" s="1"/>
      <c r="R137" s="4"/>
      <c r="U137" s="8"/>
      <c r="V137" s="2"/>
    </row>
    <row r="138" spans="1:22" ht="26.25" customHeight="1">
      <c r="A138" s="4"/>
      <c r="B138" s="4"/>
      <c r="C138" s="4"/>
      <c r="D138" s="4"/>
      <c r="E138" s="4"/>
      <c r="F138" s="4"/>
      <c r="G138" s="4"/>
      <c r="H138" s="4"/>
      <c r="I138" s="4"/>
      <c r="J138" s="4"/>
      <c r="K138" s="4"/>
      <c r="L138" s="3"/>
      <c r="M138" s="1"/>
      <c r="R138" s="4"/>
      <c r="U138" s="8"/>
      <c r="V138" s="2"/>
    </row>
    <row r="139" spans="1:22" ht="26.25" customHeight="1">
      <c r="A139" s="4"/>
      <c r="B139" s="4"/>
      <c r="C139" s="4"/>
      <c r="D139" s="4"/>
      <c r="E139" s="4"/>
      <c r="F139" s="4"/>
      <c r="G139" s="4"/>
      <c r="H139" s="4"/>
      <c r="I139" s="4"/>
      <c r="J139" s="4"/>
      <c r="K139" s="4"/>
      <c r="L139" s="3"/>
      <c r="M139" s="1"/>
      <c r="R139" s="4"/>
      <c r="U139" s="8"/>
      <c r="V139" s="2"/>
    </row>
    <row r="140" spans="1:22" ht="26.25" customHeight="1">
      <c r="A140" s="4"/>
      <c r="B140" s="4"/>
      <c r="C140" s="4"/>
      <c r="D140" s="4"/>
      <c r="E140" s="4"/>
      <c r="F140" s="4"/>
      <c r="G140" s="4"/>
      <c r="H140" s="4"/>
      <c r="I140" s="4"/>
      <c r="J140" s="4"/>
      <c r="K140" s="4"/>
      <c r="L140" s="3"/>
      <c r="M140" s="1"/>
      <c r="R140" s="4"/>
      <c r="U140" s="8"/>
      <c r="V140" s="2"/>
    </row>
    <row r="141" spans="1:22" ht="26.25" customHeight="1">
      <c r="A141" s="64"/>
      <c r="B141" s="64"/>
      <c r="C141" s="64"/>
      <c r="D141" s="64"/>
      <c r="E141" s="64"/>
      <c r="F141" s="64"/>
      <c r="G141" s="64"/>
      <c r="H141" s="64"/>
      <c r="I141" s="64"/>
      <c r="J141" s="64"/>
      <c r="K141" s="64"/>
      <c r="L141" s="3"/>
      <c r="M141" s="1"/>
      <c r="R141" s="4"/>
      <c r="U141" s="8"/>
      <c r="V141" s="2"/>
    </row>
    <row r="142" spans="1:22" ht="26.25" customHeight="1">
      <c r="A142" s="4"/>
      <c r="B142" s="4"/>
      <c r="C142" s="4"/>
      <c r="D142" s="4"/>
      <c r="E142" s="4"/>
      <c r="F142" s="4"/>
      <c r="G142" s="4"/>
      <c r="H142" s="4"/>
      <c r="I142" s="4"/>
      <c r="J142" s="4"/>
      <c r="K142" s="4"/>
      <c r="L142" s="3"/>
      <c r="M142" s="1"/>
      <c r="R142" s="4"/>
      <c r="U142" s="8"/>
      <c r="V142" s="2"/>
    </row>
    <row r="143" spans="1:22" ht="26.25" customHeight="1">
      <c r="A143" s="4"/>
      <c r="B143" s="4"/>
      <c r="C143" s="4"/>
      <c r="D143" s="4"/>
      <c r="E143" s="4"/>
      <c r="F143" s="4"/>
      <c r="G143" s="4"/>
      <c r="H143" s="4"/>
      <c r="I143" s="4"/>
      <c r="J143" s="4"/>
      <c r="K143" s="4"/>
      <c r="L143" s="3"/>
      <c r="M143" s="1"/>
      <c r="R143" s="4"/>
      <c r="U143" s="8"/>
      <c r="V143" s="2"/>
    </row>
    <row r="144" spans="1:22" ht="26.25" customHeight="1">
      <c r="A144" s="4"/>
      <c r="B144" s="4"/>
      <c r="C144" s="4"/>
      <c r="D144" s="4"/>
      <c r="E144" s="4"/>
      <c r="F144" s="4"/>
      <c r="G144" s="4"/>
      <c r="H144" s="4"/>
      <c r="I144" s="4"/>
      <c r="J144" s="4"/>
      <c r="K144" s="4"/>
      <c r="L144" s="3"/>
      <c r="M144" s="1"/>
      <c r="R144" s="4"/>
      <c r="U144" s="8"/>
      <c r="V144" s="2"/>
    </row>
    <row r="145" spans="1:22" ht="26.25" customHeight="1">
      <c r="A145" s="64"/>
      <c r="B145" s="64"/>
      <c r="C145" s="64"/>
      <c r="D145" s="64"/>
      <c r="E145" s="64"/>
      <c r="F145" s="64"/>
      <c r="G145" s="64"/>
      <c r="H145" s="64"/>
      <c r="I145" s="64"/>
      <c r="J145" s="64"/>
      <c r="K145" s="64"/>
      <c r="L145" s="3"/>
      <c r="M145" s="1"/>
      <c r="R145" s="4"/>
      <c r="U145" s="8"/>
      <c r="V145" s="2"/>
    </row>
    <row r="146" spans="1:22" ht="26.25" customHeight="1">
      <c r="A146" s="4"/>
      <c r="B146" s="4"/>
      <c r="C146" s="4"/>
      <c r="D146" s="4"/>
      <c r="E146" s="4"/>
      <c r="F146" s="4"/>
      <c r="G146" s="4"/>
      <c r="H146" s="4"/>
      <c r="I146" s="4"/>
      <c r="J146" s="4"/>
      <c r="K146" s="4"/>
      <c r="L146" s="3"/>
      <c r="M146" s="1"/>
      <c r="R146" s="4"/>
      <c r="U146" s="8"/>
      <c r="V146" s="2"/>
    </row>
    <row r="147" spans="1:22" ht="26.25" customHeight="1">
      <c r="A147" s="4"/>
      <c r="B147" s="4"/>
      <c r="C147" s="4"/>
      <c r="D147" s="4"/>
      <c r="E147" s="4"/>
      <c r="F147" s="4"/>
      <c r="G147" s="4"/>
      <c r="H147" s="4"/>
      <c r="I147" s="4"/>
      <c r="J147" s="4"/>
      <c r="K147" s="4"/>
      <c r="L147" s="3"/>
      <c r="M147" s="1"/>
      <c r="R147" s="4"/>
      <c r="U147" s="8"/>
      <c r="V147" s="2"/>
    </row>
    <row r="148" spans="1:22" ht="26.25" customHeight="1">
      <c r="A148" s="4"/>
      <c r="B148" s="4"/>
      <c r="C148" s="4"/>
      <c r="D148" s="4"/>
      <c r="E148" s="4"/>
      <c r="F148" s="4"/>
      <c r="G148" s="4"/>
      <c r="H148" s="4"/>
      <c r="I148" s="4"/>
      <c r="J148" s="4"/>
      <c r="K148" s="4"/>
      <c r="L148" s="3"/>
      <c r="M148" s="1"/>
      <c r="R148" s="4"/>
      <c r="U148" s="8"/>
      <c r="V148" s="2"/>
    </row>
    <row r="149" spans="1:22" ht="26.25" customHeight="1">
      <c r="A149" s="64"/>
      <c r="B149" s="64"/>
      <c r="C149" s="64"/>
      <c r="D149" s="64"/>
      <c r="E149" s="64"/>
      <c r="F149" s="64"/>
      <c r="G149" s="64"/>
      <c r="H149" s="64"/>
      <c r="I149" s="64"/>
      <c r="J149" s="64"/>
      <c r="K149" s="64"/>
      <c r="L149" s="3"/>
      <c r="M149" s="1"/>
      <c r="R149" s="4"/>
      <c r="U149" s="8"/>
      <c r="V149" s="2"/>
    </row>
    <row r="150" spans="1:22" ht="26.25" customHeight="1">
      <c r="A150" s="4"/>
      <c r="B150" s="4"/>
      <c r="C150" s="4"/>
      <c r="D150" s="4"/>
      <c r="E150" s="4"/>
      <c r="F150" s="4"/>
      <c r="G150" s="4"/>
      <c r="H150" s="4"/>
      <c r="I150" s="4"/>
      <c r="J150" s="4"/>
      <c r="K150" s="4"/>
      <c r="L150" s="3"/>
      <c r="M150" s="1"/>
      <c r="R150" s="4"/>
      <c r="U150" s="8"/>
      <c r="V150" s="2"/>
    </row>
    <row r="151" spans="1:22" ht="26.25" customHeight="1">
      <c r="A151" s="4"/>
      <c r="B151" s="4"/>
      <c r="C151" s="4"/>
      <c r="D151" s="4"/>
      <c r="E151" s="4"/>
      <c r="F151" s="4"/>
      <c r="G151" s="4"/>
      <c r="H151" s="4"/>
      <c r="I151" s="4"/>
      <c r="J151" s="4"/>
      <c r="K151" s="4"/>
      <c r="L151" s="3"/>
      <c r="M151" s="1"/>
      <c r="R151" s="4"/>
      <c r="U151" s="8"/>
      <c r="V151" s="2"/>
    </row>
    <row r="152" spans="1:22" ht="26.25" customHeight="1">
      <c r="A152" s="4"/>
      <c r="B152" s="4"/>
      <c r="C152" s="4"/>
      <c r="D152" s="4"/>
      <c r="E152" s="4"/>
      <c r="F152" s="4"/>
      <c r="G152" s="4"/>
      <c r="H152" s="4"/>
      <c r="I152" s="4"/>
      <c r="J152" s="4"/>
      <c r="K152" s="4"/>
      <c r="L152" s="3"/>
      <c r="M152" s="1"/>
      <c r="R152" s="4"/>
      <c r="U152" s="8"/>
      <c r="V152" s="2"/>
    </row>
    <row r="153" spans="1:22" ht="26.25" customHeight="1">
      <c r="A153" s="64"/>
      <c r="B153" s="64"/>
      <c r="C153" s="64"/>
      <c r="D153" s="64"/>
      <c r="E153" s="64"/>
      <c r="F153" s="64"/>
      <c r="G153" s="64"/>
      <c r="H153" s="64"/>
      <c r="I153" s="64"/>
      <c r="J153" s="64"/>
      <c r="K153" s="64"/>
      <c r="L153" s="3"/>
      <c r="M153" s="1"/>
      <c r="R153" s="4"/>
      <c r="U153" s="8"/>
      <c r="V153" s="2"/>
    </row>
    <row r="154" spans="1:22" ht="26.25" customHeight="1">
      <c r="A154" s="4"/>
      <c r="B154" s="4"/>
      <c r="C154" s="4"/>
      <c r="D154" s="4"/>
      <c r="E154" s="4"/>
      <c r="F154" s="4"/>
      <c r="G154" s="4"/>
      <c r="H154" s="4"/>
      <c r="I154" s="4"/>
      <c r="J154" s="4"/>
      <c r="K154" s="4"/>
      <c r="L154" s="3"/>
      <c r="M154" s="1"/>
      <c r="R154" s="4"/>
      <c r="U154" s="8"/>
      <c r="V154" s="2"/>
    </row>
    <row r="155" spans="1:22" ht="26.25" customHeight="1">
      <c r="A155" s="4"/>
      <c r="B155" s="4"/>
      <c r="C155" s="4"/>
      <c r="D155" s="4"/>
      <c r="E155" s="4"/>
      <c r="F155" s="4"/>
      <c r="G155" s="4"/>
      <c r="H155" s="4"/>
      <c r="I155" s="4"/>
      <c r="J155" s="4"/>
      <c r="K155" s="4"/>
      <c r="L155" s="3"/>
      <c r="M155" s="1"/>
      <c r="R155" s="4"/>
      <c r="U155" s="8"/>
      <c r="V155" s="2"/>
    </row>
    <row r="156" spans="1:22" ht="26.25" customHeight="1">
      <c r="A156" s="4"/>
      <c r="B156" s="4"/>
      <c r="C156" s="4"/>
      <c r="D156" s="4"/>
      <c r="E156" s="4"/>
      <c r="F156" s="4"/>
      <c r="G156" s="4"/>
      <c r="H156" s="4"/>
      <c r="I156" s="4"/>
      <c r="J156" s="4"/>
      <c r="K156" s="4"/>
      <c r="L156" s="3"/>
      <c r="M156" s="1"/>
      <c r="R156" s="4"/>
      <c r="U156" s="8"/>
      <c r="V156" s="2"/>
    </row>
    <row r="157" spans="1:22" ht="26.25" customHeight="1">
      <c r="A157" s="64"/>
      <c r="B157" s="64"/>
      <c r="C157" s="64"/>
      <c r="D157" s="64"/>
      <c r="E157" s="64"/>
      <c r="F157" s="64"/>
      <c r="G157" s="64"/>
      <c r="H157" s="64"/>
      <c r="I157" s="64"/>
      <c r="J157" s="64"/>
      <c r="K157" s="64"/>
      <c r="L157" s="3"/>
      <c r="M157" s="1"/>
      <c r="R157" s="4"/>
      <c r="U157" s="8"/>
      <c r="V157" s="2"/>
    </row>
    <row r="158" spans="1:22" ht="26.25" customHeight="1">
      <c r="A158" s="4"/>
      <c r="B158" s="4"/>
      <c r="C158" s="4"/>
      <c r="D158" s="4"/>
      <c r="E158" s="4"/>
      <c r="F158" s="4"/>
      <c r="G158" s="4"/>
      <c r="H158" s="4"/>
      <c r="I158" s="4"/>
      <c r="J158" s="4"/>
      <c r="K158" s="4"/>
      <c r="L158" s="3"/>
      <c r="M158" s="1"/>
      <c r="R158" s="4"/>
      <c r="U158" s="8"/>
      <c r="V158" s="2"/>
    </row>
    <row r="159" spans="1:22" ht="26.25" customHeight="1">
      <c r="A159" s="4"/>
      <c r="B159" s="4"/>
      <c r="C159" s="4"/>
      <c r="D159" s="4"/>
      <c r="E159" s="4"/>
      <c r="F159" s="4"/>
      <c r="G159" s="4"/>
      <c r="H159" s="4"/>
      <c r="I159" s="4"/>
      <c r="J159" s="4"/>
      <c r="K159" s="4"/>
      <c r="L159" s="3"/>
      <c r="M159" s="1"/>
      <c r="R159" s="4"/>
      <c r="U159" s="8"/>
      <c r="V159" s="2"/>
    </row>
    <row r="160" spans="1:22" ht="26.25" customHeight="1">
      <c r="A160" s="4"/>
      <c r="B160" s="4"/>
      <c r="C160" s="4"/>
      <c r="D160" s="4"/>
      <c r="E160" s="4"/>
      <c r="F160" s="4"/>
      <c r="G160" s="4"/>
      <c r="H160" s="4"/>
      <c r="I160" s="4"/>
      <c r="J160" s="4"/>
      <c r="K160" s="4"/>
      <c r="L160" s="3"/>
      <c r="M160" s="1"/>
      <c r="R160" s="4"/>
      <c r="U160" s="8"/>
      <c r="V160" s="2"/>
    </row>
    <row r="161" spans="1:22" ht="26.25" customHeight="1">
      <c r="A161" s="64"/>
      <c r="B161" s="64"/>
      <c r="C161" s="64"/>
      <c r="D161" s="64"/>
      <c r="E161" s="64"/>
      <c r="F161" s="64"/>
      <c r="G161" s="64"/>
      <c r="H161" s="64"/>
      <c r="I161" s="64"/>
      <c r="J161" s="64"/>
      <c r="K161" s="64"/>
      <c r="L161" s="3"/>
      <c r="M161" s="1"/>
      <c r="R161" s="4"/>
      <c r="U161" s="8"/>
      <c r="V161" s="2"/>
    </row>
    <row r="162" spans="1:22" ht="26.25" customHeight="1">
      <c r="A162" s="4"/>
      <c r="B162" s="4"/>
      <c r="C162" s="4"/>
      <c r="D162" s="4"/>
      <c r="E162" s="4"/>
      <c r="F162" s="4"/>
      <c r="G162" s="4"/>
      <c r="H162" s="4"/>
      <c r="I162" s="4"/>
      <c r="J162" s="4"/>
      <c r="K162" s="4"/>
      <c r="L162" s="3"/>
      <c r="M162" s="1"/>
      <c r="R162" s="4"/>
      <c r="U162" s="8"/>
      <c r="V162" s="2"/>
    </row>
    <row r="163" spans="1:22" ht="26.25" customHeight="1">
      <c r="A163" s="4"/>
      <c r="B163" s="4"/>
      <c r="C163" s="4"/>
      <c r="D163" s="4"/>
      <c r="E163" s="4"/>
      <c r="F163" s="4"/>
      <c r="G163" s="4"/>
      <c r="H163" s="4"/>
      <c r="I163" s="4"/>
      <c r="J163" s="4"/>
      <c r="K163" s="4"/>
      <c r="L163" s="3"/>
      <c r="M163" s="1"/>
      <c r="R163" s="4"/>
      <c r="U163" s="8"/>
      <c r="V163" s="2"/>
    </row>
    <row r="164" spans="1:22" ht="26.25" customHeight="1">
      <c r="A164" s="4"/>
      <c r="B164" s="4"/>
      <c r="C164" s="4"/>
      <c r="D164" s="4"/>
      <c r="E164" s="4"/>
      <c r="F164" s="4"/>
      <c r="G164" s="4"/>
      <c r="H164" s="4"/>
      <c r="I164" s="4"/>
      <c r="J164" s="4"/>
      <c r="K164" s="4"/>
      <c r="L164" s="3"/>
      <c r="M164" s="1"/>
      <c r="R164" s="4"/>
      <c r="U164" s="8"/>
      <c r="V164" s="2"/>
    </row>
    <row r="165" spans="1:22" ht="26.25" customHeight="1">
      <c r="A165" s="64"/>
      <c r="B165" s="64"/>
      <c r="C165" s="64"/>
      <c r="D165" s="64"/>
      <c r="E165" s="64"/>
      <c r="F165" s="64"/>
      <c r="G165" s="64"/>
      <c r="H165" s="64"/>
      <c r="I165" s="64"/>
      <c r="J165" s="64"/>
      <c r="K165" s="64"/>
      <c r="L165" s="3"/>
      <c r="M165" s="1"/>
      <c r="R165" s="4"/>
      <c r="U165" s="8"/>
      <c r="V165" s="2"/>
    </row>
    <row r="166" spans="1:22" ht="26.25" customHeight="1">
      <c r="A166" s="4"/>
      <c r="B166" s="4"/>
      <c r="C166" s="4"/>
      <c r="D166" s="4"/>
      <c r="E166" s="4"/>
      <c r="F166" s="4"/>
      <c r="G166" s="4"/>
      <c r="H166" s="4"/>
      <c r="I166" s="4"/>
      <c r="J166" s="4"/>
      <c r="K166" s="4"/>
      <c r="L166" s="3"/>
      <c r="M166" s="1"/>
      <c r="R166" s="4"/>
      <c r="U166" s="8"/>
      <c r="V166" s="2"/>
    </row>
    <row r="167" spans="1:22" ht="26.25" customHeight="1">
      <c r="A167" s="4"/>
      <c r="B167" s="4"/>
      <c r="C167" s="4"/>
      <c r="D167" s="4"/>
      <c r="E167" s="4"/>
      <c r="F167" s="4"/>
      <c r="G167" s="4"/>
      <c r="H167" s="4"/>
      <c r="I167" s="4"/>
      <c r="J167" s="4"/>
      <c r="K167" s="4"/>
      <c r="L167" s="3"/>
      <c r="M167" s="1"/>
      <c r="R167" s="4"/>
      <c r="U167" s="8"/>
      <c r="V167" s="2"/>
    </row>
    <row r="168" spans="1:22" ht="26.25" customHeight="1">
      <c r="A168" s="4"/>
      <c r="B168" s="4"/>
      <c r="C168" s="4"/>
      <c r="D168" s="4"/>
      <c r="E168" s="4"/>
      <c r="F168" s="4"/>
      <c r="G168" s="4"/>
      <c r="H168" s="4"/>
      <c r="I168" s="4"/>
      <c r="J168" s="4"/>
      <c r="K168" s="4"/>
      <c r="L168" s="3"/>
      <c r="M168" s="1"/>
      <c r="R168" s="4"/>
      <c r="U168" s="8"/>
      <c r="V168" s="2"/>
    </row>
    <row r="169" spans="1:22" ht="26.25" customHeight="1">
      <c r="A169" s="64"/>
      <c r="B169" s="64"/>
      <c r="C169" s="64"/>
      <c r="D169" s="64"/>
      <c r="E169" s="64"/>
      <c r="F169" s="64"/>
      <c r="G169" s="64"/>
      <c r="H169" s="64"/>
      <c r="I169" s="64"/>
      <c r="J169" s="64"/>
      <c r="K169" s="64"/>
      <c r="L169" s="3"/>
      <c r="M169" s="1"/>
      <c r="R169" s="4"/>
      <c r="U169" s="8"/>
      <c r="V169" s="2"/>
    </row>
    <row r="170" spans="1:22" ht="26.25" customHeight="1">
      <c r="A170" s="4"/>
      <c r="B170" s="4"/>
      <c r="C170" s="4"/>
      <c r="D170" s="4"/>
      <c r="E170" s="4"/>
      <c r="F170" s="4"/>
      <c r="G170" s="4"/>
      <c r="H170" s="4"/>
      <c r="I170" s="4"/>
      <c r="J170" s="4"/>
      <c r="K170" s="4"/>
      <c r="L170" s="3"/>
      <c r="M170" s="1"/>
      <c r="R170" s="4"/>
      <c r="U170" s="8"/>
      <c r="V170" s="2"/>
    </row>
    <row r="171" spans="1:22" ht="26.25" customHeight="1">
      <c r="A171" s="4"/>
      <c r="B171" s="4"/>
      <c r="C171" s="4"/>
      <c r="D171" s="4"/>
      <c r="E171" s="4"/>
      <c r="F171" s="4"/>
      <c r="G171" s="4"/>
      <c r="H171" s="4"/>
      <c r="I171" s="4"/>
      <c r="J171" s="4"/>
      <c r="K171" s="4"/>
      <c r="L171" s="3"/>
      <c r="M171" s="1"/>
      <c r="R171" s="4"/>
      <c r="U171" s="8"/>
      <c r="V171" s="2"/>
    </row>
    <row r="172" spans="1:22" ht="26.25" customHeight="1">
      <c r="A172" s="4"/>
      <c r="B172" s="4"/>
      <c r="C172" s="4"/>
      <c r="D172" s="4"/>
      <c r="E172" s="4"/>
      <c r="F172" s="4"/>
      <c r="G172" s="4"/>
      <c r="H172" s="4"/>
      <c r="I172" s="4"/>
      <c r="J172" s="4"/>
      <c r="K172" s="4"/>
      <c r="L172" s="3"/>
      <c r="M172" s="1"/>
      <c r="R172" s="4"/>
      <c r="U172" s="8"/>
      <c r="V172" s="2"/>
    </row>
    <row r="173" spans="1:22" ht="26.25" customHeight="1">
      <c r="A173" s="64"/>
      <c r="B173" s="64"/>
      <c r="C173" s="64"/>
      <c r="D173" s="64"/>
      <c r="E173" s="64"/>
      <c r="F173" s="64"/>
      <c r="G173" s="64"/>
      <c r="H173" s="64"/>
      <c r="I173" s="64"/>
      <c r="J173" s="64"/>
      <c r="K173" s="64"/>
      <c r="L173" s="3"/>
      <c r="M173" s="1"/>
      <c r="R173" s="4"/>
      <c r="U173" s="8"/>
      <c r="V173" s="2"/>
    </row>
    <row r="174" spans="1:22" ht="26.25" customHeight="1">
      <c r="A174" s="4"/>
      <c r="B174" s="4"/>
      <c r="C174" s="4"/>
      <c r="D174" s="4"/>
      <c r="E174" s="4"/>
      <c r="F174" s="4"/>
      <c r="G174" s="4"/>
      <c r="H174" s="4"/>
      <c r="I174" s="4"/>
      <c r="J174" s="4"/>
      <c r="K174" s="4"/>
      <c r="L174" s="3"/>
      <c r="M174" s="1"/>
      <c r="R174" s="4"/>
      <c r="U174" s="8"/>
      <c r="V174" s="2"/>
    </row>
    <row r="175" spans="1:22" ht="26.25" customHeight="1">
      <c r="A175" s="4"/>
      <c r="B175" s="4"/>
      <c r="C175" s="4"/>
      <c r="D175" s="4"/>
      <c r="E175" s="4"/>
      <c r="F175" s="4"/>
      <c r="G175" s="4"/>
      <c r="H175" s="4"/>
      <c r="I175" s="4"/>
      <c r="J175" s="4"/>
      <c r="K175" s="4"/>
      <c r="L175" s="3"/>
      <c r="M175" s="1"/>
      <c r="R175" s="4"/>
      <c r="U175" s="8"/>
      <c r="V175" s="2"/>
    </row>
    <row r="176" spans="1:22" ht="26.25" customHeight="1">
      <c r="A176" s="4"/>
      <c r="B176" s="4"/>
      <c r="C176" s="4"/>
      <c r="D176" s="4"/>
      <c r="E176" s="4"/>
      <c r="F176" s="4"/>
      <c r="G176" s="4"/>
      <c r="H176" s="4"/>
      <c r="I176" s="4"/>
      <c r="J176" s="4"/>
      <c r="K176" s="4"/>
      <c r="L176" s="3"/>
      <c r="M176" s="1"/>
      <c r="R176" s="4"/>
      <c r="U176" s="8"/>
      <c r="V176" s="2"/>
    </row>
    <row r="177" spans="1:22" ht="26.25" customHeight="1">
      <c r="A177" s="64"/>
      <c r="B177" s="64"/>
      <c r="C177" s="64"/>
      <c r="D177" s="64"/>
      <c r="E177" s="64"/>
      <c r="F177" s="64"/>
      <c r="G177" s="64"/>
      <c r="H177" s="64"/>
      <c r="I177" s="64"/>
      <c r="J177" s="64"/>
      <c r="K177" s="64"/>
      <c r="L177" s="3"/>
      <c r="M177" s="1"/>
      <c r="R177" s="4"/>
      <c r="U177" s="8"/>
      <c r="V177" s="2"/>
    </row>
    <row r="178" spans="1:22" ht="26.25" customHeight="1">
      <c r="A178" s="4"/>
      <c r="B178" s="4"/>
      <c r="C178" s="4"/>
      <c r="D178" s="4"/>
      <c r="E178" s="4"/>
      <c r="F178" s="4"/>
      <c r="G178" s="4"/>
      <c r="H178" s="4"/>
      <c r="I178" s="4"/>
      <c r="J178" s="4"/>
      <c r="K178" s="4"/>
      <c r="L178" s="3"/>
      <c r="M178" s="1"/>
      <c r="R178" s="4"/>
      <c r="U178" s="8"/>
      <c r="V178" s="2"/>
    </row>
    <row r="179" spans="1:22" ht="26.25" customHeight="1">
      <c r="A179" s="4"/>
      <c r="B179" s="4"/>
      <c r="C179" s="4"/>
      <c r="D179" s="4"/>
      <c r="E179" s="4"/>
      <c r="F179" s="4"/>
      <c r="G179" s="4"/>
      <c r="H179" s="4"/>
      <c r="I179" s="4"/>
      <c r="J179" s="4"/>
      <c r="K179" s="4"/>
      <c r="L179" s="3"/>
      <c r="M179" s="1"/>
      <c r="R179" s="4"/>
      <c r="U179" s="8"/>
      <c r="V179" s="2"/>
    </row>
    <row r="180" spans="1:22" ht="26.25" customHeight="1">
      <c r="A180" s="4"/>
      <c r="B180" s="4"/>
      <c r="C180" s="4"/>
      <c r="D180" s="4"/>
      <c r="E180" s="4"/>
      <c r="F180" s="4"/>
      <c r="G180" s="4"/>
      <c r="H180" s="4"/>
      <c r="I180" s="4"/>
      <c r="J180" s="4"/>
      <c r="K180" s="4"/>
      <c r="L180" s="3"/>
      <c r="M180" s="1"/>
      <c r="R180" s="4"/>
      <c r="U180" s="8"/>
      <c r="V180" s="2"/>
    </row>
    <row r="181" spans="1:22" ht="26.25" customHeight="1">
      <c r="A181" s="64"/>
      <c r="B181" s="64"/>
      <c r="C181" s="64"/>
      <c r="D181" s="64"/>
      <c r="E181" s="64"/>
      <c r="F181" s="64"/>
      <c r="G181" s="64"/>
      <c r="H181" s="64"/>
      <c r="I181" s="64"/>
      <c r="J181" s="64"/>
      <c r="K181" s="64"/>
      <c r="L181" s="3"/>
      <c r="M181" s="1"/>
      <c r="R181" s="4"/>
      <c r="U181" s="8"/>
      <c r="V181" s="2"/>
    </row>
    <row r="182" spans="1:22" ht="26.25" customHeight="1">
      <c r="A182" s="4"/>
      <c r="B182" s="4"/>
      <c r="C182" s="4"/>
      <c r="D182" s="4"/>
      <c r="E182" s="4"/>
      <c r="F182" s="4"/>
      <c r="G182" s="4"/>
      <c r="H182" s="4"/>
      <c r="I182" s="4"/>
      <c r="J182" s="4"/>
      <c r="K182" s="4"/>
      <c r="L182" s="3"/>
      <c r="M182" s="1"/>
      <c r="R182" s="4"/>
      <c r="U182" s="8"/>
      <c r="V182" s="2"/>
    </row>
    <row r="183" spans="1:22" ht="26.25" customHeight="1">
      <c r="A183" s="4"/>
      <c r="B183" s="4"/>
      <c r="C183" s="4"/>
      <c r="D183" s="4"/>
      <c r="E183" s="4"/>
      <c r="F183" s="4"/>
      <c r="G183" s="4"/>
      <c r="H183" s="4"/>
      <c r="I183" s="4"/>
      <c r="J183" s="4"/>
      <c r="K183" s="4"/>
      <c r="L183" s="3"/>
      <c r="M183" s="1"/>
      <c r="R183" s="4"/>
      <c r="U183" s="8"/>
      <c r="V183" s="2"/>
    </row>
    <row r="184" spans="1:22" ht="26.25" customHeight="1">
      <c r="A184" s="4"/>
      <c r="B184" s="4"/>
      <c r="C184" s="4"/>
      <c r="D184" s="4"/>
      <c r="E184" s="4"/>
      <c r="F184" s="4"/>
      <c r="G184" s="4"/>
      <c r="H184" s="4"/>
      <c r="I184" s="4"/>
      <c r="J184" s="4"/>
      <c r="K184" s="4"/>
      <c r="L184" s="3"/>
      <c r="M184" s="1"/>
      <c r="R184" s="4"/>
      <c r="U184" s="8"/>
      <c r="V184" s="2"/>
    </row>
    <row r="185" spans="1:22" ht="26.25" customHeight="1">
      <c r="A185" s="64"/>
      <c r="B185" s="64"/>
      <c r="C185" s="64"/>
      <c r="D185" s="64"/>
      <c r="E185" s="64"/>
      <c r="F185" s="64"/>
      <c r="G185" s="64"/>
      <c r="H185" s="64"/>
      <c r="I185" s="64"/>
      <c r="J185" s="64"/>
      <c r="K185" s="64"/>
      <c r="L185" s="3"/>
      <c r="M185" s="1"/>
      <c r="R185" s="4"/>
      <c r="U185" s="8"/>
      <c r="V185" s="2"/>
    </row>
    <row r="186" spans="1:22" ht="26.25" customHeight="1">
      <c r="A186" s="4"/>
      <c r="B186" s="4"/>
      <c r="C186" s="4"/>
      <c r="D186" s="4"/>
      <c r="E186" s="4"/>
      <c r="F186" s="4"/>
      <c r="G186" s="4"/>
      <c r="H186" s="4"/>
      <c r="I186" s="4"/>
      <c r="J186" s="4"/>
      <c r="K186" s="4"/>
      <c r="L186" s="3"/>
      <c r="M186" s="1"/>
      <c r="R186" s="4"/>
      <c r="U186" s="8"/>
      <c r="V186" s="2"/>
    </row>
    <row r="187" spans="1:22" ht="26.25" customHeight="1">
      <c r="A187" s="4"/>
      <c r="B187" s="4"/>
      <c r="C187" s="4"/>
      <c r="D187" s="4"/>
      <c r="E187" s="4"/>
      <c r="F187" s="4"/>
      <c r="G187" s="4"/>
      <c r="H187" s="4"/>
      <c r="I187" s="4"/>
      <c r="J187" s="4"/>
      <c r="K187" s="4"/>
      <c r="L187" s="3"/>
      <c r="M187" s="1"/>
      <c r="R187" s="4"/>
      <c r="U187" s="8"/>
      <c r="V187" s="2"/>
    </row>
    <row r="188" spans="1:22" ht="26.25" customHeight="1">
      <c r="A188" s="4"/>
      <c r="B188" s="4"/>
      <c r="C188" s="4"/>
      <c r="D188" s="4"/>
      <c r="E188" s="4"/>
      <c r="F188" s="4"/>
      <c r="G188" s="4"/>
      <c r="H188" s="4"/>
      <c r="I188" s="4"/>
      <c r="J188" s="4"/>
      <c r="K188" s="4"/>
      <c r="L188" s="3"/>
      <c r="M188" s="1"/>
      <c r="R188" s="4"/>
      <c r="U188" s="8"/>
      <c r="V188" s="2"/>
    </row>
    <row r="189" spans="1:22" ht="26.25" customHeight="1">
      <c r="A189" s="64"/>
      <c r="B189" s="64"/>
      <c r="C189" s="64"/>
      <c r="D189" s="64"/>
      <c r="E189" s="64"/>
      <c r="F189" s="64"/>
      <c r="G189" s="64"/>
      <c r="H189" s="64"/>
      <c r="I189" s="64"/>
      <c r="J189" s="64"/>
      <c r="K189" s="64"/>
      <c r="L189" s="3"/>
      <c r="M189" s="1"/>
      <c r="R189" s="4"/>
      <c r="U189" s="8"/>
      <c r="V189" s="2"/>
    </row>
    <row r="190" spans="1:22" ht="26.25" customHeight="1">
      <c r="A190" s="4"/>
      <c r="B190" s="4"/>
      <c r="C190" s="4"/>
      <c r="D190" s="4"/>
      <c r="E190" s="4"/>
      <c r="F190" s="4"/>
      <c r="G190" s="4"/>
      <c r="H190" s="4"/>
      <c r="I190" s="4"/>
      <c r="J190" s="4"/>
      <c r="K190" s="4"/>
      <c r="L190" s="3"/>
      <c r="M190" s="1"/>
      <c r="R190" s="4"/>
      <c r="U190" s="8"/>
      <c r="V190" s="2"/>
    </row>
    <row r="191" spans="1:22" ht="26.25" customHeight="1">
      <c r="A191" s="4"/>
      <c r="B191" s="4"/>
      <c r="C191" s="4"/>
      <c r="D191" s="4"/>
      <c r="E191" s="4"/>
      <c r="F191" s="4"/>
      <c r="G191" s="4"/>
      <c r="H191" s="4"/>
      <c r="I191" s="4"/>
      <c r="J191" s="4"/>
      <c r="K191" s="4"/>
      <c r="L191" s="3"/>
      <c r="M191" s="1"/>
      <c r="R191" s="4"/>
      <c r="U191" s="8"/>
      <c r="V191" s="2"/>
    </row>
    <row r="192" spans="1:22" ht="26.25" customHeight="1">
      <c r="A192" s="4"/>
      <c r="B192" s="4"/>
      <c r="C192" s="4"/>
      <c r="D192" s="4"/>
      <c r="E192" s="4"/>
      <c r="F192" s="4"/>
      <c r="G192" s="4"/>
      <c r="H192" s="4"/>
      <c r="I192" s="4"/>
      <c r="J192" s="4"/>
      <c r="K192" s="4"/>
      <c r="L192" s="3"/>
      <c r="M192" s="1"/>
      <c r="R192" s="4"/>
      <c r="U192" s="8"/>
      <c r="V192" s="2"/>
    </row>
    <row r="193" spans="1:22" ht="26.25" customHeight="1">
      <c r="A193" s="64"/>
      <c r="B193" s="64"/>
      <c r="C193" s="64"/>
      <c r="D193" s="64"/>
      <c r="E193" s="64"/>
      <c r="F193" s="64"/>
      <c r="G193" s="64"/>
      <c r="H193" s="64"/>
      <c r="I193" s="64"/>
      <c r="J193" s="64"/>
      <c r="K193" s="64"/>
      <c r="L193" s="3"/>
      <c r="M193" s="1"/>
      <c r="R193" s="4"/>
      <c r="U193" s="8"/>
      <c r="V193" s="2"/>
    </row>
    <row r="194" spans="1:22" ht="26.25" customHeight="1">
      <c r="A194" s="4"/>
      <c r="B194" s="4"/>
      <c r="C194" s="4"/>
      <c r="D194" s="4"/>
      <c r="E194" s="4"/>
      <c r="F194" s="4"/>
      <c r="G194" s="4"/>
      <c r="H194" s="4"/>
      <c r="I194" s="4"/>
      <c r="J194" s="4"/>
      <c r="K194" s="4"/>
      <c r="L194" s="3"/>
      <c r="M194" s="1"/>
      <c r="R194" s="4"/>
      <c r="U194" s="8"/>
      <c r="V194" s="2"/>
    </row>
    <row r="195" spans="1:22" ht="26.25" customHeight="1">
      <c r="A195" s="4"/>
      <c r="B195" s="4"/>
      <c r="C195" s="4"/>
      <c r="D195" s="4"/>
      <c r="E195" s="4"/>
      <c r="F195" s="4"/>
      <c r="G195" s="4"/>
      <c r="H195" s="4"/>
      <c r="I195" s="4"/>
      <c r="J195" s="4"/>
      <c r="K195" s="4"/>
      <c r="L195" s="3"/>
      <c r="M195" s="1"/>
      <c r="R195" s="4"/>
      <c r="U195" s="8"/>
      <c r="V195" s="2"/>
    </row>
    <row r="196" spans="1:22" ht="26.25" customHeight="1">
      <c r="A196" s="4"/>
      <c r="B196" s="4"/>
      <c r="C196" s="4"/>
      <c r="D196" s="4"/>
      <c r="E196" s="4"/>
      <c r="F196" s="4"/>
      <c r="G196" s="4"/>
      <c r="H196" s="4"/>
      <c r="I196" s="4"/>
      <c r="J196" s="4"/>
      <c r="K196" s="4"/>
      <c r="L196" s="3"/>
      <c r="M196" s="1"/>
      <c r="R196" s="4"/>
      <c r="U196" s="8"/>
      <c r="V196" s="2"/>
    </row>
    <row r="197" spans="1:22" ht="26.25" customHeight="1">
      <c r="A197" s="64"/>
      <c r="B197" s="64"/>
      <c r="C197" s="64"/>
      <c r="D197" s="64"/>
      <c r="E197" s="64"/>
      <c r="F197" s="64"/>
      <c r="G197" s="64"/>
      <c r="H197" s="64"/>
      <c r="I197" s="64"/>
      <c r="J197" s="64"/>
      <c r="K197" s="64"/>
      <c r="L197" s="3"/>
      <c r="M197" s="1"/>
      <c r="R197" s="4"/>
      <c r="U197" s="8"/>
      <c r="V197" s="2"/>
    </row>
    <row r="198" spans="1:22" ht="26.25" customHeight="1">
      <c r="A198" s="4"/>
      <c r="B198" s="4"/>
      <c r="C198" s="4"/>
      <c r="D198" s="4"/>
      <c r="E198" s="4"/>
      <c r="F198" s="4"/>
      <c r="G198" s="4"/>
      <c r="H198" s="4"/>
      <c r="I198" s="4"/>
      <c r="J198" s="4"/>
      <c r="K198" s="4"/>
      <c r="L198" s="3"/>
      <c r="M198" s="1"/>
      <c r="R198" s="4"/>
      <c r="U198" s="8"/>
      <c r="V198" s="2"/>
    </row>
    <row r="199" spans="1:22" ht="26.25" customHeight="1">
      <c r="A199" s="4"/>
      <c r="B199" s="4"/>
      <c r="C199" s="4"/>
      <c r="D199" s="4"/>
      <c r="E199" s="4"/>
      <c r="F199" s="4"/>
      <c r="G199" s="4"/>
      <c r="H199" s="4"/>
      <c r="I199" s="4"/>
      <c r="J199" s="4"/>
      <c r="K199" s="4"/>
      <c r="L199" s="3"/>
      <c r="M199" s="1"/>
      <c r="R199" s="4"/>
      <c r="U199" s="8"/>
      <c r="V199" s="2"/>
    </row>
    <row r="200" spans="1:22" ht="26.25" customHeight="1">
      <c r="A200" s="4"/>
      <c r="B200" s="4"/>
      <c r="C200" s="4"/>
      <c r="D200" s="4"/>
      <c r="E200" s="4"/>
      <c r="F200" s="4"/>
      <c r="G200" s="4"/>
      <c r="H200" s="4"/>
      <c r="I200" s="4"/>
      <c r="J200" s="4"/>
      <c r="K200" s="4"/>
      <c r="L200" s="3"/>
      <c r="M200" s="1"/>
      <c r="R200" s="4"/>
      <c r="U200" s="8"/>
      <c r="V200" s="2"/>
    </row>
    <row r="201" spans="1:22" ht="26.25" customHeight="1">
      <c r="A201" s="64"/>
      <c r="B201" s="64"/>
      <c r="C201" s="64"/>
      <c r="D201" s="64"/>
      <c r="E201" s="64"/>
      <c r="F201" s="64"/>
      <c r="G201" s="64"/>
      <c r="H201" s="64"/>
      <c r="I201" s="64"/>
      <c r="J201" s="64"/>
      <c r="K201" s="64"/>
      <c r="L201" s="3"/>
      <c r="M201" s="1"/>
      <c r="R201" s="4"/>
      <c r="U201" s="8"/>
      <c r="V201" s="2"/>
    </row>
    <row r="202" spans="1:22" ht="26.25" customHeight="1">
      <c r="A202" s="4"/>
      <c r="B202" s="4"/>
      <c r="C202" s="4"/>
      <c r="D202" s="4"/>
      <c r="E202" s="4"/>
      <c r="F202" s="4"/>
      <c r="G202" s="4"/>
      <c r="H202" s="4"/>
      <c r="I202" s="4"/>
      <c r="J202" s="4"/>
      <c r="K202" s="4"/>
      <c r="L202" s="3"/>
      <c r="M202" s="1"/>
      <c r="R202" s="4"/>
      <c r="U202" s="8"/>
      <c r="V202" s="2"/>
    </row>
    <row r="203" spans="1:22" ht="26.25" customHeight="1">
      <c r="A203" s="4"/>
      <c r="B203" s="4"/>
      <c r="C203" s="4"/>
      <c r="D203" s="4"/>
      <c r="E203" s="4"/>
      <c r="F203" s="4"/>
      <c r="G203" s="4"/>
      <c r="H203" s="4"/>
      <c r="I203" s="4"/>
      <c r="J203" s="4"/>
      <c r="K203" s="4"/>
      <c r="L203" s="3"/>
      <c r="M203" s="1"/>
      <c r="R203" s="4"/>
      <c r="U203" s="8"/>
      <c r="V203" s="2"/>
    </row>
    <row r="204" spans="1:22" ht="26.25" customHeight="1">
      <c r="A204" s="4"/>
      <c r="B204" s="4"/>
      <c r="C204" s="4"/>
      <c r="D204" s="4"/>
      <c r="E204" s="4"/>
      <c r="F204" s="4"/>
      <c r="G204" s="4"/>
      <c r="H204" s="4"/>
      <c r="I204" s="4"/>
      <c r="J204" s="4"/>
      <c r="K204" s="4"/>
      <c r="L204" s="3"/>
      <c r="M204" s="1"/>
      <c r="R204" s="4"/>
      <c r="U204" s="8"/>
      <c r="V204" s="2"/>
    </row>
    <row r="205" spans="1:22" ht="26.25" customHeight="1">
      <c r="A205" s="64"/>
      <c r="B205" s="64"/>
      <c r="C205" s="64"/>
      <c r="D205" s="64"/>
      <c r="E205" s="64"/>
      <c r="F205" s="64"/>
      <c r="G205" s="64"/>
      <c r="H205" s="64"/>
      <c r="I205" s="64"/>
      <c r="J205" s="64"/>
      <c r="K205" s="64"/>
      <c r="L205" s="3"/>
      <c r="M205" s="1"/>
      <c r="R205" s="4"/>
      <c r="U205" s="8"/>
      <c r="V205" s="2"/>
    </row>
    <row r="206" spans="1:22" ht="26.25" customHeight="1">
      <c r="A206" s="4"/>
      <c r="B206" s="4"/>
      <c r="C206" s="4"/>
      <c r="D206" s="4"/>
      <c r="E206" s="4"/>
      <c r="F206" s="4"/>
      <c r="G206" s="4"/>
      <c r="H206" s="4"/>
      <c r="I206" s="4"/>
      <c r="J206" s="4"/>
      <c r="K206" s="4"/>
      <c r="L206" s="3"/>
      <c r="M206" s="1"/>
      <c r="R206" s="4"/>
      <c r="U206" s="8"/>
      <c r="V206" s="2"/>
    </row>
    <row r="207" spans="1:22" ht="26.25" customHeight="1">
      <c r="A207" s="4"/>
      <c r="B207" s="4"/>
      <c r="C207" s="4"/>
      <c r="D207" s="4"/>
      <c r="E207" s="4"/>
      <c r="F207" s="4"/>
      <c r="G207" s="4"/>
      <c r="H207" s="4"/>
      <c r="I207" s="4"/>
      <c r="J207" s="4"/>
      <c r="K207" s="4"/>
      <c r="L207" s="3"/>
      <c r="M207" s="1"/>
      <c r="R207" s="4"/>
      <c r="U207" s="8"/>
      <c r="V207" s="2"/>
    </row>
    <row r="208" spans="1:22" ht="26.25" customHeight="1">
      <c r="A208" s="4"/>
      <c r="B208" s="4"/>
      <c r="C208" s="4"/>
      <c r="D208" s="4"/>
      <c r="E208" s="4"/>
      <c r="F208" s="4"/>
      <c r="G208" s="4"/>
      <c r="H208" s="4"/>
      <c r="I208" s="4"/>
      <c r="J208" s="4"/>
      <c r="K208" s="4"/>
      <c r="L208" s="3"/>
      <c r="M208" s="1"/>
      <c r="R208" s="4"/>
      <c r="U208" s="8"/>
      <c r="V208" s="2"/>
    </row>
  </sheetData>
  <mergeCells count="35">
    <mergeCell ref="J30:K30"/>
    <mergeCell ref="J18:L18"/>
    <mergeCell ref="K23:L23"/>
    <mergeCell ref="J40:L55"/>
    <mergeCell ref="A3:I3"/>
    <mergeCell ref="A100:C100"/>
    <mergeCell ref="A101:C101"/>
    <mergeCell ref="A97:C97"/>
    <mergeCell ref="A98:C98"/>
    <mergeCell ref="A99:C99"/>
    <mergeCell ref="M24:N25"/>
    <mergeCell ref="M23:N23"/>
    <mergeCell ref="J24:L25"/>
    <mergeCell ref="K16:L16"/>
    <mergeCell ref="U1:U3"/>
    <mergeCell ref="K12:L12"/>
    <mergeCell ref="K20:L20"/>
    <mergeCell ref="K21:L21"/>
    <mergeCell ref="K15:L15"/>
    <mergeCell ref="M29:N29"/>
    <mergeCell ref="K13:L13"/>
    <mergeCell ref="B2:D2"/>
    <mergeCell ref="I23:I24"/>
    <mergeCell ref="J9:L10"/>
    <mergeCell ref="J14:L14"/>
    <mergeCell ref="J1:L3"/>
    <mergeCell ref="J4:L4"/>
    <mergeCell ref="K22:L22"/>
    <mergeCell ref="K5:L5"/>
    <mergeCell ref="K6:L6"/>
    <mergeCell ref="K7:L7"/>
    <mergeCell ref="K8:L8"/>
    <mergeCell ref="K11:L11"/>
    <mergeCell ref="A1:C1"/>
    <mergeCell ref="K19:L19"/>
  </mergeCells>
  <phoneticPr fontId="33" type="noConversion"/>
  <conditionalFormatting sqref="J21">
    <cfRule type="cellIs" dxfId="78" priority="13" operator="greaterThan">
      <formula>0</formula>
    </cfRule>
    <cfRule type="cellIs" dxfId="77" priority="58" operator="greaterThan">
      <formula>0.01</formula>
    </cfRule>
    <cfRule type="cellIs" dxfId="76" priority="61" operator="greaterThan">
      <formula>0</formula>
    </cfRule>
  </conditionalFormatting>
  <conditionalFormatting sqref="J17">
    <cfRule type="cellIs" dxfId="75" priority="14" operator="greaterThan">
      <formula>0</formula>
    </cfRule>
  </conditionalFormatting>
  <conditionalFormatting sqref="O29:Q29">
    <cfRule type="containsText" dxfId="74" priority="55" operator="containsText" text="Add 1 Activity">
      <formula>NOT(ISERROR(SEARCH("Add 1 Activity",O29)))</formula>
    </cfRule>
  </conditionalFormatting>
  <conditionalFormatting sqref="M27">
    <cfRule type="cellIs" dxfId="73" priority="52" operator="greaterThan">
      <formula>1</formula>
    </cfRule>
  </conditionalFormatting>
  <conditionalFormatting sqref="G2">
    <cfRule type="cellIs" dxfId="72" priority="22" operator="lessThan">
      <formula>0</formula>
    </cfRule>
    <cfRule type="cellIs" dxfId="71" priority="23" operator="greaterThan">
      <formula>0</formula>
    </cfRule>
  </conditionalFormatting>
  <conditionalFormatting sqref="M28">
    <cfRule type="cellIs" dxfId="70" priority="20" operator="greaterThan">
      <formula>1</formula>
    </cfRule>
  </conditionalFormatting>
  <conditionalFormatting sqref="M29">
    <cfRule type="containsText" dxfId="69" priority="19" operator="containsText" text="Add 1 Activity">
      <formula>NOT(ISERROR(SEARCH("Add 1 Activity",M29)))</formula>
    </cfRule>
  </conditionalFormatting>
  <conditionalFormatting sqref="J32:J34">
    <cfRule type="containsText" dxfId="68" priority="15" operator="containsText" text="Not">
      <formula>NOT(ISERROR(SEARCH("Not",J32)))</formula>
    </cfRule>
  </conditionalFormatting>
  <conditionalFormatting sqref="H2:I2">
    <cfRule type="containsText" dxfId="67" priority="10" operator="containsText" text="Not Met">
      <formula>NOT(ISERROR(SEARCH("Not Met",H2)))</formula>
    </cfRule>
  </conditionalFormatting>
  <conditionalFormatting sqref="I2">
    <cfRule type="containsText" dxfId="66" priority="9" operator="containsText" text="Not Met">
      <formula>NOT(ISERROR(SEARCH("Not Met",I2)))</formula>
    </cfRule>
  </conditionalFormatting>
  <conditionalFormatting sqref="D101:G101 I101:J101 K98:K100">
    <cfRule type="cellIs" dxfId="65" priority="7" operator="greaterThan">
      <formula>0</formula>
    </cfRule>
  </conditionalFormatting>
  <conditionalFormatting sqref="D101:G101 I101:J101 K98:K100">
    <cfRule type="cellIs" dxfId="64" priority="6" operator="lessThan">
      <formula>0</formula>
    </cfRule>
  </conditionalFormatting>
  <conditionalFormatting sqref="J34">
    <cfRule type="containsText" dxfId="63" priority="5" operator="containsText" text="Add 1 Activity">
      <formula>NOT(ISERROR(SEARCH("Add 1 Activity",J34)))</formula>
    </cfRule>
  </conditionalFormatting>
  <conditionalFormatting sqref="K32:K33">
    <cfRule type="cellIs" dxfId="62" priority="3" operator="lessThan">
      <formula>0</formula>
    </cfRule>
    <cfRule type="cellIs" dxfId="61" priority="4" operator="greaterThan">
      <formula>0</formula>
    </cfRule>
  </conditionalFormatting>
  <conditionalFormatting sqref="K34">
    <cfRule type="containsText" dxfId="60" priority="2" operator="containsText" text="Add 1 Activity">
      <formula>NOT(ISERROR(SEARCH("Add 1 Activity",K34)))</formula>
    </cfRule>
  </conditionalFormatting>
  <conditionalFormatting sqref="J23">
    <cfRule type="cellIs" dxfId="59" priority="1" operator="equal">
      <formula>"No"</formula>
    </cfRule>
  </conditionalFormatting>
  <printOptions horizontalCentered="1"/>
  <pageMargins left="0.25" right="0.25" top="0.25" bottom="0.25" header="0.3" footer="0.05"/>
  <pageSetup paperSize="5" scale="55" orientation="landscape" verticalDpi="300" r:id="rId1"/>
  <headerFooter>
    <oddFooter>&amp;LTitle IV-A Allocation Worksheet&amp;C
&amp;RTitle IV-A Student Support and Academic Enrichment Grant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39E5B94B-140E-4DA2-B3A7-47D0DA41EC93}">
          <x14:formula1>
            <xm:f>'Budget Balance Summary'!$A$85:$A$125</xm:f>
          </x14:formula1>
          <xm:sqref>C5:C96</xm:sqref>
        </x14:dataValidation>
        <x14:dataValidation type="list" allowBlank="1" showInputMessage="1" showErrorMessage="1" xr:uid="{523CA81F-3183-4041-A9C9-C76878979F56}">
          <x14:formula1>
            <xm:f>'Budget Balance Summary'!$C$85:$C$91</xm:f>
          </x14:formula1>
          <xm:sqref>B5:B96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7364-343E-4BE3-89D7-E93545B5DCAC}">
  <sheetPr>
    <tabColor rgb="FFBF0D3E"/>
  </sheetPr>
  <dimension ref="A1:BT1238"/>
  <sheetViews>
    <sheetView workbookViewId="0">
      <pane ySplit="2" topLeftCell="A3" activePane="bottomLeft" state="frozen"/>
      <selection pane="bottomLeft" activeCell="A3" sqref="A3"/>
    </sheetView>
  </sheetViews>
  <sheetFormatPr defaultRowHeight="15"/>
  <cols>
    <col min="1" max="1" width="39.7109375" customWidth="1"/>
    <col min="2" max="2" width="14.5703125" style="231" customWidth="1"/>
    <col min="3" max="3" width="34.5703125" style="416" customWidth="1"/>
    <col min="4" max="4" width="7.7109375" style="233" customWidth="1"/>
    <col min="5" max="5" width="8.5703125" style="101" customWidth="1"/>
    <col min="6" max="6" width="16.7109375" style="105" customWidth="1"/>
    <col min="7" max="7" width="15.7109375" style="105" customWidth="1"/>
    <col min="8" max="8" width="16.28515625" style="105" customWidth="1"/>
    <col min="9" max="9" width="17.7109375" style="228" customWidth="1"/>
    <col min="10" max="10" width="7.140625" style="229" customWidth="1"/>
    <col min="11" max="11" width="26" customWidth="1"/>
    <col min="12" max="12" width="21.7109375" customWidth="1"/>
    <col min="13" max="18" width="9.140625" style="2"/>
    <col min="19" max="19" width="9.140625" style="2" hidden="1" customWidth="1"/>
    <col min="20" max="20" width="23.85546875" style="2" hidden="1" customWidth="1"/>
    <col min="21" max="21" width="12.85546875" style="8" hidden="1" customWidth="1"/>
    <col min="22" max="22" width="9.140625" style="2" hidden="1" customWidth="1"/>
    <col min="23" max="72" width="9.140625" style="2"/>
  </cols>
  <sheetData>
    <row r="1" spans="1:72" ht="36.950000000000003" customHeight="1">
      <c r="A1" s="417" t="str">
        <f>'Budget Summary'!D1</f>
        <v>FY23</v>
      </c>
      <c r="B1" s="260" t="s">
        <v>181</v>
      </c>
      <c r="C1" s="419"/>
      <c r="D1" s="284" t="s">
        <v>182</v>
      </c>
      <c r="E1" s="428">
        <f>B9+B21+B33+B45+B57+B69+B81+B93+B105+B117+B129+B141+B153+B165+B177+B189+B201+B213+B225+B237+B249+B261+B273+B285+B297+B309+B321+B333+B345+B357+B369+B381+B393+B405+B417+B429+B441+B453+B465+B477+B489+B501+B513+B525+B537+B549+B561+B573+B585+B597</f>
        <v>0</v>
      </c>
      <c r="F1" s="424">
        <f>C1-E1</f>
        <v>0</v>
      </c>
      <c r="G1" s="298" t="s">
        <v>180</v>
      </c>
      <c r="H1" s="425">
        <f>B5+B17+B29+B41+B53+B65+B77+B89+B101+B113+B125+B137+B149+B161+B173+B185+B197+B209+B221+B233+B245+B257+B269+B281+B293+B305+B317+B329+B341+B353+B365+B377+B389+B401+B413+B425+B437+B449+B461+B473+B485+B497+B509+B521+B533+B545+B557+B569+B581+B593</f>
        <v>0</v>
      </c>
      <c r="I1" s="298" t="s">
        <v>210</v>
      </c>
      <c r="J1" s="299">
        <f>U601</f>
        <v>0</v>
      </c>
      <c r="K1" s="2"/>
      <c r="L1" s="2"/>
      <c r="U1" s="543" t="s">
        <v>224</v>
      </c>
      <c r="BR1"/>
      <c r="BS1"/>
      <c r="BT1"/>
    </row>
    <row r="2" spans="1:72" ht="56.25" customHeight="1" thickBot="1">
      <c r="A2" s="420" t="s">
        <v>220</v>
      </c>
      <c r="B2" s="421"/>
      <c r="C2" s="422" t="s">
        <v>183</v>
      </c>
      <c r="D2" s="544">
        <f>B6+B18+B30+B42+B54+B66+B78+B90+B102+B114+B126+B138+B150+B162+B174+B186+B198+B210+B222+B234+B246+B258+B270+B282+B294+B306+B318+B330+B342+B354+B366+B378+B390+B402+B414+B426+B438+B450+B462+B474+B486+B498+B510+B522+B534+B546+B558+B570+B582+B594</f>
        <v>0</v>
      </c>
      <c r="E2" s="544"/>
      <c r="F2" s="300" t="s">
        <v>184</v>
      </c>
      <c r="G2" s="423">
        <f>B7+B19+B31+B43+B55+B67+B79+B91+B103+B115+B127+B139+B151+B163+B175+B187+B199+B211+B223+B235+B247+B259+B271+B283+B295+B307+B319+B331+B343+B355+B367+B379+B391+B403+B415+B427+B439+B451+B463+B475+B487+B499+B511+B523+B535+B547+B559+B571+B583+B595</f>
        <v>0</v>
      </c>
      <c r="H2" s="300" t="s">
        <v>228</v>
      </c>
      <c r="I2" s="542">
        <f>D2-G2</f>
        <v>0</v>
      </c>
      <c r="J2" s="542"/>
      <c r="K2" s="2"/>
      <c r="L2" s="2"/>
      <c r="N2" s="285"/>
      <c r="T2" s="286"/>
      <c r="U2" s="543"/>
      <c r="V2" s="287"/>
      <c r="W2" s="288"/>
      <c r="X2" s="289"/>
      <c r="BR2"/>
      <c r="BS2"/>
      <c r="BT2"/>
    </row>
    <row r="3" spans="1:72" ht="56.1" customHeight="1" thickBot="1">
      <c r="A3" s="296" t="s">
        <v>185</v>
      </c>
      <c r="B3" s="297" t="s">
        <v>186</v>
      </c>
      <c r="C3" s="116" t="s">
        <v>122</v>
      </c>
      <c r="D3" s="290" t="s">
        <v>123</v>
      </c>
      <c r="E3" s="321" t="s">
        <v>124</v>
      </c>
      <c r="F3" s="117" t="s">
        <v>125</v>
      </c>
      <c r="G3" s="117" t="s">
        <v>126</v>
      </c>
      <c r="H3" s="117" t="s">
        <v>127</v>
      </c>
      <c r="I3" s="291" t="s">
        <v>187</v>
      </c>
      <c r="J3" s="303" t="s">
        <v>129</v>
      </c>
      <c r="K3" s="2"/>
      <c r="L3" s="2"/>
      <c r="U3" s="345" t="s">
        <v>223</v>
      </c>
      <c r="BM3"/>
      <c r="BN3"/>
      <c r="BO3"/>
      <c r="BP3"/>
      <c r="BQ3"/>
      <c r="BR3"/>
      <c r="BS3"/>
      <c r="BT3"/>
    </row>
    <row r="4" spans="1:72" ht="15.75" customHeight="1">
      <c r="A4" s="292" t="s">
        <v>208</v>
      </c>
      <c r="B4" s="293"/>
      <c r="C4" s="411"/>
      <c r="D4" s="215"/>
      <c r="E4" s="281"/>
      <c r="F4" s="361"/>
      <c r="G4" s="277"/>
      <c r="H4" s="277"/>
      <c r="I4" s="277"/>
      <c r="J4" s="302"/>
      <c r="K4" s="2"/>
      <c r="L4" s="2"/>
      <c r="T4" s="2" t="s">
        <v>186</v>
      </c>
      <c r="U4" s="8">
        <f>IF(H4&gt;=1,1,0)</f>
        <v>0</v>
      </c>
      <c r="BM4"/>
      <c r="BN4"/>
      <c r="BO4"/>
      <c r="BP4"/>
      <c r="BQ4"/>
      <c r="BR4"/>
      <c r="BS4"/>
      <c r="BT4"/>
    </row>
    <row r="5" spans="1:72" ht="15.75" customHeight="1">
      <c r="A5" s="142" t="s">
        <v>209</v>
      </c>
      <c r="B5" s="143"/>
      <c r="C5" s="412"/>
      <c r="D5" s="215"/>
      <c r="E5" s="282"/>
      <c r="F5" s="279"/>
      <c r="G5" s="136"/>
      <c r="H5" s="136"/>
      <c r="I5" s="136"/>
      <c r="J5" s="223"/>
      <c r="K5" s="2"/>
      <c r="L5" s="2"/>
      <c r="T5" s="2" t="s">
        <v>189</v>
      </c>
      <c r="U5" s="8">
        <f t="shared" ref="U5:U68" si="0">IF(H5&gt;=1,1,0)</f>
        <v>0</v>
      </c>
      <c r="BM5"/>
      <c r="BN5"/>
      <c r="BO5"/>
      <c r="BP5"/>
      <c r="BQ5"/>
      <c r="BR5"/>
      <c r="BS5"/>
      <c r="BT5"/>
    </row>
    <row r="6" spans="1:72" ht="15.75" customHeight="1">
      <c r="A6" s="142" t="s">
        <v>190</v>
      </c>
      <c r="B6" s="140">
        <f>B4+B5</f>
        <v>0</v>
      </c>
      <c r="C6" s="412"/>
      <c r="D6" s="215"/>
      <c r="E6" s="282"/>
      <c r="F6" s="279"/>
      <c r="G6" s="136"/>
      <c r="H6" s="136"/>
      <c r="I6" s="136"/>
      <c r="J6" s="223"/>
      <c r="K6" s="2"/>
      <c r="L6" s="2"/>
      <c r="T6" s="2" t="s">
        <v>191</v>
      </c>
      <c r="U6" s="8">
        <f t="shared" si="0"/>
        <v>0</v>
      </c>
      <c r="BM6"/>
      <c r="BN6"/>
      <c r="BO6"/>
      <c r="BP6"/>
      <c r="BQ6"/>
      <c r="BR6"/>
      <c r="BS6"/>
      <c r="BT6"/>
    </row>
    <row r="7" spans="1:72" ht="16.5" customHeight="1">
      <c r="A7" s="142" t="s">
        <v>192</v>
      </c>
      <c r="B7" s="140">
        <f>F13+G13+H13+I13</f>
        <v>0</v>
      </c>
      <c r="C7" s="412"/>
      <c r="D7" s="215"/>
      <c r="E7" s="282"/>
      <c r="F7" s="279"/>
      <c r="G7" s="136"/>
      <c r="H7" s="136"/>
      <c r="I7" s="136"/>
      <c r="J7" s="223"/>
      <c r="K7" s="2"/>
      <c r="L7" s="2"/>
      <c r="T7" s="2" t="s">
        <v>193</v>
      </c>
      <c r="U7" s="8">
        <f t="shared" si="0"/>
        <v>0</v>
      </c>
      <c r="BM7"/>
      <c r="BN7"/>
      <c r="BO7"/>
      <c r="BP7"/>
      <c r="BQ7"/>
      <c r="BR7"/>
      <c r="BS7"/>
      <c r="BT7"/>
    </row>
    <row r="8" spans="1:72" ht="18.75">
      <c r="A8" s="142" t="s">
        <v>58</v>
      </c>
      <c r="B8" s="141">
        <f>B7-B6</f>
        <v>0</v>
      </c>
      <c r="C8" s="412"/>
      <c r="D8" s="215"/>
      <c r="E8" s="282"/>
      <c r="F8" s="279"/>
      <c r="G8" s="136"/>
      <c r="H8" s="136"/>
      <c r="I8" s="136"/>
      <c r="J8" s="302"/>
      <c r="K8" s="2"/>
      <c r="L8" s="2"/>
      <c r="U8" s="8">
        <f t="shared" si="0"/>
        <v>0</v>
      </c>
      <c r="BM8"/>
      <c r="BN8"/>
      <c r="BO8"/>
      <c r="BP8"/>
      <c r="BQ8"/>
      <c r="BR8"/>
      <c r="BS8"/>
      <c r="BT8"/>
    </row>
    <row r="9" spans="1:72" ht="15.75" customHeight="1" thickBot="1">
      <c r="A9" s="144" t="s">
        <v>194</v>
      </c>
      <c r="B9" s="145"/>
      <c r="C9" s="412"/>
      <c r="D9" s="215"/>
      <c r="E9" s="282"/>
      <c r="F9" s="279"/>
      <c r="G9" s="136"/>
      <c r="H9" s="136"/>
      <c r="I9" s="136"/>
      <c r="J9" s="223"/>
      <c r="K9" s="2"/>
      <c r="L9" s="2"/>
      <c r="U9" s="8">
        <f t="shared" si="0"/>
        <v>0</v>
      </c>
      <c r="BM9"/>
      <c r="BN9"/>
      <c r="BO9"/>
      <c r="BP9"/>
      <c r="BQ9"/>
      <c r="BR9"/>
      <c r="BS9"/>
      <c r="BT9"/>
    </row>
    <row r="10" spans="1:72" ht="15.75" customHeight="1">
      <c r="A10" s="148" t="s">
        <v>195</v>
      </c>
      <c r="B10" s="533">
        <v>1</v>
      </c>
      <c r="C10" s="412"/>
      <c r="D10" s="215"/>
      <c r="E10" s="282"/>
      <c r="F10" s="279"/>
      <c r="G10" s="136"/>
      <c r="H10" s="136"/>
      <c r="I10" s="136"/>
      <c r="J10" s="223"/>
      <c r="K10" s="2"/>
      <c r="L10" s="2"/>
      <c r="U10" s="8">
        <f t="shared" si="0"/>
        <v>0</v>
      </c>
      <c r="BM10"/>
      <c r="BN10"/>
      <c r="BO10"/>
      <c r="BP10"/>
      <c r="BQ10"/>
      <c r="BR10"/>
      <c r="BS10"/>
      <c r="BT10"/>
    </row>
    <row r="11" spans="1:72" ht="15.75" customHeight="1">
      <c r="A11" s="149" t="s">
        <v>196</v>
      </c>
      <c r="B11" s="534"/>
      <c r="C11" s="412"/>
      <c r="D11" s="215"/>
      <c r="E11" s="282"/>
      <c r="F11" s="279"/>
      <c r="G11" s="136"/>
      <c r="H11" s="136"/>
      <c r="I11" s="136"/>
      <c r="J11" s="223"/>
      <c r="K11" s="2"/>
      <c r="L11" s="2"/>
      <c r="U11" s="8">
        <f t="shared" si="0"/>
        <v>0</v>
      </c>
      <c r="BM11"/>
      <c r="BN11"/>
      <c r="BO11"/>
      <c r="BP11"/>
      <c r="BQ11"/>
      <c r="BR11"/>
      <c r="BS11"/>
      <c r="BT11"/>
    </row>
    <row r="12" spans="1:72" ht="16.5" customHeight="1">
      <c r="A12" s="149" t="s">
        <v>197</v>
      </c>
      <c r="B12" s="534"/>
      <c r="C12" s="412"/>
      <c r="D12" s="215"/>
      <c r="E12" s="283"/>
      <c r="F12" s="280"/>
      <c r="G12" s="137"/>
      <c r="H12" s="137"/>
      <c r="I12" s="137"/>
      <c r="J12" s="426"/>
      <c r="K12" s="2"/>
      <c r="L12" s="2"/>
      <c r="U12" s="8">
        <f t="shared" si="0"/>
        <v>0</v>
      </c>
      <c r="BM12"/>
      <c r="BN12"/>
      <c r="BO12"/>
      <c r="BP12"/>
      <c r="BQ12"/>
      <c r="BR12"/>
      <c r="BS12"/>
      <c r="BT12"/>
    </row>
    <row r="13" spans="1:72" ht="16.5" customHeight="1" thickBot="1">
      <c r="A13" s="150" t="s">
        <v>198</v>
      </c>
      <c r="B13" s="535"/>
      <c r="C13" s="539"/>
      <c r="D13" s="540"/>
      <c r="E13" s="541"/>
      <c r="F13" s="138">
        <f>SUM(F4:F12)</f>
        <v>0</v>
      </c>
      <c r="G13" s="139">
        <f>SUM(G4:G12)</f>
        <v>0</v>
      </c>
      <c r="H13" s="139">
        <f>SUM(H4:H12)</f>
        <v>0</v>
      </c>
      <c r="I13" s="224">
        <f>SUM(I4:I12)</f>
        <v>0</v>
      </c>
      <c r="J13" s="427"/>
      <c r="K13" s="2"/>
      <c r="L13" s="2"/>
      <c r="BM13"/>
      <c r="BN13"/>
      <c r="BO13"/>
      <c r="BP13"/>
      <c r="BQ13"/>
      <c r="BR13"/>
      <c r="BS13"/>
      <c r="BT13"/>
    </row>
    <row r="14" spans="1:72" s="2" customFormat="1" ht="15.75" thickBot="1">
      <c r="B14" s="230"/>
      <c r="C14" s="413"/>
      <c r="D14" s="232"/>
      <c r="E14" s="99"/>
      <c r="F14" s="104"/>
      <c r="G14" s="104"/>
      <c r="H14" s="104"/>
      <c r="I14" s="225"/>
      <c r="J14" s="226"/>
      <c r="U14" s="8"/>
    </row>
    <row r="15" spans="1:72" ht="56.1" customHeight="1" thickBot="1">
      <c r="A15" s="294" t="s">
        <v>185</v>
      </c>
      <c r="B15" s="295" t="s">
        <v>186</v>
      </c>
      <c r="C15" s="106" t="s">
        <v>122</v>
      </c>
      <c r="D15" s="278" t="s">
        <v>123</v>
      </c>
      <c r="E15" s="322" t="s">
        <v>124</v>
      </c>
      <c r="F15" s="98" t="s">
        <v>125</v>
      </c>
      <c r="G15" s="98" t="s">
        <v>126</v>
      </c>
      <c r="H15" s="98" t="s">
        <v>127</v>
      </c>
      <c r="I15" s="275" t="s">
        <v>187</v>
      </c>
      <c r="J15" s="303" t="s">
        <v>129</v>
      </c>
      <c r="K15" s="2"/>
      <c r="L15" s="2"/>
      <c r="BF15"/>
      <c r="BG15"/>
      <c r="BH15"/>
      <c r="BI15"/>
      <c r="BJ15"/>
      <c r="BK15"/>
      <c r="BL15"/>
      <c r="BM15"/>
      <c r="BN15"/>
      <c r="BO15"/>
      <c r="BP15"/>
      <c r="BQ15"/>
      <c r="BR15"/>
      <c r="BS15"/>
      <c r="BT15"/>
    </row>
    <row r="16" spans="1:72" ht="15.75" customHeight="1">
      <c r="A16" s="142" t="s">
        <v>208</v>
      </c>
      <c r="B16" s="147"/>
      <c r="C16" s="414"/>
      <c r="D16" s="215"/>
      <c r="E16" s="281"/>
      <c r="F16" s="361"/>
      <c r="G16" s="277"/>
      <c r="H16" s="277"/>
      <c r="I16" s="277"/>
      <c r="J16" s="302"/>
      <c r="K16" s="2"/>
      <c r="L16" s="2"/>
      <c r="U16" s="8">
        <f>IF(H16&gt;=1,1,0)</f>
        <v>0</v>
      </c>
      <c r="BF16"/>
      <c r="BG16"/>
      <c r="BH16"/>
      <c r="BI16"/>
      <c r="BJ16"/>
      <c r="BK16"/>
      <c r="BL16"/>
      <c r="BM16"/>
      <c r="BN16"/>
      <c r="BO16"/>
      <c r="BP16"/>
      <c r="BQ16"/>
      <c r="BR16"/>
      <c r="BS16"/>
      <c r="BT16"/>
    </row>
    <row r="17" spans="1:72" ht="15.75" customHeight="1">
      <c r="A17" s="142" t="s">
        <v>209</v>
      </c>
      <c r="B17" s="146"/>
      <c r="C17" s="414"/>
      <c r="D17" s="215"/>
      <c r="E17" s="282"/>
      <c r="F17" s="279"/>
      <c r="G17" s="136"/>
      <c r="H17" s="136"/>
      <c r="I17" s="136"/>
      <c r="J17" s="223"/>
      <c r="K17" s="2"/>
      <c r="L17" s="2"/>
      <c r="U17" s="8">
        <f t="shared" si="0"/>
        <v>0</v>
      </c>
      <c r="BF17"/>
      <c r="BG17"/>
      <c r="BH17"/>
      <c r="BI17"/>
      <c r="BJ17"/>
      <c r="BK17"/>
      <c r="BL17"/>
      <c r="BM17"/>
      <c r="BN17"/>
      <c r="BO17"/>
      <c r="BP17"/>
      <c r="BQ17"/>
      <c r="BR17"/>
      <c r="BS17"/>
      <c r="BT17"/>
    </row>
    <row r="18" spans="1:72" ht="15.75" customHeight="1">
      <c r="A18" s="142" t="s">
        <v>190</v>
      </c>
      <c r="B18" s="140">
        <f>B16+B17</f>
        <v>0</v>
      </c>
      <c r="C18" s="414"/>
      <c r="D18" s="215"/>
      <c r="E18" s="282"/>
      <c r="F18" s="279"/>
      <c r="G18" s="136"/>
      <c r="H18" s="136"/>
      <c r="I18" s="136"/>
      <c r="J18" s="302"/>
      <c r="K18" s="2"/>
      <c r="L18" s="2"/>
      <c r="U18" s="8">
        <f t="shared" si="0"/>
        <v>0</v>
      </c>
      <c r="BF18"/>
      <c r="BG18"/>
      <c r="BH18"/>
      <c r="BI18"/>
      <c r="BJ18"/>
      <c r="BK18"/>
      <c r="BL18"/>
      <c r="BM18"/>
      <c r="BN18"/>
      <c r="BO18"/>
      <c r="BP18"/>
      <c r="BQ18"/>
      <c r="BR18"/>
      <c r="BS18"/>
      <c r="BT18"/>
    </row>
    <row r="19" spans="1:72" ht="16.5" customHeight="1">
      <c r="A19" s="142" t="s">
        <v>192</v>
      </c>
      <c r="B19" s="140">
        <f>F25+G25+H25+I25</f>
        <v>0</v>
      </c>
      <c r="C19" s="414"/>
      <c r="D19" s="215"/>
      <c r="E19" s="282"/>
      <c r="F19" s="279"/>
      <c r="G19" s="136"/>
      <c r="H19" s="136"/>
      <c r="I19" s="136"/>
      <c r="J19" s="223"/>
      <c r="K19" s="2"/>
      <c r="L19" s="2"/>
      <c r="U19" s="8">
        <f t="shared" si="0"/>
        <v>0</v>
      </c>
      <c r="BF19"/>
      <c r="BG19"/>
      <c r="BH19"/>
      <c r="BI19"/>
      <c r="BJ19"/>
      <c r="BK19"/>
      <c r="BL19"/>
      <c r="BM19"/>
      <c r="BN19"/>
      <c r="BO19"/>
      <c r="BP19"/>
      <c r="BQ19"/>
      <c r="BR19"/>
      <c r="BS19"/>
      <c r="BT19"/>
    </row>
    <row r="20" spans="1:72" ht="18.75">
      <c r="A20" s="142" t="s">
        <v>58</v>
      </c>
      <c r="B20" s="141">
        <f>B19-B18</f>
        <v>0</v>
      </c>
      <c r="C20" s="414"/>
      <c r="D20" s="215"/>
      <c r="E20" s="282"/>
      <c r="F20" s="279"/>
      <c r="G20" s="136"/>
      <c r="H20" s="136"/>
      <c r="I20" s="136"/>
      <c r="J20" s="223"/>
      <c r="K20" s="2"/>
      <c r="L20" s="2"/>
      <c r="U20" s="8">
        <f t="shared" si="0"/>
        <v>0</v>
      </c>
      <c r="BF20"/>
      <c r="BG20"/>
      <c r="BH20"/>
      <c r="BI20"/>
      <c r="BJ20"/>
      <c r="BK20"/>
      <c r="BL20"/>
      <c r="BM20"/>
      <c r="BN20"/>
      <c r="BO20"/>
      <c r="BP20"/>
      <c r="BQ20"/>
      <c r="BR20"/>
      <c r="BS20"/>
      <c r="BT20"/>
    </row>
    <row r="21" spans="1:72" ht="15.75" customHeight="1" thickBot="1">
      <c r="A21" s="144" t="s">
        <v>194</v>
      </c>
      <c r="B21" s="145"/>
      <c r="C21" s="414"/>
      <c r="D21" s="215"/>
      <c r="E21" s="282"/>
      <c r="F21" s="279"/>
      <c r="G21" s="136"/>
      <c r="H21" s="136"/>
      <c r="I21" s="136"/>
      <c r="J21" s="223"/>
      <c r="K21" s="2"/>
      <c r="L21" s="2"/>
      <c r="U21" s="8">
        <f t="shared" si="0"/>
        <v>0</v>
      </c>
      <c r="BF21"/>
      <c r="BG21"/>
      <c r="BH21"/>
      <c r="BI21"/>
      <c r="BJ21"/>
      <c r="BK21"/>
      <c r="BL21"/>
      <c r="BM21"/>
      <c r="BN21"/>
      <c r="BO21"/>
      <c r="BP21"/>
      <c r="BQ21"/>
      <c r="BR21"/>
      <c r="BS21"/>
      <c r="BT21"/>
    </row>
    <row r="22" spans="1:72" ht="15.75" customHeight="1">
      <c r="A22" s="148" t="s">
        <v>195</v>
      </c>
      <c r="B22" s="533">
        <v>2</v>
      </c>
      <c r="C22" s="414"/>
      <c r="D22" s="215"/>
      <c r="E22" s="282"/>
      <c r="F22" s="279"/>
      <c r="G22" s="136"/>
      <c r="H22" s="136"/>
      <c r="I22" s="136"/>
      <c r="J22" s="223"/>
      <c r="K22" s="2"/>
      <c r="L22" s="2"/>
      <c r="U22" s="8">
        <f t="shared" si="0"/>
        <v>0</v>
      </c>
      <c r="BF22"/>
      <c r="BG22"/>
      <c r="BH22"/>
      <c r="BI22"/>
      <c r="BJ22"/>
      <c r="BK22"/>
      <c r="BL22"/>
      <c r="BM22"/>
      <c r="BN22"/>
      <c r="BO22"/>
      <c r="BP22"/>
      <c r="BQ22"/>
      <c r="BR22"/>
      <c r="BS22"/>
      <c r="BT22"/>
    </row>
    <row r="23" spans="1:72" ht="15.75" customHeight="1">
      <c r="A23" s="149" t="s">
        <v>196</v>
      </c>
      <c r="B23" s="534"/>
      <c r="C23" s="414"/>
      <c r="D23" s="215"/>
      <c r="E23" s="282"/>
      <c r="F23" s="279"/>
      <c r="G23" s="136"/>
      <c r="H23" s="136"/>
      <c r="I23" s="136"/>
      <c r="J23" s="223"/>
      <c r="K23" s="2"/>
      <c r="L23" s="2"/>
      <c r="U23" s="8">
        <f t="shared" si="0"/>
        <v>0</v>
      </c>
      <c r="BF23"/>
      <c r="BG23"/>
      <c r="BH23"/>
      <c r="BI23"/>
      <c r="BJ23"/>
      <c r="BK23"/>
      <c r="BL23"/>
      <c r="BM23"/>
      <c r="BN23"/>
      <c r="BO23"/>
      <c r="BP23"/>
      <c r="BQ23"/>
      <c r="BR23"/>
      <c r="BS23"/>
      <c r="BT23"/>
    </row>
    <row r="24" spans="1:72" ht="16.5" customHeight="1">
      <c r="A24" s="149" t="s">
        <v>197</v>
      </c>
      <c r="B24" s="534"/>
      <c r="C24" s="414"/>
      <c r="D24" s="215"/>
      <c r="E24" s="283"/>
      <c r="F24" s="280"/>
      <c r="G24" s="137"/>
      <c r="H24" s="137"/>
      <c r="I24" s="137"/>
      <c r="J24" s="426"/>
      <c r="K24" s="2"/>
      <c r="L24" s="2"/>
      <c r="U24" s="8">
        <f t="shared" si="0"/>
        <v>0</v>
      </c>
      <c r="BF24"/>
      <c r="BG24"/>
      <c r="BH24"/>
      <c r="BI24"/>
      <c r="BJ24"/>
      <c r="BK24"/>
      <c r="BL24"/>
      <c r="BM24"/>
      <c r="BN24"/>
      <c r="BO24"/>
      <c r="BP24"/>
      <c r="BQ24"/>
      <c r="BR24"/>
      <c r="BS24"/>
      <c r="BT24"/>
    </row>
    <row r="25" spans="1:72" ht="16.5" customHeight="1" thickBot="1">
      <c r="A25" s="150" t="s">
        <v>198</v>
      </c>
      <c r="B25" s="535"/>
      <c r="C25" s="539"/>
      <c r="D25" s="540"/>
      <c r="E25" s="541"/>
      <c r="F25" s="102">
        <f>SUM(F16:F24)</f>
        <v>0</v>
      </c>
      <c r="G25" s="103">
        <f>SUM(G16:G24)</f>
        <v>0</v>
      </c>
      <c r="H25" s="103">
        <f>SUM(H16:H24)</f>
        <v>0</v>
      </c>
      <c r="I25" s="227">
        <f>SUM(I16:I24)</f>
        <v>0</v>
      </c>
      <c r="J25" s="427"/>
      <c r="K25" s="2"/>
      <c r="L25" s="2"/>
      <c r="BF25"/>
      <c r="BG25"/>
      <c r="BH25"/>
      <c r="BI25"/>
      <c r="BJ25"/>
      <c r="BK25"/>
      <c r="BL25"/>
      <c r="BM25"/>
      <c r="BN25"/>
      <c r="BO25"/>
      <c r="BP25"/>
      <c r="BQ25"/>
      <c r="BR25"/>
      <c r="BS25"/>
      <c r="BT25"/>
    </row>
    <row r="26" spans="1:72" s="2" customFormat="1" ht="15.75" thickBot="1">
      <c r="B26" s="230"/>
      <c r="C26" s="413"/>
      <c r="D26" s="232"/>
      <c r="E26" s="100"/>
      <c r="F26" s="104"/>
      <c r="G26" s="104"/>
      <c r="H26" s="104"/>
      <c r="I26" s="104"/>
      <c r="J26" s="226"/>
      <c r="U26" s="8"/>
    </row>
    <row r="27" spans="1:72" ht="56.1" customHeight="1" thickBot="1">
      <c r="A27" s="294" t="s">
        <v>185</v>
      </c>
      <c r="B27" s="295" t="s">
        <v>186</v>
      </c>
      <c r="C27" s="106" t="s">
        <v>122</v>
      </c>
      <c r="D27" s="278" t="s">
        <v>123</v>
      </c>
      <c r="E27" s="322" t="s">
        <v>124</v>
      </c>
      <c r="F27" s="98" t="s">
        <v>125</v>
      </c>
      <c r="G27" s="98" t="s">
        <v>126</v>
      </c>
      <c r="H27" s="98" t="s">
        <v>127</v>
      </c>
      <c r="I27" s="275" t="s">
        <v>187</v>
      </c>
      <c r="J27" s="303" t="s">
        <v>129</v>
      </c>
      <c r="K27" s="2"/>
      <c r="L27" s="2"/>
      <c r="BF27"/>
      <c r="BG27"/>
      <c r="BH27"/>
      <c r="BI27"/>
      <c r="BJ27"/>
      <c r="BK27"/>
      <c r="BL27"/>
      <c r="BM27"/>
      <c r="BN27"/>
      <c r="BO27"/>
      <c r="BP27"/>
      <c r="BQ27"/>
      <c r="BR27"/>
      <c r="BS27"/>
      <c r="BT27"/>
    </row>
    <row r="28" spans="1:72" ht="15.75" customHeight="1">
      <c r="A28" s="142" t="s">
        <v>208</v>
      </c>
      <c r="B28" s="147"/>
      <c r="C28" s="414"/>
      <c r="D28" s="215"/>
      <c r="E28" s="281"/>
      <c r="F28" s="361"/>
      <c r="G28" s="277"/>
      <c r="H28" s="277"/>
      <c r="I28" s="277"/>
      <c r="J28" s="302"/>
      <c r="K28" s="2"/>
      <c r="L28" s="2"/>
      <c r="U28" s="8">
        <f t="shared" si="0"/>
        <v>0</v>
      </c>
      <c r="BF28"/>
      <c r="BG28"/>
      <c r="BH28"/>
      <c r="BI28"/>
      <c r="BJ28"/>
      <c r="BK28"/>
      <c r="BL28"/>
      <c r="BM28"/>
      <c r="BN28"/>
      <c r="BO28"/>
      <c r="BP28"/>
      <c r="BQ28"/>
      <c r="BR28"/>
      <c r="BS28"/>
      <c r="BT28"/>
    </row>
    <row r="29" spans="1:72" ht="15.75" customHeight="1">
      <c r="A29" s="142" t="s">
        <v>209</v>
      </c>
      <c r="B29" s="146"/>
      <c r="C29" s="414"/>
      <c r="D29" s="215"/>
      <c r="E29" s="282"/>
      <c r="F29" s="279"/>
      <c r="G29" s="136"/>
      <c r="H29" s="136"/>
      <c r="I29" s="136"/>
      <c r="J29" s="223"/>
      <c r="K29" s="2"/>
      <c r="L29" s="2"/>
      <c r="U29" s="8">
        <f t="shared" si="0"/>
        <v>0</v>
      </c>
      <c r="BF29"/>
      <c r="BG29"/>
      <c r="BH29"/>
      <c r="BI29"/>
      <c r="BJ29"/>
      <c r="BK29"/>
      <c r="BL29"/>
      <c r="BM29"/>
      <c r="BN29"/>
      <c r="BO29"/>
      <c r="BP29"/>
      <c r="BQ29"/>
      <c r="BR29"/>
      <c r="BS29"/>
      <c r="BT29"/>
    </row>
    <row r="30" spans="1:72" ht="15.75" customHeight="1">
      <c r="A30" s="142" t="s">
        <v>190</v>
      </c>
      <c r="B30" s="140">
        <f>B28+B29</f>
        <v>0</v>
      </c>
      <c r="C30" s="414"/>
      <c r="D30" s="215"/>
      <c r="E30" s="282"/>
      <c r="F30" s="279"/>
      <c r="G30" s="136"/>
      <c r="H30" s="136"/>
      <c r="I30" s="136"/>
      <c r="J30" s="223"/>
      <c r="K30" s="2"/>
      <c r="L30" s="2"/>
      <c r="U30" s="8">
        <f t="shared" si="0"/>
        <v>0</v>
      </c>
      <c r="BF30"/>
      <c r="BG30"/>
      <c r="BH30"/>
      <c r="BI30"/>
      <c r="BJ30"/>
      <c r="BK30"/>
      <c r="BL30"/>
      <c r="BM30"/>
      <c r="BN30"/>
      <c r="BO30"/>
      <c r="BP30"/>
      <c r="BQ30"/>
      <c r="BR30"/>
      <c r="BS30"/>
      <c r="BT30"/>
    </row>
    <row r="31" spans="1:72" ht="16.5" customHeight="1">
      <c r="A31" s="142" t="s">
        <v>192</v>
      </c>
      <c r="B31" s="140">
        <f>F37+G37+H37+I37</f>
        <v>0</v>
      </c>
      <c r="C31" s="414"/>
      <c r="D31" s="215"/>
      <c r="E31" s="282"/>
      <c r="F31" s="279"/>
      <c r="G31" s="136"/>
      <c r="H31" s="136"/>
      <c r="I31" s="136"/>
      <c r="J31" s="223"/>
      <c r="K31" s="2"/>
      <c r="L31" s="2"/>
      <c r="U31" s="8">
        <f t="shared" si="0"/>
        <v>0</v>
      </c>
      <c r="BF31"/>
      <c r="BG31"/>
      <c r="BH31"/>
      <c r="BI31"/>
      <c r="BJ31"/>
      <c r="BK31"/>
      <c r="BL31"/>
      <c r="BM31"/>
      <c r="BN31"/>
      <c r="BO31"/>
      <c r="BP31"/>
      <c r="BQ31"/>
      <c r="BR31"/>
      <c r="BS31"/>
      <c r="BT31"/>
    </row>
    <row r="32" spans="1:72" ht="18.75">
      <c r="A32" s="142" t="s">
        <v>58</v>
      </c>
      <c r="B32" s="141">
        <f>B31-B30</f>
        <v>0</v>
      </c>
      <c r="C32" s="414"/>
      <c r="D32" s="215"/>
      <c r="E32" s="282"/>
      <c r="F32" s="279"/>
      <c r="G32" s="136"/>
      <c r="H32" s="136"/>
      <c r="I32" s="136"/>
      <c r="J32" s="223"/>
      <c r="K32" s="2"/>
      <c r="L32" s="2"/>
      <c r="U32" s="8">
        <f t="shared" si="0"/>
        <v>0</v>
      </c>
      <c r="BF32"/>
      <c r="BG32"/>
      <c r="BH32"/>
      <c r="BI32"/>
      <c r="BJ32"/>
      <c r="BK32"/>
      <c r="BL32"/>
      <c r="BM32"/>
      <c r="BN32"/>
      <c r="BO32"/>
      <c r="BP32"/>
      <c r="BQ32"/>
      <c r="BR32"/>
      <c r="BS32"/>
      <c r="BT32"/>
    </row>
    <row r="33" spans="1:72" ht="15.75" customHeight="1" thickBot="1">
      <c r="A33" s="144" t="s">
        <v>194</v>
      </c>
      <c r="B33" s="145"/>
      <c r="C33" s="414"/>
      <c r="D33" s="215"/>
      <c r="E33" s="282"/>
      <c r="F33" s="279"/>
      <c r="G33" s="136"/>
      <c r="H33" s="136"/>
      <c r="I33" s="136"/>
      <c r="J33" s="223"/>
      <c r="K33" s="2"/>
      <c r="L33" s="2"/>
      <c r="U33" s="8">
        <f t="shared" si="0"/>
        <v>0</v>
      </c>
      <c r="BF33"/>
      <c r="BG33"/>
      <c r="BH33"/>
      <c r="BI33"/>
      <c r="BJ33"/>
      <c r="BK33"/>
      <c r="BL33"/>
      <c r="BM33"/>
      <c r="BN33"/>
      <c r="BO33"/>
      <c r="BP33"/>
      <c r="BQ33"/>
      <c r="BR33"/>
      <c r="BS33"/>
      <c r="BT33"/>
    </row>
    <row r="34" spans="1:72" ht="15.75" customHeight="1">
      <c r="A34" s="148" t="s">
        <v>195</v>
      </c>
      <c r="B34" s="533">
        <v>3</v>
      </c>
      <c r="C34" s="414"/>
      <c r="D34" s="215"/>
      <c r="E34" s="282"/>
      <c r="F34" s="279"/>
      <c r="G34" s="136"/>
      <c r="H34" s="136"/>
      <c r="I34" s="136"/>
      <c r="J34" s="223"/>
      <c r="K34" s="2"/>
      <c r="L34" s="2"/>
      <c r="U34" s="8">
        <f t="shared" si="0"/>
        <v>0</v>
      </c>
      <c r="BF34"/>
      <c r="BG34"/>
      <c r="BH34"/>
      <c r="BI34"/>
      <c r="BJ34"/>
      <c r="BK34"/>
      <c r="BL34"/>
      <c r="BM34"/>
      <c r="BN34"/>
      <c r="BO34"/>
      <c r="BP34"/>
      <c r="BQ34"/>
      <c r="BR34"/>
      <c r="BS34"/>
      <c r="BT34"/>
    </row>
    <row r="35" spans="1:72" ht="15.75" customHeight="1">
      <c r="A35" s="149" t="s">
        <v>196</v>
      </c>
      <c r="B35" s="534"/>
      <c r="C35" s="414"/>
      <c r="D35" s="215"/>
      <c r="E35" s="282"/>
      <c r="F35" s="279"/>
      <c r="G35" s="136"/>
      <c r="H35" s="136"/>
      <c r="I35" s="136"/>
      <c r="J35" s="223"/>
      <c r="K35" s="2"/>
      <c r="L35" s="2"/>
      <c r="U35" s="8">
        <f t="shared" si="0"/>
        <v>0</v>
      </c>
      <c r="BF35"/>
      <c r="BG35"/>
      <c r="BH35"/>
      <c r="BI35"/>
      <c r="BJ35"/>
      <c r="BK35"/>
      <c r="BL35"/>
      <c r="BM35"/>
      <c r="BN35"/>
      <c r="BO35"/>
      <c r="BP35"/>
      <c r="BQ35"/>
      <c r="BR35"/>
      <c r="BS35"/>
      <c r="BT35"/>
    </row>
    <row r="36" spans="1:72" ht="16.5" customHeight="1">
      <c r="A36" s="149" t="s">
        <v>197</v>
      </c>
      <c r="B36" s="534"/>
      <c r="C36" s="414"/>
      <c r="D36" s="215"/>
      <c r="E36" s="283"/>
      <c r="F36" s="280"/>
      <c r="G36" s="137"/>
      <c r="H36" s="137"/>
      <c r="I36" s="137"/>
      <c r="J36" s="426"/>
      <c r="K36" s="2"/>
      <c r="L36" s="2"/>
      <c r="U36" s="8">
        <f t="shared" si="0"/>
        <v>0</v>
      </c>
      <c r="BF36"/>
      <c r="BG36"/>
      <c r="BH36"/>
      <c r="BI36"/>
      <c r="BJ36"/>
      <c r="BK36"/>
      <c r="BL36"/>
      <c r="BM36"/>
      <c r="BN36"/>
      <c r="BO36"/>
      <c r="BP36"/>
      <c r="BQ36"/>
      <c r="BR36"/>
      <c r="BS36"/>
      <c r="BT36"/>
    </row>
    <row r="37" spans="1:72" ht="16.5" customHeight="1" thickBot="1">
      <c r="A37" s="150" t="s">
        <v>198</v>
      </c>
      <c r="B37" s="535"/>
      <c r="C37" s="539"/>
      <c r="D37" s="540"/>
      <c r="E37" s="540"/>
      <c r="F37" s="102">
        <f>SUM(F28:F36)</f>
        <v>0</v>
      </c>
      <c r="G37" s="103">
        <f>SUM(G28:G36)</f>
        <v>0</v>
      </c>
      <c r="H37" s="103">
        <f>SUM(H28:H36)</f>
        <v>0</v>
      </c>
      <c r="I37" s="227">
        <f>SUM(I28:I36)</f>
        <v>0</v>
      </c>
      <c r="J37" s="427"/>
      <c r="K37" s="2"/>
      <c r="L37" s="2"/>
      <c r="BF37"/>
      <c r="BG37"/>
      <c r="BH37"/>
      <c r="BI37"/>
      <c r="BJ37"/>
      <c r="BK37"/>
      <c r="BL37"/>
      <c r="BM37"/>
      <c r="BN37"/>
      <c r="BO37"/>
      <c r="BP37"/>
      <c r="BQ37"/>
      <c r="BR37"/>
      <c r="BS37"/>
      <c r="BT37"/>
    </row>
    <row r="38" spans="1:72" s="2" customFormat="1" ht="15.75" thickBot="1">
      <c r="B38" s="230"/>
      <c r="C38" s="413"/>
      <c r="D38" s="232"/>
      <c r="E38" s="100"/>
      <c r="F38" s="104"/>
      <c r="G38" s="104"/>
      <c r="H38" s="104"/>
      <c r="I38" s="104"/>
      <c r="J38" s="226"/>
      <c r="U38" s="8"/>
    </row>
    <row r="39" spans="1:72" ht="56.1" customHeight="1" thickBot="1">
      <c r="A39" s="294" t="s">
        <v>185</v>
      </c>
      <c r="B39" s="295" t="s">
        <v>186</v>
      </c>
      <c r="C39" s="106" t="s">
        <v>122</v>
      </c>
      <c r="D39" s="278" t="s">
        <v>123</v>
      </c>
      <c r="E39" s="322" t="s">
        <v>124</v>
      </c>
      <c r="F39" s="98" t="s">
        <v>125</v>
      </c>
      <c r="G39" s="98" t="s">
        <v>126</v>
      </c>
      <c r="H39" s="98" t="s">
        <v>127</v>
      </c>
      <c r="I39" s="275" t="s">
        <v>187</v>
      </c>
      <c r="J39" s="303" t="s">
        <v>129</v>
      </c>
      <c r="K39" s="2"/>
      <c r="L39" s="2"/>
      <c r="BF39"/>
      <c r="BG39"/>
      <c r="BH39"/>
      <c r="BI39"/>
      <c r="BJ39"/>
      <c r="BK39"/>
      <c r="BL39"/>
      <c r="BM39"/>
      <c r="BN39"/>
      <c r="BO39"/>
      <c r="BP39"/>
      <c r="BQ39"/>
      <c r="BR39"/>
      <c r="BS39"/>
      <c r="BT39"/>
    </row>
    <row r="40" spans="1:72" ht="15.75" customHeight="1">
      <c r="A40" s="142" t="s">
        <v>208</v>
      </c>
      <c r="B40" s="147"/>
      <c r="C40" s="414"/>
      <c r="D40" s="215"/>
      <c r="E40" s="281"/>
      <c r="F40" s="361"/>
      <c r="G40" s="277"/>
      <c r="H40" s="277"/>
      <c r="I40" s="277"/>
      <c r="J40" s="302"/>
      <c r="K40" s="2"/>
      <c r="L40" s="2"/>
      <c r="U40" s="8">
        <f t="shared" si="0"/>
        <v>0</v>
      </c>
      <c r="BF40"/>
      <c r="BG40"/>
      <c r="BH40"/>
      <c r="BI40"/>
      <c r="BJ40"/>
      <c r="BK40"/>
      <c r="BL40"/>
      <c r="BM40"/>
      <c r="BN40"/>
      <c r="BO40"/>
      <c r="BP40"/>
      <c r="BQ40"/>
      <c r="BR40"/>
      <c r="BS40"/>
      <c r="BT40"/>
    </row>
    <row r="41" spans="1:72" ht="15.75" customHeight="1">
      <c r="A41" s="142" t="s">
        <v>209</v>
      </c>
      <c r="B41" s="146"/>
      <c r="C41" s="414"/>
      <c r="D41" s="215"/>
      <c r="E41" s="282"/>
      <c r="F41" s="279"/>
      <c r="G41" s="136"/>
      <c r="H41" s="136"/>
      <c r="I41" s="136"/>
      <c r="J41" s="223"/>
      <c r="K41" s="2"/>
      <c r="L41" s="2"/>
      <c r="U41" s="8">
        <f t="shared" si="0"/>
        <v>0</v>
      </c>
      <c r="BF41"/>
      <c r="BG41"/>
      <c r="BH41"/>
      <c r="BI41"/>
      <c r="BJ41"/>
      <c r="BK41"/>
      <c r="BL41"/>
      <c r="BM41"/>
      <c r="BN41"/>
      <c r="BO41"/>
      <c r="BP41"/>
      <c r="BQ41"/>
      <c r="BR41"/>
      <c r="BS41"/>
      <c r="BT41"/>
    </row>
    <row r="42" spans="1:72" ht="15.75" customHeight="1">
      <c r="A42" s="142" t="s">
        <v>190</v>
      </c>
      <c r="B42" s="140">
        <f>B40+B41</f>
        <v>0</v>
      </c>
      <c r="C42" s="414"/>
      <c r="D42" s="215"/>
      <c r="E42" s="282"/>
      <c r="F42" s="279"/>
      <c r="G42" s="136"/>
      <c r="H42" s="136"/>
      <c r="I42" s="136"/>
      <c r="J42" s="223"/>
      <c r="K42" s="2"/>
      <c r="L42" s="2"/>
      <c r="U42" s="8">
        <f t="shared" si="0"/>
        <v>0</v>
      </c>
      <c r="BF42"/>
      <c r="BG42"/>
      <c r="BH42"/>
      <c r="BI42"/>
      <c r="BJ42"/>
      <c r="BK42"/>
      <c r="BL42"/>
      <c r="BM42"/>
      <c r="BN42"/>
      <c r="BO42"/>
      <c r="BP42"/>
      <c r="BQ42"/>
      <c r="BR42"/>
      <c r="BS42"/>
      <c r="BT42"/>
    </row>
    <row r="43" spans="1:72" ht="16.5" customHeight="1">
      <c r="A43" s="142" t="s">
        <v>192</v>
      </c>
      <c r="B43" s="140">
        <f>F49+G49+H49+I49</f>
        <v>0</v>
      </c>
      <c r="C43" s="414"/>
      <c r="D43" s="215"/>
      <c r="E43" s="282"/>
      <c r="F43" s="279"/>
      <c r="G43" s="136"/>
      <c r="H43" s="136"/>
      <c r="I43" s="136"/>
      <c r="J43" s="223"/>
      <c r="K43" s="2"/>
      <c r="L43" s="2"/>
      <c r="U43" s="8">
        <f t="shared" si="0"/>
        <v>0</v>
      </c>
      <c r="BF43"/>
      <c r="BG43"/>
      <c r="BH43"/>
      <c r="BI43"/>
      <c r="BJ43"/>
      <c r="BK43"/>
      <c r="BL43"/>
      <c r="BM43"/>
      <c r="BN43"/>
      <c r="BO43"/>
      <c r="BP43"/>
      <c r="BQ43"/>
      <c r="BR43"/>
      <c r="BS43"/>
      <c r="BT43"/>
    </row>
    <row r="44" spans="1:72" ht="18.75">
      <c r="A44" s="142" t="s">
        <v>58</v>
      </c>
      <c r="B44" s="141">
        <f>B43-B42</f>
        <v>0</v>
      </c>
      <c r="C44" s="414"/>
      <c r="D44" s="215"/>
      <c r="E44" s="282"/>
      <c r="F44" s="279"/>
      <c r="G44" s="136"/>
      <c r="H44" s="136"/>
      <c r="I44" s="136"/>
      <c r="J44" s="223"/>
      <c r="K44" s="2"/>
      <c r="L44" s="2"/>
      <c r="U44" s="8">
        <f t="shared" si="0"/>
        <v>0</v>
      </c>
      <c r="BF44"/>
      <c r="BG44"/>
      <c r="BH44"/>
      <c r="BI44"/>
      <c r="BJ44"/>
      <c r="BK44"/>
      <c r="BL44"/>
      <c r="BM44"/>
      <c r="BN44"/>
      <c r="BO44"/>
      <c r="BP44"/>
      <c r="BQ44"/>
      <c r="BR44"/>
      <c r="BS44"/>
      <c r="BT44"/>
    </row>
    <row r="45" spans="1:72" ht="15.75" customHeight="1" thickBot="1">
      <c r="A45" s="144" t="s">
        <v>194</v>
      </c>
      <c r="B45" s="145"/>
      <c r="C45" s="414"/>
      <c r="D45" s="215"/>
      <c r="E45" s="282"/>
      <c r="F45" s="279"/>
      <c r="G45" s="136"/>
      <c r="H45" s="136"/>
      <c r="I45" s="136"/>
      <c r="J45" s="223"/>
      <c r="K45" s="2"/>
      <c r="L45" s="2"/>
      <c r="U45" s="8">
        <f t="shared" si="0"/>
        <v>0</v>
      </c>
      <c r="BF45"/>
      <c r="BG45"/>
      <c r="BH45"/>
      <c r="BI45"/>
      <c r="BJ45"/>
      <c r="BK45"/>
      <c r="BL45"/>
      <c r="BM45"/>
      <c r="BN45"/>
      <c r="BO45"/>
      <c r="BP45"/>
      <c r="BQ45"/>
      <c r="BR45"/>
      <c r="BS45"/>
      <c r="BT45"/>
    </row>
    <row r="46" spans="1:72" ht="15.75" customHeight="1">
      <c r="A46" s="148" t="s">
        <v>195</v>
      </c>
      <c r="B46" s="533">
        <v>4</v>
      </c>
      <c r="C46" s="414"/>
      <c r="D46" s="215"/>
      <c r="E46" s="282"/>
      <c r="F46" s="279"/>
      <c r="G46" s="136"/>
      <c r="H46" s="136"/>
      <c r="I46" s="136"/>
      <c r="J46" s="223"/>
      <c r="K46" s="2"/>
      <c r="L46" s="2"/>
      <c r="U46" s="8">
        <f t="shared" si="0"/>
        <v>0</v>
      </c>
      <c r="BF46"/>
      <c r="BG46"/>
      <c r="BH46"/>
      <c r="BI46"/>
      <c r="BJ46"/>
      <c r="BK46"/>
      <c r="BL46"/>
      <c r="BM46"/>
      <c r="BN46"/>
      <c r="BO46"/>
      <c r="BP46"/>
      <c r="BQ46"/>
      <c r="BR46"/>
      <c r="BS46"/>
      <c r="BT46"/>
    </row>
    <row r="47" spans="1:72" ht="15.75" customHeight="1">
      <c r="A47" s="149" t="s">
        <v>196</v>
      </c>
      <c r="B47" s="534"/>
      <c r="C47" s="414"/>
      <c r="D47" s="215"/>
      <c r="E47" s="282"/>
      <c r="F47" s="279"/>
      <c r="G47" s="136"/>
      <c r="H47" s="136"/>
      <c r="I47" s="136"/>
      <c r="J47" s="223"/>
      <c r="K47" s="2"/>
      <c r="L47" s="2"/>
      <c r="U47" s="8">
        <f t="shared" si="0"/>
        <v>0</v>
      </c>
      <c r="BF47"/>
      <c r="BG47"/>
      <c r="BH47"/>
      <c r="BI47"/>
      <c r="BJ47"/>
      <c r="BK47"/>
      <c r="BL47"/>
      <c r="BM47"/>
      <c r="BN47"/>
      <c r="BO47"/>
      <c r="BP47"/>
      <c r="BQ47"/>
      <c r="BR47"/>
      <c r="BS47"/>
      <c r="BT47"/>
    </row>
    <row r="48" spans="1:72" ht="16.5" customHeight="1">
      <c r="A48" s="149" t="s">
        <v>197</v>
      </c>
      <c r="B48" s="534"/>
      <c r="C48" s="414"/>
      <c r="D48" s="215"/>
      <c r="E48" s="283"/>
      <c r="F48" s="280"/>
      <c r="G48" s="137"/>
      <c r="H48" s="137"/>
      <c r="I48" s="137"/>
      <c r="J48" s="426"/>
      <c r="K48" s="2"/>
      <c r="L48" s="2"/>
      <c r="U48" s="8">
        <f t="shared" si="0"/>
        <v>0</v>
      </c>
      <c r="BF48"/>
      <c r="BG48"/>
      <c r="BH48"/>
      <c r="BI48"/>
      <c r="BJ48"/>
      <c r="BK48"/>
      <c r="BL48"/>
      <c r="BM48"/>
      <c r="BN48"/>
      <c r="BO48"/>
      <c r="BP48"/>
      <c r="BQ48"/>
      <c r="BR48"/>
      <c r="BS48"/>
      <c r="BT48"/>
    </row>
    <row r="49" spans="1:72" ht="16.5" customHeight="1" thickBot="1">
      <c r="A49" s="150" t="s">
        <v>198</v>
      </c>
      <c r="B49" s="535"/>
      <c r="C49" s="539"/>
      <c r="D49" s="540"/>
      <c r="E49" s="540"/>
      <c r="F49" s="102">
        <f>SUM(F40:F48)</f>
        <v>0</v>
      </c>
      <c r="G49" s="103">
        <f>SUM(G40:G48)</f>
        <v>0</v>
      </c>
      <c r="H49" s="103">
        <f>SUM(H40:H48)</f>
        <v>0</v>
      </c>
      <c r="I49" s="227">
        <f>SUM(I40:I48)</f>
        <v>0</v>
      </c>
      <c r="J49" s="427"/>
      <c r="K49" s="2"/>
      <c r="L49" s="2"/>
      <c r="BF49"/>
      <c r="BG49"/>
      <c r="BH49"/>
      <c r="BI49"/>
      <c r="BJ49"/>
      <c r="BK49"/>
      <c r="BL49"/>
      <c r="BM49"/>
      <c r="BN49"/>
      <c r="BO49"/>
      <c r="BP49"/>
      <c r="BQ49"/>
      <c r="BR49"/>
      <c r="BS49"/>
      <c r="BT49"/>
    </row>
    <row r="50" spans="1:72" s="2" customFormat="1" ht="15.75" thickBot="1">
      <c r="B50" s="230"/>
      <c r="C50" s="413"/>
      <c r="D50" s="232"/>
      <c r="E50" s="100"/>
      <c r="F50" s="104"/>
      <c r="G50" s="104"/>
      <c r="H50" s="104"/>
      <c r="I50" s="104"/>
      <c r="J50" s="226"/>
      <c r="U50" s="8"/>
    </row>
    <row r="51" spans="1:72" ht="56.1" customHeight="1" thickBot="1">
      <c r="A51" s="294" t="s">
        <v>185</v>
      </c>
      <c r="B51" s="295" t="s">
        <v>186</v>
      </c>
      <c r="C51" s="106" t="s">
        <v>122</v>
      </c>
      <c r="D51" s="278" t="s">
        <v>123</v>
      </c>
      <c r="E51" s="322" t="s">
        <v>124</v>
      </c>
      <c r="F51" s="98" t="s">
        <v>125</v>
      </c>
      <c r="G51" s="98" t="s">
        <v>126</v>
      </c>
      <c r="H51" s="98" t="s">
        <v>127</v>
      </c>
      <c r="I51" s="275" t="s">
        <v>187</v>
      </c>
      <c r="J51" s="303" t="s">
        <v>129</v>
      </c>
      <c r="K51" s="2"/>
      <c r="L51" s="2"/>
      <c r="BF51"/>
      <c r="BG51"/>
      <c r="BH51"/>
      <c r="BI51"/>
      <c r="BJ51"/>
      <c r="BK51"/>
      <c r="BL51"/>
      <c r="BM51"/>
      <c r="BN51"/>
      <c r="BO51"/>
      <c r="BP51"/>
      <c r="BQ51"/>
      <c r="BR51"/>
      <c r="BS51"/>
      <c r="BT51"/>
    </row>
    <row r="52" spans="1:72" ht="15.75" customHeight="1">
      <c r="A52" s="142" t="s">
        <v>208</v>
      </c>
      <c r="B52" s="147"/>
      <c r="C52" s="414"/>
      <c r="D52" s="215"/>
      <c r="E52" s="281"/>
      <c r="F52" s="361"/>
      <c r="G52" s="277"/>
      <c r="H52" s="277"/>
      <c r="I52" s="277"/>
      <c r="J52" s="302"/>
      <c r="K52" s="2"/>
      <c r="L52" s="2"/>
      <c r="U52" s="8">
        <f t="shared" si="0"/>
        <v>0</v>
      </c>
      <c r="BF52"/>
      <c r="BG52"/>
      <c r="BH52"/>
      <c r="BI52"/>
      <c r="BJ52"/>
      <c r="BK52"/>
      <c r="BL52"/>
      <c r="BM52"/>
      <c r="BN52"/>
      <c r="BO52"/>
      <c r="BP52"/>
      <c r="BQ52"/>
      <c r="BR52"/>
      <c r="BS52"/>
      <c r="BT52"/>
    </row>
    <row r="53" spans="1:72" ht="15.75" customHeight="1">
      <c r="A53" s="142" t="s">
        <v>209</v>
      </c>
      <c r="B53" s="146"/>
      <c r="C53" s="414"/>
      <c r="D53" s="215"/>
      <c r="E53" s="282"/>
      <c r="F53" s="279"/>
      <c r="G53" s="136"/>
      <c r="H53" s="136"/>
      <c r="I53" s="136"/>
      <c r="J53" s="223"/>
      <c r="K53" s="2"/>
      <c r="L53" s="2"/>
      <c r="U53" s="8">
        <f t="shared" si="0"/>
        <v>0</v>
      </c>
      <c r="BF53"/>
      <c r="BG53"/>
      <c r="BH53"/>
      <c r="BI53"/>
      <c r="BJ53"/>
      <c r="BK53"/>
      <c r="BL53"/>
      <c r="BM53"/>
      <c r="BN53"/>
      <c r="BO53"/>
      <c r="BP53"/>
      <c r="BQ53"/>
      <c r="BR53"/>
      <c r="BS53"/>
      <c r="BT53"/>
    </row>
    <row r="54" spans="1:72" ht="15.75" customHeight="1">
      <c r="A54" s="142" t="s">
        <v>190</v>
      </c>
      <c r="B54" s="140">
        <f>B52+B53</f>
        <v>0</v>
      </c>
      <c r="C54" s="414"/>
      <c r="D54" s="215"/>
      <c r="E54" s="282"/>
      <c r="F54" s="279"/>
      <c r="G54" s="136"/>
      <c r="H54" s="136"/>
      <c r="I54" s="136"/>
      <c r="J54" s="223"/>
      <c r="K54" s="2"/>
      <c r="L54" s="2"/>
      <c r="U54" s="8">
        <f t="shared" si="0"/>
        <v>0</v>
      </c>
      <c r="BF54"/>
      <c r="BG54"/>
      <c r="BH54"/>
      <c r="BI54"/>
      <c r="BJ54"/>
      <c r="BK54"/>
      <c r="BL54"/>
      <c r="BM54"/>
      <c r="BN54"/>
      <c r="BO54"/>
      <c r="BP54"/>
      <c r="BQ54"/>
      <c r="BR54"/>
      <c r="BS54"/>
      <c r="BT54"/>
    </row>
    <row r="55" spans="1:72" ht="16.5" customHeight="1">
      <c r="A55" s="142" t="s">
        <v>192</v>
      </c>
      <c r="B55" s="140">
        <f>F61+G61+H61+I61</f>
        <v>0</v>
      </c>
      <c r="C55" s="414"/>
      <c r="D55" s="215"/>
      <c r="E55" s="282"/>
      <c r="F55" s="279"/>
      <c r="G55" s="136"/>
      <c r="H55" s="136"/>
      <c r="I55" s="136"/>
      <c r="J55" s="223"/>
      <c r="K55" s="2"/>
      <c r="L55" s="2"/>
      <c r="U55" s="8">
        <f t="shared" si="0"/>
        <v>0</v>
      </c>
      <c r="BF55"/>
      <c r="BG55"/>
      <c r="BH55"/>
      <c r="BI55"/>
      <c r="BJ55"/>
      <c r="BK55"/>
      <c r="BL55"/>
      <c r="BM55"/>
      <c r="BN55"/>
      <c r="BO55"/>
      <c r="BP55"/>
      <c r="BQ55"/>
      <c r="BR55"/>
      <c r="BS55"/>
      <c r="BT55"/>
    </row>
    <row r="56" spans="1:72" ht="18.75">
      <c r="A56" s="142" t="s">
        <v>58</v>
      </c>
      <c r="B56" s="141">
        <f>B55-B54</f>
        <v>0</v>
      </c>
      <c r="C56" s="414"/>
      <c r="D56" s="215"/>
      <c r="E56" s="282"/>
      <c r="F56" s="279"/>
      <c r="G56" s="136"/>
      <c r="H56" s="136"/>
      <c r="I56" s="136"/>
      <c r="J56" s="223"/>
      <c r="K56" s="2"/>
      <c r="L56" s="2"/>
      <c r="U56" s="8">
        <f t="shared" si="0"/>
        <v>0</v>
      </c>
      <c r="BF56"/>
      <c r="BG56"/>
      <c r="BH56"/>
      <c r="BI56"/>
      <c r="BJ56"/>
      <c r="BK56"/>
      <c r="BL56"/>
      <c r="BM56"/>
      <c r="BN56"/>
      <c r="BO56"/>
      <c r="BP56"/>
      <c r="BQ56"/>
      <c r="BR56"/>
      <c r="BS56"/>
      <c r="BT56"/>
    </row>
    <row r="57" spans="1:72" ht="15.75" customHeight="1" thickBot="1">
      <c r="A57" s="144" t="s">
        <v>194</v>
      </c>
      <c r="B57" s="145"/>
      <c r="C57" s="414"/>
      <c r="D57" s="215"/>
      <c r="E57" s="282"/>
      <c r="F57" s="279"/>
      <c r="G57" s="136"/>
      <c r="H57" s="136"/>
      <c r="I57" s="136"/>
      <c r="J57" s="223"/>
      <c r="K57" s="2"/>
      <c r="L57" s="2"/>
      <c r="U57" s="8">
        <f t="shared" si="0"/>
        <v>0</v>
      </c>
      <c r="BF57"/>
      <c r="BG57"/>
      <c r="BH57"/>
      <c r="BI57"/>
      <c r="BJ57"/>
      <c r="BK57"/>
      <c r="BL57"/>
      <c r="BM57"/>
      <c r="BN57"/>
      <c r="BO57"/>
      <c r="BP57"/>
      <c r="BQ57"/>
      <c r="BR57"/>
      <c r="BS57"/>
      <c r="BT57"/>
    </row>
    <row r="58" spans="1:72" ht="15.75" customHeight="1">
      <c r="A58" s="148" t="s">
        <v>195</v>
      </c>
      <c r="B58" s="533">
        <v>5</v>
      </c>
      <c r="C58" s="414"/>
      <c r="D58" s="215"/>
      <c r="E58" s="282"/>
      <c r="F58" s="279"/>
      <c r="G58" s="136"/>
      <c r="H58" s="136"/>
      <c r="I58" s="136"/>
      <c r="J58" s="223"/>
      <c r="K58" s="2"/>
      <c r="L58" s="2"/>
      <c r="U58" s="8">
        <f t="shared" si="0"/>
        <v>0</v>
      </c>
      <c r="BF58"/>
      <c r="BG58"/>
      <c r="BH58"/>
      <c r="BI58"/>
      <c r="BJ58"/>
      <c r="BK58"/>
      <c r="BL58"/>
      <c r="BM58"/>
      <c r="BN58"/>
      <c r="BO58"/>
      <c r="BP58"/>
      <c r="BQ58"/>
      <c r="BR58"/>
      <c r="BS58"/>
      <c r="BT58"/>
    </row>
    <row r="59" spans="1:72" ht="15.75" customHeight="1">
      <c r="A59" s="149" t="s">
        <v>196</v>
      </c>
      <c r="B59" s="534"/>
      <c r="C59" s="414"/>
      <c r="D59" s="215"/>
      <c r="E59" s="282"/>
      <c r="F59" s="279"/>
      <c r="G59" s="136"/>
      <c r="H59" s="136"/>
      <c r="I59" s="136"/>
      <c r="J59" s="223"/>
      <c r="K59" s="2"/>
      <c r="L59" s="2"/>
      <c r="U59" s="8">
        <f t="shared" si="0"/>
        <v>0</v>
      </c>
      <c r="BF59"/>
      <c r="BG59"/>
      <c r="BH59"/>
      <c r="BI59"/>
      <c r="BJ59"/>
      <c r="BK59"/>
      <c r="BL59"/>
      <c r="BM59"/>
      <c r="BN59"/>
      <c r="BO59"/>
      <c r="BP59"/>
      <c r="BQ59"/>
      <c r="BR59"/>
      <c r="BS59"/>
      <c r="BT59"/>
    </row>
    <row r="60" spans="1:72" ht="16.5" customHeight="1">
      <c r="A60" s="149" t="s">
        <v>197</v>
      </c>
      <c r="B60" s="534"/>
      <c r="C60" s="414"/>
      <c r="D60" s="215"/>
      <c r="E60" s="283"/>
      <c r="F60" s="280"/>
      <c r="G60" s="137"/>
      <c r="H60" s="137"/>
      <c r="I60" s="137"/>
      <c r="J60" s="426"/>
      <c r="K60" s="2"/>
      <c r="L60" s="2"/>
      <c r="U60" s="8">
        <f t="shared" si="0"/>
        <v>0</v>
      </c>
      <c r="BF60"/>
      <c r="BG60"/>
      <c r="BH60"/>
      <c r="BI60"/>
      <c r="BJ60"/>
      <c r="BK60"/>
      <c r="BL60"/>
      <c r="BM60"/>
      <c r="BN60"/>
      <c r="BO60"/>
      <c r="BP60"/>
      <c r="BQ60"/>
      <c r="BR60"/>
      <c r="BS60"/>
      <c r="BT60"/>
    </row>
    <row r="61" spans="1:72" ht="16.5" customHeight="1" thickBot="1">
      <c r="A61" s="150" t="s">
        <v>198</v>
      </c>
      <c r="B61" s="535"/>
      <c r="C61" s="539"/>
      <c r="D61" s="540"/>
      <c r="E61" s="540"/>
      <c r="F61" s="102">
        <f>SUM(F52:F60)</f>
        <v>0</v>
      </c>
      <c r="G61" s="103">
        <f>SUM(G52:G60)</f>
        <v>0</v>
      </c>
      <c r="H61" s="103">
        <f>SUM(H52:H60)</f>
        <v>0</v>
      </c>
      <c r="I61" s="227">
        <f>SUM(I52:I60)</f>
        <v>0</v>
      </c>
      <c r="J61" s="427"/>
      <c r="K61" s="2"/>
      <c r="L61" s="2"/>
      <c r="BF61"/>
      <c r="BG61"/>
      <c r="BH61"/>
      <c r="BI61"/>
      <c r="BJ61"/>
      <c r="BK61"/>
      <c r="BL61"/>
      <c r="BM61"/>
      <c r="BN61"/>
      <c r="BO61"/>
      <c r="BP61"/>
      <c r="BQ61"/>
      <c r="BR61"/>
      <c r="BS61"/>
      <c r="BT61"/>
    </row>
    <row r="62" spans="1:72" s="2" customFormat="1" ht="15.75" thickBot="1">
      <c r="B62" s="230"/>
      <c r="C62" s="413"/>
      <c r="D62" s="232"/>
      <c r="E62" s="100"/>
      <c r="F62" s="104"/>
      <c r="G62" s="104"/>
      <c r="H62" s="104"/>
      <c r="I62" s="104"/>
      <c r="J62" s="226"/>
      <c r="U62" s="8"/>
    </row>
    <row r="63" spans="1:72" ht="56.1" customHeight="1" thickBot="1">
      <c r="A63" s="294" t="s">
        <v>185</v>
      </c>
      <c r="B63" s="295" t="s">
        <v>186</v>
      </c>
      <c r="C63" s="106" t="s">
        <v>122</v>
      </c>
      <c r="D63" s="278" t="s">
        <v>123</v>
      </c>
      <c r="E63" s="322" t="s">
        <v>124</v>
      </c>
      <c r="F63" s="98" t="s">
        <v>125</v>
      </c>
      <c r="G63" s="98" t="s">
        <v>126</v>
      </c>
      <c r="H63" s="98" t="s">
        <v>127</v>
      </c>
      <c r="I63" s="275" t="s">
        <v>187</v>
      </c>
      <c r="J63" s="303" t="s">
        <v>129</v>
      </c>
      <c r="K63" s="2"/>
      <c r="L63" s="2"/>
      <c r="BF63"/>
      <c r="BG63"/>
      <c r="BH63"/>
      <c r="BI63"/>
      <c r="BJ63"/>
      <c r="BK63"/>
      <c r="BL63"/>
      <c r="BM63"/>
      <c r="BN63"/>
      <c r="BO63"/>
      <c r="BP63"/>
      <c r="BQ63"/>
      <c r="BR63"/>
      <c r="BS63"/>
      <c r="BT63"/>
    </row>
    <row r="64" spans="1:72" ht="15.75" customHeight="1">
      <c r="A64" s="142" t="s">
        <v>208</v>
      </c>
      <c r="B64" s="147"/>
      <c r="C64" s="414"/>
      <c r="D64" s="215"/>
      <c r="E64" s="281"/>
      <c r="F64" s="361"/>
      <c r="G64" s="277"/>
      <c r="H64" s="277"/>
      <c r="I64" s="277"/>
      <c r="J64" s="302"/>
      <c r="K64" s="2"/>
      <c r="L64" s="2"/>
      <c r="U64" s="8">
        <f t="shared" si="0"/>
        <v>0</v>
      </c>
      <c r="BF64"/>
      <c r="BG64"/>
      <c r="BH64"/>
      <c r="BI64"/>
      <c r="BJ64"/>
      <c r="BK64"/>
      <c r="BL64"/>
      <c r="BM64"/>
      <c r="BN64"/>
      <c r="BO64"/>
      <c r="BP64"/>
      <c r="BQ64"/>
      <c r="BR64"/>
      <c r="BS64"/>
      <c r="BT64"/>
    </row>
    <row r="65" spans="1:72" ht="15.75" customHeight="1">
      <c r="A65" s="142" t="s">
        <v>209</v>
      </c>
      <c r="B65" s="146"/>
      <c r="C65" s="414"/>
      <c r="D65" s="215"/>
      <c r="E65" s="282"/>
      <c r="F65" s="279"/>
      <c r="G65" s="136"/>
      <c r="H65" s="136"/>
      <c r="I65" s="136"/>
      <c r="J65" s="223"/>
      <c r="K65" s="2"/>
      <c r="L65" s="2"/>
      <c r="U65" s="8">
        <f t="shared" si="0"/>
        <v>0</v>
      </c>
      <c r="BF65"/>
      <c r="BG65"/>
      <c r="BH65"/>
      <c r="BI65"/>
      <c r="BJ65"/>
      <c r="BK65"/>
      <c r="BL65"/>
      <c r="BM65"/>
      <c r="BN65"/>
      <c r="BO65"/>
      <c r="BP65"/>
      <c r="BQ65"/>
      <c r="BR65"/>
      <c r="BS65"/>
      <c r="BT65"/>
    </row>
    <row r="66" spans="1:72" ht="15.75" customHeight="1">
      <c r="A66" s="142" t="s">
        <v>190</v>
      </c>
      <c r="B66" s="140">
        <f>B64+B65</f>
        <v>0</v>
      </c>
      <c r="C66" s="414"/>
      <c r="D66" s="215"/>
      <c r="E66" s="282"/>
      <c r="F66" s="279"/>
      <c r="G66" s="136"/>
      <c r="H66" s="136"/>
      <c r="I66" s="136"/>
      <c r="J66" s="223"/>
      <c r="K66" s="2"/>
      <c r="L66" s="2"/>
      <c r="U66" s="8">
        <f t="shared" si="0"/>
        <v>0</v>
      </c>
      <c r="BF66"/>
      <c r="BG66"/>
      <c r="BH66"/>
      <c r="BI66"/>
      <c r="BJ66"/>
      <c r="BK66"/>
      <c r="BL66"/>
      <c r="BM66"/>
      <c r="BN66"/>
      <c r="BO66"/>
      <c r="BP66"/>
      <c r="BQ66"/>
      <c r="BR66"/>
      <c r="BS66"/>
      <c r="BT66"/>
    </row>
    <row r="67" spans="1:72" ht="16.5" customHeight="1">
      <c r="A67" s="142" t="s">
        <v>192</v>
      </c>
      <c r="B67" s="140">
        <f>F73+G73+H73+I73</f>
        <v>0</v>
      </c>
      <c r="C67" s="414"/>
      <c r="D67" s="215"/>
      <c r="E67" s="282"/>
      <c r="F67" s="279"/>
      <c r="G67" s="136"/>
      <c r="H67" s="136"/>
      <c r="I67" s="136"/>
      <c r="J67" s="223"/>
      <c r="K67" s="2"/>
      <c r="L67" s="2"/>
      <c r="U67" s="8">
        <f t="shared" si="0"/>
        <v>0</v>
      </c>
      <c r="BF67"/>
      <c r="BG67"/>
      <c r="BH67"/>
      <c r="BI67"/>
      <c r="BJ67"/>
      <c r="BK67"/>
      <c r="BL67"/>
      <c r="BM67"/>
      <c r="BN67"/>
      <c r="BO67"/>
      <c r="BP67"/>
      <c r="BQ67"/>
      <c r="BR67"/>
      <c r="BS67"/>
      <c r="BT67"/>
    </row>
    <row r="68" spans="1:72" ht="18.75">
      <c r="A68" s="142" t="s">
        <v>58</v>
      </c>
      <c r="B68" s="141">
        <f>B67-B66</f>
        <v>0</v>
      </c>
      <c r="C68" s="414"/>
      <c r="D68" s="215"/>
      <c r="E68" s="282"/>
      <c r="F68" s="279"/>
      <c r="G68" s="136"/>
      <c r="H68" s="136"/>
      <c r="I68" s="136"/>
      <c r="J68" s="223"/>
      <c r="K68" s="2"/>
      <c r="L68" s="2"/>
      <c r="U68" s="8">
        <f t="shared" si="0"/>
        <v>0</v>
      </c>
      <c r="BF68"/>
      <c r="BG68"/>
      <c r="BH68"/>
      <c r="BI68"/>
      <c r="BJ68"/>
      <c r="BK68"/>
      <c r="BL68"/>
      <c r="BM68"/>
      <c r="BN68"/>
      <c r="BO68"/>
      <c r="BP68"/>
      <c r="BQ68"/>
      <c r="BR68"/>
      <c r="BS68"/>
      <c r="BT68"/>
    </row>
    <row r="69" spans="1:72" ht="15.75" customHeight="1" thickBot="1">
      <c r="A69" s="144" t="s">
        <v>194</v>
      </c>
      <c r="B69" s="145"/>
      <c r="C69" s="414"/>
      <c r="D69" s="215"/>
      <c r="E69" s="282"/>
      <c r="F69" s="279"/>
      <c r="G69" s="136"/>
      <c r="H69" s="136"/>
      <c r="I69" s="136"/>
      <c r="J69" s="223"/>
      <c r="K69" s="2"/>
      <c r="L69" s="2"/>
      <c r="U69" s="8">
        <f t="shared" ref="U69:U132" si="1">IF(H69&gt;=1,1,0)</f>
        <v>0</v>
      </c>
      <c r="BF69"/>
      <c r="BG69"/>
      <c r="BH69"/>
      <c r="BI69"/>
      <c r="BJ69"/>
      <c r="BK69"/>
      <c r="BL69"/>
      <c r="BM69"/>
      <c r="BN69"/>
      <c r="BO69"/>
      <c r="BP69"/>
      <c r="BQ69"/>
      <c r="BR69"/>
      <c r="BS69"/>
      <c r="BT69"/>
    </row>
    <row r="70" spans="1:72" ht="15.75" customHeight="1">
      <c r="A70" s="148" t="s">
        <v>195</v>
      </c>
      <c r="B70" s="533">
        <v>6</v>
      </c>
      <c r="C70" s="414"/>
      <c r="D70" s="215"/>
      <c r="E70" s="282"/>
      <c r="F70" s="279"/>
      <c r="G70" s="136"/>
      <c r="H70" s="136"/>
      <c r="I70" s="136"/>
      <c r="J70" s="223"/>
      <c r="K70" s="2"/>
      <c r="L70" s="2"/>
      <c r="U70" s="8">
        <f t="shared" si="1"/>
        <v>0</v>
      </c>
      <c r="BF70"/>
      <c r="BG70"/>
      <c r="BH70"/>
      <c r="BI70"/>
      <c r="BJ70"/>
      <c r="BK70"/>
      <c r="BL70"/>
      <c r="BM70"/>
      <c r="BN70"/>
      <c r="BO70"/>
      <c r="BP70"/>
      <c r="BQ70"/>
      <c r="BR70"/>
      <c r="BS70"/>
      <c r="BT70"/>
    </row>
    <row r="71" spans="1:72" ht="15.75" customHeight="1">
      <c r="A71" s="149" t="s">
        <v>196</v>
      </c>
      <c r="B71" s="534"/>
      <c r="C71" s="414"/>
      <c r="D71" s="215"/>
      <c r="E71" s="282"/>
      <c r="F71" s="279"/>
      <c r="G71" s="136"/>
      <c r="H71" s="136"/>
      <c r="I71" s="136"/>
      <c r="J71" s="223"/>
      <c r="K71" s="2"/>
      <c r="L71" s="2"/>
      <c r="U71" s="8">
        <f t="shared" si="1"/>
        <v>0</v>
      </c>
      <c r="BF71"/>
      <c r="BG71"/>
      <c r="BH71"/>
      <c r="BI71"/>
      <c r="BJ71"/>
      <c r="BK71"/>
      <c r="BL71"/>
      <c r="BM71"/>
      <c r="BN71"/>
      <c r="BO71"/>
      <c r="BP71"/>
      <c r="BQ71"/>
      <c r="BR71"/>
      <c r="BS71"/>
      <c r="BT71"/>
    </row>
    <row r="72" spans="1:72" ht="16.5" customHeight="1">
      <c r="A72" s="149" t="s">
        <v>197</v>
      </c>
      <c r="B72" s="534"/>
      <c r="C72" s="414"/>
      <c r="D72" s="215"/>
      <c r="E72" s="283"/>
      <c r="F72" s="280"/>
      <c r="G72" s="137"/>
      <c r="H72" s="137"/>
      <c r="I72" s="137"/>
      <c r="J72" s="426"/>
      <c r="K72" s="2"/>
      <c r="L72" s="2"/>
      <c r="U72" s="8">
        <f t="shared" si="1"/>
        <v>0</v>
      </c>
      <c r="BF72"/>
      <c r="BG72"/>
      <c r="BH72"/>
      <c r="BI72"/>
      <c r="BJ72"/>
      <c r="BK72"/>
      <c r="BL72"/>
      <c r="BM72"/>
      <c r="BN72"/>
      <c r="BO72"/>
      <c r="BP72"/>
      <c r="BQ72"/>
      <c r="BR72"/>
      <c r="BS72"/>
      <c r="BT72"/>
    </row>
    <row r="73" spans="1:72" ht="16.5" customHeight="1" thickBot="1">
      <c r="A73" s="150" t="s">
        <v>198</v>
      </c>
      <c r="B73" s="535"/>
      <c r="C73" s="539"/>
      <c r="D73" s="540"/>
      <c r="E73" s="540"/>
      <c r="F73" s="102">
        <f>SUM(F64:F72)</f>
        <v>0</v>
      </c>
      <c r="G73" s="103">
        <f>SUM(G64:G72)</f>
        <v>0</v>
      </c>
      <c r="H73" s="103">
        <f>SUM(H64:H72)</f>
        <v>0</v>
      </c>
      <c r="I73" s="227">
        <f>SUM(I64:I72)</f>
        <v>0</v>
      </c>
      <c r="J73" s="427"/>
      <c r="K73" s="2"/>
      <c r="L73" s="2"/>
      <c r="BF73"/>
      <c r="BG73"/>
      <c r="BH73"/>
      <c r="BI73"/>
      <c r="BJ73"/>
      <c r="BK73"/>
      <c r="BL73"/>
      <c r="BM73"/>
      <c r="BN73"/>
      <c r="BO73"/>
      <c r="BP73"/>
      <c r="BQ73"/>
      <c r="BR73"/>
      <c r="BS73"/>
      <c r="BT73"/>
    </row>
    <row r="74" spans="1:72" s="2" customFormat="1" ht="15.75" thickBot="1">
      <c r="B74" s="230"/>
      <c r="C74" s="413"/>
      <c r="D74" s="232"/>
      <c r="E74" s="100"/>
      <c r="F74" s="104"/>
      <c r="G74" s="104"/>
      <c r="H74" s="104"/>
      <c r="I74" s="104"/>
      <c r="J74" s="226"/>
      <c r="U74" s="8"/>
    </row>
    <row r="75" spans="1:72" ht="56.1" customHeight="1" thickBot="1">
      <c r="A75" s="294" t="s">
        <v>185</v>
      </c>
      <c r="B75" s="295" t="s">
        <v>186</v>
      </c>
      <c r="C75" s="106" t="s">
        <v>122</v>
      </c>
      <c r="D75" s="278" t="s">
        <v>123</v>
      </c>
      <c r="E75" s="322" t="s">
        <v>124</v>
      </c>
      <c r="F75" s="98" t="s">
        <v>125</v>
      </c>
      <c r="G75" s="98" t="s">
        <v>126</v>
      </c>
      <c r="H75" s="98" t="s">
        <v>127</v>
      </c>
      <c r="I75" s="275" t="s">
        <v>187</v>
      </c>
      <c r="J75" s="303" t="s">
        <v>129</v>
      </c>
      <c r="K75" s="2"/>
      <c r="L75" s="2"/>
      <c r="BF75"/>
      <c r="BG75"/>
      <c r="BH75"/>
      <c r="BI75"/>
      <c r="BJ75"/>
      <c r="BK75"/>
      <c r="BL75"/>
      <c r="BM75"/>
      <c r="BN75"/>
      <c r="BO75"/>
      <c r="BP75"/>
      <c r="BQ75"/>
      <c r="BR75"/>
      <c r="BS75"/>
      <c r="BT75"/>
    </row>
    <row r="76" spans="1:72" ht="15.75" customHeight="1">
      <c r="A76" s="142" t="s">
        <v>208</v>
      </c>
      <c r="B76" s="147"/>
      <c r="C76" s="414"/>
      <c r="D76" s="215"/>
      <c r="E76" s="281"/>
      <c r="F76" s="361"/>
      <c r="G76" s="277"/>
      <c r="H76" s="277"/>
      <c r="I76" s="277"/>
      <c r="J76" s="302"/>
      <c r="K76" s="2"/>
      <c r="L76" s="2"/>
      <c r="U76" s="8">
        <f t="shared" si="1"/>
        <v>0</v>
      </c>
      <c r="BF76"/>
      <c r="BG76"/>
      <c r="BH76"/>
      <c r="BI76"/>
      <c r="BJ76"/>
      <c r="BK76"/>
      <c r="BL76"/>
      <c r="BM76"/>
      <c r="BN76"/>
      <c r="BO76"/>
      <c r="BP76"/>
      <c r="BQ76"/>
      <c r="BR76"/>
      <c r="BS76"/>
      <c r="BT76"/>
    </row>
    <row r="77" spans="1:72" ht="15.75" customHeight="1">
      <c r="A77" s="142" t="s">
        <v>209</v>
      </c>
      <c r="B77" s="146"/>
      <c r="C77" s="414"/>
      <c r="D77" s="215"/>
      <c r="E77" s="282"/>
      <c r="F77" s="279"/>
      <c r="G77" s="136"/>
      <c r="H77" s="136"/>
      <c r="I77" s="136"/>
      <c r="J77" s="223"/>
      <c r="K77" s="2"/>
      <c r="L77" s="2"/>
      <c r="U77" s="8">
        <f t="shared" si="1"/>
        <v>0</v>
      </c>
      <c r="BF77"/>
      <c r="BG77"/>
      <c r="BH77"/>
      <c r="BI77"/>
      <c r="BJ77"/>
      <c r="BK77"/>
      <c r="BL77"/>
      <c r="BM77"/>
      <c r="BN77"/>
      <c r="BO77"/>
      <c r="BP77"/>
      <c r="BQ77"/>
      <c r="BR77"/>
      <c r="BS77"/>
      <c r="BT77"/>
    </row>
    <row r="78" spans="1:72" ht="15.75" customHeight="1">
      <c r="A78" s="142" t="s">
        <v>190</v>
      </c>
      <c r="B78" s="140">
        <f>B76+B77</f>
        <v>0</v>
      </c>
      <c r="C78" s="414"/>
      <c r="D78" s="215"/>
      <c r="E78" s="282"/>
      <c r="F78" s="279"/>
      <c r="G78" s="136"/>
      <c r="H78" s="136"/>
      <c r="I78" s="136"/>
      <c r="J78" s="223"/>
      <c r="K78" s="2"/>
      <c r="L78" s="2"/>
      <c r="U78" s="8">
        <f t="shared" si="1"/>
        <v>0</v>
      </c>
      <c r="BF78"/>
      <c r="BG78"/>
      <c r="BH78"/>
      <c r="BI78"/>
      <c r="BJ78"/>
      <c r="BK78"/>
      <c r="BL78"/>
      <c r="BM78"/>
      <c r="BN78"/>
      <c r="BO78"/>
      <c r="BP78"/>
      <c r="BQ78"/>
      <c r="BR78"/>
      <c r="BS78"/>
      <c r="BT78"/>
    </row>
    <row r="79" spans="1:72" ht="16.5" customHeight="1">
      <c r="A79" s="142" t="s">
        <v>192</v>
      </c>
      <c r="B79" s="140">
        <f>F85+G85+H85+I85</f>
        <v>0</v>
      </c>
      <c r="C79" s="414"/>
      <c r="D79" s="215"/>
      <c r="E79" s="282"/>
      <c r="F79" s="279"/>
      <c r="G79" s="136"/>
      <c r="H79" s="136"/>
      <c r="I79" s="136"/>
      <c r="J79" s="223"/>
      <c r="K79" s="2"/>
      <c r="L79" s="2"/>
      <c r="U79" s="8">
        <f t="shared" si="1"/>
        <v>0</v>
      </c>
      <c r="BF79"/>
      <c r="BG79"/>
      <c r="BH79"/>
      <c r="BI79"/>
      <c r="BJ79"/>
      <c r="BK79"/>
      <c r="BL79"/>
      <c r="BM79"/>
      <c r="BN79"/>
      <c r="BO79"/>
      <c r="BP79"/>
      <c r="BQ79"/>
      <c r="BR79"/>
      <c r="BS79"/>
      <c r="BT79"/>
    </row>
    <row r="80" spans="1:72" ht="18.75">
      <c r="A80" s="142" t="s">
        <v>58</v>
      </c>
      <c r="B80" s="141">
        <f>B79-B78</f>
        <v>0</v>
      </c>
      <c r="C80" s="414"/>
      <c r="D80" s="215"/>
      <c r="E80" s="282"/>
      <c r="F80" s="279"/>
      <c r="G80" s="136"/>
      <c r="H80" s="136"/>
      <c r="I80" s="136"/>
      <c r="J80" s="223"/>
      <c r="K80" s="2"/>
      <c r="L80" s="2"/>
      <c r="U80" s="8">
        <f t="shared" si="1"/>
        <v>0</v>
      </c>
      <c r="BF80"/>
      <c r="BG80"/>
      <c r="BH80"/>
      <c r="BI80"/>
      <c r="BJ80"/>
      <c r="BK80"/>
      <c r="BL80"/>
      <c r="BM80"/>
      <c r="BN80"/>
      <c r="BO80"/>
      <c r="BP80"/>
      <c r="BQ80"/>
      <c r="BR80"/>
      <c r="BS80"/>
      <c r="BT80"/>
    </row>
    <row r="81" spans="1:72" ht="15.75" customHeight="1" thickBot="1">
      <c r="A81" s="144" t="s">
        <v>194</v>
      </c>
      <c r="B81" s="145"/>
      <c r="C81" s="414"/>
      <c r="D81" s="215"/>
      <c r="E81" s="282"/>
      <c r="F81" s="279"/>
      <c r="G81" s="136"/>
      <c r="H81" s="136"/>
      <c r="I81" s="136"/>
      <c r="J81" s="223"/>
      <c r="K81" s="2"/>
      <c r="L81" s="2"/>
      <c r="U81" s="8">
        <f t="shared" si="1"/>
        <v>0</v>
      </c>
      <c r="BF81"/>
      <c r="BG81"/>
      <c r="BH81"/>
      <c r="BI81"/>
      <c r="BJ81"/>
      <c r="BK81"/>
      <c r="BL81"/>
      <c r="BM81"/>
      <c r="BN81"/>
      <c r="BO81"/>
      <c r="BP81"/>
      <c r="BQ81"/>
      <c r="BR81"/>
      <c r="BS81"/>
      <c r="BT81"/>
    </row>
    <row r="82" spans="1:72" ht="15.75" customHeight="1">
      <c r="A82" s="148" t="s">
        <v>195</v>
      </c>
      <c r="B82" s="533">
        <v>7</v>
      </c>
      <c r="C82" s="414"/>
      <c r="D82" s="215"/>
      <c r="E82" s="282"/>
      <c r="F82" s="279"/>
      <c r="G82" s="136"/>
      <c r="H82" s="136"/>
      <c r="I82" s="136"/>
      <c r="J82" s="223"/>
      <c r="K82" s="2"/>
      <c r="L82" s="2"/>
      <c r="U82" s="8">
        <f t="shared" si="1"/>
        <v>0</v>
      </c>
      <c r="BF82"/>
      <c r="BG82"/>
      <c r="BH82"/>
      <c r="BI82"/>
      <c r="BJ82"/>
      <c r="BK82"/>
      <c r="BL82"/>
      <c r="BM82"/>
      <c r="BN82"/>
      <c r="BO82"/>
      <c r="BP82"/>
      <c r="BQ82"/>
      <c r="BR82"/>
      <c r="BS82"/>
      <c r="BT82"/>
    </row>
    <row r="83" spans="1:72" ht="15.75" customHeight="1">
      <c r="A83" s="149" t="s">
        <v>196</v>
      </c>
      <c r="B83" s="534"/>
      <c r="C83" s="414"/>
      <c r="D83" s="215"/>
      <c r="E83" s="282"/>
      <c r="F83" s="279"/>
      <c r="G83" s="136"/>
      <c r="H83" s="136"/>
      <c r="I83" s="136"/>
      <c r="J83" s="223"/>
      <c r="K83" s="2"/>
      <c r="L83" s="2"/>
      <c r="U83" s="8">
        <f t="shared" si="1"/>
        <v>0</v>
      </c>
      <c r="BF83"/>
      <c r="BG83"/>
      <c r="BH83"/>
      <c r="BI83"/>
      <c r="BJ83"/>
      <c r="BK83"/>
      <c r="BL83"/>
      <c r="BM83"/>
      <c r="BN83"/>
      <c r="BO83"/>
      <c r="BP83"/>
      <c r="BQ83"/>
      <c r="BR83"/>
      <c r="BS83"/>
      <c r="BT83"/>
    </row>
    <row r="84" spans="1:72" ht="16.5" customHeight="1">
      <c r="A84" s="149" t="s">
        <v>197</v>
      </c>
      <c r="B84" s="534"/>
      <c r="C84" s="414"/>
      <c r="D84" s="215"/>
      <c r="E84" s="283"/>
      <c r="F84" s="280"/>
      <c r="G84" s="137"/>
      <c r="H84" s="137"/>
      <c r="I84" s="137"/>
      <c r="J84" s="426"/>
      <c r="K84" s="2"/>
      <c r="L84" s="2"/>
      <c r="U84" s="8">
        <f t="shared" si="1"/>
        <v>0</v>
      </c>
      <c r="BF84"/>
      <c r="BG84"/>
      <c r="BH84"/>
      <c r="BI84"/>
      <c r="BJ84"/>
      <c r="BK84"/>
      <c r="BL84"/>
      <c r="BM84"/>
      <c r="BN84"/>
      <c r="BO84"/>
      <c r="BP84"/>
      <c r="BQ84"/>
      <c r="BR84"/>
      <c r="BS84"/>
      <c r="BT84"/>
    </row>
    <row r="85" spans="1:72" ht="16.5" customHeight="1" thickBot="1">
      <c r="A85" s="150" t="s">
        <v>198</v>
      </c>
      <c r="B85" s="535"/>
      <c r="C85" s="539"/>
      <c r="D85" s="540"/>
      <c r="E85" s="540"/>
      <c r="F85" s="102">
        <f>SUM(F76:F84)</f>
        <v>0</v>
      </c>
      <c r="G85" s="103">
        <f>SUM(G76:G84)</f>
        <v>0</v>
      </c>
      <c r="H85" s="103">
        <f>SUM(H76:H84)</f>
        <v>0</v>
      </c>
      <c r="I85" s="227">
        <f>SUM(I76:I84)</f>
        <v>0</v>
      </c>
      <c r="J85" s="427"/>
      <c r="K85" s="2"/>
      <c r="L85" s="2"/>
      <c r="BF85"/>
      <c r="BG85"/>
      <c r="BH85"/>
      <c r="BI85"/>
      <c r="BJ85"/>
      <c r="BK85"/>
      <c r="BL85"/>
      <c r="BM85"/>
      <c r="BN85"/>
      <c r="BO85"/>
      <c r="BP85"/>
      <c r="BQ85"/>
      <c r="BR85"/>
      <c r="BS85"/>
      <c r="BT85"/>
    </row>
    <row r="86" spans="1:72" s="2" customFormat="1" ht="15.75" thickBot="1">
      <c r="B86" s="230"/>
      <c r="C86" s="413"/>
      <c r="D86" s="232"/>
      <c r="E86" s="100"/>
      <c r="F86" s="104"/>
      <c r="G86" s="104"/>
      <c r="H86" s="104"/>
      <c r="I86" s="104"/>
      <c r="J86" s="226"/>
      <c r="U86" s="8"/>
    </row>
    <row r="87" spans="1:72" ht="56.1" customHeight="1" thickBot="1">
      <c r="A87" s="294" t="s">
        <v>185</v>
      </c>
      <c r="B87" s="295" t="s">
        <v>186</v>
      </c>
      <c r="C87" s="106" t="s">
        <v>122</v>
      </c>
      <c r="D87" s="278" t="s">
        <v>123</v>
      </c>
      <c r="E87" s="322" t="s">
        <v>124</v>
      </c>
      <c r="F87" s="98" t="s">
        <v>125</v>
      </c>
      <c r="G87" s="98" t="s">
        <v>126</v>
      </c>
      <c r="H87" s="98" t="s">
        <v>127</v>
      </c>
      <c r="I87" s="275" t="s">
        <v>187</v>
      </c>
      <c r="J87" s="303" t="s">
        <v>129</v>
      </c>
      <c r="K87" s="2"/>
      <c r="L87" s="2"/>
      <c r="BF87"/>
      <c r="BG87"/>
      <c r="BH87"/>
      <c r="BI87"/>
      <c r="BJ87"/>
      <c r="BK87"/>
      <c r="BL87"/>
      <c r="BM87"/>
      <c r="BN87"/>
      <c r="BO87"/>
      <c r="BP87"/>
      <c r="BQ87"/>
      <c r="BR87"/>
      <c r="BS87"/>
      <c r="BT87"/>
    </row>
    <row r="88" spans="1:72" ht="15.75" customHeight="1">
      <c r="A88" s="142" t="s">
        <v>208</v>
      </c>
      <c r="B88" s="147"/>
      <c r="C88" s="414"/>
      <c r="D88" s="215"/>
      <c r="E88" s="281"/>
      <c r="F88" s="361"/>
      <c r="G88" s="277"/>
      <c r="H88" s="277"/>
      <c r="I88" s="277"/>
      <c r="J88" s="302"/>
      <c r="K88" s="2"/>
      <c r="L88" s="2"/>
      <c r="U88" s="8">
        <f t="shared" si="1"/>
        <v>0</v>
      </c>
      <c r="BF88"/>
      <c r="BG88"/>
      <c r="BH88"/>
      <c r="BI88"/>
      <c r="BJ88"/>
      <c r="BK88"/>
      <c r="BL88"/>
      <c r="BM88"/>
      <c r="BN88"/>
      <c r="BO88"/>
      <c r="BP88"/>
      <c r="BQ88"/>
      <c r="BR88"/>
      <c r="BS88"/>
      <c r="BT88"/>
    </row>
    <row r="89" spans="1:72" ht="15.75" customHeight="1">
      <c r="A89" s="142" t="s">
        <v>209</v>
      </c>
      <c r="B89" s="146"/>
      <c r="C89" s="414"/>
      <c r="D89" s="215"/>
      <c r="E89" s="282"/>
      <c r="F89" s="279"/>
      <c r="G89" s="136"/>
      <c r="H89" s="136"/>
      <c r="I89" s="136"/>
      <c r="J89" s="223"/>
      <c r="K89" s="2"/>
      <c r="L89" s="2"/>
      <c r="U89" s="8">
        <f t="shared" si="1"/>
        <v>0</v>
      </c>
      <c r="BF89"/>
      <c r="BG89"/>
      <c r="BH89"/>
      <c r="BI89"/>
      <c r="BJ89"/>
      <c r="BK89"/>
      <c r="BL89"/>
      <c r="BM89"/>
      <c r="BN89"/>
      <c r="BO89"/>
      <c r="BP89"/>
      <c r="BQ89"/>
      <c r="BR89"/>
      <c r="BS89"/>
      <c r="BT89"/>
    </row>
    <row r="90" spans="1:72" ht="15.75" customHeight="1">
      <c r="A90" s="142" t="s">
        <v>190</v>
      </c>
      <c r="B90" s="140">
        <f>B88+B89</f>
        <v>0</v>
      </c>
      <c r="C90" s="414"/>
      <c r="D90" s="215"/>
      <c r="E90" s="282"/>
      <c r="F90" s="279"/>
      <c r="G90" s="136"/>
      <c r="H90" s="136"/>
      <c r="I90" s="136"/>
      <c r="J90" s="223"/>
      <c r="K90" s="2"/>
      <c r="L90" s="2"/>
      <c r="U90" s="8">
        <f t="shared" si="1"/>
        <v>0</v>
      </c>
      <c r="BF90"/>
      <c r="BG90"/>
      <c r="BH90"/>
      <c r="BI90"/>
      <c r="BJ90"/>
      <c r="BK90"/>
      <c r="BL90"/>
      <c r="BM90"/>
      <c r="BN90"/>
      <c r="BO90"/>
      <c r="BP90"/>
      <c r="BQ90"/>
      <c r="BR90"/>
      <c r="BS90"/>
      <c r="BT90"/>
    </row>
    <row r="91" spans="1:72" ht="16.5" customHeight="1">
      <c r="A91" s="142" t="s">
        <v>192</v>
      </c>
      <c r="B91" s="140">
        <f>F97+G97+H97+I97</f>
        <v>0</v>
      </c>
      <c r="C91" s="414"/>
      <c r="D91" s="215"/>
      <c r="E91" s="282"/>
      <c r="F91" s="279"/>
      <c r="G91" s="136"/>
      <c r="H91" s="136"/>
      <c r="I91" s="136"/>
      <c r="J91" s="223"/>
      <c r="K91" s="2"/>
      <c r="L91" s="2"/>
      <c r="U91" s="8">
        <f t="shared" si="1"/>
        <v>0</v>
      </c>
      <c r="BF91"/>
      <c r="BG91"/>
      <c r="BH91"/>
      <c r="BI91"/>
      <c r="BJ91"/>
      <c r="BK91"/>
      <c r="BL91"/>
      <c r="BM91"/>
      <c r="BN91"/>
      <c r="BO91"/>
      <c r="BP91"/>
      <c r="BQ91"/>
      <c r="BR91"/>
      <c r="BS91"/>
      <c r="BT91"/>
    </row>
    <row r="92" spans="1:72" ht="18.75">
      <c r="A92" s="142" t="s">
        <v>58</v>
      </c>
      <c r="B92" s="141">
        <f>B91-B90</f>
        <v>0</v>
      </c>
      <c r="C92" s="414"/>
      <c r="D92" s="215"/>
      <c r="E92" s="282"/>
      <c r="F92" s="279"/>
      <c r="G92" s="136"/>
      <c r="H92" s="136"/>
      <c r="I92" s="136"/>
      <c r="J92" s="223"/>
      <c r="K92" s="2"/>
      <c r="L92" s="2"/>
      <c r="U92" s="8">
        <f t="shared" si="1"/>
        <v>0</v>
      </c>
      <c r="BF92"/>
      <c r="BG92"/>
      <c r="BH92"/>
      <c r="BI92"/>
      <c r="BJ92"/>
      <c r="BK92"/>
      <c r="BL92"/>
      <c r="BM92"/>
      <c r="BN92"/>
      <c r="BO92"/>
      <c r="BP92"/>
      <c r="BQ92"/>
      <c r="BR92"/>
      <c r="BS92"/>
      <c r="BT92"/>
    </row>
    <row r="93" spans="1:72" ht="15.75" customHeight="1" thickBot="1">
      <c r="A93" s="144" t="s">
        <v>194</v>
      </c>
      <c r="B93" s="145"/>
      <c r="C93" s="414"/>
      <c r="D93" s="215"/>
      <c r="E93" s="282"/>
      <c r="F93" s="279"/>
      <c r="G93" s="136"/>
      <c r="H93" s="136"/>
      <c r="I93" s="136"/>
      <c r="J93" s="223"/>
      <c r="K93" s="2"/>
      <c r="L93" s="2"/>
      <c r="U93" s="8">
        <f t="shared" si="1"/>
        <v>0</v>
      </c>
      <c r="BF93"/>
      <c r="BG93"/>
      <c r="BH93"/>
      <c r="BI93"/>
      <c r="BJ93"/>
      <c r="BK93"/>
      <c r="BL93"/>
      <c r="BM93"/>
      <c r="BN93"/>
      <c r="BO93"/>
      <c r="BP93"/>
      <c r="BQ93"/>
      <c r="BR93"/>
      <c r="BS93"/>
      <c r="BT93"/>
    </row>
    <row r="94" spans="1:72" ht="15.75" customHeight="1">
      <c r="A94" s="148" t="s">
        <v>195</v>
      </c>
      <c r="B94" s="533">
        <v>8</v>
      </c>
      <c r="C94" s="414"/>
      <c r="D94" s="215"/>
      <c r="E94" s="282"/>
      <c r="F94" s="279"/>
      <c r="G94" s="136"/>
      <c r="H94" s="136"/>
      <c r="I94" s="136"/>
      <c r="J94" s="223"/>
      <c r="K94" s="2"/>
      <c r="L94" s="2"/>
      <c r="U94" s="8">
        <f t="shared" si="1"/>
        <v>0</v>
      </c>
      <c r="BF94"/>
      <c r="BG94"/>
      <c r="BH94"/>
      <c r="BI94"/>
      <c r="BJ94"/>
      <c r="BK94"/>
      <c r="BL94"/>
      <c r="BM94"/>
      <c r="BN94"/>
      <c r="BO94"/>
      <c r="BP94"/>
      <c r="BQ94"/>
      <c r="BR94"/>
      <c r="BS94"/>
      <c r="BT94"/>
    </row>
    <row r="95" spans="1:72" ht="15.75" customHeight="1">
      <c r="A95" s="149" t="s">
        <v>196</v>
      </c>
      <c r="B95" s="534"/>
      <c r="C95" s="414"/>
      <c r="D95" s="215"/>
      <c r="E95" s="282"/>
      <c r="F95" s="279"/>
      <c r="G95" s="136"/>
      <c r="H95" s="136"/>
      <c r="I95" s="136"/>
      <c r="J95" s="223"/>
      <c r="K95" s="2"/>
      <c r="L95" s="2"/>
      <c r="U95" s="8">
        <f t="shared" si="1"/>
        <v>0</v>
      </c>
      <c r="BF95"/>
      <c r="BG95"/>
      <c r="BH95"/>
      <c r="BI95"/>
      <c r="BJ95"/>
      <c r="BK95"/>
      <c r="BL95"/>
      <c r="BM95"/>
      <c r="BN95"/>
      <c r="BO95"/>
      <c r="BP95"/>
      <c r="BQ95"/>
      <c r="BR95"/>
      <c r="BS95"/>
      <c r="BT95"/>
    </row>
    <row r="96" spans="1:72" ht="16.5" customHeight="1">
      <c r="A96" s="149" t="s">
        <v>197</v>
      </c>
      <c r="B96" s="534"/>
      <c r="C96" s="414"/>
      <c r="D96" s="215"/>
      <c r="E96" s="283"/>
      <c r="F96" s="280"/>
      <c r="G96" s="137"/>
      <c r="H96" s="137"/>
      <c r="I96" s="137"/>
      <c r="J96" s="426"/>
      <c r="K96" s="2"/>
      <c r="L96" s="2"/>
      <c r="U96" s="8">
        <f t="shared" si="1"/>
        <v>0</v>
      </c>
      <c r="BF96"/>
      <c r="BG96"/>
      <c r="BH96"/>
      <c r="BI96"/>
      <c r="BJ96"/>
      <c r="BK96"/>
      <c r="BL96"/>
      <c r="BM96"/>
      <c r="BN96"/>
      <c r="BO96"/>
      <c r="BP96"/>
      <c r="BQ96"/>
      <c r="BR96"/>
      <c r="BS96"/>
      <c r="BT96"/>
    </row>
    <row r="97" spans="1:72" ht="16.5" customHeight="1" thickBot="1">
      <c r="A97" s="150" t="s">
        <v>198</v>
      </c>
      <c r="B97" s="535"/>
      <c r="C97" s="539"/>
      <c r="D97" s="540"/>
      <c r="E97" s="540"/>
      <c r="F97" s="102">
        <f>SUM(F88:F96)</f>
        <v>0</v>
      </c>
      <c r="G97" s="103">
        <f>SUM(G88:G96)</f>
        <v>0</v>
      </c>
      <c r="H97" s="103">
        <f>SUM(H88:H96)</f>
        <v>0</v>
      </c>
      <c r="I97" s="227">
        <f>SUM(I88:I96)</f>
        <v>0</v>
      </c>
      <c r="J97" s="427"/>
      <c r="K97" s="2"/>
      <c r="L97" s="2"/>
      <c r="BF97"/>
      <c r="BG97"/>
      <c r="BH97"/>
      <c r="BI97"/>
      <c r="BJ97"/>
      <c r="BK97"/>
      <c r="BL97"/>
      <c r="BM97"/>
      <c r="BN97"/>
      <c r="BO97"/>
      <c r="BP97"/>
      <c r="BQ97"/>
      <c r="BR97"/>
      <c r="BS97"/>
      <c r="BT97"/>
    </row>
    <row r="98" spans="1:72" s="2" customFormat="1" ht="15.75" thickBot="1">
      <c r="B98" s="230"/>
      <c r="C98" s="413"/>
      <c r="D98" s="232"/>
      <c r="E98" s="100"/>
      <c r="F98" s="104"/>
      <c r="G98" s="104"/>
      <c r="H98" s="104"/>
      <c r="I98" s="104"/>
      <c r="J98" s="226"/>
      <c r="U98" s="8"/>
    </row>
    <row r="99" spans="1:72" ht="56.1" customHeight="1" thickBot="1">
      <c r="A99" s="294" t="s">
        <v>185</v>
      </c>
      <c r="B99" s="295" t="s">
        <v>186</v>
      </c>
      <c r="C99" s="106" t="s">
        <v>122</v>
      </c>
      <c r="D99" s="278" t="s">
        <v>123</v>
      </c>
      <c r="E99" s="322" t="s">
        <v>124</v>
      </c>
      <c r="F99" s="98" t="s">
        <v>125</v>
      </c>
      <c r="G99" s="98" t="s">
        <v>126</v>
      </c>
      <c r="H99" s="98" t="s">
        <v>127</v>
      </c>
      <c r="I99" s="275" t="s">
        <v>187</v>
      </c>
      <c r="J99" s="303" t="s">
        <v>129</v>
      </c>
      <c r="K99" s="2"/>
      <c r="L99" s="2"/>
      <c r="BF99"/>
      <c r="BG99"/>
      <c r="BH99"/>
      <c r="BI99"/>
      <c r="BJ99"/>
      <c r="BK99"/>
      <c r="BL99"/>
      <c r="BM99"/>
      <c r="BN99"/>
      <c r="BO99"/>
      <c r="BP99"/>
      <c r="BQ99"/>
      <c r="BR99"/>
      <c r="BS99"/>
      <c r="BT99"/>
    </row>
    <row r="100" spans="1:72" ht="15.75" customHeight="1">
      <c r="A100" s="142" t="s">
        <v>208</v>
      </c>
      <c r="B100" s="147"/>
      <c r="C100" s="414"/>
      <c r="D100" s="215"/>
      <c r="E100" s="281"/>
      <c r="F100" s="361"/>
      <c r="G100" s="277"/>
      <c r="H100" s="277"/>
      <c r="I100" s="277"/>
      <c r="J100" s="302"/>
      <c r="K100" s="2"/>
      <c r="L100" s="2"/>
      <c r="U100" s="8">
        <f t="shared" si="1"/>
        <v>0</v>
      </c>
      <c r="BF100"/>
      <c r="BG100"/>
      <c r="BH100"/>
      <c r="BI100"/>
      <c r="BJ100"/>
      <c r="BK100"/>
      <c r="BL100"/>
      <c r="BM100"/>
      <c r="BN100"/>
      <c r="BO100"/>
      <c r="BP100"/>
      <c r="BQ100"/>
      <c r="BR100"/>
      <c r="BS100"/>
      <c r="BT100"/>
    </row>
    <row r="101" spans="1:72" ht="15.75" customHeight="1">
      <c r="A101" s="142" t="s">
        <v>209</v>
      </c>
      <c r="B101" s="146"/>
      <c r="C101" s="414"/>
      <c r="D101" s="215"/>
      <c r="E101" s="282"/>
      <c r="F101" s="279"/>
      <c r="G101" s="136"/>
      <c r="H101" s="136"/>
      <c r="I101" s="136"/>
      <c r="J101" s="223"/>
      <c r="K101" s="2"/>
      <c r="L101" s="2"/>
      <c r="U101" s="8">
        <f t="shared" si="1"/>
        <v>0</v>
      </c>
      <c r="BF101"/>
      <c r="BG101"/>
      <c r="BH101"/>
      <c r="BI101"/>
      <c r="BJ101"/>
      <c r="BK101"/>
      <c r="BL101"/>
      <c r="BM101"/>
      <c r="BN101"/>
      <c r="BO101"/>
      <c r="BP101"/>
      <c r="BQ101"/>
      <c r="BR101"/>
      <c r="BS101"/>
      <c r="BT101"/>
    </row>
    <row r="102" spans="1:72" ht="15.75" customHeight="1">
      <c r="A102" s="142" t="s">
        <v>190</v>
      </c>
      <c r="B102" s="140">
        <f>B100+B101</f>
        <v>0</v>
      </c>
      <c r="C102" s="414"/>
      <c r="D102" s="215"/>
      <c r="E102" s="282"/>
      <c r="F102" s="279"/>
      <c r="G102" s="136"/>
      <c r="H102" s="136"/>
      <c r="I102" s="136"/>
      <c r="J102" s="223"/>
      <c r="K102" s="2"/>
      <c r="L102" s="2"/>
      <c r="U102" s="8">
        <f t="shared" si="1"/>
        <v>0</v>
      </c>
      <c r="BF102"/>
      <c r="BG102"/>
      <c r="BH102"/>
      <c r="BI102"/>
      <c r="BJ102"/>
      <c r="BK102"/>
      <c r="BL102"/>
      <c r="BM102"/>
      <c r="BN102"/>
      <c r="BO102"/>
      <c r="BP102"/>
      <c r="BQ102"/>
      <c r="BR102"/>
      <c r="BS102"/>
      <c r="BT102"/>
    </row>
    <row r="103" spans="1:72" ht="16.5" customHeight="1">
      <c r="A103" s="142" t="s">
        <v>192</v>
      </c>
      <c r="B103" s="140">
        <f>F109+G109+H109+I109</f>
        <v>0</v>
      </c>
      <c r="C103" s="414"/>
      <c r="D103" s="215"/>
      <c r="E103" s="282"/>
      <c r="F103" s="279"/>
      <c r="G103" s="136"/>
      <c r="H103" s="136"/>
      <c r="I103" s="136"/>
      <c r="J103" s="223"/>
      <c r="K103" s="2"/>
      <c r="L103" s="2"/>
      <c r="U103" s="8">
        <f t="shared" si="1"/>
        <v>0</v>
      </c>
      <c r="BF103"/>
      <c r="BG103"/>
      <c r="BH103"/>
      <c r="BI103"/>
      <c r="BJ103"/>
      <c r="BK103"/>
      <c r="BL103"/>
      <c r="BM103"/>
      <c r="BN103"/>
      <c r="BO103"/>
      <c r="BP103"/>
      <c r="BQ103"/>
      <c r="BR103"/>
      <c r="BS103"/>
      <c r="BT103"/>
    </row>
    <row r="104" spans="1:72" ht="18.75">
      <c r="A104" s="142" t="s">
        <v>58</v>
      </c>
      <c r="B104" s="141">
        <f>B103-B102</f>
        <v>0</v>
      </c>
      <c r="C104" s="414"/>
      <c r="D104" s="215"/>
      <c r="E104" s="282"/>
      <c r="F104" s="279"/>
      <c r="G104" s="136"/>
      <c r="H104" s="136"/>
      <c r="I104" s="136"/>
      <c r="J104" s="223"/>
      <c r="K104" s="2"/>
      <c r="L104" s="2"/>
      <c r="U104" s="8">
        <f t="shared" si="1"/>
        <v>0</v>
      </c>
      <c r="BF104"/>
      <c r="BG104"/>
      <c r="BH104"/>
      <c r="BI104"/>
      <c r="BJ104"/>
      <c r="BK104"/>
      <c r="BL104"/>
      <c r="BM104"/>
      <c r="BN104"/>
      <c r="BO104"/>
      <c r="BP104"/>
      <c r="BQ104"/>
      <c r="BR104"/>
      <c r="BS104"/>
      <c r="BT104"/>
    </row>
    <row r="105" spans="1:72" ht="15.75" customHeight="1" thickBot="1">
      <c r="A105" s="144" t="s">
        <v>194</v>
      </c>
      <c r="B105" s="145"/>
      <c r="C105" s="414"/>
      <c r="D105" s="215"/>
      <c r="E105" s="282"/>
      <c r="F105" s="279"/>
      <c r="G105" s="136"/>
      <c r="H105" s="136"/>
      <c r="I105" s="136"/>
      <c r="J105" s="223"/>
      <c r="K105" s="2"/>
      <c r="L105" s="2"/>
      <c r="U105" s="8">
        <f t="shared" si="1"/>
        <v>0</v>
      </c>
      <c r="BF105"/>
      <c r="BG105"/>
      <c r="BH105"/>
      <c r="BI105"/>
      <c r="BJ105"/>
      <c r="BK105"/>
      <c r="BL105"/>
      <c r="BM105"/>
      <c r="BN105"/>
      <c r="BO105"/>
      <c r="BP105"/>
      <c r="BQ105"/>
      <c r="BR105"/>
      <c r="BS105"/>
      <c r="BT105"/>
    </row>
    <row r="106" spans="1:72" ht="15.75" customHeight="1">
      <c r="A106" s="148" t="s">
        <v>195</v>
      </c>
      <c r="B106" s="533">
        <v>9</v>
      </c>
      <c r="C106" s="414"/>
      <c r="D106" s="215"/>
      <c r="E106" s="282"/>
      <c r="F106" s="279"/>
      <c r="G106" s="136"/>
      <c r="H106" s="136"/>
      <c r="I106" s="136"/>
      <c r="J106" s="223"/>
      <c r="K106" s="2"/>
      <c r="L106" s="2"/>
      <c r="U106" s="8">
        <f t="shared" si="1"/>
        <v>0</v>
      </c>
      <c r="BF106"/>
      <c r="BG106"/>
      <c r="BH106"/>
      <c r="BI106"/>
      <c r="BJ106"/>
      <c r="BK106"/>
      <c r="BL106"/>
      <c r="BM106"/>
      <c r="BN106"/>
      <c r="BO106"/>
      <c r="BP106"/>
      <c r="BQ106"/>
      <c r="BR106"/>
      <c r="BS106"/>
      <c r="BT106"/>
    </row>
    <row r="107" spans="1:72" ht="15.75" customHeight="1">
      <c r="A107" s="149" t="s">
        <v>196</v>
      </c>
      <c r="B107" s="534"/>
      <c r="C107" s="414"/>
      <c r="D107" s="215"/>
      <c r="E107" s="282"/>
      <c r="F107" s="279"/>
      <c r="G107" s="136"/>
      <c r="H107" s="136"/>
      <c r="I107" s="136"/>
      <c r="J107" s="223"/>
      <c r="K107" s="2"/>
      <c r="L107" s="2"/>
      <c r="U107" s="8">
        <f t="shared" si="1"/>
        <v>0</v>
      </c>
      <c r="BF107"/>
      <c r="BG107"/>
      <c r="BH107"/>
      <c r="BI107"/>
      <c r="BJ107"/>
      <c r="BK107"/>
      <c r="BL107"/>
      <c r="BM107"/>
      <c r="BN107"/>
      <c r="BO107"/>
      <c r="BP107"/>
      <c r="BQ107"/>
      <c r="BR107"/>
      <c r="BS107"/>
      <c r="BT107"/>
    </row>
    <row r="108" spans="1:72" ht="16.5" customHeight="1">
      <c r="A108" s="149" t="s">
        <v>197</v>
      </c>
      <c r="B108" s="534"/>
      <c r="C108" s="414"/>
      <c r="D108" s="215"/>
      <c r="E108" s="283"/>
      <c r="F108" s="280"/>
      <c r="G108" s="137"/>
      <c r="H108" s="137"/>
      <c r="I108" s="137"/>
      <c r="J108" s="426"/>
      <c r="K108" s="2"/>
      <c r="L108" s="2"/>
      <c r="U108" s="8">
        <f t="shared" si="1"/>
        <v>0</v>
      </c>
      <c r="BF108"/>
      <c r="BG108"/>
      <c r="BH108"/>
      <c r="BI108"/>
      <c r="BJ108"/>
      <c r="BK108"/>
      <c r="BL108"/>
      <c r="BM108"/>
      <c r="BN108"/>
      <c r="BO108"/>
      <c r="BP108"/>
      <c r="BQ108"/>
      <c r="BR108"/>
      <c r="BS108"/>
      <c r="BT108"/>
    </row>
    <row r="109" spans="1:72" ht="16.5" customHeight="1" thickBot="1">
      <c r="A109" s="150" t="s">
        <v>198</v>
      </c>
      <c r="B109" s="535"/>
      <c r="C109" s="539"/>
      <c r="D109" s="540"/>
      <c r="E109" s="540"/>
      <c r="F109" s="102">
        <f>SUM(F100:F108)</f>
        <v>0</v>
      </c>
      <c r="G109" s="103">
        <f>SUM(G100:G108)</f>
        <v>0</v>
      </c>
      <c r="H109" s="103">
        <f>SUM(H100:H108)</f>
        <v>0</v>
      </c>
      <c r="I109" s="227">
        <f>SUM(I100:I108)</f>
        <v>0</v>
      </c>
      <c r="J109" s="427"/>
      <c r="K109" s="2"/>
      <c r="L109" s="2"/>
      <c r="BF109"/>
      <c r="BG109"/>
      <c r="BH109"/>
      <c r="BI109"/>
      <c r="BJ109"/>
      <c r="BK109"/>
      <c r="BL109"/>
      <c r="BM109"/>
      <c r="BN109"/>
      <c r="BO109"/>
      <c r="BP109"/>
      <c r="BQ109"/>
      <c r="BR109"/>
      <c r="BS109"/>
      <c r="BT109"/>
    </row>
    <row r="110" spans="1:72" s="2" customFormat="1" ht="15.75" thickBot="1">
      <c r="B110" s="230"/>
      <c r="C110" s="413"/>
      <c r="D110" s="232"/>
      <c r="E110" s="100"/>
      <c r="F110" s="104"/>
      <c r="G110" s="104"/>
      <c r="H110" s="104"/>
      <c r="I110" s="104"/>
      <c r="J110" s="226"/>
      <c r="U110" s="8"/>
    </row>
    <row r="111" spans="1:72" ht="56.1" customHeight="1" thickBot="1">
      <c r="A111" s="294" t="s">
        <v>185</v>
      </c>
      <c r="B111" s="295" t="s">
        <v>186</v>
      </c>
      <c r="C111" s="106" t="s">
        <v>122</v>
      </c>
      <c r="D111" s="278" t="s">
        <v>123</v>
      </c>
      <c r="E111" s="322" t="s">
        <v>124</v>
      </c>
      <c r="F111" s="98" t="s">
        <v>125</v>
      </c>
      <c r="G111" s="98" t="s">
        <v>126</v>
      </c>
      <c r="H111" s="98" t="s">
        <v>127</v>
      </c>
      <c r="I111" s="275" t="s">
        <v>187</v>
      </c>
      <c r="J111" s="303" t="s">
        <v>129</v>
      </c>
      <c r="K111" s="2"/>
      <c r="L111" s="2"/>
      <c r="BF111"/>
      <c r="BG111"/>
      <c r="BH111"/>
      <c r="BI111"/>
      <c r="BJ111"/>
      <c r="BK111"/>
      <c r="BL111"/>
      <c r="BM111"/>
      <c r="BN111"/>
      <c r="BO111"/>
      <c r="BP111"/>
      <c r="BQ111"/>
      <c r="BR111"/>
      <c r="BS111"/>
      <c r="BT111"/>
    </row>
    <row r="112" spans="1:72" ht="15.75" customHeight="1">
      <c r="A112" s="142" t="s">
        <v>208</v>
      </c>
      <c r="B112" s="147"/>
      <c r="C112" s="414"/>
      <c r="D112" s="215"/>
      <c r="E112" s="281"/>
      <c r="F112" s="361"/>
      <c r="G112" s="277"/>
      <c r="H112" s="277"/>
      <c r="I112" s="277"/>
      <c r="J112" s="302"/>
      <c r="K112" s="2"/>
      <c r="L112" s="2"/>
      <c r="U112" s="8">
        <f t="shared" si="1"/>
        <v>0</v>
      </c>
      <c r="BF112"/>
      <c r="BG112"/>
      <c r="BH112"/>
      <c r="BI112"/>
      <c r="BJ112"/>
      <c r="BK112"/>
      <c r="BL112"/>
      <c r="BM112"/>
      <c r="BN112"/>
      <c r="BO112"/>
      <c r="BP112"/>
      <c r="BQ112"/>
      <c r="BR112"/>
      <c r="BS112"/>
      <c r="BT112"/>
    </row>
    <row r="113" spans="1:72" ht="15.75" customHeight="1">
      <c r="A113" s="142" t="s">
        <v>209</v>
      </c>
      <c r="B113" s="146"/>
      <c r="C113" s="414"/>
      <c r="D113" s="215"/>
      <c r="E113" s="282"/>
      <c r="F113" s="279"/>
      <c r="G113" s="136"/>
      <c r="H113" s="136"/>
      <c r="I113" s="136"/>
      <c r="J113" s="223"/>
      <c r="K113" s="2"/>
      <c r="L113" s="2"/>
      <c r="U113" s="8">
        <f t="shared" si="1"/>
        <v>0</v>
      </c>
      <c r="BF113"/>
      <c r="BG113"/>
      <c r="BH113"/>
      <c r="BI113"/>
      <c r="BJ113"/>
      <c r="BK113"/>
      <c r="BL113"/>
      <c r="BM113"/>
      <c r="BN113"/>
      <c r="BO113"/>
      <c r="BP113"/>
      <c r="BQ113"/>
      <c r="BR113"/>
      <c r="BS113"/>
      <c r="BT113"/>
    </row>
    <row r="114" spans="1:72" ht="15.75" customHeight="1">
      <c r="A114" s="142" t="s">
        <v>190</v>
      </c>
      <c r="B114" s="140">
        <f>B112+B113</f>
        <v>0</v>
      </c>
      <c r="C114" s="414"/>
      <c r="D114" s="215"/>
      <c r="E114" s="282"/>
      <c r="F114" s="279"/>
      <c r="G114" s="136"/>
      <c r="H114" s="136"/>
      <c r="I114" s="136"/>
      <c r="J114" s="223"/>
      <c r="K114" s="2"/>
      <c r="L114" s="2"/>
      <c r="U114" s="8">
        <f t="shared" si="1"/>
        <v>0</v>
      </c>
      <c r="BF114"/>
      <c r="BG114"/>
      <c r="BH114"/>
      <c r="BI114"/>
      <c r="BJ114"/>
      <c r="BK114"/>
      <c r="BL114"/>
      <c r="BM114"/>
      <c r="BN114"/>
      <c r="BO114"/>
      <c r="BP114"/>
      <c r="BQ114"/>
      <c r="BR114"/>
      <c r="BS114"/>
      <c r="BT114"/>
    </row>
    <row r="115" spans="1:72" ht="16.5" customHeight="1">
      <c r="A115" s="142" t="s">
        <v>192</v>
      </c>
      <c r="B115" s="140">
        <f>F121+G121+H121+I121</f>
        <v>0</v>
      </c>
      <c r="C115" s="414"/>
      <c r="D115" s="215"/>
      <c r="E115" s="282"/>
      <c r="F115" s="279"/>
      <c r="G115" s="136"/>
      <c r="H115" s="136"/>
      <c r="I115" s="136"/>
      <c r="J115" s="223"/>
      <c r="K115" s="2"/>
      <c r="L115" s="2"/>
      <c r="U115" s="8">
        <f t="shared" si="1"/>
        <v>0</v>
      </c>
      <c r="BF115"/>
      <c r="BG115"/>
      <c r="BH115"/>
      <c r="BI115"/>
      <c r="BJ115"/>
      <c r="BK115"/>
      <c r="BL115"/>
      <c r="BM115"/>
      <c r="BN115"/>
      <c r="BO115"/>
      <c r="BP115"/>
      <c r="BQ115"/>
      <c r="BR115"/>
      <c r="BS115"/>
      <c r="BT115"/>
    </row>
    <row r="116" spans="1:72" ht="18.75">
      <c r="A116" s="142" t="s">
        <v>58</v>
      </c>
      <c r="B116" s="141">
        <f>B115-B114</f>
        <v>0</v>
      </c>
      <c r="C116" s="414"/>
      <c r="D116" s="215"/>
      <c r="E116" s="282"/>
      <c r="F116" s="279"/>
      <c r="G116" s="136"/>
      <c r="H116" s="136"/>
      <c r="I116" s="136"/>
      <c r="J116" s="223"/>
      <c r="K116" s="2"/>
      <c r="L116" s="2"/>
      <c r="U116" s="8">
        <f t="shared" si="1"/>
        <v>0</v>
      </c>
      <c r="BF116"/>
      <c r="BG116"/>
      <c r="BH116"/>
      <c r="BI116"/>
      <c r="BJ116"/>
      <c r="BK116"/>
      <c r="BL116"/>
      <c r="BM116"/>
      <c r="BN116"/>
      <c r="BO116"/>
      <c r="BP116"/>
      <c r="BQ116"/>
      <c r="BR116"/>
      <c r="BS116"/>
      <c r="BT116"/>
    </row>
    <row r="117" spans="1:72" ht="15.75" customHeight="1" thickBot="1">
      <c r="A117" s="144" t="s">
        <v>194</v>
      </c>
      <c r="B117" s="145"/>
      <c r="C117" s="414"/>
      <c r="D117" s="215"/>
      <c r="E117" s="282"/>
      <c r="F117" s="279"/>
      <c r="G117" s="136"/>
      <c r="H117" s="136"/>
      <c r="I117" s="136"/>
      <c r="J117" s="223"/>
      <c r="K117" s="2"/>
      <c r="L117" s="2"/>
      <c r="U117" s="8">
        <f t="shared" si="1"/>
        <v>0</v>
      </c>
      <c r="BF117"/>
      <c r="BG117"/>
      <c r="BH117"/>
      <c r="BI117"/>
      <c r="BJ117"/>
      <c r="BK117"/>
      <c r="BL117"/>
      <c r="BM117"/>
      <c r="BN117"/>
      <c r="BO117"/>
      <c r="BP117"/>
      <c r="BQ117"/>
      <c r="BR117"/>
      <c r="BS117"/>
      <c r="BT117"/>
    </row>
    <row r="118" spans="1:72" ht="15.75" customHeight="1">
      <c r="A118" s="148" t="s">
        <v>195</v>
      </c>
      <c r="B118" s="533">
        <v>10</v>
      </c>
      <c r="C118" s="414"/>
      <c r="D118" s="215"/>
      <c r="E118" s="282"/>
      <c r="F118" s="279"/>
      <c r="G118" s="136"/>
      <c r="H118" s="136"/>
      <c r="I118" s="136"/>
      <c r="J118" s="223"/>
      <c r="K118" s="2"/>
      <c r="L118" s="2"/>
      <c r="U118" s="8">
        <f t="shared" si="1"/>
        <v>0</v>
      </c>
      <c r="BF118"/>
      <c r="BG118"/>
      <c r="BH118"/>
      <c r="BI118"/>
      <c r="BJ118"/>
      <c r="BK118"/>
      <c r="BL118"/>
      <c r="BM118"/>
      <c r="BN118"/>
      <c r="BO118"/>
      <c r="BP118"/>
      <c r="BQ118"/>
      <c r="BR118"/>
      <c r="BS118"/>
      <c r="BT118"/>
    </row>
    <row r="119" spans="1:72" ht="15.75" customHeight="1">
      <c r="A119" s="149" t="s">
        <v>196</v>
      </c>
      <c r="B119" s="534"/>
      <c r="C119" s="414"/>
      <c r="D119" s="215"/>
      <c r="E119" s="282"/>
      <c r="F119" s="279"/>
      <c r="G119" s="136"/>
      <c r="H119" s="136"/>
      <c r="I119" s="136"/>
      <c r="J119" s="223"/>
      <c r="K119" s="2"/>
      <c r="L119" s="2"/>
      <c r="U119" s="8">
        <f t="shared" si="1"/>
        <v>0</v>
      </c>
      <c r="BF119"/>
      <c r="BG119"/>
      <c r="BH119"/>
      <c r="BI119"/>
      <c r="BJ119"/>
      <c r="BK119"/>
      <c r="BL119"/>
      <c r="BM119"/>
      <c r="BN119"/>
      <c r="BO119"/>
      <c r="BP119"/>
      <c r="BQ119"/>
      <c r="BR119"/>
      <c r="BS119"/>
      <c r="BT119"/>
    </row>
    <row r="120" spans="1:72" ht="16.5" customHeight="1">
      <c r="A120" s="149" t="s">
        <v>197</v>
      </c>
      <c r="B120" s="534"/>
      <c r="C120" s="414"/>
      <c r="D120" s="215"/>
      <c r="E120" s="283"/>
      <c r="F120" s="280"/>
      <c r="G120" s="137"/>
      <c r="H120" s="137"/>
      <c r="I120" s="137"/>
      <c r="J120" s="426"/>
      <c r="K120" s="2"/>
      <c r="L120" s="2"/>
      <c r="U120" s="8">
        <f t="shared" si="1"/>
        <v>0</v>
      </c>
      <c r="BF120"/>
      <c r="BG120"/>
      <c r="BH120"/>
      <c r="BI120"/>
      <c r="BJ120"/>
      <c r="BK120"/>
      <c r="BL120"/>
      <c r="BM120"/>
      <c r="BN120"/>
      <c r="BO120"/>
      <c r="BP120"/>
      <c r="BQ120"/>
      <c r="BR120"/>
      <c r="BS120"/>
      <c r="BT120"/>
    </row>
    <row r="121" spans="1:72" ht="16.5" customHeight="1" thickBot="1">
      <c r="A121" s="150" t="s">
        <v>198</v>
      </c>
      <c r="B121" s="535"/>
      <c r="C121" s="539"/>
      <c r="D121" s="540"/>
      <c r="E121" s="540"/>
      <c r="F121" s="102">
        <f>SUM(F112:F120)</f>
        <v>0</v>
      </c>
      <c r="G121" s="103">
        <f>SUM(G112:G120)</f>
        <v>0</v>
      </c>
      <c r="H121" s="103">
        <f>SUM(H112:H120)</f>
        <v>0</v>
      </c>
      <c r="I121" s="227">
        <f>SUM(I112:I120)</f>
        <v>0</v>
      </c>
      <c r="J121" s="427"/>
      <c r="K121" s="2"/>
      <c r="L121" s="2"/>
      <c r="BF121"/>
      <c r="BG121"/>
      <c r="BH121"/>
      <c r="BI121"/>
      <c r="BJ121"/>
      <c r="BK121"/>
      <c r="BL121"/>
      <c r="BM121"/>
      <c r="BN121"/>
      <c r="BO121"/>
      <c r="BP121"/>
      <c r="BQ121"/>
      <c r="BR121"/>
      <c r="BS121"/>
      <c r="BT121"/>
    </row>
    <row r="122" spans="1:72" s="2" customFormat="1" ht="15.75" thickBot="1">
      <c r="B122" s="230"/>
      <c r="C122" s="413"/>
      <c r="D122" s="232"/>
      <c r="E122" s="100"/>
      <c r="F122" s="104"/>
      <c r="G122" s="104"/>
      <c r="H122" s="104"/>
      <c r="I122" s="104"/>
      <c r="J122" s="226"/>
      <c r="U122" s="8"/>
    </row>
    <row r="123" spans="1:72" ht="56.1" customHeight="1" thickBot="1">
      <c r="A123" s="294" t="s">
        <v>185</v>
      </c>
      <c r="B123" s="295" t="s">
        <v>186</v>
      </c>
      <c r="C123" s="106" t="s">
        <v>122</v>
      </c>
      <c r="D123" s="278" t="s">
        <v>123</v>
      </c>
      <c r="E123" s="322" t="s">
        <v>124</v>
      </c>
      <c r="F123" s="98" t="s">
        <v>125</v>
      </c>
      <c r="G123" s="98" t="s">
        <v>126</v>
      </c>
      <c r="H123" s="98" t="s">
        <v>127</v>
      </c>
      <c r="I123" s="275" t="s">
        <v>187</v>
      </c>
      <c r="J123" s="303" t="s">
        <v>129</v>
      </c>
      <c r="K123" s="2"/>
      <c r="L123" s="2"/>
      <c r="BF123"/>
      <c r="BG123"/>
      <c r="BH123"/>
      <c r="BI123"/>
      <c r="BJ123"/>
      <c r="BK123"/>
      <c r="BL123"/>
      <c r="BM123"/>
      <c r="BN123"/>
      <c r="BO123"/>
      <c r="BP123"/>
      <c r="BQ123"/>
      <c r="BR123"/>
      <c r="BS123"/>
      <c r="BT123"/>
    </row>
    <row r="124" spans="1:72" ht="15.75" customHeight="1">
      <c r="A124" s="142" t="s">
        <v>208</v>
      </c>
      <c r="B124" s="147"/>
      <c r="C124" s="414"/>
      <c r="D124" s="215"/>
      <c r="E124" s="281"/>
      <c r="F124" s="361"/>
      <c r="G124" s="277"/>
      <c r="H124" s="277"/>
      <c r="I124" s="277"/>
      <c r="J124" s="302"/>
      <c r="K124" s="2"/>
      <c r="L124" s="2"/>
      <c r="U124" s="8">
        <f t="shared" si="1"/>
        <v>0</v>
      </c>
      <c r="BF124"/>
      <c r="BG124"/>
      <c r="BH124"/>
      <c r="BI124"/>
      <c r="BJ124"/>
      <c r="BK124"/>
      <c r="BL124"/>
      <c r="BM124"/>
      <c r="BN124"/>
      <c r="BO124"/>
      <c r="BP124"/>
      <c r="BQ124"/>
      <c r="BR124"/>
      <c r="BS124"/>
      <c r="BT124"/>
    </row>
    <row r="125" spans="1:72" ht="15.75" customHeight="1">
      <c r="A125" s="142" t="s">
        <v>209</v>
      </c>
      <c r="B125" s="146"/>
      <c r="C125" s="414"/>
      <c r="D125" s="215"/>
      <c r="E125" s="282"/>
      <c r="F125" s="279"/>
      <c r="G125" s="136"/>
      <c r="H125" s="136"/>
      <c r="I125" s="136"/>
      <c r="J125" s="223"/>
      <c r="K125" s="2"/>
      <c r="L125" s="2"/>
      <c r="U125" s="8">
        <f t="shared" si="1"/>
        <v>0</v>
      </c>
      <c r="BF125"/>
      <c r="BG125"/>
      <c r="BH125"/>
      <c r="BI125"/>
      <c r="BJ125"/>
      <c r="BK125"/>
      <c r="BL125"/>
      <c r="BM125"/>
      <c r="BN125"/>
      <c r="BO125"/>
      <c r="BP125"/>
      <c r="BQ125"/>
      <c r="BR125"/>
      <c r="BS125"/>
      <c r="BT125"/>
    </row>
    <row r="126" spans="1:72" ht="15.75" customHeight="1">
      <c r="A126" s="142" t="s">
        <v>190</v>
      </c>
      <c r="B126" s="140">
        <f>B124+B125</f>
        <v>0</v>
      </c>
      <c r="C126" s="414"/>
      <c r="D126" s="215"/>
      <c r="E126" s="282"/>
      <c r="F126" s="279"/>
      <c r="G126" s="136"/>
      <c r="H126" s="136"/>
      <c r="I126" s="136"/>
      <c r="J126" s="223"/>
      <c r="K126" s="2"/>
      <c r="L126" s="2"/>
      <c r="U126" s="8">
        <f t="shared" si="1"/>
        <v>0</v>
      </c>
      <c r="BF126"/>
      <c r="BG126"/>
      <c r="BH126"/>
      <c r="BI126"/>
      <c r="BJ126"/>
      <c r="BK126"/>
      <c r="BL126"/>
      <c r="BM126"/>
      <c r="BN126"/>
      <c r="BO126"/>
      <c r="BP126"/>
      <c r="BQ126"/>
      <c r="BR126"/>
      <c r="BS126"/>
      <c r="BT126"/>
    </row>
    <row r="127" spans="1:72" ht="16.5" customHeight="1">
      <c r="A127" s="142" t="s">
        <v>192</v>
      </c>
      <c r="B127" s="140">
        <f>F133+G133+H133+I133</f>
        <v>0</v>
      </c>
      <c r="C127" s="414"/>
      <c r="D127" s="215"/>
      <c r="E127" s="282"/>
      <c r="F127" s="279"/>
      <c r="G127" s="136"/>
      <c r="H127" s="136"/>
      <c r="I127" s="136"/>
      <c r="J127" s="223"/>
      <c r="K127" s="2"/>
      <c r="L127" s="2"/>
      <c r="U127" s="8">
        <f t="shared" si="1"/>
        <v>0</v>
      </c>
      <c r="BF127"/>
      <c r="BG127"/>
      <c r="BH127"/>
      <c r="BI127"/>
      <c r="BJ127"/>
      <c r="BK127"/>
      <c r="BL127"/>
      <c r="BM127"/>
      <c r="BN127"/>
      <c r="BO127"/>
      <c r="BP127"/>
      <c r="BQ127"/>
      <c r="BR127"/>
      <c r="BS127"/>
      <c r="BT127"/>
    </row>
    <row r="128" spans="1:72" ht="18.75">
      <c r="A128" s="142" t="s">
        <v>58</v>
      </c>
      <c r="B128" s="141">
        <f>B127-B126</f>
        <v>0</v>
      </c>
      <c r="C128" s="414"/>
      <c r="D128" s="215"/>
      <c r="E128" s="282"/>
      <c r="F128" s="279"/>
      <c r="G128" s="136"/>
      <c r="H128" s="136"/>
      <c r="I128" s="136"/>
      <c r="J128" s="223"/>
      <c r="K128" s="2"/>
      <c r="L128" s="2"/>
      <c r="U128" s="8">
        <f t="shared" si="1"/>
        <v>0</v>
      </c>
      <c r="BF128"/>
      <c r="BG128"/>
      <c r="BH128"/>
      <c r="BI128"/>
      <c r="BJ128"/>
      <c r="BK128"/>
      <c r="BL128"/>
      <c r="BM128"/>
      <c r="BN128"/>
      <c r="BO128"/>
      <c r="BP128"/>
      <c r="BQ128"/>
      <c r="BR128"/>
      <c r="BS128"/>
      <c r="BT128"/>
    </row>
    <row r="129" spans="1:72" ht="15.75" customHeight="1" thickBot="1">
      <c r="A129" s="144" t="s">
        <v>194</v>
      </c>
      <c r="B129" s="145"/>
      <c r="C129" s="414"/>
      <c r="D129" s="215"/>
      <c r="E129" s="282"/>
      <c r="F129" s="279"/>
      <c r="G129" s="136"/>
      <c r="H129" s="136"/>
      <c r="I129" s="136"/>
      <c r="J129" s="223"/>
      <c r="K129" s="2"/>
      <c r="L129" s="2"/>
      <c r="U129" s="8">
        <f t="shared" si="1"/>
        <v>0</v>
      </c>
      <c r="BF129"/>
      <c r="BG129"/>
      <c r="BH129"/>
      <c r="BI129"/>
      <c r="BJ129"/>
      <c r="BK129"/>
      <c r="BL129"/>
      <c r="BM129"/>
      <c r="BN129"/>
      <c r="BO129"/>
      <c r="BP129"/>
      <c r="BQ129"/>
      <c r="BR129"/>
      <c r="BS129"/>
      <c r="BT129"/>
    </row>
    <row r="130" spans="1:72" ht="15.75" customHeight="1">
      <c r="A130" s="148" t="s">
        <v>195</v>
      </c>
      <c r="B130" s="533">
        <v>11</v>
      </c>
      <c r="C130" s="414"/>
      <c r="D130" s="215"/>
      <c r="E130" s="282"/>
      <c r="F130" s="279"/>
      <c r="G130" s="136"/>
      <c r="H130" s="136"/>
      <c r="I130" s="136"/>
      <c r="J130" s="223"/>
      <c r="K130" s="2"/>
      <c r="L130" s="2"/>
      <c r="U130" s="8">
        <f t="shared" si="1"/>
        <v>0</v>
      </c>
      <c r="BF130"/>
      <c r="BG130"/>
      <c r="BH130"/>
      <c r="BI130"/>
      <c r="BJ130"/>
      <c r="BK130"/>
      <c r="BL130"/>
      <c r="BM130"/>
      <c r="BN130"/>
      <c r="BO130"/>
      <c r="BP130"/>
      <c r="BQ130"/>
      <c r="BR130"/>
      <c r="BS130"/>
      <c r="BT130"/>
    </row>
    <row r="131" spans="1:72" ht="15.75" customHeight="1">
      <c r="A131" s="149" t="s">
        <v>196</v>
      </c>
      <c r="B131" s="534"/>
      <c r="C131" s="414"/>
      <c r="D131" s="215"/>
      <c r="E131" s="282"/>
      <c r="F131" s="279"/>
      <c r="G131" s="136"/>
      <c r="H131" s="136"/>
      <c r="I131" s="136"/>
      <c r="J131" s="223"/>
      <c r="K131" s="2"/>
      <c r="L131" s="2"/>
      <c r="U131" s="8">
        <f t="shared" si="1"/>
        <v>0</v>
      </c>
      <c r="BF131"/>
      <c r="BG131"/>
      <c r="BH131"/>
      <c r="BI131"/>
      <c r="BJ131"/>
      <c r="BK131"/>
      <c r="BL131"/>
      <c r="BM131"/>
      <c r="BN131"/>
      <c r="BO131"/>
      <c r="BP131"/>
      <c r="BQ131"/>
      <c r="BR131"/>
      <c r="BS131"/>
      <c r="BT131"/>
    </row>
    <row r="132" spans="1:72" ht="16.5" customHeight="1">
      <c r="A132" s="149" t="s">
        <v>197</v>
      </c>
      <c r="B132" s="534"/>
      <c r="C132" s="414"/>
      <c r="D132" s="215"/>
      <c r="E132" s="283"/>
      <c r="F132" s="280"/>
      <c r="G132" s="137"/>
      <c r="H132" s="137"/>
      <c r="I132" s="137"/>
      <c r="J132" s="426"/>
      <c r="K132" s="2"/>
      <c r="L132" s="2"/>
      <c r="U132" s="8">
        <f t="shared" si="1"/>
        <v>0</v>
      </c>
      <c r="BF132"/>
      <c r="BG132"/>
      <c r="BH132"/>
      <c r="BI132"/>
      <c r="BJ132"/>
      <c r="BK132"/>
      <c r="BL132"/>
      <c r="BM132"/>
      <c r="BN132"/>
      <c r="BO132"/>
      <c r="BP132"/>
      <c r="BQ132"/>
      <c r="BR132"/>
      <c r="BS132"/>
      <c r="BT132"/>
    </row>
    <row r="133" spans="1:72" ht="16.5" customHeight="1" thickBot="1">
      <c r="A133" s="150" t="s">
        <v>198</v>
      </c>
      <c r="B133" s="535"/>
      <c r="C133" s="539"/>
      <c r="D133" s="540"/>
      <c r="E133" s="540"/>
      <c r="F133" s="102">
        <f>SUM(F124:F132)</f>
        <v>0</v>
      </c>
      <c r="G133" s="103">
        <f>SUM(G124:G132)</f>
        <v>0</v>
      </c>
      <c r="H133" s="103">
        <f>SUM(H124:H132)</f>
        <v>0</v>
      </c>
      <c r="I133" s="227">
        <f>SUM(I124:I132)</f>
        <v>0</v>
      </c>
      <c r="J133" s="427"/>
      <c r="K133" s="2"/>
      <c r="L133" s="2"/>
      <c r="BF133"/>
      <c r="BG133"/>
      <c r="BH133"/>
      <c r="BI133"/>
      <c r="BJ133"/>
      <c r="BK133"/>
      <c r="BL133"/>
      <c r="BM133"/>
      <c r="BN133"/>
      <c r="BO133"/>
      <c r="BP133"/>
      <c r="BQ133"/>
      <c r="BR133"/>
      <c r="BS133"/>
      <c r="BT133"/>
    </row>
    <row r="134" spans="1:72" s="2" customFormat="1" ht="15.75" thickBot="1">
      <c r="B134" s="230"/>
      <c r="C134" s="413"/>
      <c r="D134" s="232"/>
      <c r="E134" s="100"/>
      <c r="F134" s="104"/>
      <c r="G134" s="104"/>
      <c r="H134" s="104"/>
      <c r="I134" s="104"/>
      <c r="J134" s="226"/>
      <c r="U134" s="8"/>
    </row>
    <row r="135" spans="1:72" ht="56.1" customHeight="1" thickBot="1">
      <c r="A135" s="294" t="s">
        <v>185</v>
      </c>
      <c r="B135" s="295" t="s">
        <v>186</v>
      </c>
      <c r="C135" s="106" t="s">
        <v>122</v>
      </c>
      <c r="D135" s="278" t="s">
        <v>123</v>
      </c>
      <c r="E135" s="322" t="s">
        <v>124</v>
      </c>
      <c r="F135" s="98" t="s">
        <v>125</v>
      </c>
      <c r="G135" s="98" t="s">
        <v>126</v>
      </c>
      <c r="H135" s="98" t="s">
        <v>127</v>
      </c>
      <c r="I135" s="275" t="s">
        <v>187</v>
      </c>
      <c r="J135" s="303" t="s">
        <v>129</v>
      </c>
      <c r="K135" s="2"/>
      <c r="L135" s="2"/>
      <c r="BF135"/>
      <c r="BG135"/>
      <c r="BH135"/>
      <c r="BI135"/>
      <c r="BJ135"/>
      <c r="BK135"/>
      <c r="BL135"/>
      <c r="BM135"/>
      <c r="BN135"/>
      <c r="BO135"/>
      <c r="BP135"/>
      <c r="BQ135"/>
      <c r="BR135"/>
      <c r="BS135"/>
      <c r="BT135"/>
    </row>
    <row r="136" spans="1:72" ht="15.75" customHeight="1">
      <c r="A136" s="142" t="s">
        <v>208</v>
      </c>
      <c r="B136" s="147"/>
      <c r="C136" s="414"/>
      <c r="D136" s="215"/>
      <c r="E136" s="281"/>
      <c r="F136" s="361"/>
      <c r="G136" s="277"/>
      <c r="H136" s="277"/>
      <c r="I136" s="277"/>
      <c r="J136" s="302"/>
      <c r="K136" s="2"/>
      <c r="L136" s="2"/>
      <c r="U136" s="8">
        <f t="shared" ref="U136:U196" si="2">IF(H136&gt;=1,1,0)</f>
        <v>0</v>
      </c>
      <c r="BF136"/>
      <c r="BG136"/>
      <c r="BH136"/>
      <c r="BI136"/>
      <c r="BJ136"/>
      <c r="BK136"/>
      <c r="BL136"/>
      <c r="BM136"/>
      <c r="BN136"/>
      <c r="BO136"/>
      <c r="BP136"/>
      <c r="BQ136"/>
      <c r="BR136"/>
      <c r="BS136"/>
      <c r="BT136"/>
    </row>
    <row r="137" spans="1:72" ht="15.75" customHeight="1">
      <c r="A137" s="142" t="s">
        <v>209</v>
      </c>
      <c r="B137" s="146"/>
      <c r="C137" s="414"/>
      <c r="D137" s="215"/>
      <c r="E137" s="282"/>
      <c r="F137" s="279"/>
      <c r="G137" s="136"/>
      <c r="H137" s="136"/>
      <c r="I137" s="136"/>
      <c r="J137" s="223"/>
      <c r="K137" s="2"/>
      <c r="L137" s="2"/>
      <c r="U137" s="8">
        <f t="shared" si="2"/>
        <v>0</v>
      </c>
      <c r="BF137"/>
      <c r="BG137"/>
      <c r="BH137"/>
      <c r="BI137"/>
      <c r="BJ137"/>
      <c r="BK137"/>
      <c r="BL137"/>
      <c r="BM137"/>
      <c r="BN137"/>
      <c r="BO137"/>
      <c r="BP137"/>
      <c r="BQ137"/>
      <c r="BR137"/>
      <c r="BS137"/>
      <c r="BT137"/>
    </row>
    <row r="138" spans="1:72" ht="15.75" customHeight="1">
      <c r="A138" s="142" t="s">
        <v>190</v>
      </c>
      <c r="B138" s="140">
        <f>B136+B137</f>
        <v>0</v>
      </c>
      <c r="C138" s="414"/>
      <c r="D138" s="215"/>
      <c r="E138" s="282"/>
      <c r="F138" s="279"/>
      <c r="G138" s="136"/>
      <c r="H138" s="136"/>
      <c r="I138" s="136"/>
      <c r="J138" s="223"/>
      <c r="K138" s="2"/>
      <c r="L138" s="2"/>
      <c r="U138" s="8">
        <f t="shared" si="2"/>
        <v>0</v>
      </c>
      <c r="BF138"/>
      <c r="BG138"/>
      <c r="BH138"/>
      <c r="BI138"/>
      <c r="BJ138"/>
      <c r="BK138"/>
      <c r="BL138"/>
      <c r="BM138"/>
      <c r="BN138"/>
      <c r="BO138"/>
      <c r="BP138"/>
      <c r="BQ138"/>
      <c r="BR138"/>
      <c r="BS138"/>
      <c r="BT138"/>
    </row>
    <row r="139" spans="1:72" ht="16.5" customHeight="1">
      <c r="A139" s="142" t="s">
        <v>192</v>
      </c>
      <c r="B139" s="140">
        <f>F145+G145+H145+I145</f>
        <v>0</v>
      </c>
      <c r="C139" s="414"/>
      <c r="D139" s="215"/>
      <c r="E139" s="282"/>
      <c r="F139" s="279"/>
      <c r="G139" s="136"/>
      <c r="H139" s="136"/>
      <c r="I139" s="136"/>
      <c r="J139" s="223"/>
      <c r="K139" s="2"/>
      <c r="L139" s="2"/>
      <c r="U139" s="8">
        <f t="shared" si="2"/>
        <v>0</v>
      </c>
      <c r="BF139"/>
      <c r="BG139"/>
      <c r="BH139"/>
      <c r="BI139"/>
      <c r="BJ139"/>
      <c r="BK139"/>
      <c r="BL139"/>
      <c r="BM139"/>
      <c r="BN139"/>
      <c r="BO139"/>
      <c r="BP139"/>
      <c r="BQ139"/>
      <c r="BR139"/>
      <c r="BS139"/>
      <c r="BT139"/>
    </row>
    <row r="140" spans="1:72" ht="18.75">
      <c r="A140" s="142" t="s">
        <v>58</v>
      </c>
      <c r="B140" s="141">
        <f>B139-B138</f>
        <v>0</v>
      </c>
      <c r="C140" s="414"/>
      <c r="D140" s="215"/>
      <c r="E140" s="282"/>
      <c r="F140" s="279"/>
      <c r="G140" s="136"/>
      <c r="H140" s="136"/>
      <c r="I140" s="136"/>
      <c r="J140" s="223"/>
      <c r="K140" s="2"/>
      <c r="L140" s="2"/>
      <c r="U140" s="8">
        <f t="shared" si="2"/>
        <v>0</v>
      </c>
      <c r="BF140"/>
      <c r="BG140"/>
      <c r="BH140"/>
      <c r="BI140"/>
      <c r="BJ140"/>
      <c r="BK140"/>
      <c r="BL140"/>
      <c r="BM140"/>
      <c r="BN140"/>
      <c r="BO140"/>
      <c r="BP140"/>
      <c r="BQ140"/>
      <c r="BR140"/>
      <c r="BS140"/>
      <c r="BT140"/>
    </row>
    <row r="141" spans="1:72" ht="15.75" customHeight="1" thickBot="1">
      <c r="A141" s="144" t="s">
        <v>194</v>
      </c>
      <c r="B141" s="145"/>
      <c r="C141" s="414"/>
      <c r="D141" s="215"/>
      <c r="E141" s="282"/>
      <c r="F141" s="279"/>
      <c r="G141" s="136"/>
      <c r="H141" s="136"/>
      <c r="I141" s="136"/>
      <c r="J141" s="223"/>
      <c r="K141" s="2"/>
      <c r="L141" s="2"/>
      <c r="U141" s="8">
        <f t="shared" si="2"/>
        <v>0</v>
      </c>
      <c r="BF141"/>
      <c r="BG141"/>
      <c r="BH141"/>
      <c r="BI141"/>
      <c r="BJ141"/>
      <c r="BK141"/>
      <c r="BL141"/>
      <c r="BM141"/>
      <c r="BN141"/>
      <c r="BO141"/>
      <c r="BP141"/>
      <c r="BQ141"/>
      <c r="BR141"/>
      <c r="BS141"/>
      <c r="BT141"/>
    </row>
    <row r="142" spans="1:72" ht="15.75" customHeight="1">
      <c r="A142" s="148" t="s">
        <v>195</v>
      </c>
      <c r="B142" s="533">
        <v>12</v>
      </c>
      <c r="C142" s="414"/>
      <c r="D142" s="215"/>
      <c r="E142" s="282"/>
      <c r="F142" s="279"/>
      <c r="G142" s="136"/>
      <c r="H142" s="136"/>
      <c r="I142" s="136"/>
      <c r="J142" s="223"/>
      <c r="K142" s="2"/>
      <c r="L142" s="2"/>
      <c r="U142" s="8">
        <f t="shared" si="2"/>
        <v>0</v>
      </c>
      <c r="BF142"/>
      <c r="BG142"/>
      <c r="BH142"/>
      <c r="BI142"/>
      <c r="BJ142"/>
      <c r="BK142"/>
      <c r="BL142"/>
      <c r="BM142"/>
      <c r="BN142"/>
      <c r="BO142"/>
      <c r="BP142"/>
      <c r="BQ142"/>
      <c r="BR142"/>
      <c r="BS142"/>
      <c r="BT142"/>
    </row>
    <row r="143" spans="1:72" ht="15.75" customHeight="1">
      <c r="A143" s="149" t="s">
        <v>196</v>
      </c>
      <c r="B143" s="534"/>
      <c r="C143" s="414"/>
      <c r="D143" s="215"/>
      <c r="E143" s="282"/>
      <c r="F143" s="279"/>
      <c r="G143" s="136"/>
      <c r="H143" s="136"/>
      <c r="I143" s="136"/>
      <c r="J143" s="223"/>
      <c r="K143" s="2"/>
      <c r="L143" s="2"/>
      <c r="U143" s="8">
        <f t="shared" si="2"/>
        <v>0</v>
      </c>
      <c r="BF143"/>
      <c r="BG143"/>
      <c r="BH143"/>
      <c r="BI143"/>
      <c r="BJ143"/>
      <c r="BK143"/>
      <c r="BL143"/>
      <c r="BM143"/>
      <c r="BN143"/>
      <c r="BO143"/>
      <c r="BP143"/>
      <c r="BQ143"/>
      <c r="BR143"/>
      <c r="BS143"/>
      <c r="BT143"/>
    </row>
    <row r="144" spans="1:72" ht="16.5" customHeight="1">
      <c r="A144" s="149" t="s">
        <v>197</v>
      </c>
      <c r="B144" s="534"/>
      <c r="C144" s="414"/>
      <c r="D144" s="215"/>
      <c r="E144" s="283"/>
      <c r="F144" s="280"/>
      <c r="G144" s="137"/>
      <c r="H144" s="137"/>
      <c r="I144" s="137"/>
      <c r="J144" s="426"/>
      <c r="K144" s="2"/>
      <c r="L144" s="2"/>
      <c r="U144" s="8">
        <f t="shared" si="2"/>
        <v>0</v>
      </c>
      <c r="BF144"/>
      <c r="BG144"/>
      <c r="BH144"/>
      <c r="BI144"/>
      <c r="BJ144"/>
      <c r="BK144"/>
      <c r="BL144"/>
      <c r="BM144"/>
      <c r="BN144"/>
      <c r="BO144"/>
      <c r="BP144"/>
      <c r="BQ144"/>
      <c r="BR144"/>
      <c r="BS144"/>
      <c r="BT144"/>
    </row>
    <row r="145" spans="1:72" ht="16.5" customHeight="1" thickBot="1">
      <c r="A145" s="150" t="s">
        <v>198</v>
      </c>
      <c r="B145" s="535"/>
      <c r="C145" s="539"/>
      <c r="D145" s="540"/>
      <c r="E145" s="540"/>
      <c r="F145" s="102">
        <f>SUM(F136:F144)</f>
        <v>0</v>
      </c>
      <c r="G145" s="103">
        <f>SUM(G136:G144)</f>
        <v>0</v>
      </c>
      <c r="H145" s="103">
        <f>SUM(H136:H144)</f>
        <v>0</v>
      </c>
      <c r="I145" s="227">
        <f>SUM(I136:I144)</f>
        <v>0</v>
      </c>
      <c r="J145" s="427"/>
      <c r="K145" s="2"/>
      <c r="L145" s="2"/>
      <c r="BF145"/>
      <c r="BG145"/>
      <c r="BH145"/>
      <c r="BI145"/>
      <c r="BJ145"/>
      <c r="BK145"/>
      <c r="BL145"/>
      <c r="BM145"/>
      <c r="BN145"/>
      <c r="BO145"/>
      <c r="BP145"/>
      <c r="BQ145"/>
      <c r="BR145"/>
      <c r="BS145"/>
      <c r="BT145"/>
    </row>
    <row r="146" spans="1:72" s="2" customFormat="1" ht="15.75" thickBot="1">
      <c r="B146" s="230"/>
      <c r="C146" s="413"/>
      <c r="D146" s="232"/>
      <c r="E146" s="100"/>
      <c r="F146" s="104"/>
      <c r="G146" s="104"/>
      <c r="H146" s="104"/>
      <c r="I146" s="104"/>
      <c r="J146" s="226"/>
      <c r="U146" s="8"/>
    </row>
    <row r="147" spans="1:72" ht="56.1" customHeight="1" thickBot="1">
      <c r="A147" s="294" t="s">
        <v>185</v>
      </c>
      <c r="B147" s="295" t="s">
        <v>186</v>
      </c>
      <c r="C147" s="106" t="s">
        <v>122</v>
      </c>
      <c r="D147" s="278" t="s">
        <v>123</v>
      </c>
      <c r="E147" s="322" t="s">
        <v>124</v>
      </c>
      <c r="F147" s="98" t="s">
        <v>125</v>
      </c>
      <c r="G147" s="98" t="s">
        <v>126</v>
      </c>
      <c r="H147" s="98" t="s">
        <v>127</v>
      </c>
      <c r="I147" s="275" t="s">
        <v>187</v>
      </c>
      <c r="J147" s="303" t="s">
        <v>129</v>
      </c>
      <c r="K147" s="2"/>
      <c r="L147" s="2"/>
      <c r="BF147"/>
      <c r="BG147"/>
      <c r="BH147"/>
      <c r="BI147"/>
      <c r="BJ147"/>
      <c r="BK147"/>
      <c r="BL147"/>
      <c r="BM147"/>
      <c r="BN147"/>
      <c r="BO147"/>
      <c r="BP147"/>
      <c r="BQ147"/>
      <c r="BR147"/>
      <c r="BS147"/>
      <c r="BT147"/>
    </row>
    <row r="148" spans="1:72" ht="15.75" customHeight="1">
      <c r="A148" s="142" t="s">
        <v>208</v>
      </c>
      <c r="B148" s="147"/>
      <c r="C148" s="414"/>
      <c r="D148" s="215"/>
      <c r="E148" s="281"/>
      <c r="F148" s="361"/>
      <c r="G148" s="277"/>
      <c r="H148" s="277"/>
      <c r="I148" s="277"/>
      <c r="J148" s="302"/>
      <c r="K148" s="2"/>
      <c r="L148" s="2"/>
      <c r="U148" s="8">
        <f t="shared" si="2"/>
        <v>0</v>
      </c>
      <c r="BF148"/>
      <c r="BG148"/>
      <c r="BH148"/>
      <c r="BI148"/>
      <c r="BJ148"/>
      <c r="BK148"/>
      <c r="BL148"/>
      <c r="BM148"/>
      <c r="BN148"/>
      <c r="BO148"/>
      <c r="BP148"/>
      <c r="BQ148"/>
      <c r="BR148"/>
      <c r="BS148"/>
      <c r="BT148"/>
    </row>
    <row r="149" spans="1:72" ht="15.75" customHeight="1">
      <c r="A149" s="142" t="s">
        <v>209</v>
      </c>
      <c r="B149" s="146"/>
      <c r="C149" s="414"/>
      <c r="D149" s="215"/>
      <c r="E149" s="282"/>
      <c r="F149" s="279"/>
      <c r="G149" s="136"/>
      <c r="H149" s="136"/>
      <c r="I149" s="136"/>
      <c r="J149" s="223"/>
      <c r="K149" s="2"/>
      <c r="L149" s="2"/>
      <c r="U149" s="8">
        <f t="shared" si="2"/>
        <v>0</v>
      </c>
      <c r="BF149"/>
      <c r="BG149"/>
      <c r="BH149"/>
      <c r="BI149"/>
      <c r="BJ149"/>
      <c r="BK149"/>
      <c r="BL149"/>
      <c r="BM149"/>
      <c r="BN149"/>
      <c r="BO149"/>
      <c r="BP149"/>
      <c r="BQ149"/>
      <c r="BR149"/>
      <c r="BS149"/>
      <c r="BT149"/>
    </row>
    <row r="150" spans="1:72" ht="15.75" customHeight="1">
      <c r="A150" s="142" t="s">
        <v>190</v>
      </c>
      <c r="B150" s="140">
        <f>B148+B149</f>
        <v>0</v>
      </c>
      <c r="C150" s="414"/>
      <c r="D150" s="215"/>
      <c r="E150" s="282"/>
      <c r="F150" s="279"/>
      <c r="G150" s="136"/>
      <c r="H150" s="136"/>
      <c r="I150" s="136"/>
      <c r="J150" s="223"/>
      <c r="K150" s="2"/>
      <c r="L150" s="2"/>
      <c r="U150" s="8">
        <f t="shared" si="2"/>
        <v>0</v>
      </c>
      <c r="BF150"/>
      <c r="BG150"/>
      <c r="BH150"/>
      <c r="BI150"/>
      <c r="BJ150"/>
      <c r="BK150"/>
      <c r="BL150"/>
      <c r="BM150"/>
      <c r="BN150"/>
      <c r="BO150"/>
      <c r="BP150"/>
      <c r="BQ150"/>
      <c r="BR150"/>
      <c r="BS150"/>
      <c r="BT150"/>
    </row>
    <row r="151" spans="1:72" ht="16.5" customHeight="1">
      <c r="A151" s="142" t="s">
        <v>192</v>
      </c>
      <c r="B151" s="140">
        <f>F157+G157+H157+I157</f>
        <v>0</v>
      </c>
      <c r="C151" s="414"/>
      <c r="D151" s="215"/>
      <c r="E151" s="282"/>
      <c r="F151" s="279"/>
      <c r="G151" s="136"/>
      <c r="H151" s="136"/>
      <c r="I151" s="136"/>
      <c r="J151" s="223"/>
      <c r="K151" s="2"/>
      <c r="L151" s="2"/>
      <c r="U151" s="8">
        <f t="shared" si="2"/>
        <v>0</v>
      </c>
      <c r="BF151"/>
      <c r="BG151"/>
      <c r="BH151"/>
      <c r="BI151"/>
      <c r="BJ151"/>
      <c r="BK151"/>
      <c r="BL151"/>
      <c r="BM151"/>
      <c r="BN151"/>
      <c r="BO151"/>
      <c r="BP151"/>
      <c r="BQ151"/>
      <c r="BR151"/>
      <c r="BS151"/>
      <c r="BT151"/>
    </row>
    <row r="152" spans="1:72" ht="18.75">
      <c r="A152" s="142" t="s">
        <v>58</v>
      </c>
      <c r="B152" s="141">
        <f>B151-B150</f>
        <v>0</v>
      </c>
      <c r="C152" s="414"/>
      <c r="D152" s="215"/>
      <c r="E152" s="282"/>
      <c r="F152" s="279"/>
      <c r="G152" s="136"/>
      <c r="H152" s="136"/>
      <c r="I152" s="136"/>
      <c r="J152" s="223"/>
      <c r="K152" s="2"/>
      <c r="L152" s="2"/>
      <c r="U152" s="8">
        <f t="shared" si="2"/>
        <v>0</v>
      </c>
      <c r="BF152"/>
      <c r="BG152"/>
      <c r="BH152"/>
      <c r="BI152"/>
      <c r="BJ152"/>
      <c r="BK152"/>
      <c r="BL152"/>
      <c r="BM152"/>
      <c r="BN152"/>
      <c r="BO152"/>
      <c r="BP152"/>
      <c r="BQ152"/>
      <c r="BR152"/>
      <c r="BS152"/>
      <c r="BT152"/>
    </row>
    <row r="153" spans="1:72" ht="15.75" customHeight="1" thickBot="1">
      <c r="A153" s="144" t="s">
        <v>194</v>
      </c>
      <c r="B153" s="145"/>
      <c r="C153" s="414"/>
      <c r="D153" s="215"/>
      <c r="E153" s="282"/>
      <c r="F153" s="279"/>
      <c r="G153" s="136"/>
      <c r="H153" s="136"/>
      <c r="I153" s="136"/>
      <c r="J153" s="223"/>
      <c r="K153" s="2"/>
      <c r="L153" s="2"/>
      <c r="U153" s="8">
        <f t="shared" si="2"/>
        <v>0</v>
      </c>
      <c r="BF153"/>
      <c r="BG153"/>
      <c r="BH153"/>
      <c r="BI153"/>
      <c r="BJ153"/>
      <c r="BK153"/>
      <c r="BL153"/>
      <c r="BM153"/>
      <c r="BN153"/>
      <c r="BO153"/>
      <c r="BP153"/>
      <c r="BQ153"/>
      <c r="BR153"/>
      <c r="BS153"/>
      <c r="BT153"/>
    </row>
    <row r="154" spans="1:72" ht="15.75" customHeight="1">
      <c r="A154" s="148" t="s">
        <v>195</v>
      </c>
      <c r="B154" s="533">
        <v>13</v>
      </c>
      <c r="C154" s="414"/>
      <c r="D154" s="215"/>
      <c r="E154" s="282"/>
      <c r="F154" s="279"/>
      <c r="G154" s="136"/>
      <c r="H154" s="136"/>
      <c r="I154" s="136"/>
      <c r="J154" s="223"/>
      <c r="K154" s="2"/>
      <c r="L154" s="2"/>
      <c r="U154" s="8">
        <f t="shared" si="2"/>
        <v>0</v>
      </c>
      <c r="BF154"/>
      <c r="BG154"/>
      <c r="BH154"/>
      <c r="BI154"/>
      <c r="BJ154"/>
      <c r="BK154"/>
      <c r="BL154"/>
      <c r="BM154"/>
      <c r="BN154"/>
      <c r="BO154"/>
      <c r="BP154"/>
      <c r="BQ154"/>
      <c r="BR154"/>
      <c r="BS154"/>
      <c r="BT154"/>
    </row>
    <row r="155" spans="1:72" ht="15.75" customHeight="1">
      <c r="A155" s="149" t="s">
        <v>196</v>
      </c>
      <c r="B155" s="534"/>
      <c r="C155" s="414"/>
      <c r="D155" s="215"/>
      <c r="E155" s="282"/>
      <c r="F155" s="279"/>
      <c r="G155" s="136"/>
      <c r="H155" s="136"/>
      <c r="I155" s="136"/>
      <c r="J155" s="223"/>
      <c r="K155" s="2"/>
      <c r="L155" s="2"/>
      <c r="U155" s="8">
        <f t="shared" si="2"/>
        <v>0</v>
      </c>
      <c r="BF155"/>
      <c r="BG155"/>
      <c r="BH155"/>
      <c r="BI155"/>
      <c r="BJ155"/>
      <c r="BK155"/>
      <c r="BL155"/>
      <c r="BM155"/>
      <c r="BN155"/>
      <c r="BO155"/>
      <c r="BP155"/>
      <c r="BQ155"/>
      <c r="BR155"/>
      <c r="BS155"/>
      <c r="BT155"/>
    </row>
    <row r="156" spans="1:72" ht="16.5" customHeight="1">
      <c r="A156" s="149" t="s">
        <v>197</v>
      </c>
      <c r="B156" s="534"/>
      <c r="C156" s="414"/>
      <c r="D156" s="215"/>
      <c r="E156" s="283"/>
      <c r="F156" s="280"/>
      <c r="G156" s="137"/>
      <c r="H156" s="137"/>
      <c r="I156" s="137"/>
      <c r="J156" s="426"/>
      <c r="K156" s="2"/>
      <c r="L156" s="2"/>
      <c r="U156" s="8">
        <f t="shared" si="2"/>
        <v>0</v>
      </c>
      <c r="BF156"/>
      <c r="BG156"/>
      <c r="BH156"/>
      <c r="BI156"/>
      <c r="BJ156"/>
      <c r="BK156"/>
      <c r="BL156"/>
      <c r="BM156"/>
      <c r="BN156"/>
      <c r="BO156"/>
      <c r="BP156"/>
      <c r="BQ156"/>
      <c r="BR156"/>
      <c r="BS156"/>
      <c r="BT156"/>
    </row>
    <row r="157" spans="1:72" ht="16.5" customHeight="1" thickBot="1">
      <c r="A157" s="150" t="s">
        <v>198</v>
      </c>
      <c r="B157" s="535"/>
      <c r="C157" s="539"/>
      <c r="D157" s="540"/>
      <c r="E157" s="540"/>
      <c r="F157" s="102">
        <f>SUM(F148:F156)</f>
        <v>0</v>
      </c>
      <c r="G157" s="103">
        <f>SUM(G148:G156)</f>
        <v>0</v>
      </c>
      <c r="H157" s="103">
        <f>SUM(H148:H156)</f>
        <v>0</v>
      </c>
      <c r="I157" s="227">
        <f>SUM(I148:I156)</f>
        <v>0</v>
      </c>
      <c r="J157" s="427"/>
      <c r="K157" s="2"/>
      <c r="L157" s="2"/>
      <c r="BF157"/>
      <c r="BG157"/>
      <c r="BH157"/>
      <c r="BI157"/>
      <c r="BJ157"/>
      <c r="BK157"/>
      <c r="BL157"/>
      <c r="BM157"/>
      <c r="BN157"/>
      <c r="BO157"/>
      <c r="BP157"/>
      <c r="BQ157"/>
      <c r="BR157"/>
      <c r="BS157"/>
      <c r="BT157"/>
    </row>
    <row r="158" spans="1:72" s="2" customFormat="1" ht="15.75" thickBot="1">
      <c r="B158" s="230"/>
      <c r="C158" s="413"/>
      <c r="D158" s="232"/>
      <c r="E158" s="100"/>
      <c r="F158" s="104"/>
      <c r="G158" s="104"/>
      <c r="H158" s="104"/>
      <c r="I158" s="104"/>
      <c r="J158" s="226"/>
      <c r="U158" s="8"/>
    </row>
    <row r="159" spans="1:72" ht="56.1" customHeight="1" thickBot="1">
      <c r="A159" s="294" t="s">
        <v>185</v>
      </c>
      <c r="B159" s="295" t="s">
        <v>186</v>
      </c>
      <c r="C159" s="106" t="s">
        <v>122</v>
      </c>
      <c r="D159" s="278" t="s">
        <v>123</v>
      </c>
      <c r="E159" s="322" t="s">
        <v>124</v>
      </c>
      <c r="F159" s="98" t="s">
        <v>125</v>
      </c>
      <c r="G159" s="98" t="s">
        <v>126</v>
      </c>
      <c r="H159" s="98" t="s">
        <v>127</v>
      </c>
      <c r="I159" s="275" t="s">
        <v>187</v>
      </c>
      <c r="J159" s="303" t="s">
        <v>129</v>
      </c>
      <c r="K159" s="2"/>
      <c r="L159" s="2"/>
      <c r="BF159"/>
      <c r="BG159"/>
      <c r="BH159"/>
      <c r="BI159"/>
      <c r="BJ159"/>
      <c r="BK159"/>
      <c r="BL159"/>
      <c r="BM159"/>
      <c r="BN159"/>
      <c r="BO159"/>
      <c r="BP159"/>
      <c r="BQ159"/>
      <c r="BR159"/>
      <c r="BS159"/>
      <c r="BT159"/>
    </row>
    <row r="160" spans="1:72" ht="15.75" customHeight="1">
      <c r="A160" s="142" t="s">
        <v>208</v>
      </c>
      <c r="B160" s="147"/>
      <c r="C160" s="414"/>
      <c r="D160" s="215"/>
      <c r="E160" s="281"/>
      <c r="F160" s="361"/>
      <c r="G160" s="277"/>
      <c r="H160" s="277"/>
      <c r="I160" s="277"/>
      <c r="J160" s="302"/>
      <c r="K160" s="2"/>
      <c r="L160" s="2"/>
      <c r="U160" s="8">
        <f t="shared" si="2"/>
        <v>0</v>
      </c>
      <c r="BF160"/>
      <c r="BG160"/>
      <c r="BH160"/>
      <c r="BI160"/>
      <c r="BJ160"/>
      <c r="BK160"/>
      <c r="BL160"/>
      <c r="BM160"/>
      <c r="BN160"/>
      <c r="BO160"/>
      <c r="BP160"/>
      <c r="BQ160"/>
      <c r="BR160"/>
      <c r="BS160"/>
      <c r="BT160"/>
    </row>
    <row r="161" spans="1:72" ht="15.75" customHeight="1">
      <c r="A161" s="142" t="s">
        <v>209</v>
      </c>
      <c r="B161" s="146"/>
      <c r="C161" s="414"/>
      <c r="D161" s="215"/>
      <c r="E161" s="282"/>
      <c r="F161" s="279"/>
      <c r="G161" s="136"/>
      <c r="H161" s="136"/>
      <c r="I161" s="136"/>
      <c r="J161" s="223"/>
      <c r="K161" s="2"/>
      <c r="L161" s="2"/>
      <c r="U161" s="8">
        <f t="shared" si="2"/>
        <v>0</v>
      </c>
      <c r="BF161"/>
      <c r="BG161"/>
      <c r="BH161"/>
      <c r="BI161"/>
      <c r="BJ161"/>
      <c r="BK161"/>
      <c r="BL161"/>
      <c r="BM161"/>
      <c r="BN161"/>
      <c r="BO161"/>
      <c r="BP161"/>
      <c r="BQ161"/>
      <c r="BR161"/>
      <c r="BS161"/>
      <c r="BT161"/>
    </row>
    <row r="162" spans="1:72" ht="15.75" customHeight="1">
      <c r="A162" s="142" t="s">
        <v>190</v>
      </c>
      <c r="B162" s="140">
        <f>B160+B161</f>
        <v>0</v>
      </c>
      <c r="C162" s="414"/>
      <c r="D162" s="215"/>
      <c r="E162" s="282"/>
      <c r="F162" s="279"/>
      <c r="G162" s="136"/>
      <c r="H162" s="136"/>
      <c r="I162" s="136"/>
      <c r="J162" s="223"/>
      <c r="K162" s="2"/>
      <c r="L162" s="2"/>
      <c r="U162" s="8">
        <f t="shared" si="2"/>
        <v>0</v>
      </c>
      <c r="BF162"/>
      <c r="BG162"/>
      <c r="BH162"/>
      <c r="BI162"/>
      <c r="BJ162"/>
      <c r="BK162"/>
      <c r="BL162"/>
      <c r="BM162"/>
      <c r="BN162"/>
      <c r="BO162"/>
      <c r="BP162"/>
      <c r="BQ162"/>
      <c r="BR162"/>
      <c r="BS162"/>
      <c r="BT162"/>
    </row>
    <row r="163" spans="1:72" ht="16.5" customHeight="1">
      <c r="A163" s="142" t="s">
        <v>192</v>
      </c>
      <c r="B163" s="140">
        <f>F169+G169+H169+I169</f>
        <v>0</v>
      </c>
      <c r="C163" s="414"/>
      <c r="D163" s="215"/>
      <c r="E163" s="282"/>
      <c r="F163" s="279"/>
      <c r="G163" s="136"/>
      <c r="H163" s="136"/>
      <c r="I163" s="136"/>
      <c r="J163" s="223"/>
      <c r="K163" s="2"/>
      <c r="L163" s="2"/>
      <c r="U163" s="8">
        <f t="shared" si="2"/>
        <v>0</v>
      </c>
      <c r="BF163"/>
      <c r="BG163"/>
      <c r="BH163"/>
      <c r="BI163"/>
      <c r="BJ163"/>
      <c r="BK163"/>
      <c r="BL163"/>
      <c r="BM163"/>
      <c r="BN163"/>
      <c r="BO163"/>
      <c r="BP163"/>
      <c r="BQ163"/>
      <c r="BR163"/>
      <c r="BS163"/>
      <c r="BT163"/>
    </row>
    <row r="164" spans="1:72" ht="18.75">
      <c r="A164" s="142" t="s">
        <v>58</v>
      </c>
      <c r="B164" s="141">
        <f>B163-B162</f>
        <v>0</v>
      </c>
      <c r="C164" s="414"/>
      <c r="D164" s="215"/>
      <c r="E164" s="282"/>
      <c r="F164" s="279"/>
      <c r="G164" s="136"/>
      <c r="H164" s="136"/>
      <c r="I164" s="136"/>
      <c r="J164" s="223"/>
      <c r="K164" s="2"/>
      <c r="L164" s="2"/>
      <c r="U164" s="8">
        <f t="shared" si="2"/>
        <v>0</v>
      </c>
      <c r="BF164"/>
      <c r="BG164"/>
      <c r="BH164"/>
      <c r="BI164"/>
      <c r="BJ164"/>
      <c r="BK164"/>
      <c r="BL164"/>
      <c r="BM164"/>
      <c r="BN164"/>
      <c r="BO164"/>
      <c r="BP164"/>
      <c r="BQ164"/>
      <c r="BR164"/>
      <c r="BS164"/>
      <c r="BT164"/>
    </row>
    <row r="165" spans="1:72" ht="15.75" customHeight="1" thickBot="1">
      <c r="A165" s="144" t="s">
        <v>194</v>
      </c>
      <c r="B165" s="145"/>
      <c r="C165" s="414"/>
      <c r="D165" s="215"/>
      <c r="E165" s="282"/>
      <c r="F165" s="279"/>
      <c r="G165" s="136"/>
      <c r="H165" s="136"/>
      <c r="I165" s="136"/>
      <c r="J165" s="223"/>
      <c r="K165" s="2"/>
      <c r="L165" s="2"/>
      <c r="U165" s="8">
        <f t="shared" si="2"/>
        <v>0</v>
      </c>
      <c r="BF165"/>
      <c r="BG165"/>
      <c r="BH165"/>
      <c r="BI165"/>
      <c r="BJ165"/>
      <c r="BK165"/>
      <c r="BL165"/>
      <c r="BM165"/>
      <c r="BN165"/>
      <c r="BO165"/>
      <c r="BP165"/>
      <c r="BQ165"/>
      <c r="BR165"/>
      <c r="BS165"/>
      <c r="BT165"/>
    </row>
    <row r="166" spans="1:72" ht="15.75" customHeight="1">
      <c r="A166" s="148" t="s">
        <v>195</v>
      </c>
      <c r="B166" s="533">
        <v>14</v>
      </c>
      <c r="C166" s="414"/>
      <c r="D166" s="215"/>
      <c r="E166" s="282"/>
      <c r="F166" s="279"/>
      <c r="G166" s="136"/>
      <c r="H166" s="136"/>
      <c r="I166" s="136"/>
      <c r="J166" s="223"/>
      <c r="K166" s="2"/>
      <c r="L166" s="2"/>
      <c r="U166" s="8">
        <f t="shared" si="2"/>
        <v>0</v>
      </c>
      <c r="BF166"/>
      <c r="BG166"/>
      <c r="BH166"/>
      <c r="BI166"/>
      <c r="BJ166"/>
      <c r="BK166"/>
      <c r="BL166"/>
      <c r="BM166"/>
      <c r="BN166"/>
      <c r="BO166"/>
      <c r="BP166"/>
      <c r="BQ166"/>
      <c r="BR166"/>
      <c r="BS166"/>
      <c r="BT166"/>
    </row>
    <row r="167" spans="1:72" ht="15.75" customHeight="1">
      <c r="A167" s="149" t="s">
        <v>196</v>
      </c>
      <c r="B167" s="534"/>
      <c r="C167" s="414"/>
      <c r="D167" s="215"/>
      <c r="E167" s="282"/>
      <c r="F167" s="279"/>
      <c r="G167" s="136"/>
      <c r="H167" s="136"/>
      <c r="I167" s="136"/>
      <c r="J167" s="223"/>
      <c r="K167" s="2"/>
      <c r="L167" s="2"/>
      <c r="U167" s="8">
        <f t="shared" si="2"/>
        <v>0</v>
      </c>
      <c r="BF167"/>
      <c r="BG167"/>
      <c r="BH167"/>
      <c r="BI167"/>
      <c r="BJ167"/>
      <c r="BK167"/>
      <c r="BL167"/>
      <c r="BM167"/>
      <c r="BN167"/>
      <c r="BO167"/>
      <c r="BP167"/>
      <c r="BQ167"/>
      <c r="BR167"/>
      <c r="BS167"/>
      <c r="BT167"/>
    </row>
    <row r="168" spans="1:72" ht="16.5" customHeight="1">
      <c r="A168" s="149" t="s">
        <v>197</v>
      </c>
      <c r="B168" s="534"/>
      <c r="C168" s="414"/>
      <c r="D168" s="215"/>
      <c r="E168" s="283"/>
      <c r="F168" s="280"/>
      <c r="G168" s="137"/>
      <c r="H168" s="137"/>
      <c r="I168" s="137"/>
      <c r="J168" s="426"/>
      <c r="K168" s="2"/>
      <c r="L168" s="2"/>
      <c r="U168" s="8">
        <f t="shared" si="2"/>
        <v>0</v>
      </c>
      <c r="BF168"/>
      <c r="BG168"/>
      <c r="BH168"/>
      <c r="BI168"/>
      <c r="BJ168"/>
      <c r="BK168"/>
      <c r="BL168"/>
      <c r="BM168"/>
      <c r="BN168"/>
      <c r="BO168"/>
      <c r="BP168"/>
      <c r="BQ168"/>
      <c r="BR168"/>
      <c r="BS168"/>
      <c r="BT168"/>
    </row>
    <row r="169" spans="1:72" ht="16.5" customHeight="1" thickBot="1">
      <c r="A169" s="150" t="s">
        <v>198</v>
      </c>
      <c r="B169" s="535"/>
      <c r="C169" s="539"/>
      <c r="D169" s="540"/>
      <c r="E169" s="540"/>
      <c r="F169" s="102">
        <f>SUM(F160:F168)</f>
        <v>0</v>
      </c>
      <c r="G169" s="103">
        <f>SUM(G160:G168)</f>
        <v>0</v>
      </c>
      <c r="H169" s="103">
        <f>SUM(H160:H168)</f>
        <v>0</v>
      </c>
      <c r="I169" s="227">
        <f>SUM(I160:I168)</f>
        <v>0</v>
      </c>
      <c r="J169" s="427"/>
      <c r="K169" s="2"/>
      <c r="L169" s="2"/>
      <c r="BF169"/>
      <c r="BG169"/>
      <c r="BH169"/>
      <c r="BI169"/>
      <c r="BJ169"/>
      <c r="BK169"/>
      <c r="BL169"/>
      <c r="BM169"/>
      <c r="BN169"/>
      <c r="BO169"/>
      <c r="BP169"/>
      <c r="BQ169"/>
      <c r="BR169"/>
      <c r="BS169"/>
      <c r="BT169"/>
    </row>
    <row r="170" spans="1:72" s="2" customFormat="1" ht="15.75" thickBot="1">
      <c r="B170" s="230"/>
      <c r="C170" s="413"/>
      <c r="D170" s="232"/>
      <c r="E170" s="100"/>
      <c r="F170" s="104"/>
      <c r="G170" s="104"/>
      <c r="H170" s="104"/>
      <c r="I170" s="104"/>
      <c r="J170" s="226"/>
      <c r="U170" s="8"/>
    </row>
    <row r="171" spans="1:72" ht="56.1" customHeight="1" thickBot="1">
      <c r="A171" s="294" t="s">
        <v>185</v>
      </c>
      <c r="B171" s="295" t="s">
        <v>186</v>
      </c>
      <c r="C171" s="106" t="s">
        <v>122</v>
      </c>
      <c r="D171" s="278" t="s">
        <v>123</v>
      </c>
      <c r="E171" s="322" t="s">
        <v>124</v>
      </c>
      <c r="F171" s="98" t="s">
        <v>125</v>
      </c>
      <c r="G171" s="98" t="s">
        <v>126</v>
      </c>
      <c r="H171" s="98" t="s">
        <v>127</v>
      </c>
      <c r="I171" s="275" t="s">
        <v>187</v>
      </c>
      <c r="J171" s="303" t="s">
        <v>129</v>
      </c>
      <c r="K171" s="2"/>
      <c r="L171" s="2"/>
      <c r="BF171"/>
      <c r="BG171"/>
      <c r="BH171"/>
      <c r="BI171"/>
      <c r="BJ171"/>
      <c r="BK171"/>
      <c r="BL171"/>
      <c r="BM171"/>
      <c r="BN171"/>
      <c r="BO171"/>
      <c r="BP171"/>
      <c r="BQ171"/>
      <c r="BR171"/>
      <c r="BS171"/>
      <c r="BT171"/>
    </row>
    <row r="172" spans="1:72" ht="15.75" customHeight="1">
      <c r="A172" s="142" t="s">
        <v>208</v>
      </c>
      <c r="B172" s="147"/>
      <c r="C172" s="414"/>
      <c r="D172" s="215"/>
      <c r="E172" s="281"/>
      <c r="F172" s="361"/>
      <c r="G172" s="277"/>
      <c r="H172" s="277"/>
      <c r="I172" s="277"/>
      <c r="J172" s="302"/>
      <c r="K172" s="2"/>
      <c r="L172" s="2"/>
      <c r="U172" s="8">
        <f t="shared" si="2"/>
        <v>0</v>
      </c>
      <c r="BF172"/>
      <c r="BG172"/>
      <c r="BH172"/>
      <c r="BI172"/>
      <c r="BJ172"/>
      <c r="BK172"/>
      <c r="BL172"/>
      <c r="BM172"/>
      <c r="BN172"/>
      <c r="BO172"/>
      <c r="BP172"/>
      <c r="BQ172"/>
      <c r="BR172"/>
      <c r="BS172"/>
      <c r="BT172"/>
    </row>
    <row r="173" spans="1:72" ht="15.75" customHeight="1">
      <c r="A173" s="142" t="s">
        <v>209</v>
      </c>
      <c r="B173" s="146"/>
      <c r="C173" s="414"/>
      <c r="D173" s="215"/>
      <c r="E173" s="282"/>
      <c r="F173" s="279"/>
      <c r="G173" s="136"/>
      <c r="H173" s="136"/>
      <c r="I173" s="136"/>
      <c r="J173" s="223"/>
      <c r="K173" s="2"/>
      <c r="L173" s="2"/>
      <c r="U173" s="8">
        <f t="shared" si="2"/>
        <v>0</v>
      </c>
      <c r="BF173"/>
      <c r="BG173"/>
      <c r="BH173"/>
      <c r="BI173"/>
      <c r="BJ173"/>
      <c r="BK173"/>
      <c r="BL173"/>
      <c r="BM173"/>
      <c r="BN173"/>
      <c r="BO173"/>
      <c r="BP173"/>
      <c r="BQ173"/>
      <c r="BR173"/>
      <c r="BS173"/>
      <c r="BT173"/>
    </row>
    <row r="174" spans="1:72" ht="15.75" customHeight="1">
      <c r="A174" s="142" t="s">
        <v>190</v>
      </c>
      <c r="B174" s="140">
        <f>B172+B173</f>
        <v>0</v>
      </c>
      <c r="C174" s="414"/>
      <c r="D174" s="215"/>
      <c r="E174" s="282"/>
      <c r="F174" s="279"/>
      <c r="G174" s="136"/>
      <c r="H174" s="136"/>
      <c r="I174" s="136"/>
      <c r="J174" s="223"/>
      <c r="K174" s="2"/>
      <c r="L174" s="2"/>
      <c r="U174" s="8">
        <f t="shared" si="2"/>
        <v>0</v>
      </c>
      <c r="BF174"/>
      <c r="BG174"/>
      <c r="BH174"/>
      <c r="BI174"/>
      <c r="BJ174"/>
      <c r="BK174"/>
      <c r="BL174"/>
      <c r="BM174"/>
      <c r="BN174"/>
      <c r="BO174"/>
      <c r="BP174"/>
      <c r="BQ174"/>
      <c r="BR174"/>
      <c r="BS174"/>
      <c r="BT174"/>
    </row>
    <row r="175" spans="1:72" ht="16.5" customHeight="1">
      <c r="A175" s="142" t="s">
        <v>192</v>
      </c>
      <c r="B175" s="140">
        <f>F181+G181+H181+I181</f>
        <v>0</v>
      </c>
      <c r="C175" s="414"/>
      <c r="D175" s="215"/>
      <c r="E175" s="282"/>
      <c r="F175" s="279"/>
      <c r="G175" s="136"/>
      <c r="H175" s="136"/>
      <c r="I175" s="136"/>
      <c r="J175" s="223"/>
      <c r="K175" s="2"/>
      <c r="L175" s="2"/>
      <c r="U175" s="8">
        <f t="shared" si="2"/>
        <v>0</v>
      </c>
      <c r="BF175"/>
      <c r="BG175"/>
      <c r="BH175"/>
      <c r="BI175"/>
      <c r="BJ175"/>
      <c r="BK175"/>
      <c r="BL175"/>
      <c r="BM175"/>
      <c r="BN175"/>
      <c r="BO175"/>
      <c r="BP175"/>
      <c r="BQ175"/>
      <c r="BR175"/>
      <c r="BS175"/>
      <c r="BT175"/>
    </row>
    <row r="176" spans="1:72" ht="18.75">
      <c r="A176" s="142" t="s">
        <v>58</v>
      </c>
      <c r="B176" s="141">
        <f>B175-B174</f>
        <v>0</v>
      </c>
      <c r="C176" s="414"/>
      <c r="D176" s="215"/>
      <c r="E176" s="282"/>
      <c r="F176" s="279"/>
      <c r="G176" s="136"/>
      <c r="H176" s="136"/>
      <c r="I176" s="136"/>
      <c r="J176" s="223"/>
      <c r="K176" s="2"/>
      <c r="L176" s="2"/>
      <c r="U176" s="8">
        <f t="shared" si="2"/>
        <v>0</v>
      </c>
      <c r="BF176"/>
      <c r="BG176"/>
      <c r="BH176"/>
      <c r="BI176"/>
      <c r="BJ176"/>
      <c r="BK176"/>
      <c r="BL176"/>
      <c r="BM176"/>
      <c r="BN176"/>
      <c r="BO176"/>
      <c r="BP176"/>
      <c r="BQ176"/>
      <c r="BR176"/>
      <c r="BS176"/>
      <c r="BT176"/>
    </row>
    <row r="177" spans="1:72" ht="15.75" customHeight="1" thickBot="1">
      <c r="A177" s="144" t="s">
        <v>194</v>
      </c>
      <c r="B177" s="145"/>
      <c r="C177" s="414"/>
      <c r="D177" s="215"/>
      <c r="E177" s="282"/>
      <c r="F177" s="279"/>
      <c r="G177" s="136"/>
      <c r="H177" s="136"/>
      <c r="I177" s="136"/>
      <c r="J177" s="223"/>
      <c r="K177" s="2"/>
      <c r="L177" s="2"/>
      <c r="U177" s="8">
        <f t="shared" si="2"/>
        <v>0</v>
      </c>
      <c r="BF177"/>
      <c r="BG177"/>
      <c r="BH177"/>
      <c r="BI177"/>
      <c r="BJ177"/>
      <c r="BK177"/>
      <c r="BL177"/>
      <c r="BM177"/>
      <c r="BN177"/>
      <c r="BO177"/>
      <c r="BP177"/>
      <c r="BQ177"/>
      <c r="BR177"/>
      <c r="BS177"/>
      <c r="BT177"/>
    </row>
    <row r="178" spans="1:72" ht="15.75" customHeight="1">
      <c r="A178" s="148" t="s">
        <v>195</v>
      </c>
      <c r="B178" s="533">
        <v>15</v>
      </c>
      <c r="C178" s="414"/>
      <c r="D178" s="215"/>
      <c r="E178" s="282"/>
      <c r="F178" s="279"/>
      <c r="G178" s="136"/>
      <c r="H178" s="136"/>
      <c r="I178" s="136"/>
      <c r="J178" s="223"/>
      <c r="K178" s="2"/>
      <c r="L178" s="2"/>
      <c r="U178" s="8">
        <f t="shared" si="2"/>
        <v>0</v>
      </c>
      <c r="BF178"/>
      <c r="BG178"/>
      <c r="BH178"/>
      <c r="BI178"/>
      <c r="BJ178"/>
      <c r="BK178"/>
      <c r="BL178"/>
      <c r="BM178"/>
      <c r="BN178"/>
      <c r="BO178"/>
      <c r="BP178"/>
      <c r="BQ178"/>
      <c r="BR178"/>
      <c r="BS178"/>
      <c r="BT178"/>
    </row>
    <row r="179" spans="1:72" ht="15.75" customHeight="1">
      <c r="A179" s="149" t="s">
        <v>196</v>
      </c>
      <c r="B179" s="534"/>
      <c r="C179" s="414"/>
      <c r="D179" s="215"/>
      <c r="E179" s="282"/>
      <c r="F179" s="279"/>
      <c r="G179" s="136"/>
      <c r="H179" s="136"/>
      <c r="I179" s="136"/>
      <c r="J179" s="223"/>
      <c r="K179" s="2"/>
      <c r="L179" s="2"/>
      <c r="U179" s="8">
        <f t="shared" si="2"/>
        <v>0</v>
      </c>
      <c r="BF179"/>
      <c r="BG179"/>
      <c r="BH179"/>
      <c r="BI179"/>
      <c r="BJ179"/>
      <c r="BK179"/>
      <c r="BL179"/>
      <c r="BM179"/>
      <c r="BN179"/>
      <c r="BO179"/>
      <c r="BP179"/>
      <c r="BQ179"/>
      <c r="BR179"/>
      <c r="BS179"/>
      <c r="BT179"/>
    </row>
    <row r="180" spans="1:72" ht="16.5" customHeight="1">
      <c r="A180" s="149" t="s">
        <v>197</v>
      </c>
      <c r="B180" s="534"/>
      <c r="C180" s="414"/>
      <c r="D180" s="215"/>
      <c r="E180" s="283"/>
      <c r="F180" s="280"/>
      <c r="G180" s="137"/>
      <c r="H180" s="137"/>
      <c r="I180" s="137"/>
      <c r="J180" s="426"/>
      <c r="K180" s="2"/>
      <c r="L180" s="2"/>
      <c r="U180" s="8">
        <f t="shared" si="2"/>
        <v>0</v>
      </c>
      <c r="BF180"/>
      <c r="BG180"/>
      <c r="BH180"/>
      <c r="BI180"/>
      <c r="BJ180"/>
      <c r="BK180"/>
      <c r="BL180"/>
      <c r="BM180"/>
      <c r="BN180"/>
      <c r="BO180"/>
      <c r="BP180"/>
      <c r="BQ180"/>
      <c r="BR180"/>
      <c r="BS180"/>
      <c r="BT180"/>
    </row>
    <row r="181" spans="1:72" ht="16.5" customHeight="1" thickBot="1">
      <c r="A181" s="150" t="s">
        <v>198</v>
      </c>
      <c r="B181" s="535"/>
      <c r="C181" s="539"/>
      <c r="D181" s="540"/>
      <c r="E181" s="540"/>
      <c r="F181" s="102">
        <f>SUM(F172:F180)</f>
        <v>0</v>
      </c>
      <c r="G181" s="103">
        <f>SUM(G172:G180)</f>
        <v>0</v>
      </c>
      <c r="H181" s="103">
        <f>SUM(H172:H180)</f>
        <v>0</v>
      </c>
      <c r="I181" s="227">
        <f>SUM(I172:I180)</f>
        <v>0</v>
      </c>
      <c r="J181" s="427"/>
      <c r="K181" s="2"/>
      <c r="L181" s="2"/>
      <c r="BF181"/>
      <c r="BG181"/>
      <c r="BH181"/>
      <c r="BI181"/>
      <c r="BJ181"/>
      <c r="BK181"/>
      <c r="BL181"/>
      <c r="BM181"/>
      <c r="BN181"/>
      <c r="BO181"/>
      <c r="BP181"/>
      <c r="BQ181"/>
      <c r="BR181"/>
      <c r="BS181"/>
      <c r="BT181"/>
    </row>
    <row r="182" spans="1:72" s="2" customFormat="1" ht="15.75" thickBot="1">
      <c r="B182" s="230"/>
      <c r="C182" s="413"/>
      <c r="D182" s="232"/>
      <c r="E182" s="100"/>
      <c r="F182" s="104"/>
      <c r="G182" s="104"/>
      <c r="H182" s="104"/>
      <c r="I182" s="104"/>
      <c r="J182" s="226"/>
      <c r="U182" s="8"/>
    </row>
    <row r="183" spans="1:72" ht="56.1" customHeight="1" thickBot="1">
      <c r="A183" s="294" t="s">
        <v>185</v>
      </c>
      <c r="B183" s="295" t="s">
        <v>186</v>
      </c>
      <c r="C183" s="106" t="s">
        <v>122</v>
      </c>
      <c r="D183" s="278" t="s">
        <v>123</v>
      </c>
      <c r="E183" s="322" t="s">
        <v>124</v>
      </c>
      <c r="F183" s="98" t="s">
        <v>125</v>
      </c>
      <c r="G183" s="98" t="s">
        <v>126</v>
      </c>
      <c r="H183" s="98" t="s">
        <v>127</v>
      </c>
      <c r="I183" s="275" t="s">
        <v>187</v>
      </c>
      <c r="J183" s="303" t="s">
        <v>129</v>
      </c>
      <c r="K183" s="2"/>
      <c r="L183" s="2"/>
      <c r="BF183"/>
      <c r="BG183"/>
      <c r="BH183"/>
      <c r="BI183"/>
      <c r="BJ183"/>
      <c r="BK183"/>
      <c r="BL183"/>
      <c r="BM183"/>
      <c r="BN183"/>
      <c r="BO183"/>
      <c r="BP183"/>
      <c r="BQ183"/>
      <c r="BR183"/>
      <c r="BS183"/>
      <c r="BT183"/>
    </row>
    <row r="184" spans="1:72" ht="15.75" customHeight="1">
      <c r="A184" s="142" t="s">
        <v>208</v>
      </c>
      <c r="B184" s="147"/>
      <c r="C184" s="414"/>
      <c r="D184" s="215"/>
      <c r="E184" s="281"/>
      <c r="F184" s="361"/>
      <c r="G184" s="277"/>
      <c r="H184" s="277"/>
      <c r="I184" s="277"/>
      <c r="J184" s="302"/>
      <c r="K184" s="2"/>
      <c r="L184" s="2"/>
      <c r="U184" s="8">
        <f t="shared" si="2"/>
        <v>0</v>
      </c>
      <c r="BF184"/>
      <c r="BG184"/>
      <c r="BH184"/>
      <c r="BI184"/>
      <c r="BJ184"/>
      <c r="BK184"/>
      <c r="BL184"/>
      <c r="BM184"/>
      <c r="BN184"/>
      <c r="BO184"/>
      <c r="BP184"/>
      <c r="BQ184"/>
      <c r="BR184"/>
      <c r="BS184"/>
      <c r="BT184"/>
    </row>
    <row r="185" spans="1:72" ht="15.75" customHeight="1">
      <c r="A185" s="142" t="s">
        <v>209</v>
      </c>
      <c r="B185" s="146"/>
      <c r="C185" s="414"/>
      <c r="D185" s="215"/>
      <c r="E185" s="282"/>
      <c r="F185" s="279"/>
      <c r="G185" s="136"/>
      <c r="H185" s="136"/>
      <c r="I185" s="136"/>
      <c r="J185" s="223"/>
      <c r="K185" s="2"/>
      <c r="L185" s="2"/>
      <c r="U185" s="8">
        <f t="shared" si="2"/>
        <v>0</v>
      </c>
      <c r="BF185"/>
      <c r="BG185"/>
      <c r="BH185"/>
      <c r="BI185"/>
      <c r="BJ185"/>
      <c r="BK185"/>
      <c r="BL185"/>
      <c r="BM185"/>
      <c r="BN185"/>
      <c r="BO185"/>
      <c r="BP185"/>
      <c r="BQ185"/>
      <c r="BR185"/>
      <c r="BS185"/>
      <c r="BT185"/>
    </row>
    <row r="186" spans="1:72" ht="15.75" customHeight="1">
      <c r="A186" s="142" t="s">
        <v>190</v>
      </c>
      <c r="B186" s="140">
        <f>B184+B185</f>
        <v>0</v>
      </c>
      <c r="C186" s="414"/>
      <c r="D186" s="215"/>
      <c r="E186" s="282"/>
      <c r="F186" s="279"/>
      <c r="G186" s="136"/>
      <c r="H186" s="136"/>
      <c r="I186" s="136"/>
      <c r="J186" s="223"/>
      <c r="K186" s="2"/>
      <c r="L186" s="2"/>
      <c r="U186" s="8">
        <f t="shared" si="2"/>
        <v>0</v>
      </c>
      <c r="BF186"/>
      <c r="BG186"/>
      <c r="BH186"/>
      <c r="BI186"/>
      <c r="BJ186"/>
      <c r="BK186"/>
      <c r="BL186"/>
      <c r="BM186"/>
      <c r="BN186"/>
      <c r="BO186"/>
      <c r="BP186"/>
      <c r="BQ186"/>
      <c r="BR186"/>
      <c r="BS186"/>
      <c r="BT186"/>
    </row>
    <row r="187" spans="1:72" ht="16.5" customHeight="1">
      <c r="A187" s="142" t="s">
        <v>192</v>
      </c>
      <c r="B187" s="140">
        <f>F193+G193+H193+I193</f>
        <v>0</v>
      </c>
      <c r="C187" s="414"/>
      <c r="D187" s="215"/>
      <c r="E187" s="282"/>
      <c r="F187" s="279"/>
      <c r="G187" s="136"/>
      <c r="H187" s="136"/>
      <c r="I187" s="136"/>
      <c r="J187" s="223"/>
      <c r="K187" s="2"/>
      <c r="L187" s="2"/>
      <c r="U187" s="8">
        <f t="shared" si="2"/>
        <v>0</v>
      </c>
      <c r="BF187"/>
      <c r="BG187"/>
      <c r="BH187"/>
      <c r="BI187"/>
      <c r="BJ187"/>
      <c r="BK187"/>
      <c r="BL187"/>
      <c r="BM187"/>
      <c r="BN187"/>
      <c r="BO187"/>
      <c r="BP187"/>
      <c r="BQ187"/>
      <c r="BR187"/>
      <c r="BS187"/>
      <c r="BT187"/>
    </row>
    <row r="188" spans="1:72" ht="18.75">
      <c r="A188" s="142" t="s">
        <v>58</v>
      </c>
      <c r="B188" s="141">
        <f>B187-B186</f>
        <v>0</v>
      </c>
      <c r="C188" s="414"/>
      <c r="D188" s="215"/>
      <c r="E188" s="282"/>
      <c r="F188" s="279"/>
      <c r="G188" s="136"/>
      <c r="H188" s="136"/>
      <c r="I188" s="136"/>
      <c r="J188" s="223"/>
      <c r="K188" s="2"/>
      <c r="L188" s="2"/>
      <c r="U188" s="8">
        <f t="shared" si="2"/>
        <v>0</v>
      </c>
      <c r="BF188"/>
      <c r="BG188"/>
      <c r="BH188"/>
      <c r="BI188"/>
      <c r="BJ188"/>
      <c r="BK188"/>
      <c r="BL188"/>
      <c r="BM188"/>
      <c r="BN188"/>
      <c r="BO188"/>
      <c r="BP188"/>
      <c r="BQ188"/>
      <c r="BR188"/>
      <c r="BS188"/>
      <c r="BT188"/>
    </row>
    <row r="189" spans="1:72" ht="15.75" customHeight="1" thickBot="1">
      <c r="A189" s="144" t="s">
        <v>194</v>
      </c>
      <c r="B189" s="145"/>
      <c r="C189" s="414"/>
      <c r="D189" s="215"/>
      <c r="E189" s="282"/>
      <c r="F189" s="279"/>
      <c r="G189" s="136"/>
      <c r="H189" s="136"/>
      <c r="I189" s="136"/>
      <c r="J189" s="223"/>
      <c r="K189" s="2"/>
      <c r="L189" s="2"/>
      <c r="U189" s="8">
        <f t="shared" si="2"/>
        <v>0</v>
      </c>
      <c r="BF189"/>
      <c r="BG189"/>
      <c r="BH189"/>
      <c r="BI189"/>
      <c r="BJ189"/>
      <c r="BK189"/>
      <c r="BL189"/>
      <c r="BM189"/>
      <c r="BN189"/>
      <c r="BO189"/>
      <c r="BP189"/>
      <c r="BQ189"/>
      <c r="BR189"/>
      <c r="BS189"/>
      <c r="BT189"/>
    </row>
    <row r="190" spans="1:72" ht="15.75" customHeight="1">
      <c r="A190" s="148" t="s">
        <v>195</v>
      </c>
      <c r="B190" s="533">
        <v>16</v>
      </c>
      <c r="C190" s="414"/>
      <c r="D190" s="215"/>
      <c r="E190" s="282"/>
      <c r="F190" s="279"/>
      <c r="G190" s="136"/>
      <c r="H190" s="136"/>
      <c r="I190" s="136"/>
      <c r="J190" s="223"/>
      <c r="K190" s="2"/>
      <c r="L190" s="2"/>
      <c r="U190" s="8">
        <f t="shared" si="2"/>
        <v>0</v>
      </c>
      <c r="BF190"/>
      <c r="BG190"/>
      <c r="BH190"/>
      <c r="BI190"/>
      <c r="BJ190"/>
      <c r="BK190"/>
      <c r="BL190"/>
      <c r="BM190"/>
      <c r="BN190"/>
      <c r="BO190"/>
      <c r="BP190"/>
      <c r="BQ190"/>
      <c r="BR190"/>
      <c r="BS190"/>
      <c r="BT190"/>
    </row>
    <row r="191" spans="1:72" ht="15.75" customHeight="1">
      <c r="A191" s="149" t="s">
        <v>196</v>
      </c>
      <c r="B191" s="534"/>
      <c r="C191" s="414"/>
      <c r="D191" s="215"/>
      <c r="E191" s="282"/>
      <c r="F191" s="279"/>
      <c r="G191" s="136"/>
      <c r="H191" s="136"/>
      <c r="I191" s="136"/>
      <c r="J191" s="223"/>
      <c r="K191" s="2"/>
      <c r="L191" s="2"/>
      <c r="U191" s="8">
        <f t="shared" si="2"/>
        <v>0</v>
      </c>
      <c r="BF191"/>
      <c r="BG191"/>
      <c r="BH191"/>
      <c r="BI191"/>
      <c r="BJ191"/>
      <c r="BK191"/>
      <c r="BL191"/>
      <c r="BM191"/>
      <c r="BN191"/>
      <c r="BO191"/>
      <c r="BP191"/>
      <c r="BQ191"/>
      <c r="BR191"/>
      <c r="BS191"/>
      <c r="BT191"/>
    </row>
    <row r="192" spans="1:72" ht="16.5" customHeight="1">
      <c r="A192" s="149" t="s">
        <v>197</v>
      </c>
      <c r="B192" s="534"/>
      <c r="C192" s="414"/>
      <c r="D192" s="215"/>
      <c r="E192" s="283"/>
      <c r="F192" s="280"/>
      <c r="G192" s="137"/>
      <c r="H192" s="137"/>
      <c r="I192" s="137"/>
      <c r="J192" s="426"/>
      <c r="K192" s="2"/>
      <c r="L192" s="2"/>
      <c r="U192" s="8">
        <f t="shared" si="2"/>
        <v>0</v>
      </c>
      <c r="BF192"/>
      <c r="BG192"/>
      <c r="BH192"/>
      <c r="BI192"/>
      <c r="BJ192"/>
      <c r="BK192"/>
      <c r="BL192"/>
      <c r="BM192"/>
      <c r="BN192"/>
      <c r="BO192"/>
      <c r="BP192"/>
      <c r="BQ192"/>
      <c r="BR192"/>
      <c r="BS192"/>
      <c r="BT192"/>
    </row>
    <row r="193" spans="1:72" ht="16.5" customHeight="1" thickBot="1">
      <c r="A193" s="150" t="s">
        <v>198</v>
      </c>
      <c r="B193" s="535"/>
      <c r="C193" s="539"/>
      <c r="D193" s="540"/>
      <c r="E193" s="540"/>
      <c r="F193" s="102">
        <f>SUM(F184:F192)</f>
        <v>0</v>
      </c>
      <c r="G193" s="103">
        <f>SUM(G184:G192)</f>
        <v>0</v>
      </c>
      <c r="H193" s="103">
        <f>SUM(H184:H192)</f>
        <v>0</v>
      </c>
      <c r="I193" s="227">
        <f>SUM(I184:I192)</f>
        <v>0</v>
      </c>
      <c r="J193" s="427"/>
      <c r="K193" s="2"/>
      <c r="L193" s="2"/>
      <c r="BF193"/>
      <c r="BG193"/>
      <c r="BH193"/>
      <c r="BI193"/>
      <c r="BJ193"/>
      <c r="BK193"/>
      <c r="BL193"/>
      <c r="BM193"/>
      <c r="BN193"/>
      <c r="BO193"/>
      <c r="BP193"/>
      <c r="BQ193"/>
      <c r="BR193"/>
      <c r="BS193"/>
      <c r="BT193"/>
    </row>
    <row r="194" spans="1:72" s="2" customFormat="1" ht="15.75" thickBot="1">
      <c r="B194" s="230"/>
      <c r="C194" s="413"/>
      <c r="D194" s="232"/>
      <c r="E194" s="100"/>
      <c r="F194" s="104"/>
      <c r="G194" s="104"/>
      <c r="H194" s="104"/>
      <c r="I194" s="104"/>
      <c r="J194" s="226"/>
      <c r="U194" s="8"/>
    </row>
    <row r="195" spans="1:72" ht="56.1" customHeight="1" thickBot="1">
      <c r="A195" s="294" t="s">
        <v>185</v>
      </c>
      <c r="B195" s="295" t="s">
        <v>186</v>
      </c>
      <c r="C195" s="106" t="s">
        <v>122</v>
      </c>
      <c r="D195" s="278" t="s">
        <v>123</v>
      </c>
      <c r="E195" s="322" t="s">
        <v>124</v>
      </c>
      <c r="F195" s="98" t="s">
        <v>125</v>
      </c>
      <c r="G195" s="98" t="s">
        <v>126</v>
      </c>
      <c r="H195" s="98" t="s">
        <v>127</v>
      </c>
      <c r="I195" s="275" t="s">
        <v>187</v>
      </c>
      <c r="J195" s="303" t="s">
        <v>129</v>
      </c>
      <c r="K195" s="2"/>
      <c r="L195" s="2"/>
      <c r="BF195"/>
      <c r="BG195"/>
      <c r="BH195"/>
      <c r="BI195"/>
      <c r="BJ195"/>
      <c r="BK195"/>
      <c r="BL195"/>
      <c r="BM195"/>
      <c r="BN195"/>
      <c r="BO195"/>
      <c r="BP195"/>
      <c r="BQ195"/>
      <c r="BR195"/>
      <c r="BS195"/>
      <c r="BT195"/>
    </row>
    <row r="196" spans="1:72" ht="15.75" customHeight="1">
      <c r="A196" s="142" t="s">
        <v>208</v>
      </c>
      <c r="B196" s="147"/>
      <c r="C196" s="414"/>
      <c r="D196" s="215"/>
      <c r="E196" s="281"/>
      <c r="F196" s="361"/>
      <c r="G196" s="277"/>
      <c r="H196" s="277"/>
      <c r="I196" s="277"/>
      <c r="J196" s="302"/>
      <c r="K196" s="2"/>
      <c r="L196" s="2"/>
      <c r="U196" s="8">
        <f t="shared" si="2"/>
        <v>0</v>
      </c>
      <c r="BF196"/>
      <c r="BG196"/>
      <c r="BH196"/>
      <c r="BI196"/>
      <c r="BJ196"/>
      <c r="BK196"/>
      <c r="BL196"/>
      <c r="BM196"/>
      <c r="BN196"/>
      <c r="BO196"/>
      <c r="BP196"/>
      <c r="BQ196"/>
      <c r="BR196"/>
      <c r="BS196"/>
      <c r="BT196"/>
    </row>
    <row r="197" spans="1:72" ht="15.75" customHeight="1">
      <c r="A197" s="142" t="s">
        <v>209</v>
      </c>
      <c r="B197" s="146"/>
      <c r="C197" s="414"/>
      <c r="D197" s="215"/>
      <c r="E197" s="282"/>
      <c r="F197" s="279"/>
      <c r="G197" s="136"/>
      <c r="H197" s="136"/>
      <c r="I197" s="136"/>
      <c r="J197" s="223"/>
      <c r="K197" s="2"/>
      <c r="L197" s="2"/>
      <c r="U197" s="8">
        <f t="shared" ref="U197:U260" si="3">IF(H197&gt;=1,1,0)</f>
        <v>0</v>
      </c>
      <c r="BF197"/>
      <c r="BG197"/>
      <c r="BH197"/>
      <c r="BI197"/>
      <c r="BJ197"/>
      <c r="BK197"/>
      <c r="BL197"/>
      <c r="BM197"/>
      <c r="BN197"/>
      <c r="BO197"/>
      <c r="BP197"/>
      <c r="BQ197"/>
      <c r="BR197"/>
      <c r="BS197"/>
      <c r="BT197"/>
    </row>
    <row r="198" spans="1:72" ht="15.75" customHeight="1">
      <c r="A198" s="142" t="s">
        <v>190</v>
      </c>
      <c r="B198" s="140">
        <f>B196+B197</f>
        <v>0</v>
      </c>
      <c r="C198" s="414"/>
      <c r="D198" s="215"/>
      <c r="E198" s="282"/>
      <c r="F198" s="279"/>
      <c r="G198" s="136"/>
      <c r="H198" s="136"/>
      <c r="I198" s="136"/>
      <c r="J198" s="223"/>
      <c r="K198" s="2"/>
      <c r="L198" s="2"/>
      <c r="U198" s="8">
        <f t="shared" si="3"/>
        <v>0</v>
      </c>
      <c r="BF198"/>
      <c r="BG198"/>
      <c r="BH198"/>
      <c r="BI198"/>
      <c r="BJ198"/>
      <c r="BK198"/>
      <c r="BL198"/>
      <c r="BM198"/>
      <c r="BN198"/>
      <c r="BO198"/>
      <c r="BP198"/>
      <c r="BQ198"/>
      <c r="BR198"/>
      <c r="BS198"/>
      <c r="BT198"/>
    </row>
    <row r="199" spans="1:72" ht="16.5" customHeight="1">
      <c r="A199" s="142" t="s">
        <v>192</v>
      </c>
      <c r="B199" s="140">
        <f>F205+G205+H205+I205</f>
        <v>0</v>
      </c>
      <c r="C199" s="414"/>
      <c r="D199" s="215"/>
      <c r="E199" s="282"/>
      <c r="F199" s="279"/>
      <c r="G199" s="136"/>
      <c r="H199" s="136"/>
      <c r="I199" s="136"/>
      <c r="J199" s="223"/>
      <c r="K199" s="2"/>
      <c r="L199" s="2"/>
      <c r="U199" s="8">
        <f t="shared" si="3"/>
        <v>0</v>
      </c>
      <c r="BF199"/>
      <c r="BG199"/>
      <c r="BH199"/>
      <c r="BI199"/>
      <c r="BJ199"/>
      <c r="BK199"/>
      <c r="BL199"/>
      <c r="BM199"/>
      <c r="BN199"/>
      <c r="BO199"/>
      <c r="BP199"/>
      <c r="BQ199"/>
      <c r="BR199"/>
      <c r="BS199"/>
      <c r="BT199"/>
    </row>
    <row r="200" spans="1:72" ht="18.75">
      <c r="A200" s="142" t="s">
        <v>58</v>
      </c>
      <c r="B200" s="141">
        <f>B199-B198</f>
        <v>0</v>
      </c>
      <c r="C200" s="414"/>
      <c r="D200" s="215"/>
      <c r="E200" s="282"/>
      <c r="F200" s="279"/>
      <c r="G200" s="136"/>
      <c r="H200" s="136"/>
      <c r="I200" s="136"/>
      <c r="J200" s="223"/>
      <c r="K200" s="2"/>
      <c r="L200" s="2"/>
      <c r="U200" s="8">
        <f t="shared" si="3"/>
        <v>0</v>
      </c>
      <c r="BF200"/>
      <c r="BG200"/>
      <c r="BH200"/>
      <c r="BI200"/>
      <c r="BJ200"/>
      <c r="BK200"/>
      <c r="BL200"/>
      <c r="BM200"/>
      <c r="BN200"/>
      <c r="BO200"/>
      <c r="BP200"/>
      <c r="BQ200"/>
      <c r="BR200"/>
      <c r="BS200"/>
      <c r="BT200"/>
    </row>
    <row r="201" spans="1:72" ht="15.75" customHeight="1" thickBot="1">
      <c r="A201" s="144" t="s">
        <v>194</v>
      </c>
      <c r="B201" s="145"/>
      <c r="C201" s="414"/>
      <c r="D201" s="215"/>
      <c r="E201" s="282"/>
      <c r="F201" s="279"/>
      <c r="G201" s="136"/>
      <c r="H201" s="136"/>
      <c r="I201" s="136"/>
      <c r="J201" s="223"/>
      <c r="K201" s="2"/>
      <c r="L201" s="2"/>
      <c r="U201" s="8">
        <f t="shared" si="3"/>
        <v>0</v>
      </c>
      <c r="BF201"/>
      <c r="BG201"/>
      <c r="BH201"/>
      <c r="BI201"/>
      <c r="BJ201"/>
      <c r="BK201"/>
      <c r="BL201"/>
      <c r="BM201"/>
      <c r="BN201"/>
      <c r="BO201"/>
      <c r="BP201"/>
      <c r="BQ201"/>
      <c r="BR201"/>
      <c r="BS201"/>
      <c r="BT201"/>
    </row>
    <row r="202" spans="1:72" ht="15.75" customHeight="1">
      <c r="A202" s="148" t="s">
        <v>195</v>
      </c>
      <c r="B202" s="533">
        <v>17</v>
      </c>
      <c r="C202" s="414"/>
      <c r="D202" s="215"/>
      <c r="E202" s="282"/>
      <c r="F202" s="279"/>
      <c r="G202" s="136"/>
      <c r="H202" s="136"/>
      <c r="I202" s="136"/>
      <c r="J202" s="223"/>
      <c r="K202" s="2"/>
      <c r="L202" s="2"/>
      <c r="U202" s="8">
        <f t="shared" si="3"/>
        <v>0</v>
      </c>
      <c r="BF202"/>
      <c r="BG202"/>
      <c r="BH202"/>
      <c r="BI202"/>
      <c r="BJ202"/>
      <c r="BK202"/>
      <c r="BL202"/>
      <c r="BM202"/>
      <c r="BN202"/>
      <c r="BO202"/>
      <c r="BP202"/>
      <c r="BQ202"/>
      <c r="BR202"/>
      <c r="BS202"/>
      <c r="BT202"/>
    </row>
    <row r="203" spans="1:72" ht="15.75" customHeight="1">
      <c r="A203" s="149" t="s">
        <v>196</v>
      </c>
      <c r="B203" s="534"/>
      <c r="C203" s="414"/>
      <c r="D203" s="215"/>
      <c r="E203" s="282"/>
      <c r="F203" s="279"/>
      <c r="G203" s="136"/>
      <c r="H203" s="136"/>
      <c r="I203" s="136"/>
      <c r="J203" s="223"/>
      <c r="K203" s="2"/>
      <c r="L203" s="2"/>
      <c r="U203" s="8">
        <f t="shared" si="3"/>
        <v>0</v>
      </c>
      <c r="BF203"/>
      <c r="BG203"/>
      <c r="BH203"/>
      <c r="BI203"/>
      <c r="BJ203"/>
      <c r="BK203"/>
      <c r="BL203"/>
      <c r="BM203"/>
      <c r="BN203"/>
      <c r="BO203"/>
      <c r="BP203"/>
      <c r="BQ203"/>
      <c r="BR203"/>
      <c r="BS203"/>
      <c r="BT203"/>
    </row>
    <row r="204" spans="1:72" ht="16.5" customHeight="1">
      <c r="A204" s="149" t="s">
        <v>197</v>
      </c>
      <c r="B204" s="534"/>
      <c r="C204" s="414"/>
      <c r="D204" s="215"/>
      <c r="E204" s="283"/>
      <c r="F204" s="280"/>
      <c r="G204" s="137"/>
      <c r="H204" s="137"/>
      <c r="I204" s="137"/>
      <c r="J204" s="426"/>
      <c r="K204" s="2"/>
      <c r="L204" s="2"/>
      <c r="U204" s="8">
        <f t="shared" si="3"/>
        <v>0</v>
      </c>
      <c r="BF204"/>
      <c r="BG204"/>
      <c r="BH204"/>
      <c r="BI204"/>
      <c r="BJ204"/>
      <c r="BK204"/>
      <c r="BL204"/>
      <c r="BM204"/>
      <c r="BN204"/>
      <c r="BO204"/>
      <c r="BP204"/>
      <c r="BQ204"/>
      <c r="BR204"/>
      <c r="BS204"/>
      <c r="BT204"/>
    </row>
    <row r="205" spans="1:72" ht="16.5" customHeight="1" thickBot="1">
      <c r="A205" s="150" t="s">
        <v>198</v>
      </c>
      <c r="B205" s="535"/>
      <c r="C205" s="539"/>
      <c r="D205" s="540"/>
      <c r="E205" s="540"/>
      <c r="F205" s="102">
        <f>SUM(F196:F204)</f>
        <v>0</v>
      </c>
      <c r="G205" s="103">
        <f>SUM(G196:G204)</f>
        <v>0</v>
      </c>
      <c r="H205" s="103">
        <f>SUM(H196:H204)</f>
        <v>0</v>
      </c>
      <c r="I205" s="227">
        <f>SUM(I196:I204)</f>
        <v>0</v>
      </c>
      <c r="J205" s="427"/>
      <c r="K205" s="2"/>
      <c r="L205" s="2"/>
      <c r="BF205"/>
      <c r="BG205"/>
      <c r="BH205"/>
      <c r="BI205"/>
      <c r="BJ205"/>
      <c r="BK205"/>
      <c r="BL205"/>
      <c r="BM205"/>
      <c r="BN205"/>
      <c r="BO205"/>
      <c r="BP205"/>
      <c r="BQ205"/>
      <c r="BR205"/>
      <c r="BS205"/>
      <c r="BT205"/>
    </row>
    <row r="206" spans="1:72" s="2" customFormat="1" ht="15.75" thickBot="1">
      <c r="B206" s="230"/>
      <c r="C206" s="413"/>
      <c r="D206" s="232"/>
      <c r="E206" s="100"/>
      <c r="F206" s="104"/>
      <c r="G206" s="104"/>
      <c r="H206" s="104"/>
      <c r="I206" s="104"/>
      <c r="J206" s="226"/>
      <c r="U206" s="8"/>
    </row>
    <row r="207" spans="1:72" ht="56.1" customHeight="1" thickBot="1">
      <c r="A207" s="294" t="s">
        <v>185</v>
      </c>
      <c r="B207" s="295" t="s">
        <v>186</v>
      </c>
      <c r="C207" s="106" t="s">
        <v>122</v>
      </c>
      <c r="D207" s="278" t="s">
        <v>123</v>
      </c>
      <c r="E207" s="322" t="s">
        <v>124</v>
      </c>
      <c r="F207" s="98" t="s">
        <v>125</v>
      </c>
      <c r="G207" s="98" t="s">
        <v>126</v>
      </c>
      <c r="H207" s="98" t="s">
        <v>127</v>
      </c>
      <c r="I207" s="275" t="s">
        <v>187</v>
      </c>
      <c r="J207" s="303" t="s">
        <v>129</v>
      </c>
      <c r="K207" s="2"/>
      <c r="L207" s="2"/>
      <c r="BF207"/>
      <c r="BG207"/>
      <c r="BH207"/>
      <c r="BI207"/>
      <c r="BJ207"/>
      <c r="BK207"/>
      <c r="BL207"/>
      <c r="BM207"/>
      <c r="BN207"/>
      <c r="BO207"/>
      <c r="BP207"/>
      <c r="BQ207"/>
      <c r="BR207"/>
      <c r="BS207"/>
      <c r="BT207"/>
    </row>
    <row r="208" spans="1:72" ht="15.75" customHeight="1">
      <c r="A208" s="142" t="s">
        <v>208</v>
      </c>
      <c r="B208" s="147"/>
      <c r="C208" s="414"/>
      <c r="D208" s="215"/>
      <c r="E208" s="281"/>
      <c r="F208" s="361"/>
      <c r="G208" s="277"/>
      <c r="H208" s="277"/>
      <c r="I208" s="277"/>
      <c r="J208" s="302"/>
      <c r="K208" s="2"/>
      <c r="L208" s="2"/>
      <c r="U208" s="8">
        <f t="shared" si="3"/>
        <v>0</v>
      </c>
      <c r="BF208"/>
      <c r="BG208"/>
      <c r="BH208"/>
      <c r="BI208"/>
      <c r="BJ208"/>
      <c r="BK208"/>
      <c r="BL208"/>
      <c r="BM208"/>
      <c r="BN208"/>
      <c r="BO208"/>
      <c r="BP208"/>
      <c r="BQ208"/>
      <c r="BR208"/>
      <c r="BS208"/>
      <c r="BT208"/>
    </row>
    <row r="209" spans="1:72" ht="15.75" customHeight="1">
      <c r="A209" s="142" t="s">
        <v>209</v>
      </c>
      <c r="B209" s="146"/>
      <c r="C209" s="414"/>
      <c r="D209" s="215"/>
      <c r="E209" s="282"/>
      <c r="F209" s="279"/>
      <c r="G209" s="136"/>
      <c r="H209" s="136"/>
      <c r="I209" s="136"/>
      <c r="J209" s="223"/>
      <c r="K209" s="2"/>
      <c r="L209" s="2"/>
      <c r="U209" s="8">
        <f t="shared" si="3"/>
        <v>0</v>
      </c>
      <c r="BF209"/>
      <c r="BG209"/>
      <c r="BH209"/>
      <c r="BI209"/>
      <c r="BJ209"/>
      <c r="BK209"/>
      <c r="BL209"/>
      <c r="BM209"/>
      <c r="BN209"/>
      <c r="BO209"/>
      <c r="BP209"/>
      <c r="BQ209"/>
      <c r="BR209"/>
      <c r="BS209"/>
      <c r="BT209"/>
    </row>
    <row r="210" spans="1:72" ht="15.75" customHeight="1">
      <c r="A210" s="142" t="s">
        <v>190</v>
      </c>
      <c r="B210" s="140">
        <f>B208+B209</f>
        <v>0</v>
      </c>
      <c r="C210" s="414"/>
      <c r="D210" s="215"/>
      <c r="E210" s="282"/>
      <c r="F210" s="279"/>
      <c r="G210" s="136"/>
      <c r="H210" s="136"/>
      <c r="I210" s="136"/>
      <c r="J210" s="223"/>
      <c r="K210" s="2"/>
      <c r="L210" s="2"/>
      <c r="U210" s="8">
        <f t="shared" si="3"/>
        <v>0</v>
      </c>
      <c r="BF210"/>
      <c r="BG210"/>
      <c r="BH210"/>
      <c r="BI210"/>
      <c r="BJ210"/>
      <c r="BK210"/>
      <c r="BL210"/>
      <c r="BM210"/>
      <c r="BN210"/>
      <c r="BO210"/>
      <c r="BP210"/>
      <c r="BQ210"/>
      <c r="BR210"/>
      <c r="BS210"/>
      <c r="BT210"/>
    </row>
    <row r="211" spans="1:72" ht="16.5" customHeight="1">
      <c r="A211" s="142" t="s">
        <v>192</v>
      </c>
      <c r="B211" s="140">
        <f>F217+G217+H217+I217</f>
        <v>0</v>
      </c>
      <c r="C211" s="414"/>
      <c r="D211" s="215"/>
      <c r="E211" s="282"/>
      <c r="F211" s="279"/>
      <c r="G211" s="136"/>
      <c r="H211" s="136"/>
      <c r="I211" s="136"/>
      <c r="J211" s="223"/>
      <c r="K211" s="2"/>
      <c r="L211" s="2"/>
      <c r="U211" s="8">
        <f t="shared" si="3"/>
        <v>0</v>
      </c>
      <c r="BF211"/>
      <c r="BG211"/>
      <c r="BH211"/>
      <c r="BI211"/>
      <c r="BJ211"/>
      <c r="BK211"/>
      <c r="BL211"/>
      <c r="BM211"/>
      <c r="BN211"/>
      <c r="BO211"/>
      <c r="BP211"/>
      <c r="BQ211"/>
      <c r="BR211"/>
      <c r="BS211"/>
      <c r="BT211"/>
    </row>
    <row r="212" spans="1:72" ht="18.75">
      <c r="A212" s="142" t="s">
        <v>58</v>
      </c>
      <c r="B212" s="141">
        <f>B211-B210</f>
        <v>0</v>
      </c>
      <c r="C212" s="414"/>
      <c r="D212" s="215"/>
      <c r="E212" s="282"/>
      <c r="F212" s="279"/>
      <c r="G212" s="136"/>
      <c r="H212" s="136"/>
      <c r="I212" s="136"/>
      <c r="J212" s="223"/>
      <c r="K212" s="2"/>
      <c r="L212" s="2"/>
      <c r="U212" s="8">
        <f t="shared" si="3"/>
        <v>0</v>
      </c>
      <c r="BF212"/>
      <c r="BG212"/>
      <c r="BH212"/>
      <c r="BI212"/>
      <c r="BJ212"/>
      <c r="BK212"/>
      <c r="BL212"/>
      <c r="BM212"/>
      <c r="BN212"/>
      <c r="BO212"/>
      <c r="BP212"/>
      <c r="BQ212"/>
      <c r="BR212"/>
      <c r="BS212"/>
      <c r="BT212"/>
    </row>
    <row r="213" spans="1:72" ht="15.75" customHeight="1" thickBot="1">
      <c r="A213" s="144" t="s">
        <v>194</v>
      </c>
      <c r="B213" s="145"/>
      <c r="C213" s="414"/>
      <c r="D213" s="215"/>
      <c r="E213" s="282"/>
      <c r="F213" s="279"/>
      <c r="G213" s="136"/>
      <c r="H213" s="136"/>
      <c r="I213" s="136"/>
      <c r="J213" s="223"/>
      <c r="K213" s="2"/>
      <c r="L213" s="2"/>
      <c r="U213" s="8">
        <f t="shared" si="3"/>
        <v>0</v>
      </c>
      <c r="BF213"/>
      <c r="BG213"/>
      <c r="BH213"/>
      <c r="BI213"/>
      <c r="BJ213"/>
      <c r="BK213"/>
      <c r="BL213"/>
      <c r="BM213"/>
      <c r="BN213"/>
      <c r="BO213"/>
      <c r="BP213"/>
      <c r="BQ213"/>
      <c r="BR213"/>
      <c r="BS213"/>
      <c r="BT213"/>
    </row>
    <row r="214" spans="1:72" ht="15.75" customHeight="1">
      <c r="A214" s="148" t="s">
        <v>195</v>
      </c>
      <c r="B214" s="533">
        <v>18</v>
      </c>
      <c r="C214" s="414"/>
      <c r="D214" s="215"/>
      <c r="E214" s="282"/>
      <c r="F214" s="279"/>
      <c r="G214" s="136"/>
      <c r="H214" s="136"/>
      <c r="I214" s="136"/>
      <c r="J214" s="223"/>
      <c r="K214" s="2"/>
      <c r="L214" s="2"/>
      <c r="U214" s="8">
        <f t="shared" si="3"/>
        <v>0</v>
      </c>
      <c r="BF214"/>
      <c r="BG214"/>
      <c r="BH214"/>
      <c r="BI214"/>
      <c r="BJ214"/>
      <c r="BK214"/>
      <c r="BL214"/>
      <c r="BM214"/>
      <c r="BN214"/>
      <c r="BO214"/>
      <c r="BP214"/>
      <c r="BQ214"/>
      <c r="BR214"/>
      <c r="BS214"/>
      <c r="BT214"/>
    </row>
    <row r="215" spans="1:72" ht="15.75" customHeight="1">
      <c r="A215" s="149" t="s">
        <v>196</v>
      </c>
      <c r="B215" s="534"/>
      <c r="C215" s="414"/>
      <c r="D215" s="215"/>
      <c r="E215" s="282"/>
      <c r="F215" s="279"/>
      <c r="G215" s="136"/>
      <c r="H215" s="136"/>
      <c r="I215" s="136"/>
      <c r="J215" s="223"/>
      <c r="K215" s="2"/>
      <c r="L215" s="2"/>
      <c r="U215" s="8">
        <f t="shared" si="3"/>
        <v>0</v>
      </c>
      <c r="BF215"/>
      <c r="BG215"/>
      <c r="BH215"/>
      <c r="BI215"/>
      <c r="BJ215"/>
      <c r="BK215"/>
      <c r="BL215"/>
      <c r="BM215"/>
      <c r="BN215"/>
      <c r="BO215"/>
      <c r="BP215"/>
      <c r="BQ215"/>
      <c r="BR215"/>
      <c r="BS215"/>
      <c r="BT215"/>
    </row>
    <row r="216" spans="1:72" ht="16.5" customHeight="1">
      <c r="A216" s="149" t="s">
        <v>197</v>
      </c>
      <c r="B216" s="534"/>
      <c r="C216" s="414"/>
      <c r="D216" s="215"/>
      <c r="E216" s="283"/>
      <c r="F216" s="280"/>
      <c r="G216" s="137"/>
      <c r="H216" s="137"/>
      <c r="I216" s="137"/>
      <c r="J216" s="426"/>
      <c r="K216" s="2"/>
      <c r="L216" s="2"/>
      <c r="U216" s="8">
        <f t="shared" si="3"/>
        <v>0</v>
      </c>
      <c r="BF216"/>
      <c r="BG216"/>
      <c r="BH216"/>
      <c r="BI216"/>
      <c r="BJ216"/>
      <c r="BK216"/>
      <c r="BL216"/>
      <c r="BM216"/>
      <c r="BN216"/>
      <c r="BO216"/>
      <c r="BP216"/>
      <c r="BQ216"/>
      <c r="BR216"/>
      <c r="BS216"/>
      <c r="BT216"/>
    </row>
    <row r="217" spans="1:72" ht="16.5" customHeight="1" thickBot="1">
      <c r="A217" s="150" t="s">
        <v>198</v>
      </c>
      <c r="B217" s="535"/>
      <c r="C217" s="539"/>
      <c r="D217" s="540"/>
      <c r="E217" s="540"/>
      <c r="F217" s="102">
        <f>SUM(F208:F216)</f>
        <v>0</v>
      </c>
      <c r="G217" s="103">
        <f>SUM(G208:G216)</f>
        <v>0</v>
      </c>
      <c r="H217" s="103">
        <f>SUM(H208:H216)</f>
        <v>0</v>
      </c>
      <c r="I217" s="227">
        <f>SUM(I208:I216)</f>
        <v>0</v>
      </c>
      <c r="J217" s="427"/>
      <c r="K217" s="2"/>
      <c r="L217" s="2"/>
      <c r="BF217"/>
      <c r="BG217"/>
      <c r="BH217"/>
      <c r="BI217"/>
      <c r="BJ217"/>
      <c r="BK217"/>
      <c r="BL217"/>
      <c r="BM217"/>
      <c r="BN217"/>
      <c r="BO217"/>
      <c r="BP217"/>
      <c r="BQ217"/>
      <c r="BR217"/>
      <c r="BS217"/>
      <c r="BT217"/>
    </row>
    <row r="218" spans="1:72" s="2" customFormat="1" ht="15.75" thickBot="1">
      <c r="B218" s="230"/>
      <c r="C218" s="413"/>
      <c r="D218" s="232"/>
      <c r="E218" s="100"/>
      <c r="F218" s="104"/>
      <c r="G218" s="104"/>
      <c r="H218" s="104"/>
      <c r="I218" s="104"/>
      <c r="J218" s="226"/>
      <c r="U218" s="8"/>
    </row>
    <row r="219" spans="1:72" ht="56.1" customHeight="1" thickBot="1">
      <c r="A219" s="294" t="s">
        <v>185</v>
      </c>
      <c r="B219" s="295" t="s">
        <v>186</v>
      </c>
      <c r="C219" s="106" t="s">
        <v>122</v>
      </c>
      <c r="D219" s="278" t="s">
        <v>123</v>
      </c>
      <c r="E219" s="322" t="s">
        <v>124</v>
      </c>
      <c r="F219" s="98" t="s">
        <v>125</v>
      </c>
      <c r="G219" s="98" t="s">
        <v>126</v>
      </c>
      <c r="H219" s="98" t="s">
        <v>127</v>
      </c>
      <c r="I219" s="275" t="s">
        <v>187</v>
      </c>
      <c r="J219" s="303" t="s">
        <v>129</v>
      </c>
      <c r="K219" s="2"/>
      <c r="L219" s="2"/>
      <c r="BF219"/>
      <c r="BG219"/>
      <c r="BH219"/>
      <c r="BI219"/>
      <c r="BJ219"/>
      <c r="BK219"/>
      <c r="BL219"/>
      <c r="BM219"/>
      <c r="BN219"/>
      <c r="BO219"/>
      <c r="BP219"/>
      <c r="BQ219"/>
      <c r="BR219"/>
      <c r="BS219"/>
      <c r="BT219"/>
    </row>
    <row r="220" spans="1:72" ht="15.75" customHeight="1">
      <c r="A220" s="142" t="s">
        <v>208</v>
      </c>
      <c r="B220" s="147"/>
      <c r="C220" s="414"/>
      <c r="D220" s="215"/>
      <c r="E220" s="281"/>
      <c r="F220" s="361"/>
      <c r="G220" s="277"/>
      <c r="H220" s="277"/>
      <c r="I220" s="277"/>
      <c r="J220" s="302"/>
      <c r="K220" s="2"/>
      <c r="L220" s="2"/>
      <c r="U220" s="8">
        <f t="shared" si="3"/>
        <v>0</v>
      </c>
      <c r="BF220"/>
      <c r="BG220"/>
      <c r="BH220"/>
      <c r="BI220"/>
      <c r="BJ220"/>
      <c r="BK220"/>
      <c r="BL220"/>
      <c r="BM220"/>
      <c r="BN220"/>
      <c r="BO220"/>
      <c r="BP220"/>
      <c r="BQ220"/>
      <c r="BR220"/>
      <c r="BS220"/>
      <c r="BT220"/>
    </row>
    <row r="221" spans="1:72" ht="15.75" customHeight="1">
      <c r="A221" s="142" t="s">
        <v>209</v>
      </c>
      <c r="B221" s="146"/>
      <c r="C221" s="414"/>
      <c r="D221" s="215"/>
      <c r="E221" s="282"/>
      <c r="F221" s="279"/>
      <c r="G221" s="136"/>
      <c r="H221" s="136"/>
      <c r="I221" s="136"/>
      <c r="J221" s="223"/>
      <c r="K221" s="2"/>
      <c r="L221" s="2"/>
      <c r="U221" s="8">
        <f t="shared" si="3"/>
        <v>0</v>
      </c>
      <c r="BF221"/>
      <c r="BG221"/>
      <c r="BH221"/>
      <c r="BI221"/>
      <c r="BJ221"/>
      <c r="BK221"/>
      <c r="BL221"/>
      <c r="BM221"/>
      <c r="BN221"/>
      <c r="BO221"/>
      <c r="BP221"/>
      <c r="BQ221"/>
      <c r="BR221"/>
      <c r="BS221"/>
      <c r="BT221"/>
    </row>
    <row r="222" spans="1:72" ht="15.75" customHeight="1">
      <c r="A222" s="142" t="s">
        <v>190</v>
      </c>
      <c r="B222" s="140">
        <f>B220+B221</f>
        <v>0</v>
      </c>
      <c r="C222" s="414"/>
      <c r="D222" s="215"/>
      <c r="E222" s="282"/>
      <c r="F222" s="279"/>
      <c r="G222" s="136"/>
      <c r="H222" s="136"/>
      <c r="I222" s="136"/>
      <c r="J222" s="223"/>
      <c r="K222" s="2"/>
      <c r="L222" s="2"/>
      <c r="U222" s="8">
        <f t="shared" si="3"/>
        <v>0</v>
      </c>
      <c r="BF222"/>
      <c r="BG222"/>
      <c r="BH222"/>
      <c r="BI222"/>
      <c r="BJ222"/>
      <c r="BK222"/>
      <c r="BL222"/>
      <c r="BM222"/>
      <c r="BN222"/>
      <c r="BO222"/>
      <c r="BP222"/>
      <c r="BQ222"/>
      <c r="BR222"/>
      <c r="BS222"/>
      <c r="BT222"/>
    </row>
    <row r="223" spans="1:72" ht="16.5" customHeight="1">
      <c r="A223" s="142" t="s">
        <v>192</v>
      </c>
      <c r="B223" s="140">
        <f>F229+G229+H229+I229</f>
        <v>0</v>
      </c>
      <c r="C223" s="414"/>
      <c r="D223" s="215"/>
      <c r="E223" s="282"/>
      <c r="F223" s="279"/>
      <c r="G223" s="136"/>
      <c r="H223" s="136"/>
      <c r="I223" s="136"/>
      <c r="J223" s="223"/>
      <c r="K223" s="2"/>
      <c r="L223" s="2"/>
      <c r="U223" s="8">
        <f t="shared" si="3"/>
        <v>0</v>
      </c>
      <c r="BF223"/>
      <c r="BG223"/>
      <c r="BH223"/>
      <c r="BI223"/>
      <c r="BJ223"/>
      <c r="BK223"/>
      <c r="BL223"/>
      <c r="BM223"/>
      <c r="BN223"/>
      <c r="BO223"/>
      <c r="BP223"/>
      <c r="BQ223"/>
      <c r="BR223"/>
      <c r="BS223"/>
      <c r="BT223"/>
    </row>
    <row r="224" spans="1:72" ht="18.75">
      <c r="A224" s="142" t="s">
        <v>58</v>
      </c>
      <c r="B224" s="141">
        <f>B223-B222</f>
        <v>0</v>
      </c>
      <c r="C224" s="414"/>
      <c r="D224" s="215"/>
      <c r="E224" s="282"/>
      <c r="F224" s="279"/>
      <c r="G224" s="136"/>
      <c r="H224" s="136"/>
      <c r="I224" s="136"/>
      <c r="J224" s="223"/>
      <c r="K224" s="2"/>
      <c r="L224" s="2"/>
      <c r="U224" s="8">
        <f t="shared" si="3"/>
        <v>0</v>
      </c>
      <c r="BF224"/>
      <c r="BG224"/>
      <c r="BH224"/>
      <c r="BI224"/>
      <c r="BJ224"/>
      <c r="BK224"/>
      <c r="BL224"/>
      <c r="BM224"/>
      <c r="BN224"/>
      <c r="BO224"/>
      <c r="BP224"/>
      <c r="BQ224"/>
      <c r="BR224"/>
      <c r="BS224"/>
      <c r="BT224"/>
    </row>
    <row r="225" spans="1:72" ht="15.75" customHeight="1" thickBot="1">
      <c r="A225" s="144" t="s">
        <v>194</v>
      </c>
      <c r="B225" s="145"/>
      <c r="C225" s="414"/>
      <c r="D225" s="215"/>
      <c r="E225" s="282"/>
      <c r="F225" s="279"/>
      <c r="G225" s="136"/>
      <c r="H225" s="136"/>
      <c r="I225" s="136"/>
      <c r="J225" s="223"/>
      <c r="K225" s="2"/>
      <c r="L225" s="2"/>
      <c r="U225" s="8">
        <f t="shared" si="3"/>
        <v>0</v>
      </c>
      <c r="BF225"/>
      <c r="BG225"/>
      <c r="BH225"/>
      <c r="BI225"/>
      <c r="BJ225"/>
      <c r="BK225"/>
      <c r="BL225"/>
      <c r="BM225"/>
      <c r="BN225"/>
      <c r="BO225"/>
      <c r="BP225"/>
      <c r="BQ225"/>
      <c r="BR225"/>
      <c r="BS225"/>
      <c r="BT225"/>
    </row>
    <row r="226" spans="1:72" ht="15.75" customHeight="1">
      <c r="A226" s="148" t="s">
        <v>195</v>
      </c>
      <c r="B226" s="533">
        <v>19</v>
      </c>
      <c r="C226" s="414"/>
      <c r="D226" s="215"/>
      <c r="E226" s="282"/>
      <c r="F226" s="279"/>
      <c r="G226" s="136"/>
      <c r="H226" s="136"/>
      <c r="I226" s="136"/>
      <c r="J226" s="223"/>
      <c r="K226" s="2"/>
      <c r="L226" s="2"/>
      <c r="U226" s="8">
        <f t="shared" si="3"/>
        <v>0</v>
      </c>
      <c r="BF226"/>
      <c r="BG226"/>
      <c r="BH226"/>
      <c r="BI226"/>
      <c r="BJ226"/>
      <c r="BK226"/>
      <c r="BL226"/>
      <c r="BM226"/>
      <c r="BN226"/>
      <c r="BO226"/>
      <c r="BP226"/>
      <c r="BQ226"/>
      <c r="BR226"/>
      <c r="BS226"/>
      <c r="BT226"/>
    </row>
    <row r="227" spans="1:72" ht="15.75" customHeight="1">
      <c r="A227" s="149" t="s">
        <v>196</v>
      </c>
      <c r="B227" s="534"/>
      <c r="C227" s="414"/>
      <c r="D227" s="215"/>
      <c r="E227" s="282"/>
      <c r="F227" s="279"/>
      <c r="G227" s="136"/>
      <c r="H227" s="136"/>
      <c r="I227" s="136"/>
      <c r="J227" s="223"/>
      <c r="K227" s="2"/>
      <c r="L227" s="2"/>
      <c r="U227" s="8">
        <f t="shared" si="3"/>
        <v>0</v>
      </c>
      <c r="BF227"/>
      <c r="BG227"/>
      <c r="BH227"/>
      <c r="BI227"/>
      <c r="BJ227"/>
      <c r="BK227"/>
      <c r="BL227"/>
      <c r="BM227"/>
      <c r="BN227"/>
      <c r="BO227"/>
      <c r="BP227"/>
      <c r="BQ227"/>
      <c r="BR227"/>
      <c r="BS227"/>
      <c r="BT227"/>
    </row>
    <row r="228" spans="1:72" ht="16.5" customHeight="1">
      <c r="A228" s="149" t="s">
        <v>197</v>
      </c>
      <c r="B228" s="534"/>
      <c r="C228" s="414"/>
      <c r="D228" s="215"/>
      <c r="E228" s="283"/>
      <c r="F228" s="280"/>
      <c r="G228" s="137"/>
      <c r="H228" s="137"/>
      <c r="I228" s="137"/>
      <c r="J228" s="426"/>
      <c r="K228" s="2"/>
      <c r="L228" s="2"/>
      <c r="U228" s="8">
        <f t="shared" si="3"/>
        <v>0</v>
      </c>
      <c r="BF228"/>
      <c r="BG228"/>
      <c r="BH228"/>
      <c r="BI228"/>
      <c r="BJ228"/>
      <c r="BK228"/>
      <c r="BL228"/>
      <c r="BM228"/>
      <c r="BN228"/>
      <c r="BO228"/>
      <c r="BP228"/>
      <c r="BQ228"/>
      <c r="BR228"/>
      <c r="BS228"/>
      <c r="BT228"/>
    </row>
    <row r="229" spans="1:72" ht="16.5" customHeight="1" thickBot="1">
      <c r="A229" s="150" t="s">
        <v>198</v>
      </c>
      <c r="B229" s="535"/>
      <c r="C229" s="539"/>
      <c r="D229" s="540"/>
      <c r="E229" s="540"/>
      <c r="F229" s="102">
        <f>SUM(F220:F228)</f>
        <v>0</v>
      </c>
      <c r="G229" s="103">
        <f>SUM(G220:G228)</f>
        <v>0</v>
      </c>
      <c r="H229" s="103">
        <f>SUM(H220:H228)</f>
        <v>0</v>
      </c>
      <c r="I229" s="227">
        <f>SUM(I220:I228)</f>
        <v>0</v>
      </c>
      <c r="J229" s="427"/>
      <c r="K229" s="2"/>
      <c r="L229" s="2"/>
      <c r="BF229"/>
      <c r="BG229"/>
      <c r="BH229"/>
      <c r="BI229"/>
      <c r="BJ229"/>
      <c r="BK229"/>
      <c r="BL229"/>
      <c r="BM229"/>
      <c r="BN229"/>
      <c r="BO229"/>
      <c r="BP229"/>
      <c r="BQ229"/>
      <c r="BR229"/>
      <c r="BS229"/>
      <c r="BT229"/>
    </row>
    <row r="230" spans="1:72" s="2" customFormat="1" ht="15.75" thickBot="1">
      <c r="B230" s="230"/>
      <c r="C230" s="413"/>
      <c r="D230" s="232"/>
      <c r="E230" s="100"/>
      <c r="F230" s="104"/>
      <c r="G230" s="104"/>
      <c r="H230" s="104"/>
      <c r="I230" s="104"/>
      <c r="J230" s="226"/>
      <c r="U230" s="8"/>
    </row>
    <row r="231" spans="1:72" ht="56.1" customHeight="1" thickBot="1">
      <c r="A231" s="294" t="s">
        <v>185</v>
      </c>
      <c r="B231" s="295" t="s">
        <v>186</v>
      </c>
      <c r="C231" s="106" t="s">
        <v>122</v>
      </c>
      <c r="D231" s="278" t="s">
        <v>123</v>
      </c>
      <c r="E231" s="322" t="s">
        <v>124</v>
      </c>
      <c r="F231" s="98" t="s">
        <v>125</v>
      </c>
      <c r="G231" s="98" t="s">
        <v>126</v>
      </c>
      <c r="H231" s="98" t="s">
        <v>127</v>
      </c>
      <c r="I231" s="275" t="s">
        <v>187</v>
      </c>
      <c r="J231" s="303" t="s">
        <v>129</v>
      </c>
      <c r="K231" s="2"/>
      <c r="L231" s="2"/>
      <c r="BF231"/>
      <c r="BG231"/>
      <c r="BH231"/>
      <c r="BI231"/>
      <c r="BJ231"/>
      <c r="BK231"/>
      <c r="BL231"/>
      <c r="BM231"/>
      <c r="BN231"/>
      <c r="BO231"/>
      <c r="BP231"/>
      <c r="BQ231"/>
      <c r="BR231"/>
      <c r="BS231"/>
      <c r="BT231"/>
    </row>
    <row r="232" spans="1:72" ht="15.75" customHeight="1">
      <c r="A232" s="142" t="s">
        <v>208</v>
      </c>
      <c r="B232" s="147"/>
      <c r="C232" s="414"/>
      <c r="D232" s="215"/>
      <c r="E232" s="281"/>
      <c r="F232" s="361"/>
      <c r="G232" s="277"/>
      <c r="H232" s="277"/>
      <c r="I232" s="277"/>
      <c r="J232" s="302"/>
      <c r="K232" s="2"/>
      <c r="L232" s="2"/>
      <c r="U232" s="8">
        <f t="shared" si="3"/>
        <v>0</v>
      </c>
      <c r="BF232"/>
      <c r="BG232"/>
      <c r="BH232"/>
      <c r="BI232"/>
      <c r="BJ232"/>
      <c r="BK232"/>
      <c r="BL232"/>
      <c r="BM232"/>
      <c r="BN232"/>
      <c r="BO232"/>
      <c r="BP232"/>
      <c r="BQ232"/>
      <c r="BR232"/>
      <c r="BS232"/>
      <c r="BT232"/>
    </row>
    <row r="233" spans="1:72" ht="15.75" customHeight="1">
      <c r="A233" s="142" t="s">
        <v>209</v>
      </c>
      <c r="B233" s="146"/>
      <c r="C233" s="414"/>
      <c r="D233" s="215"/>
      <c r="E233" s="282"/>
      <c r="F233" s="279"/>
      <c r="G233" s="136"/>
      <c r="H233" s="136"/>
      <c r="I233" s="136"/>
      <c r="J233" s="223"/>
      <c r="K233" s="2"/>
      <c r="L233" s="2"/>
      <c r="U233" s="8">
        <f t="shared" si="3"/>
        <v>0</v>
      </c>
      <c r="BF233"/>
      <c r="BG233"/>
      <c r="BH233"/>
      <c r="BI233"/>
      <c r="BJ233"/>
      <c r="BK233"/>
      <c r="BL233"/>
      <c r="BM233"/>
      <c r="BN233"/>
      <c r="BO233"/>
      <c r="BP233"/>
      <c r="BQ233"/>
      <c r="BR233"/>
      <c r="BS233"/>
      <c r="BT233"/>
    </row>
    <row r="234" spans="1:72" ht="15.75" customHeight="1">
      <c r="A234" s="142" t="s">
        <v>190</v>
      </c>
      <c r="B234" s="140">
        <f>B232+B233</f>
        <v>0</v>
      </c>
      <c r="C234" s="414"/>
      <c r="D234" s="215"/>
      <c r="E234" s="282"/>
      <c r="F234" s="279"/>
      <c r="G234" s="136"/>
      <c r="H234" s="136"/>
      <c r="I234" s="136"/>
      <c r="J234" s="223"/>
      <c r="K234" s="2"/>
      <c r="L234" s="2"/>
      <c r="U234" s="8">
        <f t="shared" si="3"/>
        <v>0</v>
      </c>
      <c r="BF234"/>
      <c r="BG234"/>
      <c r="BH234"/>
      <c r="BI234"/>
      <c r="BJ234"/>
      <c r="BK234"/>
      <c r="BL234"/>
      <c r="BM234"/>
      <c r="BN234"/>
      <c r="BO234"/>
      <c r="BP234"/>
      <c r="BQ234"/>
      <c r="BR234"/>
      <c r="BS234"/>
      <c r="BT234"/>
    </row>
    <row r="235" spans="1:72" ht="16.5" customHeight="1">
      <c r="A235" s="142" t="s">
        <v>192</v>
      </c>
      <c r="B235" s="140">
        <f>F241+G241+H241+I241</f>
        <v>0</v>
      </c>
      <c r="C235" s="414"/>
      <c r="D235" s="215"/>
      <c r="E235" s="282"/>
      <c r="F235" s="279"/>
      <c r="G235" s="136"/>
      <c r="H235" s="136"/>
      <c r="I235" s="136"/>
      <c r="J235" s="223"/>
      <c r="K235" s="2"/>
      <c r="L235" s="2"/>
      <c r="U235" s="8">
        <f t="shared" si="3"/>
        <v>0</v>
      </c>
      <c r="BF235"/>
      <c r="BG235"/>
      <c r="BH235"/>
      <c r="BI235"/>
      <c r="BJ235"/>
      <c r="BK235"/>
      <c r="BL235"/>
      <c r="BM235"/>
      <c r="BN235"/>
      <c r="BO235"/>
      <c r="BP235"/>
      <c r="BQ235"/>
      <c r="BR235"/>
      <c r="BS235"/>
      <c r="BT235"/>
    </row>
    <row r="236" spans="1:72" ht="18.75">
      <c r="A236" s="142" t="s">
        <v>58</v>
      </c>
      <c r="B236" s="141">
        <f>B235-B234</f>
        <v>0</v>
      </c>
      <c r="C236" s="414"/>
      <c r="D236" s="215"/>
      <c r="E236" s="282"/>
      <c r="F236" s="279"/>
      <c r="G236" s="136"/>
      <c r="H236" s="136"/>
      <c r="I236" s="136"/>
      <c r="J236" s="223"/>
      <c r="K236" s="2"/>
      <c r="L236" s="2"/>
      <c r="U236" s="8">
        <f t="shared" si="3"/>
        <v>0</v>
      </c>
      <c r="BF236"/>
      <c r="BG236"/>
      <c r="BH236"/>
      <c r="BI236"/>
      <c r="BJ236"/>
      <c r="BK236"/>
      <c r="BL236"/>
      <c r="BM236"/>
      <c r="BN236"/>
      <c r="BO236"/>
      <c r="BP236"/>
      <c r="BQ236"/>
      <c r="BR236"/>
      <c r="BS236"/>
      <c r="BT236"/>
    </row>
    <row r="237" spans="1:72" ht="15.75" customHeight="1" thickBot="1">
      <c r="A237" s="144" t="s">
        <v>194</v>
      </c>
      <c r="B237" s="145"/>
      <c r="C237" s="414"/>
      <c r="D237" s="215"/>
      <c r="E237" s="282"/>
      <c r="F237" s="279"/>
      <c r="G237" s="136"/>
      <c r="H237" s="136"/>
      <c r="I237" s="136"/>
      <c r="J237" s="223"/>
      <c r="K237" s="2"/>
      <c r="L237" s="2"/>
      <c r="U237" s="8">
        <f t="shared" si="3"/>
        <v>0</v>
      </c>
      <c r="BF237"/>
      <c r="BG237"/>
      <c r="BH237"/>
      <c r="BI237"/>
      <c r="BJ237"/>
      <c r="BK237"/>
      <c r="BL237"/>
      <c r="BM237"/>
      <c r="BN237"/>
      <c r="BO237"/>
      <c r="BP237"/>
      <c r="BQ237"/>
      <c r="BR237"/>
      <c r="BS237"/>
      <c r="BT237"/>
    </row>
    <row r="238" spans="1:72" ht="15.75" customHeight="1">
      <c r="A238" s="148" t="s">
        <v>195</v>
      </c>
      <c r="B238" s="533">
        <v>20</v>
      </c>
      <c r="C238" s="414"/>
      <c r="D238" s="215"/>
      <c r="E238" s="282"/>
      <c r="F238" s="279"/>
      <c r="G238" s="136"/>
      <c r="H238" s="136"/>
      <c r="I238" s="136"/>
      <c r="J238" s="223"/>
      <c r="K238" s="2"/>
      <c r="L238" s="2"/>
      <c r="U238" s="8">
        <f t="shared" si="3"/>
        <v>0</v>
      </c>
      <c r="BF238"/>
      <c r="BG238"/>
      <c r="BH238"/>
      <c r="BI238"/>
      <c r="BJ238"/>
      <c r="BK238"/>
      <c r="BL238"/>
      <c r="BM238"/>
      <c r="BN238"/>
      <c r="BO238"/>
      <c r="BP238"/>
      <c r="BQ238"/>
      <c r="BR238"/>
      <c r="BS238"/>
      <c r="BT238"/>
    </row>
    <row r="239" spans="1:72" ht="15.75" customHeight="1">
      <c r="A239" s="149" t="s">
        <v>196</v>
      </c>
      <c r="B239" s="534"/>
      <c r="C239" s="414"/>
      <c r="D239" s="215"/>
      <c r="E239" s="282"/>
      <c r="F239" s="279"/>
      <c r="G239" s="136"/>
      <c r="H239" s="136"/>
      <c r="I239" s="136"/>
      <c r="J239" s="223"/>
      <c r="K239" s="2"/>
      <c r="L239" s="2"/>
      <c r="U239" s="8">
        <f t="shared" si="3"/>
        <v>0</v>
      </c>
      <c r="BF239"/>
      <c r="BG239"/>
      <c r="BH239"/>
      <c r="BI239"/>
      <c r="BJ239"/>
      <c r="BK239"/>
      <c r="BL239"/>
      <c r="BM239"/>
      <c r="BN239"/>
      <c r="BO239"/>
      <c r="BP239"/>
      <c r="BQ239"/>
      <c r="BR239"/>
      <c r="BS239"/>
      <c r="BT239"/>
    </row>
    <row r="240" spans="1:72" ht="16.5" customHeight="1">
      <c r="A240" s="149" t="s">
        <v>197</v>
      </c>
      <c r="B240" s="534"/>
      <c r="C240" s="414"/>
      <c r="D240" s="215"/>
      <c r="E240" s="283"/>
      <c r="F240" s="280"/>
      <c r="G240" s="137"/>
      <c r="H240" s="137"/>
      <c r="I240" s="137"/>
      <c r="J240" s="426"/>
      <c r="K240" s="2"/>
      <c r="L240" s="2"/>
      <c r="U240" s="8">
        <f t="shared" si="3"/>
        <v>0</v>
      </c>
      <c r="BF240"/>
      <c r="BG240"/>
      <c r="BH240"/>
      <c r="BI240"/>
      <c r="BJ240"/>
      <c r="BK240"/>
      <c r="BL240"/>
      <c r="BM240"/>
      <c r="BN240"/>
      <c r="BO240"/>
      <c r="BP240"/>
      <c r="BQ240"/>
      <c r="BR240"/>
      <c r="BS240"/>
      <c r="BT240"/>
    </row>
    <row r="241" spans="1:72" ht="16.5" customHeight="1" thickBot="1">
      <c r="A241" s="150" t="s">
        <v>198</v>
      </c>
      <c r="B241" s="535"/>
      <c r="C241" s="539"/>
      <c r="D241" s="540"/>
      <c r="E241" s="540"/>
      <c r="F241" s="102">
        <f>SUM(F232:F240)</f>
        <v>0</v>
      </c>
      <c r="G241" s="103">
        <f>SUM(G232:G240)</f>
        <v>0</v>
      </c>
      <c r="H241" s="103">
        <f>SUM(H232:H240)</f>
        <v>0</v>
      </c>
      <c r="I241" s="227">
        <f>SUM(I232:I240)</f>
        <v>0</v>
      </c>
      <c r="J241" s="427"/>
      <c r="K241" s="2"/>
      <c r="L241" s="2"/>
      <c r="BF241"/>
      <c r="BG241"/>
      <c r="BH241"/>
      <c r="BI241"/>
      <c r="BJ241"/>
      <c r="BK241"/>
      <c r="BL241"/>
      <c r="BM241"/>
      <c r="BN241"/>
      <c r="BO241"/>
      <c r="BP241"/>
      <c r="BQ241"/>
      <c r="BR241"/>
      <c r="BS241"/>
      <c r="BT241"/>
    </row>
    <row r="242" spans="1:72" s="2" customFormat="1" ht="15.75" thickBot="1">
      <c r="B242" s="230"/>
      <c r="C242" s="413"/>
      <c r="D242" s="232"/>
      <c r="E242" s="100"/>
      <c r="F242" s="104"/>
      <c r="G242" s="104"/>
      <c r="H242" s="104"/>
      <c r="I242" s="104"/>
      <c r="J242" s="226"/>
      <c r="U242" s="8"/>
    </row>
    <row r="243" spans="1:72" ht="56.1" customHeight="1" thickBot="1">
      <c r="A243" s="294" t="s">
        <v>185</v>
      </c>
      <c r="B243" s="295" t="s">
        <v>186</v>
      </c>
      <c r="C243" s="106" t="s">
        <v>122</v>
      </c>
      <c r="D243" s="278" t="s">
        <v>123</v>
      </c>
      <c r="E243" s="322" t="s">
        <v>124</v>
      </c>
      <c r="F243" s="98" t="s">
        <v>125</v>
      </c>
      <c r="G243" s="98" t="s">
        <v>126</v>
      </c>
      <c r="H243" s="98" t="s">
        <v>127</v>
      </c>
      <c r="I243" s="275" t="s">
        <v>187</v>
      </c>
      <c r="J243" s="303" t="s">
        <v>129</v>
      </c>
      <c r="K243" s="2"/>
      <c r="L243" s="2"/>
      <c r="BF243"/>
      <c r="BG243"/>
      <c r="BH243"/>
      <c r="BI243"/>
      <c r="BJ243"/>
      <c r="BK243"/>
      <c r="BL243"/>
      <c r="BM243"/>
      <c r="BN243"/>
      <c r="BO243"/>
      <c r="BP243"/>
      <c r="BQ243"/>
      <c r="BR243"/>
      <c r="BS243"/>
      <c r="BT243"/>
    </row>
    <row r="244" spans="1:72" ht="15.75" customHeight="1">
      <c r="A244" s="142" t="s">
        <v>208</v>
      </c>
      <c r="B244" s="147"/>
      <c r="C244" s="414"/>
      <c r="D244" s="215"/>
      <c r="E244" s="281"/>
      <c r="F244" s="361"/>
      <c r="G244" s="277"/>
      <c r="H244" s="277"/>
      <c r="I244" s="277"/>
      <c r="J244" s="302"/>
      <c r="K244" s="2"/>
      <c r="L244" s="2"/>
      <c r="U244" s="8">
        <f t="shared" si="3"/>
        <v>0</v>
      </c>
      <c r="BF244"/>
      <c r="BG244"/>
      <c r="BH244"/>
      <c r="BI244"/>
      <c r="BJ244"/>
      <c r="BK244"/>
      <c r="BL244"/>
      <c r="BM244"/>
      <c r="BN244"/>
      <c r="BO244"/>
      <c r="BP244"/>
      <c r="BQ244"/>
      <c r="BR244"/>
      <c r="BS244"/>
      <c r="BT244"/>
    </row>
    <row r="245" spans="1:72" ht="15.75" customHeight="1">
      <c r="A245" s="142" t="s">
        <v>209</v>
      </c>
      <c r="B245" s="146"/>
      <c r="C245" s="414"/>
      <c r="D245" s="215"/>
      <c r="E245" s="282"/>
      <c r="F245" s="279"/>
      <c r="G245" s="136"/>
      <c r="H245" s="136"/>
      <c r="I245" s="136"/>
      <c r="J245" s="223"/>
      <c r="K245" s="2"/>
      <c r="L245" s="2"/>
      <c r="U245" s="8">
        <f t="shared" si="3"/>
        <v>0</v>
      </c>
      <c r="BF245"/>
      <c r="BG245"/>
      <c r="BH245"/>
      <c r="BI245"/>
      <c r="BJ245"/>
      <c r="BK245"/>
      <c r="BL245"/>
      <c r="BM245"/>
      <c r="BN245"/>
      <c r="BO245"/>
      <c r="BP245"/>
      <c r="BQ245"/>
      <c r="BR245"/>
      <c r="BS245"/>
      <c r="BT245"/>
    </row>
    <row r="246" spans="1:72" ht="15.75" customHeight="1">
      <c r="A246" s="142" t="s">
        <v>190</v>
      </c>
      <c r="B246" s="140">
        <f>B244+B245</f>
        <v>0</v>
      </c>
      <c r="C246" s="414"/>
      <c r="D246" s="215"/>
      <c r="E246" s="282"/>
      <c r="F246" s="279"/>
      <c r="G246" s="136"/>
      <c r="H246" s="136"/>
      <c r="I246" s="136"/>
      <c r="J246" s="223"/>
      <c r="K246" s="2"/>
      <c r="L246" s="2"/>
      <c r="U246" s="8">
        <f t="shared" si="3"/>
        <v>0</v>
      </c>
      <c r="BF246"/>
      <c r="BG246"/>
      <c r="BH246"/>
      <c r="BI246"/>
      <c r="BJ246"/>
      <c r="BK246"/>
      <c r="BL246"/>
      <c r="BM246"/>
      <c r="BN246"/>
      <c r="BO246"/>
      <c r="BP246"/>
      <c r="BQ246"/>
      <c r="BR246"/>
      <c r="BS246"/>
      <c r="BT246"/>
    </row>
    <row r="247" spans="1:72" ht="16.5" customHeight="1">
      <c r="A247" s="142" t="s">
        <v>192</v>
      </c>
      <c r="B247" s="140">
        <f>F253+G253+H253+I253</f>
        <v>0</v>
      </c>
      <c r="C247" s="414"/>
      <c r="D247" s="215"/>
      <c r="E247" s="282"/>
      <c r="F247" s="279"/>
      <c r="G247" s="136"/>
      <c r="H247" s="136"/>
      <c r="I247" s="136"/>
      <c r="J247" s="223"/>
      <c r="K247" s="2"/>
      <c r="L247" s="2"/>
      <c r="U247" s="8">
        <f t="shared" si="3"/>
        <v>0</v>
      </c>
      <c r="BF247"/>
      <c r="BG247"/>
      <c r="BH247"/>
      <c r="BI247"/>
      <c r="BJ247"/>
      <c r="BK247"/>
      <c r="BL247"/>
      <c r="BM247"/>
      <c r="BN247"/>
      <c r="BO247"/>
      <c r="BP247"/>
      <c r="BQ247"/>
      <c r="BR247"/>
      <c r="BS247"/>
      <c r="BT247"/>
    </row>
    <row r="248" spans="1:72" ht="18.75">
      <c r="A248" s="142" t="s">
        <v>58</v>
      </c>
      <c r="B248" s="141">
        <f>B247-B246</f>
        <v>0</v>
      </c>
      <c r="C248" s="414"/>
      <c r="D248" s="215"/>
      <c r="E248" s="282"/>
      <c r="F248" s="279"/>
      <c r="G248" s="136"/>
      <c r="H248" s="136"/>
      <c r="I248" s="136"/>
      <c r="J248" s="223"/>
      <c r="K248" s="2"/>
      <c r="L248" s="2"/>
      <c r="U248" s="8">
        <f t="shared" si="3"/>
        <v>0</v>
      </c>
      <c r="BF248"/>
      <c r="BG248"/>
      <c r="BH248"/>
      <c r="BI248"/>
      <c r="BJ248"/>
      <c r="BK248"/>
      <c r="BL248"/>
      <c r="BM248"/>
      <c r="BN248"/>
      <c r="BO248"/>
      <c r="BP248"/>
      <c r="BQ248"/>
      <c r="BR248"/>
      <c r="BS248"/>
      <c r="BT248"/>
    </row>
    <row r="249" spans="1:72" ht="15.75" customHeight="1" thickBot="1">
      <c r="A249" s="144" t="s">
        <v>194</v>
      </c>
      <c r="B249" s="145"/>
      <c r="C249" s="414"/>
      <c r="D249" s="215"/>
      <c r="E249" s="282"/>
      <c r="F249" s="279"/>
      <c r="G249" s="136"/>
      <c r="H249" s="136"/>
      <c r="I249" s="136"/>
      <c r="J249" s="223"/>
      <c r="K249" s="2"/>
      <c r="L249" s="2"/>
      <c r="U249" s="8">
        <f t="shared" si="3"/>
        <v>0</v>
      </c>
      <c r="BF249"/>
      <c r="BG249"/>
      <c r="BH249"/>
      <c r="BI249"/>
      <c r="BJ249"/>
      <c r="BK249"/>
      <c r="BL249"/>
      <c r="BM249"/>
      <c r="BN249"/>
      <c r="BO249"/>
      <c r="BP249"/>
      <c r="BQ249"/>
      <c r="BR249"/>
      <c r="BS249"/>
      <c r="BT249"/>
    </row>
    <row r="250" spans="1:72" ht="15.75" customHeight="1">
      <c r="A250" s="148" t="s">
        <v>195</v>
      </c>
      <c r="B250" s="533">
        <v>21</v>
      </c>
      <c r="C250" s="414"/>
      <c r="D250" s="215"/>
      <c r="E250" s="282"/>
      <c r="F250" s="279"/>
      <c r="G250" s="136"/>
      <c r="H250" s="136"/>
      <c r="I250" s="136"/>
      <c r="J250" s="223"/>
      <c r="K250" s="2"/>
      <c r="L250" s="2"/>
      <c r="U250" s="8">
        <f t="shared" si="3"/>
        <v>0</v>
      </c>
      <c r="BF250"/>
      <c r="BG250"/>
      <c r="BH250"/>
      <c r="BI250"/>
      <c r="BJ250"/>
      <c r="BK250"/>
      <c r="BL250"/>
      <c r="BM250"/>
      <c r="BN250"/>
      <c r="BO250"/>
      <c r="BP250"/>
      <c r="BQ250"/>
      <c r="BR250"/>
      <c r="BS250"/>
      <c r="BT250"/>
    </row>
    <row r="251" spans="1:72" ht="15.75" customHeight="1">
      <c r="A251" s="149" t="s">
        <v>196</v>
      </c>
      <c r="B251" s="534"/>
      <c r="C251" s="414"/>
      <c r="D251" s="215"/>
      <c r="E251" s="282"/>
      <c r="F251" s="279"/>
      <c r="G251" s="136"/>
      <c r="H251" s="136"/>
      <c r="I251" s="136"/>
      <c r="J251" s="223"/>
      <c r="K251" s="2"/>
      <c r="L251" s="2"/>
      <c r="U251" s="8">
        <f t="shared" si="3"/>
        <v>0</v>
      </c>
      <c r="BF251"/>
      <c r="BG251"/>
      <c r="BH251"/>
      <c r="BI251"/>
      <c r="BJ251"/>
      <c r="BK251"/>
      <c r="BL251"/>
      <c r="BM251"/>
      <c r="BN251"/>
      <c r="BO251"/>
      <c r="BP251"/>
      <c r="BQ251"/>
      <c r="BR251"/>
      <c r="BS251"/>
      <c r="BT251"/>
    </row>
    <row r="252" spans="1:72" ht="16.5" customHeight="1">
      <c r="A252" s="149" t="s">
        <v>197</v>
      </c>
      <c r="B252" s="534"/>
      <c r="C252" s="414"/>
      <c r="D252" s="215"/>
      <c r="E252" s="283"/>
      <c r="F252" s="280"/>
      <c r="G252" s="137"/>
      <c r="H252" s="137"/>
      <c r="I252" s="137"/>
      <c r="J252" s="426"/>
      <c r="K252" s="2"/>
      <c r="L252" s="2"/>
      <c r="U252" s="8">
        <f t="shared" si="3"/>
        <v>0</v>
      </c>
      <c r="BF252"/>
      <c r="BG252"/>
      <c r="BH252"/>
      <c r="BI252"/>
      <c r="BJ252"/>
      <c r="BK252"/>
      <c r="BL252"/>
      <c r="BM252"/>
      <c r="BN252"/>
      <c r="BO252"/>
      <c r="BP252"/>
      <c r="BQ252"/>
      <c r="BR252"/>
      <c r="BS252"/>
      <c r="BT252"/>
    </row>
    <row r="253" spans="1:72" ht="16.5" customHeight="1" thickBot="1">
      <c r="A253" s="150" t="s">
        <v>198</v>
      </c>
      <c r="B253" s="535"/>
      <c r="C253" s="539"/>
      <c r="D253" s="540"/>
      <c r="E253" s="540"/>
      <c r="F253" s="102">
        <f>SUM(F244:F252)</f>
        <v>0</v>
      </c>
      <c r="G253" s="103">
        <f>SUM(G244:G252)</f>
        <v>0</v>
      </c>
      <c r="H253" s="103">
        <f>SUM(H244:H252)</f>
        <v>0</v>
      </c>
      <c r="I253" s="227">
        <f>SUM(I244:I252)</f>
        <v>0</v>
      </c>
      <c r="J253" s="427"/>
      <c r="K253" s="2"/>
      <c r="L253" s="2"/>
      <c r="BF253"/>
      <c r="BG253"/>
      <c r="BH253"/>
      <c r="BI253"/>
      <c r="BJ253"/>
      <c r="BK253"/>
      <c r="BL253"/>
      <c r="BM253"/>
      <c r="BN253"/>
      <c r="BO253"/>
      <c r="BP253"/>
      <c r="BQ253"/>
      <c r="BR253"/>
      <c r="BS253"/>
      <c r="BT253"/>
    </row>
    <row r="254" spans="1:72" s="2" customFormat="1" ht="15.75" thickBot="1">
      <c r="B254" s="230"/>
      <c r="C254" s="413"/>
      <c r="D254" s="232"/>
      <c r="E254" s="100"/>
      <c r="F254" s="104"/>
      <c r="G254" s="104"/>
      <c r="H254" s="104"/>
      <c r="I254" s="104"/>
      <c r="J254" s="226"/>
      <c r="U254" s="8"/>
    </row>
    <row r="255" spans="1:72" ht="56.1" customHeight="1" thickBot="1">
      <c r="A255" s="294" t="s">
        <v>185</v>
      </c>
      <c r="B255" s="295" t="s">
        <v>186</v>
      </c>
      <c r="C255" s="106" t="s">
        <v>122</v>
      </c>
      <c r="D255" s="278" t="s">
        <v>123</v>
      </c>
      <c r="E255" s="322" t="s">
        <v>124</v>
      </c>
      <c r="F255" s="98" t="s">
        <v>125</v>
      </c>
      <c r="G255" s="98" t="s">
        <v>126</v>
      </c>
      <c r="H255" s="98" t="s">
        <v>127</v>
      </c>
      <c r="I255" s="275" t="s">
        <v>187</v>
      </c>
      <c r="J255" s="303" t="s">
        <v>129</v>
      </c>
      <c r="K255" s="2"/>
      <c r="L255" s="2"/>
      <c r="BF255"/>
      <c r="BG255"/>
      <c r="BH255"/>
      <c r="BI255"/>
      <c r="BJ255"/>
      <c r="BK255"/>
      <c r="BL255"/>
      <c r="BM255"/>
      <c r="BN255"/>
      <c r="BO255"/>
      <c r="BP255"/>
      <c r="BQ255"/>
      <c r="BR255"/>
      <c r="BS255"/>
      <c r="BT255"/>
    </row>
    <row r="256" spans="1:72" ht="15.75" customHeight="1">
      <c r="A256" s="142" t="s">
        <v>208</v>
      </c>
      <c r="B256" s="147"/>
      <c r="C256" s="414"/>
      <c r="D256" s="215"/>
      <c r="E256" s="281"/>
      <c r="F256" s="361"/>
      <c r="G256" s="277"/>
      <c r="H256" s="277"/>
      <c r="I256" s="277"/>
      <c r="J256" s="302"/>
      <c r="K256" s="2"/>
      <c r="L256" s="2"/>
      <c r="U256" s="8">
        <f t="shared" si="3"/>
        <v>0</v>
      </c>
      <c r="BF256"/>
      <c r="BG256"/>
      <c r="BH256"/>
      <c r="BI256"/>
      <c r="BJ256"/>
      <c r="BK256"/>
      <c r="BL256"/>
      <c r="BM256"/>
      <c r="BN256"/>
      <c r="BO256"/>
      <c r="BP256"/>
      <c r="BQ256"/>
      <c r="BR256"/>
      <c r="BS256"/>
      <c r="BT256"/>
    </row>
    <row r="257" spans="1:72" ht="15.75" customHeight="1">
      <c r="A257" s="142" t="s">
        <v>209</v>
      </c>
      <c r="B257" s="146"/>
      <c r="C257" s="414"/>
      <c r="D257" s="215"/>
      <c r="E257" s="282"/>
      <c r="F257" s="279"/>
      <c r="G257" s="136"/>
      <c r="H257" s="136"/>
      <c r="I257" s="136"/>
      <c r="J257" s="223"/>
      <c r="K257" s="2"/>
      <c r="L257" s="2"/>
      <c r="U257" s="8">
        <f t="shared" si="3"/>
        <v>0</v>
      </c>
      <c r="BF257"/>
      <c r="BG257"/>
      <c r="BH257"/>
      <c r="BI257"/>
      <c r="BJ257"/>
      <c r="BK257"/>
      <c r="BL257"/>
      <c r="BM257"/>
      <c r="BN257"/>
      <c r="BO257"/>
      <c r="BP257"/>
      <c r="BQ257"/>
      <c r="BR257"/>
      <c r="BS257"/>
      <c r="BT257"/>
    </row>
    <row r="258" spans="1:72" ht="15.75" customHeight="1">
      <c r="A258" s="142" t="s">
        <v>190</v>
      </c>
      <c r="B258" s="140">
        <f>B256+B257</f>
        <v>0</v>
      </c>
      <c r="C258" s="414"/>
      <c r="D258" s="215"/>
      <c r="E258" s="282"/>
      <c r="F258" s="279"/>
      <c r="G258" s="136"/>
      <c r="H258" s="136"/>
      <c r="I258" s="136"/>
      <c r="J258" s="223"/>
      <c r="K258" s="2"/>
      <c r="L258" s="2"/>
      <c r="U258" s="8">
        <f t="shared" si="3"/>
        <v>0</v>
      </c>
      <c r="BF258"/>
      <c r="BG258"/>
      <c r="BH258"/>
      <c r="BI258"/>
      <c r="BJ258"/>
      <c r="BK258"/>
      <c r="BL258"/>
      <c r="BM258"/>
      <c r="BN258"/>
      <c r="BO258"/>
      <c r="BP258"/>
      <c r="BQ258"/>
      <c r="BR258"/>
      <c r="BS258"/>
      <c r="BT258"/>
    </row>
    <row r="259" spans="1:72" ht="16.5" customHeight="1">
      <c r="A259" s="142" t="s">
        <v>192</v>
      </c>
      <c r="B259" s="140">
        <f>F265+G265+H265+I265</f>
        <v>0</v>
      </c>
      <c r="C259" s="414"/>
      <c r="D259" s="215"/>
      <c r="E259" s="282"/>
      <c r="F259" s="279"/>
      <c r="G259" s="136"/>
      <c r="H259" s="136"/>
      <c r="I259" s="136"/>
      <c r="J259" s="223"/>
      <c r="K259" s="2"/>
      <c r="L259" s="2"/>
      <c r="U259" s="8">
        <f t="shared" si="3"/>
        <v>0</v>
      </c>
      <c r="BF259"/>
      <c r="BG259"/>
      <c r="BH259"/>
      <c r="BI259"/>
      <c r="BJ259"/>
      <c r="BK259"/>
      <c r="BL259"/>
      <c r="BM259"/>
      <c r="BN259"/>
      <c r="BO259"/>
      <c r="BP259"/>
      <c r="BQ259"/>
      <c r="BR259"/>
      <c r="BS259"/>
      <c r="BT259"/>
    </row>
    <row r="260" spans="1:72" ht="18.75">
      <c r="A260" s="142" t="s">
        <v>58</v>
      </c>
      <c r="B260" s="141">
        <f>B259-B258</f>
        <v>0</v>
      </c>
      <c r="C260" s="414"/>
      <c r="D260" s="215"/>
      <c r="E260" s="282"/>
      <c r="F260" s="279"/>
      <c r="G260" s="136"/>
      <c r="H260" s="136"/>
      <c r="I260" s="136"/>
      <c r="J260" s="223"/>
      <c r="K260" s="2"/>
      <c r="L260" s="2"/>
      <c r="U260" s="8">
        <f t="shared" si="3"/>
        <v>0</v>
      </c>
      <c r="BF260"/>
      <c r="BG260"/>
      <c r="BH260"/>
      <c r="BI260"/>
      <c r="BJ260"/>
      <c r="BK260"/>
      <c r="BL260"/>
      <c r="BM260"/>
      <c r="BN260"/>
      <c r="BO260"/>
      <c r="BP260"/>
      <c r="BQ260"/>
      <c r="BR260"/>
      <c r="BS260"/>
      <c r="BT260"/>
    </row>
    <row r="261" spans="1:72" ht="15.75" customHeight="1" thickBot="1">
      <c r="A261" s="144" t="s">
        <v>194</v>
      </c>
      <c r="B261" s="145"/>
      <c r="C261" s="414"/>
      <c r="D261" s="215"/>
      <c r="E261" s="282"/>
      <c r="F261" s="279"/>
      <c r="G261" s="136"/>
      <c r="H261" s="136"/>
      <c r="I261" s="136"/>
      <c r="J261" s="223"/>
      <c r="K261" s="2"/>
      <c r="L261" s="2"/>
      <c r="U261" s="8">
        <f t="shared" ref="U261:U324" si="4">IF(H261&gt;=1,1,0)</f>
        <v>0</v>
      </c>
      <c r="BF261"/>
      <c r="BG261"/>
      <c r="BH261"/>
      <c r="BI261"/>
      <c r="BJ261"/>
      <c r="BK261"/>
      <c r="BL261"/>
      <c r="BM261"/>
      <c r="BN261"/>
      <c r="BO261"/>
      <c r="BP261"/>
      <c r="BQ261"/>
      <c r="BR261"/>
      <c r="BS261"/>
      <c r="BT261"/>
    </row>
    <row r="262" spans="1:72" ht="15.75" customHeight="1">
      <c r="A262" s="148" t="s">
        <v>195</v>
      </c>
      <c r="B262" s="533">
        <v>22</v>
      </c>
      <c r="C262" s="414"/>
      <c r="D262" s="215"/>
      <c r="E262" s="282"/>
      <c r="F262" s="279"/>
      <c r="G262" s="136"/>
      <c r="H262" s="136"/>
      <c r="I262" s="136"/>
      <c r="J262" s="223"/>
      <c r="K262" s="2"/>
      <c r="L262" s="2"/>
      <c r="U262" s="8">
        <f t="shared" si="4"/>
        <v>0</v>
      </c>
      <c r="BF262"/>
      <c r="BG262"/>
      <c r="BH262"/>
      <c r="BI262"/>
      <c r="BJ262"/>
      <c r="BK262"/>
      <c r="BL262"/>
      <c r="BM262"/>
      <c r="BN262"/>
      <c r="BO262"/>
      <c r="BP262"/>
      <c r="BQ262"/>
      <c r="BR262"/>
      <c r="BS262"/>
      <c r="BT262"/>
    </row>
    <row r="263" spans="1:72" ht="15.75" customHeight="1">
      <c r="A263" s="149" t="s">
        <v>196</v>
      </c>
      <c r="B263" s="534"/>
      <c r="C263" s="414"/>
      <c r="D263" s="215"/>
      <c r="E263" s="282"/>
      <c r="F263" s="279"/>
      <c r="G263" s="136"/>
      <c r="H263" s="136"/>
      <c r="I263" s="136"/>
      <c r="J263" s="223"/>
      <c r="K263" s="2"/>
      <c r="L263" s="2"/>
      <c r="U263" s="8">
        <f t="shared" si="4"/>
        <v>0</v>
      </c>
      <c r="BF263"/>
      <c r="BG263"/>
      <c r="BH263"/>
      <c r="BI263"/>
      <c r="BJ263"/>
      <c r="BK263"/>
      <c r="BL263"/>
      <c r="BM263"/>
      <c r="BN263"/>
      <c r="BO263"/>
      <c r="BP263"/>
      <c r="BQ263"/>
      <c r="BR263"/>
      <c r="BS263"/>
      <c r="BT263"/>
    </row>
    <row r="264" spans="1:72" ht="16.5" customHeight="1">
      <c r="A264" s="149" t="s">
        <v>197</v>
      </c>
      <c r="B264" s="534"/>
      <c r="C264" s="414"/>
      <c r="D264" s="215"/>
      <c r="E264" s="283"/>
      <c r="F264" s="280"/>
      <c r="G264" s="137"/>
      <c r="H264" s="137"/>
      <c r="I264" s="137"/>
      <c r="J264" s="426"/>
      <c r="K264" s="2"/>
      <c r="L264" s="2"/>
      <c r="U264" s="8">
        <f t="shared" si="4"/>
        <v>0</v>
      </c>
      <c r="BF264"/>
      <c r="BG264"/>
      <c r="BH264"/>
      <c r="BI264"/>
      <c r="BJ264"/>
      <c r="BK264"/>
      <c r="BL264"/>
      <c r="BM264"/>
      <c r="BN264"/>
      <c r="BO264"/>
      <c r="BP264"/>
      <c r="BQ264"/>
      <c r="BR264"/>
      <c r="BS264"/>
      <c r="BT264"/>
    </row>
    <row r="265" spans="1:72" ht="16.5" customHeight="1" thickBot="1">
      <c r="A265" s="150" t="s">
        <v>198</v>
      </c>
      <c r="B265" s="535"/>
      <c r="C265" s="539"/>
      <c r="D265" s="540"/>
      <c r="E265" s="540"/>
      <c r="F265" s="102">
        <f>SUM(F256:F264)</f>
        <v>0</v>
      </c>
      <c r="G265" s="103">
        <f>SUM(G256:G264)</f>
        <v>0</v>
      </c>
      <c r="H265" s="103">
        <f>SUM(H256:H264)</f>
        <v>0</v>
      </c>
      <c r="I265" s="227">
        <f>SUM(I256:I264)</f>
        <v>0</v>
      </c>
      <c r="J265" s="427"/>
      <c r="K265" s="2"/>
      <c r="L265" s="2"/>
      <c r="BF265"/>
      <c r="BG265"/>
      <c r="BH265"/>
      <c r="BI265"/>
      <c r="BJ265"/>
      <c r="BK265"/>
      <c r="BL265"/>
      <c r="BM265"/>
      <c r="BN265"/>
      <c r="BO265"/>
      <c r="BP265"/>
      <c r="BQ265"/>
      <c r="BR265"/>
      <c r="BS265"/>
      <c r="BT265"/>
    </row>
    <row r="266" spans="1:72" s="2" customFormat="1" ht="15.75" thickBot="1">
      <c r="B266" s="230"/>
      <c r="C266" s="413"/>
      <c r="D266" s="232"/>
      <c r="E266" s="100"/>
      <c r="F266" s="104"/>
      <c r="G266" s="104"/>
      <c r="H266" s="104"/>
      <c r="I266" s="104"/>
      <c r="J266" s="226"/>
      <c r="U266" s="8"/>
    </row>
    <row r="267" spans="1:72" ht="56.1" customHeight="1" thickBot="1">
      <c r="A267" s="294" t="s">
        <v>185</v>
      </c>
      <c r="B267" s="295" t="s">
        <v>186</v>
      </c>
      <c r="C267" s="106" t="s">
        <v>122</v>
      </c>
      <c r="D267" s="278" t="s">
        <v>123</v>
      </c>
      <c r="E267" s="322" t="s">
        <v>124</v>
      </c>
      <c r="F267" s="98" t="s">
        <v>125</v>
      </c>
      <c r="G267" s="98" t="s">
        <v>126</v>
      </c>
      <c r="H267" s="98" t="s">
        <v>127</v>
      </c>
      <c r="I267" s="275" t="s">
        <v>187</v>
      </c>
      <c r="J267" s="303" t="s">
        <v>129</v>
      </c>
      <c r="K267" s="2"/>
      <c r="L267" s="2"/>
      <c r="BF267"/>
      <c r="BG267"/>
      <c r="BH267"/>
      <c r="BI267"/>
      <c r="BJ267"/>
      <c r="BK267"/>
      <c r="BL267"/>
      <c r="BM267"/>
      <c r="BN267"/>
      <c r="BO267"/>
      <c r="BP267"/>
      <c r="BQ267"/>
      <c r="BR267"/>
      <c r="BS267"/>
      <c r="BT267"/>
    </row>
    <row r="268" spans="1:72" ht="15.75" customHeight="1">
      <c r="A268" s="142" t="s">
        <v>208</v>
      </c>
      <c r="B268" s="147"/>
      <c r="C268" s="414"/>
      <c r="D268" s="215"/>
      <c r="E268" s="281"/>
      <c r="F268" s="361"/>
      <c r="G268" s="277"/>
      <c r="H268" s="277"/>
      <c r="I268" s="277"/>
      <c r="J268" s="302"/>
      <c r="K268" s="2"/>
      <c r="L268" s="2"/>
      <c r="U268" s="8">
        <f t="shared" si="4"/>
        <v>0</v>
      </c>
      <c r="BF268"/>
      <c r="BG268"/>
      <c r="BH268"/>
      <c r="BI268"/>
      <c r="BJ268"/>
      <c r="BK268"/>
      <c r="BL268"/>
      <c r="BM268"/>
      <c r="BN268"/>
      <c r="BO268"/>
      <c r="BP268"/>
      <c r="BQ268"/>
      <c r="BR268"/>
      <c r="BS268"/>
      <c r="BT268"/>
    </row>
    <row r="269" spans="1:72" ht="15.75" customHeight="1">
      <c r="A269" s="142" t="s">
        <v>209</v>
      </c>
      <c r="B269" s="146"/>
      <c r="C269" s="414"/>
      <c r="D269" s="215"/>
      <c r="E269" s="282"/>
      <c r="F269" s="279"/>
      <c r="G269" s="136"/>
      <c r="H269" s="136"/>
      <c r="I269" s="136"/>
      <c r="J269" s="223"/>
      <c r="K269" s="2"/>
      <c r="L269" s="2"/>
      <c r="U269" s="8">
        <f t="shared" si="4"/>
        <v>0</v>
      </c>
      <c r="BF269"/>
      <c r="BG269"/>
      <c r="BH269"/>
      <c r="BI269"/>
      <c r="BJ269"/>
      <c r="BK269"/>
      <c r="BL269"/>
      <c r="BM269"/>
      <c r="BN269"/>
      <c r="BO269"/>
      <c r="BP269"/>
      <c r="BQ269"/>
      <c r="BR269"/>
      <c r="BS269"/>
      <c r="BT269"/>
    </row>
    <row r="270" spans="1:72" ht="15.75" customHeight="1">
      <c r="A270" s="142" t="s">
        <v>190</v>
      </c>
      <c r="B270" s="140">
        <f>B268+B269</f>
        <v>0</v>
      </c>
      <c r="C270" s="414"/>
      <c r="D270" s="215"/>
      <c r="E270" s="282"/>
      <c r="F270" s="279"/>
      <c r="G270" s="136"/>
      <c r="H270" s="136"/>
      <c r="I270" s="136"/>
      <c r="J270" s="223"/>
      <c r="K270" s="2"/>
      <c r="L270" s="2"/>
      <c r="U270" s="8">
        <f t="shared" si="4"/>
        <v>0</v>
      </c>
      <c r="BF270"/>
      <c r="BG270"/>
      <c r="BH270"/>
      <c r="BI270"/>
      <c r="BJ270"/>
      <c r="BK270"/>
      <c r="BL270"/>
      <c r="BM270"/>
      <c r="BN270"/>
      <c r="BO270"/>
      <c r="BP270"/>
      <c r="BQ270"/>
      <c r="BR270"/>
      <c r="BS270"/>
      <c r="BT270"/>
    </row>
    <row r="271" spans="1:72" ht="16.5" customHeight="1">
      <c r="A271" s="142" t="s">
        <v>192</v>
      </c>
      <c r="B271" s="140">
        <f>F277+G277+H277+I277</f>
        <v>0</v>
      </c>
      <c r="C271" s="414"/>
      <c r="D271" s="215"/>
      <c r="E271" s="282"/>
      <c r="F271" s="279"/>
      <c r="G271" s="136"/>
      <c r="H271" s="136"/>
      <c r="I271" s="136"/>
      <c r="J271" s="223"/>
      <c r="K271" s="2"/>
      <c r="L271" s="2"/>
      <c r="U271" s="8">
        <f t="shared" si="4"/>
        <v>0</v>
      </c>
      <c r="BF271"/>
      <c r="BG271"/>
      <c r="BH271"/>
      <c r="BI271"/>
      <c r="BJ271"/>
      <c r="BK271"/>
      <c r="BL271"/>
      <c r="BM271"/>
      <c r="BN271"/>
      <c r="BO271"/>
      <c r="BP271"/>
      <c r="BQ271"/>
      <c r="BR271"/>
      <c r="BS271"/>
      <c r="BT271"/>
    </row>
    <row r="272" spans="1:72" ht="18.75">
      <c r="A272" s="142" t="s">
        <v>58</v>
      </c>
      <c r="B272" s="141">
        <f>B271-B270</f>
        <v>0</v>
      </c>
      <c r="C272" s="414"/>
      <c r="D272" s="215"/>
      <c r="E272" s="282"/>
      <c r="F272" s="279"/>
      <c r="G272" s="136"/>
      <c r="H272" s="136"/>
      <c r="I272" s="136"/>
      <c r="J272" s="223"/>
      <c r="K272" s="2"/>
      <c r="L272" s="2"/>
      <c r="U272" s="8">
        <f t="shared" si="4"/>
        <v>0</v>
      </c>
      <c r="BF272"/>
      <c r="BG272"/>
      <c r="BH272"/>
      <c r="BI272"/>
      <c r="BJ272"/>
      <c r="BK272"/>
      <c r="BL272"/>
      <c r="BM272"/>
      <c r="BN272"/>
      <c r="BO272"/>
      <c r="BP272"/>
      <c r="BQ272"/>
      <c r="BR272"/>
      <c r="BS272"/>
      <c r="BT272"/>
    </row>
    <row r="273" spans="1:72" ht="15.75" customHeight="1" thickBot="1">
      <c r="A273" s="144" t="s">
        <v>194</v>
      </c>
      <c r="B273" s="145"/>
      <c r="C273" s="414"/>
      <c r="D273" s="215"/>
      <c r="E273" s="282"/>
      <c r="F273" s="279"/>
      <c r="G273" s="136"/>
      <c r="H273" s="136"/>
      <c r="I273" s="136"/>
      <c r="J273" s="223"/>
      <c r="K273" s="2"/>
      <c r="L273" s="2"/>
      <c r="U273" s="8">
        <f t="shared" si="4"/>
        <v>0</v>
      </c>
      <c r="BF273"/>
      <c r="BG273"/>
      <c r="BH273"/>
      <c r="BI273"/>
      <c r="BJ273"/>
      <c r="BK273"/>
      <c r="BL273"/>
      <c r="BM273"/>
      <c r="BN273"/>
      <c r="BO273"/>
      <c r="BP273"/>
      <c r="BQ273"/>
      <c r="BR273"/>
      <c r="BS273"/>
      <c r="BT273"/>
    </row>
    <row r="274" spans="1:72" ht="15.75" customHeight="1">
      <c r="A274" s="148" t="s">
        <v>195</v>
      </c>
      <c r="B274" s="536">
        <v>23</v>
      </c>
      <c r="C274" s="414"/>
      <c r="D274" s="215"/>
      <c r="E274" s="282"/>
      <c r="F274" s="279"/>
      <c r="G274" s="136"/>
      <c r="H274" s="136"/>
      <c r="I274" s="136"/>
      <c r="J274" s="223"/>
      <c r="K274" s="2"/>
      <c r="L274" s="2"/>
      <c r="U274" s="8">
        <f t="shared" si="4"/>
        <v>0</v>
      </c>
      <c r="BF274"/>
      <c r="BG274"/>
      <c r="BH274"/>
      <c r="BI274"/>
      <c r="BJ274"/>
      <c r="BK274"/>
      <c r="BL274"/>
      <c r="BM274"/>
      <c r="BN274"/>
      <c r="BO274"/>
      <c r="BP274"/>
      <c r="BQ274"/>
      <c r="BR274"/>
      <c r="BS274"/>
      <c r="BT274"/>
    </row>
    <row r="275" spans="1:72" ht="15.75" customHeight="1">
      <c r="A275" s="149" t="s">
        <v>196</v>
      </c>
      <c r="B275" s="537"/>
      <c r="C275" s="414"/>
      <c r="D275" s="215"/>
      <c r="E275" s="282"/>
      <c r="F275" s="279"/>
      <c r="G275" s="136"/>
      <c r="H275" s="136"/>
      <c r="I275" s="136"/>
      <c r="J275" s="223"/>
      <c r="K275" s="2"/>
      <c r="L275" s="2"/>
      <c r="U275" s="8">
        <f t="shared" si="4"/>
        <v>0</v>
      </c>
      <c r="BF275"/>
      <c r="BG275"/>
      <c r="BH275"/>
      <c r="BI275"/>
      <c r="BJ275"/>
      <c r="BK275"/>
      <c r="BL275"/>
      <c r="BM275"/>
      <c r="BN275"/>
      <c r="BO275"/>
      <c r="BP275"/>
      <c r="BQ275"/>
      <c r="BR275"/>
      <c r="BS275"/>
      <c r="BT275"/>
    </row>
    <row r="276" spans="1:72" ht="16.5" customHeight="1">
      <c r="A276" s="149" t="s">
        <v>197</v>
      </c>
      <c r="B276" s="537"/>
      <c r="C276" s="414"/>
      <c r="D276" s="215"/>
      <c r="E276" s="283"/>
      <c r="F276" s="280"/>
      <c r="G276" s="137"/>
      <c r="H276" s="137"/>
      <c r="I276" s="137"/>
      <c r="J276" s="426"/>
      <c r="K276" s="2"/>
      <c r="L276" s="2"/>
      <c r="U276" s="8">
        <f t="shared" si="4"/>
        <v>0</v>
      </c>
      <c r="BF276"/>
      <c r="BG276"/>
      <c r="BH276"/>
      <c r="BI276"/>
      <c r="BJ276"/>
      <c r="BK276"/>
      <c r="BL276"/>
      <c r="BM276"/>
      <c r="BN276"/>
      <c r="BO276"/>
      <c r="BP276"/>
      <c r="BQ276"/>
      <c r="BR276"/>
      <c r="BS276"/>
      <c r="BT276"/>
    </row>
    <row r="277" spans="1:72" ht="16.5" customHeight="1" thickBot="1">
      <c r="A277" s="150" t="s">
        <v>198</v>
      </c>
      <c r="B277" s="538"/>
      <c r="C277" s="539"/>
      <c r="D277" s="540"/>
      <c r="E277" s="540"/>
      <c r="F277" s="102">
        <f>SUM(F268:F276)</f>
        <v>0</v>
      </c>
      <c r="G277" s="103">
        <f>SUM(G268:G276)</f>
        <v>0</v>
      </c>
      <c r="H277" s="103">
        <f>SUM(H268:H276)</f>
        <v>0</v>
      </c>
      <c r="I277" s="227">
        <f>SUM(I268:I276)</f>
        <v>0</v>
      </c>
      <c r="J277" s="427"/>
      <c r="K277" s="2"/>
      <c r="L277" s="2"/>
      <c r="BF277"/>
      <c r="BG277"/>
      <c r="BH277"/>
      <c r="BI277"/>
      <c r="BJ277"/>
      <c r="BK277"/>
      <c r="BL277"/>
      <c r="BM277"/>
      <c r="BN277"/>
      <c r="BO277"/>
      <c r="BP277"/>
      <c r="BQ277"/>
      <c r="BR277"/>
      <c r="BS277"/>
      <c r="BT277"/>
    </row>
    <row r="278" spans="1:72" s="2" customFormat="1" ht="15.75" thickBot="1">
      <c r="B278" s="230"/>
      <c r="C278" s="413"/>
      <c r="D278" s="232"/>
      <c r="E278" s="100"/>
      <c r="F278" s="104"/>
      <c r="G278" s="104"/>
      <c r="H278" s="104"/>
      <c r="I278" s="104"/>
      <c r="J278" s="226"/>
      <c r="U278" s="8"/>
    </row>
    <row r="279" spans="1:72" ht="56.1" customHeight="1" thickBot="1">
      <c r="A279" s="294" t="s">
        <v>185</v>
      </c>
      <c r="B279" s="295" t="s">
        <v>186</v>
      </c>
      <c r="C279" s="106" t="s">
        <v>122</v>
      </c>
      <c r="D279" s="278" t="s">
        <v>123</v>
      </c>
      <c r="E279" s="322" t="s">
        <v>124</v>
      </c>
      <c r="F279" s="98" t="s">
        <v>125</v>
      </c>
      <c r="G279" s="98" t="s">
        <v>126</v>
      </c>
      <c r="H279" s="98" t="s">
        <v>127</v>
      </c>
      <c r="I279" s="275" t="s">
        <v>187</v>
      </c>
      <c r="J279" s="303" t="s">
        <v>129</v>
      </c>
      <c r="K279" s="2"/>
      <c r="L279" s="2"/>
      <c r="BF279"/>
      <c r="BG279"/>
      <c r="BH279"/>
      <c r="BI279"/>
      <c r="BJ279"/>
      <c r="BK279"/>
      <c r="BL279"/>
      <c r="BM279"/>
      <c r="BN279"/>
      <c r="BO279"/>
      <c r="BP279"/>
      <c r="BQ279"/>
      <c r="BR279"/>
      <c r="BS279"/>
      <c r="BT279"/>
    </row>
    <row r="280" spans="1:72" ht="15.75" customHeight="1">
      <c r="A280" s="142" t="s">
        <v>208</v>
      </c>
      <c r="B280" s="147"/>
      <c r="C280" s="414"/>
      <c r="D280" s="215"/>
      <c r="E280" s="281"/>
      <c r="F280" s="361"/>
      <c r="G280" s="277"/>
      <c r="H280" s="277"/>
      <c r="I280" s="277"/>
      <c r="J280" s="302"/>
      <c r="K280" s="2"/>
      <c r="L280" s="2"/>
      <c r="U280" s="8">
        <f t="shared" si="4"/>
        <v>0</v>
      </c>
      <c r="BF280"/>
      <c r="BG280"/>
      <c r="BH280"/>
      <c r="BI280"/>
      <c r="BJ280"/>
      <c r="BK280"/>
      <c r="BL280"/>
      <c r="BM280"/>
      <c r="BN280"/>
      <c r="BO280"/>
      <c r="BP280"/>
      <c r="BQ280"/>
      <c r="BR280"/>
      <c r="BS280"/>
      <c r="BT280"/>
    </row>
    <row r="281" spans="1:72" ht="15.75" customHeight="1">
      <c r="A281" s="142" t="s">
        <v>209</v>
      </c>
      <c r="B281" s="146"/>
      <c r="C281" s="414"/>
      <c r="D281" s="215"/>
      <c r="E281" s="282"/>
      <c r="F281" s="279"/>
      <c r="G281" s="136"/>
      <c r="H281" s="136"/>
      <c r="I281" s="136"/>
      <c r="J281" s="223"/>
      <c r="K281" s="2"/>
      <c r="L281" s="2"/>
      <c r="U281" s="8">
        <f t="shared" si="4"/>
        <v>0</v>
      </c>
      <c r="BF281"/>
      <c r="BG281"/>
      <c r="BH281"/>
      <c r="BI281"/>
      <c r="BJ281"/>
      <c r="BK281"/>
      <c r="BL281"/>
      <c r="BM281"/>
      <c r="BN281"/>
      <c r="BO281"/>
      <c r="BP281"/>
      <c r="BQ281"/>
      <c r="BR281"/>
      <c r="BS281"/>
      <c r="BT281"/>
    </row>
    <row r="282" spans="1:72" ht="15.75" customHeight="1">
      <c r="A282" s="142" t="s">
        <v>190</v>
      </c>
      <c r="B282" s="140">
        <f>B280+B281</f>
        <v>0</v>
      </c>
      <c r="C282" s="414"/>
      <c r="D282" s="215"/>
      <c r="E282" s="282"/>
      <c r="F282" s="279"/>
      <c r="G282" s="136"/>
      <c r="H282" s="136"/>
      <c r="I282" s="136"/>
      <c r="J282" s="223"/>
      <c r="K282" s="2"/>
      <c r="L282" s="2"/>
      <c r="U282" s="8">
        <f t="shared" si="4"/>
        <v>0</v>
      </c>
      <c r="BF282"/>
      <c r="BG282"/>
      <c r="BH282"/>
      <c r="BI282"/>
      <c r="BJ282"/>
      <c r="BK282"/>
      <c r="BL282"/>
      <c r="BM282"/>
      <c r="BN282"/>
      <c r="BO282"/>
      <c r="BP282"/>
      <c r="BQ282"/>
      <c r="BR282"/>
      <c r="BS282"/>
      <c r="BT282"/>
    </row>
    <row r="283" spans="1:72" ht="16.5" customHeight="1">
      <c r="A283" s="142" t="s">
        <v>192</v>
      </c>
      <c r="B283" s="140">
        <f>F289+G289+H289+I289</f>
        <v>0</v>
      </c>
      <c r="C283" s="414"/>
      <c r="D283" s="215"/>
      <c r="E283" s="282"/>
      <c r="F283" s="279"/>
      <c r="G283" s="136"/>
      <c r="H283" s="136"/>
      <c r="I283" s="136"/>
      <c r="J283" s="223"/>
      <c r="K283" s="2"/>
      <c r="L283" s="2"/>
      <c r="U283" s="8">
        <f t="shared" si="4"/>
        <v>0</v>
      </c>
      <c r="BF283"/>
      <c r="BG283"/>
      <c r="BH283"/>
      <c r="BI283"/>
      <c r="BJ283"/>
      <c r="BK283"/>
      <c r="BL283"/>
      <c r="BM283"/>
      <c r="BN283"/>
      <c r="BO283"/>
      <c r="BP283"/>
      <c r="BQ283"/>
      <c r="BR283"/>
      <c r="BS283"/>
      <c r="BT283"/>
    </row>
    <row r="284" spans="1:72" ht="18.75">
      <c r="A284" s="142" t="s">
        <v>58</v>
      </c>
      <c r="B284" s="141">
        <f>B283-B282</f>
        <v>0</v>
      </c>
      <c r="C284" s="414"/>
      <c r="D284" s="215"/>
      <c r="E284" s="282"/>
      <c r="F284" s="279"/>
      <c r="G284" s="136"/>
      <c r="H284" s="136"/>
      <c r="I284" s="136"/>
      <c r="J284" s="223"/>
      <c r="K284" s="2"/>
      <c r="L284" s="2"/>
      <c r="U284" s="8">
        <f t="shared" si="4"/>
        <v>0</v>
      </c>
      <c r="BF284"/>
      <c r="BG284"/>
      <c r="BH284"/>
      <c r="BI284"/>
      <c r="BJ284"/>
      <c r="BK284"/>
      <c r="BL284"/>
      <c r="BM284"/>
      <c r="BN284"/>
      <c r="BO284"/>
      <c r="BP284"/>
      <c r="BQ284"/>
      <c r="BR284"/>
      <c r="BS284"/>
      <c r="BT284"/>
    </row>
    <row r="285" spans="1:72" ht="15.75" customHeight="1" thickBot="1">
      <c r="A285" s="144" t="s">
        <v>194</v>
      </c>
      <c r="B285" s="145"/>
      <c r="C285" s="414"/>
      <c r="D285" s="215"/>
      <c r="E285" s="282"/>
      <c r="F285" s="279"/>
      <c r="G285" s="136"/>
      <c r="H285" s="136"/>
      <c r="I285" s="136"/>
      <c r="J285" s="223"/>
      <c r="K285" s="2"/>
      <c r="L285" s="2"/>
      <c r="U285" s="8">
        <f t="shared" si="4"/>
        <v>0</v>
      </c>
      <c r="BF285"/>
      <c r="BG285"/>
      <c r="BH285"/>
      <c r="BI285"/>
      <c r="BJ285"/>
      <c r="BK285"/>
      <c r="BL285"/>
      <c r="BM285"/>
      <c r="BN285"/>
      <c r="BO285"/>
      <c r="BP285"/>
      <c r="BQ285"/>
      <c r="BR285"/>
      <c r="BS285"/>
      <c r="BT285"/>
    </row>
    <row r="286" spans="1:72" ht="15.75" customHeight="1">
      <c r="A286" s="148" t="s">
        <v>195</v>
      </c>
      <c r="B286" s="533">
        <v>24</v>
      </c>
      <c r="C286" s="414"/>
      <c r="D286" s="215"/>
      <c r="E286" s="282"/>
      <c r="F286" s="279"/>
      <c r="G286" s="136"/>
      <c r="H286" s="136"/>
      <c r="I286" s="136"/>
      <c r="J286" s="223"/>
      <c r="K286" s="2"/>
      <c r="L286" s="2"/>
      <c r="U286" s="8">
        <f t="shared" si="4"/>
        <v>0</v>
      </c>
      <c r="BF286"/>
      <c r="BG286"/>
      <c r="BH286"/>
      <c r="BI286"/>
      <c r="BJ286"/>
      <c r="BK286"/>
      <c r="BL286"/>
      <c r="BM286"/>
      <c r="BN286"/>
      <c r="BO286"/>
      <c r="BP286"/>
      <c r="BQ286"/>
      <c r="BR286"/>
      <c r="BS286"/>
      <c r="BT286"/>
    </row>
    <row r="287" spans="1:72" ht="15.75" customHeight="1">
      <c r="A287" s="149" t="s">
        <v>196</v>
      </c>
      <c r="B287" s="534"/>
      <c r="C287" s="414"/>
      <c r="D287" s="215"/>
      <c r="E287" s="282"/>
      <c r="F287" s="279"/>
      <c r="G287" s="136"/>
      <c r="H287" s="136"/>
      <c r="I287" s="136"/>
      <c r="J287" s="223"/>
      <c r="K287" s="2"/>
      <c r="L287" s="2"/>
      <c r="U287" s="8">
        <f t="shared" si="4"/>
        <v>0</v>
      </c>
      <c r="BF287"/>
      <c r="BG287"/>
      <c r="BH287"/>
      <c r="BI287"/>
      <c r="BJ287"/>
      <c r="BK287"/>
      <c r="BL287"/>
      <c r="BM287"/>
      <c r="BN287"/>
      <c r="BO287"/>
      <c r="BP287"/>
      <c r="BQ287"/>
      <c r="BR287"/>
      <c r="BS287"/>
      <c r="BT287"/>
    </row>
    <row r="288" spans="1:72" ht="16.5" customHeight="1">
      <c r="A288" s="149" t="s">
        <v>197</v>
      </c>
      <c r="B288" s="534"/>
      <c r="C288" s="414"/>
      <c r="D288" s="215"/>
      <c r="E288" s="283"/>
      <c r="F288" s="280"/>
      <c r="G288" s="137"/>
      <c r="H288" s="137"/>
      <c r="I288" s="137"/>
      <c r="J288" s="426"/>
      <c r="K288" s="2"/>
      <c r="L288" s="2"/>
      <c r="U288" s="8">
        <f t="shared" si="4"/>
        <v>0</v>
      </c>
      <c r="BF288"/>
      <c r="BG288"/>
      <c r="BH288"/>
      <c r="BI288"/>
      <c r="BJ288"/>
      <c r="BK288"/>
      <c r="BL288"/>
      <c r="BM288"/>
      <c r="BN288"/>
      <c r="BO288"/>
      <c r="BP288"/>
      <c r="BQ288"/>
      <c r="BR288"/>
      <c r="BS288"/>
      <c r="BT288"/>
    </row>
    <row r="289" spans="1:72" ht="16.5" customHeight="1" thickBot="1">
      <c r="A289" s="150" t="s">
        <v>198</v>
      </c>
      <c r="B289" s="535"/>
      <c r="C289" s="539"/>
      <c r="D289" s="540"/>
      <c r="E289" s="540"/>
      <c r="F289" s="102">
        <f>SUM(F280:F288)</f>
        <v>0</v>
      </c>
      <c r="G289" s="103">
        <f>SUM(G280:G288)</f>
        <v>0</v>
      </c>
      <c r="H289" s="103">
        <f>SUM(H280:H288)</f>
        <v>0</v>
      </c>
      <c r="I289" s="227">
        <f>SUM(I280:I288)</f>
        <v>0</v>
      </c>
      <c r="J289" s="427"/>
      <c r="K289" s="2"/>
      <c r="L289" s="2"/>
      <c r="BF289"/>
      <c r="BG289"/>
      <c r="BH289"/>
      <c r="BI289"/>
      <c r="BJ289"/>
      <c r="BK289"/>
      <c r="BL289"/>
      <c r="BM289"/>
      <c r="BN289"/>
      <c r="BO289"/>
      <c r="BP289"/>
      <c r="BQ289"/>
      <c r="BR289"/>
      <c r="BS289"/>
      <c r="BT289"/>
    </row>
    <row r="290" spans="1:72" s="2" customFormat="1" ht="15.75" thickBot="1">
      <c r="B290" s="230"/>
      <c r="C290" s="413"/>
      <c r="D290" s="232"/>
      <c r="E290" s="100"/>
      <c r="F290" s="104"/>
      <c r="G290" s="104"/>
      <c r="H290" s="104"/>
      <c r="I290" s="104"/>
      <c r="J290" s="226"/>
      <c r="U290" s="8"/>
    </row>
    <row r="291" spans="1:72" ht="56.1" customHeight="1" thickBot="1">
      <c r="A291" s="294" t="s">
        <v>185</v>
      </c>
      <c r="B291" s="295" t="s">
        <v>186</v>
      </c>
      <c r="C291" s="106" t="s">
        <v>122</v>
      </c>
      <c r="D291" s="278" t="s">
        <v>123</v>
      </c>
      <c r="E291" s="322" t="s">
        <v>124</v>
      </c>
      <c r="F291" s="98" t="s">
        <v>125</v>
      </c>
      <c r="G291" s="98" t="s">
        <v>126</v>
      </c>
      <c r="H291" s="98" t="s">
        <v>127</v>
      </c>
      <c r="I291" s="275" t="s">
        <v>187</v>
      </c>
      <c r="J291" s="303" t="s">
        <v>129</v>
      </c>
      <c r="K291" s="2"/>
      <c r="L291" s="2"/>
      <c r="BF291"/>
      <c r="BG291"/>
      <c r="BH291"/>
      <c r="BI291"/>
      <c r="BJ291"/>
      <c r="BK291"/>
      <c r="BL291"/>
      <c r="BM291"/>
      <c r="BN291"/>
      <c r="BO291"/>
      <c r="BP291"/>
      <c r="BQ291"/>
      <c r="BR291"/>
      <c r="BS291"/>
      <c r="BT291"/>
    </row>
    <row r="292" spans="1:72" ht="15.75" customHeight="1">
      <c r="A292" s="142" t="s">
        <v>208</v>
      </c>
      <c r="B292" s="147"/>
      <c r="C292" s="414"/>
      <c r="D292" s="215"/>
      <c r="E292" s="281"/>
      <c r="F292" s="361"/>
      <c r="G292" s="277"/>
      <c r="H292" s="277"/>
      <c r="I292" s="277"/>
      <c r="J292" s="302"/>
      <c r="K292" s="2"/>
      <c r="L292" s="2"/>
      <c r="U292" s="8">
        <f t="shared" si="4"/>
        <v>0</v>
      </c>
      <c r="BF292"/>
      <c r="BG292"/>
      <c r="BH292"/>
      <c r="BI292"/>
      <c r="BJ292"/>
      <c r="BK292"/>
      <c r="BL292"/>
      <c r="BM292"/>
      <c r="BN292"/>
      <c r="BO292"/>
      <c r="BP292"/>
      <c r="BQ292"/>
      <c r="BR292"/>
      <c r="BS292"/>
      <c r="BT292"/>
    </row>
    <row r="293" spans="1:72" ht="15.75" customHeight="1">
      <c r="A293" s="142" t="s">
        <v>209</v>
      </c>
      <c r="B293" s="146"/>
      <c r="C293" s="414"/>
      <c r="D293" s="215"/>
      <c r="E293" s="282"/>
      <c r="F293" s="279"/>
      <c r="G293" s="136"/>
      <c r="H293" s="136"/>
      <c r="I293" s="136"/>
      <c r="J293" s="223"/>
      <c r="K293" s="2"/>
      <c r="L293" s="2"/>
      <c r="U293" s="8">
        <f t="shared" si="4"/>
        <v>0</v>
      </c>
      <c r="BF293"/>
      <c r="BG293"/>
      <c r="BH293"/>
      <c r="BI293"/>
      <c r="BJ293"/>
      <c r="BK293"/>
      <c r="BL293"/>
      <c r="BM293"/>
      <c r="BN293"/>
      <c r="BO293"/>
      <c r="BP293"/>
      <c r="BQ293"/>
      <c r="BR293"/>
      <c r="BS293"/>
      <c r="BT293"/>
    </row>
    <row r="294" spans="1:72" ht="15.75" customHeight="1">
      <c r="A294" s="142" t="s">
        <v>190</v>
      </c>
      <c r="B294" s="140">
        <f>B292+B293</f>
        <v>0</v>
      </c>
      <c r="C294" s="414"/>
      <c r="D294" s="215"/>
      <c r="E294" s="282"/>
      <c r="F294" s="279"/>
      <c r="G294" s="136"/>
      <c r="H294" s="136"/>
      <c r="I294" s="136"/>
      <c r="J294" s="223"/>
      <c r="K294" s="2"/>
      <c r="L294" s="2"/>
      <c r="U294" s="8">
        <f t="shared" si="4"/>
        <v>0</v>
      </c>
      <c r="BF294"/>
      <c r="BG294"/>
      <c r="BH294"/>
      <c r="BI294"/>
      <c r="BJ294"/>
      <c r="BK294"/>
      <c r="BL294"/>
      <c r="BM294"/>
      <c r="BN294"/>
      <c r="BO294"/>
      <c r="BP294"/>
      <c r="BQ294"/>
      <c r="BR294"/>
      <c r="BS294"/>
      <c r="BT294"/>
    </row>
    <row r="295" spans="1:72" ht="16.5" customHeight="1">
      <c r="A295" s="142" t="s">
        <v>192</v>
      </c>
      <c r="B295" s="140">
        <f>F301+G301+H301+I301</f>
        <v>0</v>
      </c>
      <c r="C295" s="414"/>
      <c r="D295" s="215"/>
      <c r="E295" s="282"/>
      <c r="F295" s="279"/>
      <c r="G295" s="136"/>
      <c r="H295" s="136"/>
      <c r="I295" s="136"/>
      <c r="J295" s="223"/>
      <c r="K295" s="2"/>
      <c r="L295" s="2"/>
      <c r="U295" s="8">
        <f t="shared" si="4"/>
        <v>0</v>
      </c>
      <c r="BF295"/>
      <c r="BG295"/>
      <c r="BH295"/>
      <c r="BI295"/>
      <c r="BJ295"/>
      <c r="BK295"/>
      <c r="BL295"/>
      <c r="BM295"/>
      <c r="BN295"/>
      <c r="BO295"/>
      <c r="BP295"/>
      <c r="BQ295"/>
      <c r="BR295"/>
      <c r="BS295"/>
      <c r="BT295"/>
    </row>
    <row r="296" spans="1:72" ht="18.75">
      <c r="A296" s="142" t="s">
        <v>58</v>
      </c>
      <c r="B296" s="141">
        <f>B295-B294</f>
        <v>0</v>
      </c>
      <c r="C296" s="414"/>
      <c r="D296" s="215"/>
      <c r="E296" s="282"/>
      <c r="F296" s="279"/>
      <c r="G296" s="136"/>
      <c r="H296" s="136"/>
      <c r="I296" s="136"/>
      <c r="J296" s="223"/>
      <c r="K296" s="2"/>
      <c r="L296" s="2"/>
      <c r="U296" s="8">
        <f t="shared" si="4"/>
        <v>0</v>
      </c>
      <c r="BF296"/>
      <c r="BG296"/>
      <c r="BH296"/>
      <c r="BI296"/>
      <c r="BJ296"/>
      <c r="BK296"/>
      <c r="BL296"/>
      <c r="BM296"/>
      <c r="BN296"/>
      <c r="BO296"/>
      <c r="BP296"/>
      <c r="BQ296"/>
      <c r="BR296"/>
      <c r="BS296"/>
      <c r="BT296"/>
    </row>
    <row r="297" spans="1:72" ht="15.75" customHeight="1" thickBot="1">
      <c r="A297" s="144" t="s">
        <v>194</v>
      </c>
      <c r="B297" s="145"/>
      <c r="C297" s="414"/>
      <c r="D297" s="215"/>
      <c r="E297" s="282"/>
      <c r="F297" s="279"/>
      <c r="G297" s="136"/>
      <c r="H297" s="136"/>
      <c r="I297" s="136"/>
      <c r="J297" s="223"/>
      <c r="K297" s="2"/>
      <c r="L297" s="2"/>
      <c r="U297" s="8">
        <f t="shared" si="4"/>
        <v>0</v>
      </c>
      <c r="BF297"/>
      <c r="BG297"/>
      <c r="BH297"/>
      <c r="BI297"/>
      <c r="BJ297"/>
      <c r="BK297"/>
      <c r="BL297"/>
      <c r="BM297"/>
      <c r="BN297"/>
      <c r="BO297"/>
      <c r="BP297"/>
      <c r="BQ297"/>
      <c r="BR297"/>
      <c r="BS297"/>
      <c r="BT297"/>
    </row>
    <row r="298" spans="1:72" ht="15.75" customHeight="1">
      <c r="A298" s="148" t="s">
        <v>195</v>
      </c>
      <c r="B298" s="533">
        <v>25</v>
      </c>
      <c r="C298" s="414"/>
      <c r="D298" s="215"/>
      <c r="E298" s="282"/>
      <c r="F298" s="279"/>
      <c r="G298" s="136"/>
      <c r="H298" s="136"/>
      <c r="I298" s="136"/>
      <c r="J298" s="223"/>
      <c r="K298" s="2"/>
      <c r="L298" s="2"/>
      <c r="U298" s="8">
        <f t="shared" si="4"/>
        <v>0</v>
      </c>
      <c r="BF298"/>
      <c r="BG298"/>
      <c r="BH298"/>
      <c r="BI298"/>
      <c r="BJ298"/>
      <c r="BK298"/>
      <c r="BL298"/>
      <c r="BM298"/>
      <c r="BN298"/>
      <c r="BO298"/>
      <c r="BP298"/>
      <c r="BQ298"/>
      <c r="BR298"/>
      <c r="BS298"/>
      <c r="BT298"/>
    </row>
    <row r="299" spans="1:72" ht="15.75" customHeight="1">
      <c r="A299" s="149" t="s">
        <v>196</v>
      </c>
      <c r="B299" s="534"/>
      <c r="C299" s="414"/>
      <c r="D299" s="215"/>
      <c r="E299" s="282"/>
      <c r="F299" s="279"/>
      <c r="G299" s="136"/>
      <c r="H299" s="136"/>
      <c r="I299" s="136"/>
      <c r="J299" s="223"/>
      <c r="K299" s="2"/>
      <c r="L299" s="2"/>
      <c r="U299" s="8">
        <f t="shared" si="4"/>
        <v>0</v>
      </c>
      <c r="BF299"/>
      <c r="BG299"/>
      <c r="BH299"/>
      <c r="BI299"/>
      <c r="BJ299"/>
      <c r="BK299"/>
      <c r="BL299"/>
      <c r="BM299"/>
      <c r="BN299"/>
      <c r="BO299"/>
      <c r="BP299"/>
      <c r="BQ299"/>
      <c r="BR299"/>
      <c r="BS299"/>
      <c r="BT299"/>
    </row>
    <row r="300" spans="1:72" ht="16.5" customHeight="1">
      <c r="A300" s="149" t="s">
        <v>197</v>
      </c>
      <c r="B300" s="534"/>
      <c r="C300" s="414"/>
      <c r="D300" s="215"/>
      <c r="E300" s="283"/>
      <c r="F300" s="280"/>
      <c r="G300" s="137"/>
      <c r="H300" s="137"/>
      <c r="I300" s="137"/>
      <c r="J300" s="426"/>
      <c r="K300" s="2"/>
      <c r="L300" s="2"/>
      <c r="U300" s="8">
        <f t="shared" si="4"/>
        <v>0</v>
      </c>
      <c r="BF300"/>
      <c r="BG300"/>
      <c r="BH300"/>
      <c r="BI300"/>
      <c r="BJ300"/>
      <c r="BK300"/>
      <c r="BL300"/>
      <c r="BM300"/>
      <c r="BN300"/>
      <c r="BO300"/>
      <c r="BP300"/>
      <c r="BQ300"/>
      <c r="BR300"/>
      <c r="BS300"/>
      <c r="BT300"/>
    </row>
    <row r="301" spans="1:72" ht="16.5" customHeight="1" thickBot="1">
      <c r="A301" s="150" t="s">
        <v>198</v>
      </c>
      <c r="B301" s="535"/>
      <c r="C301" s="539"/>
      <c r="D301" s="540"/>
      <c r="E301" s="540"/>
      <c r="F301" s="102">
        <f>SUM(F292:F300)</f>
        <v>0</v>
      </c>
      <c r="G301" s="103">
        <f>SUM(G292:G300)</f>
        <v>0</v>
      </c>
      <c r="H301" s="103">
        <f>SUM(H292:H300)</f>
        <v>0</v>
      </c>
      <c r="I301" s="227">
        <f>SUM(I292:I300)</f>
        <v>0</v>
      </c>
      <c r="J301" s="427"/>
      <c r="K301" s="2"/>
      <c r="L301" s="2"/>
      <c r="BF301"/>
      <c r="BG301"/>
      <c r="BH301"/>
      <c r="BI301"/>
      <c r="BJ301"/>
      <c r="BK301"/>
      <c r="BL301"/>
      <c r="BM301"/>
      <c r="BN301"/>
      <c r="BO301"/>
      <c r="BP301"/>
      <c r="BQ301"/>
      <c r="BR301"/>
      <c r="BS301"/>
      <c r="BT301"/>
    </row>
    <row r="302" spans="1:72" s="2" customFormat="1" ht="15.75" thickBot="1">
      <c r="B302" s="230"/>
      <c r="C302" s="413"/>
      <c r="D302" s="232"/>
      <c r="E302" s="100"/>
      <c r="F302" s="104"/>
      <c r="G302" s="104"/>
      <c r="H302" s="104"/>
      <c r="I302" s="104"/>
      <c r="J302" s="226"/>
      <c r="U302" s="8"/>
    </row>
    <row r="303" spans="1:72" ht="56.1" customHeight="1" thickBot="1">
      <c r="A303" s="294" t="s">
        <v>185</v>
      </c>
      <c r="B303" s="295" t="s">
        <v>186</v>
      </c>
      <c r="C303" s="106" t="s">
        <v>122</v>
      </c>
      <c r="D303" s="278" t="s">
        <v>123</v>
      </c>
      <c r="E303" s="322" t="s">
        <v>124</v>
      </c>
      <c r="F303" s="98" t="s">
        <v>125</v>
      </c>
      <c r="G303" s="98" t="s">
        <v>126</v>
      </c>
      <c r="H303" s="98" t="s">
        <v>127</v>
      </c>
      <c r="I303" s="275" t="s">
        <v>187</v>
      </c>
      <c r="J303" s="303" t="s">
        <v>129</v>
      </c>
      <c r="K303" s="2"/>
      <c r="L303" s="2"/>
      <c r="BF303"/>
      <c r="BG303"/>
      <c r="BH303"/>
      <c r="BI303"/>
      <c r="BJ303"/>
      <c r="BK303"/>
      <c r="BL303"/>
      <c r="BM303"/>
      <c r="BN303"/>
      <c r="BO303"/>
      <c r="BP303"/>
      <c r="BQ303"/>
      <c r="BR303"/>
      <c r="BS303"/>
      <c r="BT303"/>
    </row>
    <row r="304" spans="1:72" ht="15.75" customHeight="1">
      <c r="A304" s="142" t="s">
        <v>208</v>
      </c>
      <c r="B304" s="147"/>
      <c r="C304" s="414"/>
      <c r="D304" s="215"/>
      <c r="E304" s="281"/>
      <c r="F304" s="361"/>
      <c r="G304" s="277"/>
      <c r="H304" s="277"/>
      <c r="I304" s="277"/>
      <c r="J304" s="302"/>
      <c r="K304" s="2"/>
      <c r="L304" s="2"/>
      <c r="U304" s="8">
        <f t="shared" si="4"/>
        <v>0</v>
      </c>
      <c r="BF304"/>
      <c r="BG304"/>
      <c r="BH304"/>
      <c r="BI304"/>
      <c r="BJ304"/>
      <c r="BK304"/>
      <c r="BL304"/>
      <c r="BM304"/>
      <c r="BN304"/>
      <c r="BO304"/>
      <c r="BP304"/>
      <c r="BQ304"/>
      <c r="BR304"/>
      <c r="BS304"/>
      <c r="BT304"/>
    </row>
    <row r="305" spans="1:72" ht="15.75" customHeight="1">
      <c r="A305" s="142" t="s">
        <v>209</v>
      </c>
      <c r="B305" s="146"/>
      <c r="C305" s="414"/>
      <c r="D305" s="215"/>
      <c r="E305" s="282"/>
      <c r="F305" s="279"/>
      <c r="G305" s="136"/>
      <c r="H305" s="136"/>
      <c r="I305" s="136"/>
      <c r="J305" s="223"/>
      <c r="K305" s="2"/>
      <c r="L305" s="2"/>
      <c r="U305" s="8">
        <f t="shared" si="4"/>
        <v>0</v>
      </c>
      <c r="BF305"/>
      <c r="BG305"/>
      <c r="BH305"/>
      <c r="BI305"/>
      <c r="BJ305"/>
      <c r="BK305"/>
      <c r="BL305"/>
      <c r="BM305"/>
      <c r="BN305"/>
      <c r="BO305"/>
      <c r="BP305"/>
      <c r="BQ305"/>
      <c r="BR305"/>
      <c r="BS305"/>
      <c r="BT305"/>
    </row>
    <row r="306" spans="1:72" ht="15.75" customHeight="1">
      <c r="A306" s="142" t="s">
        <v>190</v>
      </c>
      <c r="B306" s="140">
        <f>B304+B305</f>
        <v>0</v>
      </c>
      <c r="C306" s="414"/>
      <c r="D306" s="215"/>
      <c r="E306" s="282"/>
      <c r="F306" s="279"/>
      <c r="G306" s="136"/>
      <c r="H306" s="136"/>
      <c r="I306" s="136"/>
      <c r="J306" s="223"/>
      <c r="K306" s="2"/>
      <c r="L306" s="2"/>
      <c r="U306" s="8">
        <f t="shared" si="4"/>
        <v>0</v>
      </c>
      <c r="BF306"/>
      <c r="BG306"/>
      <c r="BH306"/>
      <c r="BI306"/>
      <c r="BJ306"/>
      <c r="BK306"/>
      <c r="BL306"/>
      <c r="BM306"/>
      <c r="BN306"/>
      <c r="BO306"/>
      <c r="BP306"/>
      <c r="BQ306"/>
      <c r="BR306"/>
      <c r="BS306"/>
      <c r="BT306"/>
    </row>
    <row r="307" spans="1:72" ht="16.5" customHeight="1">
      <c r="A307" s="142" t="s">
        <v>192</v>
      </c>
      <c r="B307" s="140">
        <f>F313+G313+H313+I313</f>
        <v>0</v>
      </c>
      <c r="C307" s="414"/>
      <c r="D307" s="215"/>
      <c r="E307" s="282"/>
      <c r="F307" s="279"/>
      <c r="G307" s="136"/>
      <c r="H307" s="136"/>
      <c r="I307" s="136"/>
      <c r="J307" s="223"/>
      <c r="K307" s="2"/>
      <c r="L307" s="2"/>
      <c r="U307" s="8">
        <f t="shared" si="4"/>
        <v>0</v>
      </c>
      <c r="BF307"/>
      <c r="BG307"/>
      <c r="BH307"/>
      <c r="BI307"/>
      <c r="BJ307"/>
      <c r="BK307"/>
      <c r="BL307"/>
      <c r="BM307"/>
      <c r="BN307"/>
      <c r="BO307"/>
      <c r="BP307"/>
      <c r="BQ307"/>
      <c r="BR307"/>
      <c r="BS307"/>
      <c r="BT307"/>
    </row>
    <row r="308" spans="1:72" ht="18.75">
      <c r="A308" s="142" t="s">
        <v>58</v>
      </c>
      <c r="B308" s="141">
        <f>B307-B306</f>
        <v>0</v>
      </c>
      <c r="C308" s="414"/>
      <c r="D308" s="215"/>
      <c r="E308" s="282"/>
      <c r="F308" s="279"/>
      <c r="G308" s="136"/>
      <c r="H308" s="136"/>
      <c r="I308" s="136"/>
      <c r="J308" s="223"/>
      <c r="K308" s="2"/>
      <c r="L308" s="2"/>
      <c r="U308" s="8">
        <f t="shared" si="4"/>
        <v>0</v>
      </c>
      <c r="BF308"/>
      <c r="BG308"/>
      <c r="BH308"/>
      <c r="BI308"/>
      <c r="BJ308"/>
      <c r="BK308"/>
      <c r="BL308"/>
      <c r="BM308"/>
      <c r="BN308"/>
      <c r="BO308"/>
      <c r="BP308"/>
      <c r="BQ308"/>
      <c r="BR308"/>
      <c r="BS308"/>
      <c r="BT308"/>
    </row>
    <row r="309" spans="1:72" ht="15.75" customHeight="1" thickBot="1">
      <c r="A309" s="144" t="s">
        <v>194</v>
      </c>
      <c r="B309" s="145"/>
      <c r="C309" s="414"/>
      <c r="D309" s="215"/>
      <c r="E309" s="282"/>
      <c r="F309" s="279"/>
      <c r="G309" s="136"/>
      <c r="H309" s="136"/>
      <c r="I309" s="136"/>
      <c r="J309" s="223"/>
      <c r="K309" s="2"/>
      <c r="L309" s="2"/>
      <c r="U309" s="8">
        <f t="shared" si="4"/>
        <v>0</v>
      </c>
      <c r="BF309"/>
      <c r="BG309"/>
      <c r="BH309"/>
      <c r="BI309"/>
      <c r="BJ309"/>
      <c r="BK309"/>
      <c r="BL309"/>
      <c r="BM309"/>
      <c r="BN309"/>
      <c r="BO309"/>
      <c r="BP309"/>
      <c r="BQ309"/>
      <c r="BR309"/>
      <c r="BS309"/>
      <c r="BT309"/>
    </row>
    <row r="310" spans="1:72" ht="15.75" customHeight="1">
      <c r="A310" s="148" t="s">
        <v>195</v>
      </c>
      <c r="B310" s="533">
        <v>26</v>
      </c>
      <c r="C310" s="414"/>
      <c r="D310" s="215"/>
      <c r="E310" s="282"/>
      <c r="F310" s="279"/>
      <c r="G310" s="136"/>
      <c r="H310" s="136"/>
      <c r="I310" s="136"/>
      <c r="J310" s="223"/>
      <c r="K310" s="2"/>
      <c r="L310" s="2"/>
      <c r="U310" s="8">
        <f t="shared" si="4"/>
        <v>0</v>
      </c>
      <c r="BF310"/>
      <c r="BG310"/>
      <c r="BH310"/>
      <c r="BI310"/>
      <c r="BJ310"/>
      <c r="BK310"/>
      <c r="BL310"/>
      <c r="BM310"/>
      <c r="BN310"/>
      <c r="BO310"/>
      <c r="BP310"/>
      <c r="BQ310"/>
      <c r="BR310"/>
      <c r="BS310"/>
      <c r="BT310"/>
    </row>
    <row r="311" spans="1:72" ht="15.75" customHeight="1">
      <c r="A311" s="149" t="s">
        <v>196</v>
      </c>
      <c r="B311" s="534"/>
      <c r="C311" s="414"/>
      <c r="D311" s="215"/>
      <c r="E311" s="282"/>
      <c r="F311" s="279"/>
      <c r="G311" s="136"/>
      <c r="H311" s="136"/>
      <c r="I311" s="136"/>
      <c r="J311" s="223"/>
      <c r="K311" s="2"/>
      <c r="L311" s="2"/>
      <c r="U311" s="8">
        <f t="shared" si="4"/>
        <v>0</v>
      </c>
      <c r="BF311"/>
      <c r="BG311"/>
      <c r="BH311"/>
      <c r="BI311"/>
      <c r="BJ311"/>
      <c r="BK311"/>
      <c r="BL311"/>
      <c r="BM311"/>
      <c r="BN311"/>
      <c r="BO311"/>
      <c r="BP311"/>
      <c r="BQ311"/>
      <c r="BR311"/>
      <c r="BS311"/>
      <c r="BT311"/>
    </row>
    <row r="312" spans="1:72" ht="16.5" customHeight="1">
      <c r="A312" s="149" t="s">
        <v>197</v>
      </c>
      <c r="B312" s="534"/>
      <c r="C312" s="414"/>
      <c r="D312" s="215"/>
      <c r="E312" s="283"/>
      <c r="F312" s="280"/>
      <c r="G312" s="137"/>
      <c r="H312" s="137"/>
      <c r="I312" s="137"/>
      <c r="J312" s="426"/>
      <c r="K312" s="2"/>
      <c r="L312" s="2"/>
      <c r="U312" s="8">
        <f t="shared" si="4"/>
        <v>0</v>
      </c>
      <c r="BF312"/>
      <c r="BG312"/>
      <c r="BH312"/>
      <c r="BI312"/>
      <c r="BJ312"/>
      <c r="BK312"/>
      <c r="BL312"/>
      <c r="BM312"/>
      <c r="BN312"/>
      <c r="BO312"/>
      <c r="BP312"/>
      <c r="BQ312"/>
      <c r="BR312"/>
      <c r="BS312"/>
      <c r="BT312"/>
    </row>
    <row r="313" spans="1:72" ht="16.5" customHeight="1" thickBot="1">
      <c r="A313" s="150" t="s">
        <v>198</v>
      </c>
      <c r="B313" s="535"/>
      <c r="C313" s="539"/>
      <c r="D313" s="540"/>
      <c r="E313" s="540"/>
      <c r="F313" s="102">
        <f>SUM(F304:F312)</f>
        <v>0</v>
      </c>
      <c r="G313" s="103">
        <f>SUM(G304:G312)</f>
        <v>0</v>
      </c>
      <c r="H313" s="103">
        <f>SUM(H304:H312)</f>
        <v>0</v>
      </c>
      <c r="I313" s="227">
        <f>SUM(I304:I312)</f>
        <v>0</v>
      </c>
      <c r="J313" s="427"/>
      <c r="K313" s="2"/>
      <c r="L313" s="2"/>
      <c r="BF313"/>
      <c r="BG313"/>
      <c r="BH313"/>
      <c r="BI313"/>
      <c r="BJ313"/>
      <c r="BK313"/>
      <c r="BL313"/>
      <c r="BM313"/>
      <c r="BN313"/>
      <c r="BO313"/>
      <c r="BP313"/>
      <c r="BQ313"/>
      <c r="BR313"/>
      <c r="BS313"/>
      <c r="BT313"/>
    </row>
    <row r="314" spans="1:72" s="2" customFormat="1" ht="15.75" thickBot="1">
      <c r="B314" s="230"/>
      <c r="C314" s="413"/>
      <c r="D314" s="232"/>
      <c r="E314" s="100"/>
      <c r="F314" s="104"/>
      <c r="G314" s="104"/>
      <c r="H314" s="104"/>
      <c r="I314" s="104"/>
      <c r="J314" s="226"/>
      <c r="U314" s="8"/>
    </row>
    <row r="315" spans="1:72" ht="56.1" customHeight="1" thickBot="1">
      <c r="A315" s="294" t="s">
        <v>185</v>
      </c>
      <c r="B315" s="295" t="s">
        <v>186</v>
      </c>
      <c r="C315" s="106" t="s">
        <v>122</v>
      </c>
      <c r="D315" s="278" t="s">
        <v>123</v>
      </c>
      <c r="E315" s="322" t="s">
        <v>124</v>
      </c>
      <c r="F315" s="98" t="s">
        <v>125</v>
      </c>
      <c r="G315" s="98" t="s">
        <v>126</v>
      </c>
      <c r="H315" s="98" t="s">
        <v>127</v>
      </c>
      <c r="I315" s="275" t="s">
        <v>187</v>
      </c>
      <c r="J315" s="303" t="s">
        <v>129</v>
      </c>
      <c r="K315" s="2"/>
      <c r="L315" s="2"/>
      <c r="BF315"/>
      <c r="BG315"/>
      <c r="BH315"/>
      <c r="BI315"/>
      <c r="BJ315"/>
      <c r="BK315"/>
      <c r="BL315"/>
      <c r="BM315"/>
      <c r="BN315"/>
      <c r="BO315"/>
      <c r="BP315"/>
      <c r="BQ315"/>
      <c r="BR315"/>
      <c r="BS315"/>
      <c r="BT315"/>
    </row>
    <row r="316" spans="1:72" ht="15.75" customHeight="1">
      <c r="A316" s="142" t="s">
        <v>208</v>
      </c>
      <c r="B316" s="147"/>
      <c r="C316" s="414"/>
      <c r="D316" s="215"/>
      <c r="E316" s="281"/>
      <c r="F316" s="361"/>
      <c r="G316" s="277"/>
      <c r="H316" s="277"/>
      <c r="I316" s="277"/>
      <c r="J316" s="302"/>
      <c r="K316" s="2"/>
      <c r="L316" s="2"/>
      <c r="U316" s="8">
        <f t="shared" si="4"/>
        <v>0</v>
      </c>
      <c r="BF316"/>
      <c r="BG316"/>
      <c r="BH316"/>
      <c r="BI316"/>
      <c r="BJ316"/>
      <c r="BK316"/>
      <c r="BL316"/>
      <c r="BM316"/>
      <c r="BN316"/>
      <c r="BO316"/>
      <c r="BP316"/>
      <c r="BQ316"/>
      <c r="BR316"/>
      <c r="BS316"/>
      <c r="BT316"/>
    </row>
    <row r="317" spans="1:72" ht="15.75" customHeight="1">
      <c r="A317" s="142" t="s">
        <v>209</v>
      </c>
      <c r="B317" s="146"/>
      <c r="C317" s="414"/>
      <c r="D317" s="215"/>
      <c r="E317" s="282"/>
      <c r="F317" s="279"/>
      <c r="G317" s="136"/>
      <c r="H317" s="136"/>
      <c r="I317" s="136"/>
      <c r="J317" s="223"/>
      <c r="K317" s="2"/>
      <c r="L317" s="2"/>
      <c r="U317" s="8">
        <f t="shared" si="4"/>
        <v>0</v>
      </c>
      <c r="BF317"/>
      <c r="BG317"/>
      <c r="BH317"/>
      <c r="BI317"/>
      <c r="BJ317"/>
      <c r="BK317"/>
      <c r="BL317"/>
      <c r="BM317"/>
      <c r="BN317"/>
      <c r="BO317"/>
      <c r="BP317"/>
      <c r="BQ317"/>
      <c r="BR317"/>
      <c r="BS317"/>
      <c r="BT317"/>
    </row>
    <row r="318" spans="1:72" ht="15.75" customHeight="1">
      <c r="A318" s="142" t="s">
        <v>190</v>
      </c>
      <c r="B318" s="140">
        <f>B316+B317</f>
        <v>0</v>
      </c>
      <c r="C318" s="414"/>
      <c r="D318" s="215"/>
      <c r="E318" s="282"/>
      <c r="F318" s="279"/>
      <c r="G318" s="136"/>
      <c r="H318" s="136"/>
      <c r="I318" s="136"/>
      <c r="J318" s="223"/>
      <c r="K318" s="2"/>
      <c r="L318" s="2"/>
      <c r="U318" s="8">
        <f t="shared" si="4"/>
        <v>0</v>
      </c>
      <c r="BF318"/>
      <c r="BG318"/>
      <c r="BH318"/>
      <c r="BI318"/>
      <c r="BJ318"/>
      <c r="BK318"/>
      <c r="BL318"/>
      <c r="BM318"/>
      <c r="BN318"/>
      <c r="BO318"/>
      <c r="BP318"/>
      <c r="BQ318"/>
      <c r="BR318"/>
      <c r="BS318"/>
      <c r="BT318"/>
    </row>
    <row r="319" spans="1:72" ht="16.5" customHeight="1">
      <c r="A319" s="142" t="s">
        <v>192</v>
      </c>
      <c r="B319" s="140">
        <f>F325+G325+H325+I325</f>
        <v>0</v>
      </c>
      <c r="C319" s="414"/>
      <c r="D319" s="215"/>
      <c r="E319" s="282"/>
      <c r="F319" s="279"/>
      <c r="G319" s="136"/>
      <c r="H319" s="136"/>
      <c r="I319" s="136"/>
      <c r="J319" s="223"/>
      <c r="K319" s="2"/>
      <c r="L319" s="2"/>
      <c r="U319" s="8">
        <f t="shared" si="4"/>
        <v>0</v>
      </c>
      <c r="BF319"/>
      <c r="BG319"/>
      <c r="BH319"/>
      <c r="BI319"/>
      <c r="BJ319"/>
      <c r="BK319"/>
      <c r="BL319"/>
      <c r="BM319"/>
      <c r="BN319"/>
      <c r="BO319"/>
      <c r="BP319"/>
      <c r="BQ319"/>
      <c r="BR319"/>
      <c r="BS319"/>
      <c r="BT319"/>
    </row>
    <row r="320" spans="1:72" ht="18.75">
      <c r="A320" s="142" t="s">
        <v>58</v>
      </c>
      <c r="B320" s="141">
        <f>B319-B318</f>
        <v>0</v>
      </c>
      <c r="C320" s="414"/>
      <c r="D320" s="215"/>
      <c r="E320" s="282"/>
      <c r="F320" s="279"/>
      <c r="G320" s="136"/>
      <c r="H320" s="136"/>
      <c r="I320" s="136"/>
      <c r="J320" s="223"/>
      <c r="K320" s="2"/>
      <c r="L320" s="2"/>
      <c r="U320" s="8">
        <f t="shared" si="4"/>
        <v>0</v>
      </c>
      <c r="BF320"/>
      <c r="BG320"/>
      <c r="BH320"/>
      <c r="BI320"/>
      <c r="BJ320"/>
      <c r="BK320"/>
      <c r="BL320"/>
      <c r="BM320"/>
      <c r="BN320"/>
      <c r="BO320"/>
      <c r="BP320"/>
      <c r="BQ320"/>
      <c r="BR320"/>
      <c r="BS320"/>
      <c r="BT320"/>
    </row>
    <row r="321" spans="1:72" ht="15.75" customHeight="1" thickBot="1">
      <c r="A321" s="144" t="s">
        <v>194</v>
      </c>
      <c r="B321" s="145"/>
      <c r="C321" s="414"/>
      <c r="D321" s="215"/>
      <c r="E321" s="282"/>
      <c r="F321" s="279"/>
      <c r="G321" s="136"/>
      <c r="H321" s="136"/>
      <c r="I321" s="136"/>
      <c r="J321" s="223"/>
      <c r="K321" s="2"/>
      <c r="L321" s="2"/>
      <c r="U321" s="8">
        <f t="shared" si="4"/>
        <v>0</v>
      </c>
      <c r="BF321"/>
      <c r="BG321"/>
      <c r="BH321"/>
      <c r="BI321"/>
      <c r="BJ321"/>
      <c r="BK321"/>
      <c r="BL321"/>
      <c r="BM321"/>
      <c r="BN321"/>
      <c r="BO321"/>
      <c r="BP321"/>
      <c r="BQ321"/>
      <c r="BR321"/>
      <c r="BS321"/>
      <c r="BT321"/>
    </row>
    <row r="322" spans="1:72" ht="15.75" customHeight="1">
      <c r="A322" s="148" t="s">
        <v>195</v>
      </c>
      <c r="B322" s="533">
        <v>27</v>
      </c>
      <c r="C322" s="414"/>
      <c r="D322" s="215"/>
      <c r="E322" s="282"/>
      <c r="F322" s="279"/>
      <c r="G322" s="136"/>
      <c r="H322" s="136"/>
      <c r="I322" s="136"/>
      <c r="J322" s="223"/>
      <c r="K322" s="2"/>
      <c r="L322" s="2"/>
      <c r="U322" s="8">
        <f t="shared" si="4"/>
        <v>0</v>
      </c>
      <c r="BF322"/>
      <c r="BG322"/>
      <c r="BH322"/>
      <c r="BI322"/>
      <c r="BJ322"/>
      <c r="BK322"/>
      <c r="BL322"/>
      <c r="BM322"/>
      <c r="BN322"/>
      <c r="BO322"/>
      <c r="BP322"/>
      <c r="BQ322"/>
      <c r="BR322"/>
      <c r="BS322"/>
      <c r="BT322"/>
    </row>
    <row r="323" spans="1:72" ht="15.75" customHeight="1">
      <c r="A323" s="149" t="s">
        <v>196</v>
      </c>
      <c r="B323" s="534"/>
      <c r="C323" s="414"/>
      <c r="D323" s="215"/>
      <c r="E323" s="282"/>
      <c r="F323" s="279"/>
      <c r="G323" s="136"/>
      <c r="H323" s="136"/>
      <c r="I323" s="136"/>
      <c r="J323" s="223"/>
      <c r="K323" s="2"/>
      <c r="L323" s="2"/>
      <c r="U323" s="8">
        <f t="shared" si="4"/>
        <v>0</v>
      </c>
      <c r="BF323"/>
      <c r="BG323"/>
      <c r="BH323"/>
      <c r="BI323"/>
      <c r="BJ323"/>
      <c r="BK323"/>
      <c r="BL323"/>
      <c r="BM323"/>
      <c r="BN323"/>
      <c r="BO323"/>
      <c r="BP323"/>
      <c r="BQ323"/>
      <c r="BR323"/>
      <c r="BS323"/>
      <c r="BT323"/>
    </row>
    <row r="324" spans="1:72" ht="16.5" customHeight="1">
      <c r="A324" s="149" t="s">
        <v>197</v>
      </c>
      <c r="B324" s="534"/>
      <c r="C324" s="414"/>
      <c r="D324" s="215"/>
      <c r="E324" s="283"/>
      <c r="F324" s="280"/>
      <c r="G324" s="137"/>
      <c r="H324" s="137"/>
      <c r="I324" s="137"/>
      <c r="J324" s="426"/>
      <c r="K324" s="2"/>
      <c r="L324" s="2"/>
      <c r="U324" s="8">
        <f t="shared" si="4"/>
        <v>0</v>
      </c>
      <c r="BF324"/>
      <c r="BG324"/>
      <c r="BH324"/>
      <c r="BI324"/>
      <c r="BJ324"/>
      <c r="BK324"/>
      <c r="BL324"/>
      <c r="BM324"/>
      <c r="BN324"/>
      <c r="BO324"/>
      <c r="BP324"/>
      <c r="BQ324"/>
      <c r="BR324"/>
      <c r="BS324"/>
      <c r="BT324"/>
    </row>
    <row r="325" spans="1:72" ht="16.5" customHeight="1" thickBot="1">
      <c r="A325" s="150" t="s">
        <v>198</v>
      </c>
      <c r="B325" s="535"/>
      <c r="C325" s="539"/>
      <c r="D325" s="540"/>
      <c r="E325" s="540"/>
      <c r="F325" s="102">
        <f>SUM(F316:F324)</f>
        <v>0</v>
      </c>
      <c r="G325" s="103">
        <f>SUM(G316:G324)</f>
        <v>0</v>
      </c>
      <c r="H325" s="103">
        <f>SUM(H316:H324)</f>
        <v>0</v>
      </c>
      <c r="I325" s="227">
        <f>SUM(I316:I324)</f>
        <v>0</v>
      </c>
      <c r="J325" s="427"/>
      <c r="K325" s="2"/>
      <c r="L325" s="2"/>
      <c r="BF325"/>
      <c r="BG325"/>
      <c r="BH325"/>
      <c r="BI325"/>
      <c r="BJ325"/>
      <c r="BK325"/>
      <c r="BL325"/>
      <c r="BM325"/>
      <c r="BN325"/>
      <c r="BO325"/>
      <c r="BP325"/>
      <c r="BQ325"/>
      <c r="BR325"/>
      <c r="BS325"/>
      <c r="BT325"/>
    </row>
    <row r="326" spans="1:72" s="2" customFormat="1" ht="15.75" thickBot="1">
      <c r="B326" s="230"/>
      <c r="C326" s="413"/>
      <c r="D326" s="232"/>
      <c r="E326" s="100"/>
      <c r="F326" s="104"/>
      <c r="G326" s="104"/>
      <c r="H326" s="104"/>
      <c r="I326" s="104"/>
      <c r="J326" s="226"/>
      <c r="U326" s="8"/>
    </row>
    <row r="327" spans="1:72" ht="56.1" customHeight="1" thickBot="1">
      <c r="A327" s="294" t="s">
        <v>185</v>
      </c>
      <c r="B327" s="295" t="s">
        <v>186</v>
      </c>
      <c r="C327" s="106" t="s">
        <v>122</v>
      </c>
      <c r="D327" s="278" t="s">
        <v>123</v>
      </c>
      <c r="E327" s="322" t="s">
        <v>124</v>
      </c>
      <c r="F327" s="98" t="s">
        <v>125</v>
      </c>
      <c r="G327" s="98" t="s">
        <v>126</v>
      </c>
      <c r="H327" s="98" t="s">
        <v>127</v>
      </c>
      <c r="I327" s="275" t="s">
        <v>187</v>
      </c>
      <c r="J327" s="303" t="s">
        <v>129</v>
      </c>
      <c r="K327" s="2"/>
      <c r="L327" s="2"/>
      <c r="BF327"/>
      <c r="BG327"/>
      <c r="BH327"/>
      <c r="BI327"/>
      <c r="BJ327"/>
      <c r="BK327"/>
      <c r="BL327"/>
      <c r="BM327"/>
      <c r="BN327"/>
      <c r="BO327"/>
      <c r="BP327"/>
      <c r="BQ327"/>
      <c r="BR327"/>
      <c r="BS327"/>
      <c r="BT327"/>
    </row>
    <row r="328" spans="1:72" ht="15.75" customHeight="1">
      <c r="A328" s="142" t="s">
        <v>208</v>
      </c>
      <c r="B328" s="147"/>
      <c r="C328" s="414"/>
      <c r="D328" s="215"/>
      <c r="E328" s="281"/>
      <c r="F328" s="361"/>
      <c r="G328" s="277"/>
      <c r="H328" s="277"/>
      <c r="I328" s="277"/>
      <c r="J328" s="302"/>
      <c r="K328" s="2"/>
      <c r="L328" s="2"/>
      <c r="U328" s="8">
        <f t="shared" ref="U328:U388" si="5">IF(H328&gt;=1,1,0)</f>
        <v>0</v>
      </c>
      <c r="BF328"/>
      <c r="BG328"/>
      <c r="BH328"/>
      <c r="BI328"/>
      <c r="BJ328"/>
      <c r="BK328"/>
      <c r="BL328"/>
      <c r="BM328"/>
      <c r="BN328"/>
      <c r="BO328"/>
      <c r="BP328"/>
      <c r="BQ328"/>
      <c r="BR328"/>
      <c r="BS328"/>
      <c r="BT328"/>
    </row>
    <row r="329" spans="1:72" ht="15.75" customHeight="1">
      <c r="A329" s="142" t="s">
        <v>209</v>
      </c>
      <c r="B329" s="146"/>
      <c r="C329" s="414"/>
      <c r="D329" s="215"/>
      <c r="E329" s="282"/>
      <c r="F329" s="279"/>
      <c r="G329" s="136"/>
      <c r="H329" s="136"/>
      <c r="I329" s="136"/>
      <c r="J329" s="223"/>
      <c r="K329" s="2"/>
      <c r="L329" s="2"/>
      <c r="U329" s="8">
        <f t="shared" si="5"/>
        <v>0</v>
      </c>
      <c r="BF329"/>
      <c r="BG329"/>
      <c r="BH329"/>
      <c r="BI329"/>
      <c r="BJ329"/>
      <c r="BK329"/>
      <c r="BL329"/>
      <c r="BM329"/>
      <c r="BN329"/>
      <c r="BO329"/>
      <c r="BP329"/>
      <c r="BQ329"/>
      <c r="BR329"/>
      <c r="BS329"/>
      <c r="BT329"/>
    </row>
    <row r="330" spans="1:72" ht="15.75" customHeight="1">
      <c r="A330" s="142" t="s">
        <v>190</v>
      </c>
      <c r="B330" s="140">
        <f>B328+B329</f>
        <v>0</v>
      </c>
      <c r="C330" s="414"/>
      <c r="D330" s="215"/>
      <c r="E330" s="282"/>
      <c r="F330" s="279"/>
      <c r="G330" s="136"/>
      <c r="H330" s="136"/>
      <c r="I330" s="136"/>
      <c r="J330" s="223"/>
      <c r="K330" s="2"/>
      <c r="L330" s="2"/>
      <c r="U330" s="8">
        <f t="shared" si="5"/>
        <v>0</v>
      </c>
      <c r="BF330"/>
      <c r="BG330"/>
      <c r="BH330"/>
      <c r="BI330"/>
      <c r="BJ330"/>
      <c r="BK330"/>
      <c r="BL330"/>
      <c r="BM330"/>
      <c r="BN330"/>
      <c r="BO330"/>
      <c r="BP330"/>
      <c r="BQ330"/>
      <c r="BR330"/>
      <c r="BS330"/>
      <c r="BT330"/>
    </row>
    <row r="331" spans="1:72" ht="16.5" customHeight="1">
      <c r="A331" s="142" t="s">
        <v>192</v>
      </c>
      <c r="B331" s="140">
        <f>F337+G337+H337+I337</f>
        <v>0</v>
      </c>
      <c r="C331" s="414"/>
      <c r="D331" s="215"/>
      <c r="E331" s="282"/>
      <c r="F331" s="279"/>
      <c r="G331" s="136"/>
      <c r="H331" s="136"/>
      <c r="I331" s="136"/>
      <c r="J331" s="223"/>
      <c r="K331" s="2"/>
      <c r="L331" s="2"/>
      <c r="U331" s="8">
        <f t="shared" si="5"/>
        <v>0</v>
      </c>
      <c r="BF331"/>
      <c r="BG331"/>
      <c r="BH331"/>
      <c r="BI331"/>
      <c r="BJ331"/>
      <c r="BK331"/>
      <c r="BL331"/>
      <c r="BM331"/>
      <c r="BN331"/>
      <c r="BO331"/>
      <c r="BP331"/>
      <c r="BQ331"/>
      <c r="BR331"/>
      <c r="BS331"/>
      <c r="BT331"/>
    </row>
    <row r="332" spans="1:72" ht="18.75">
      <c r="A332" s="142" t="s">
        <v>58</v>
      </c>
      <c r="B332" s="141">
        <f>B331-B330</f>
        <v>0</v>
      </c>
      <c r="C332" s="414"/>
      <c r="D332" s="215"/>
      <c r="E332" s="282"/>
      <c r="F332" s="279"/>
      <c r="G332" s="136"/>
      <c r="H332" s="136"/>
      <c r="I332" s="136"/>
      <c r="J332" s="223"/>
      <c r="K332" s="2"/>
      <c r="L332" s="2"/>
      <c r="U332" s="8">
        <f t="shared" si="5"/>
        <v>0</v>
      </c>
      <c r="BF332"/>
      <c r="BG332"/>
      <c r="BH332"/>
      <c r="BI332"/>
      <c r="BJ332"/>
      <c r="BK332"/>
      <c r="BL332"/>
      <c r="BM332"/>
      <c r="BN332"/>
      <c r="BO332"/>
      <c r="BP332"/>
      <c r="BQ332"/>
      <c r="BR332"/>
      <c r="BS332"/>
      <c r="BT332"/>
    </row>
    <row r="333" spans="1:72" ht="15.75" customHeight="1" thickBot="1">
      <c r="A333" s="144" t="s">
        <v>194</v>
      </c>
      <c r="B333" s="145"/>
      <c r="C333" s="414"/>
      <c r="D333" s="215"/>
      <c r="E333" s="282"/>
      <c r="F333" s="279"/>
      <c r="G333" s="136"/>
      <c r="H333" s="136"/>
      <c r="I333" s="136"/>
      <c r="J333" s="223"/>
      <c r="K333" s="2"/>
      <c r="L333" s="2"/>
      <c r="U333" s="8">
        <f t="shared" si="5"/>
        <v>0</v>
      </c>
      <c r="BF333"/>
      <c r="BG333"/>
      <c r="BH333"/>
      <c r="BI333"/>
      <c r="BJ333"/>
      <c r="BK333"/>
      <c r="BL333"/>
      <c r="BM333"/>
      <c r="BN333"/>
      <c r="BO333"/>
      <c r="BP333"/>
      <c r="BQ333"/>
      <c r="BR333"/>
      <c r="BS333"/>
      <c r="BT333"/>
    </row>
    <row r="334" spans="1:72" ht="15.75" customHeight="1">
      <c r="A334" s="148" t="s">
        <v>195</v>
      </c>
      <c r="B334" s="533">
        <v>28</v>
      </c>
      <c r="C334" s="414"/>
      <c r="D334" s="215"/>
      <c r="E334" s="282"/>
      <c r="F334" s="279"/>
      <c r="G334" s="136"/>
      <c r="H334" s="136"/>
      <c r="I334" s="136"/>
      <c r="J334" s="223"/>
      <c r="K334" s="2"/>
      <c r="L334" s="2"/>
      <c r="U334" s="8">
        <f t="shared" si="5"/>
        <v>0</v>
      </c>
      <c r="BF334"/>
      <c r="BG334"/>
      <c r="BH334"/>
      <c r="BI334"/>
      <c r="BJ334"/>
      <c r="BK334"/>
      <c r="BL334"/>
      <c r="BM334"/>
      <c r="BN334"/>
      <c r="BO334"/>
      <c r="BP334"/>
      <c r="BQ334"/>
      <c r="BR334"/>
      <c r="BS334"/>
      <c r="BT334"/>
    </row>
    <row r="335" spans="1:72" ht="15.75" customHeight="1">
      <c r="A335" s="149" t="s">
        <v>196</v>
      </c>
      <c r="B335" s="534"/>
      <c r="C335" s="414"/>
      <c r="D335" s="215"/>
      <c r="E335" s="282"/>
      <c r="F335" s="279"/>
      <c r="G335" s="136"/>
      <c r="H335" s="136"/>
      <c r="I335" s="136"/>
      <c r="J335" s="223"/>
      <c r="K335" s="2"/>
      <c r="L335" s="2"/>
      <c r="U335" s="8">
        <f t="shared" si="5"/>
        <v>0</v>
      </c>
      <c r="BF335"/>
      <c r="BG335"/>
      <c r="BH335"/>
      <c r="BI335"/>
      <c r="BJ335"/>
      <c r="BK335"/>
      <c r="BL335"/>
      <c r="BM335"/>
      <c r="BN335"/>
      <c r="BO335"/>
      <c r="BP335"/>
      <c r="BQ335"/>
      <c r="BR335"/>
      <c r="BS335"/>
      <c r="BT335"/>
    </row>
    <row r="336" spans="1:72" ht="16.5" customHeight="1">
      <c r="A336" s="149" t="s">
        <v>197</v>
      </c>
      <c r="B336" s="534"/>
      <c r="C336" s="414"/>
      <c r="D336" s="215"/>
      <c r="E336" s="283"/>
      <c r="F336" s="280"/>
      <c r="G336" s="137"/>
      <c r="H336" s="137"/>
      <c r="I336" s="137"/>
      <c r="J336" s="426"/>
      <c r="K336" s="2"/>
      <c r="L336" s="2"/>
      <c r="U336" s="8">
        <f t="shared" si="5"/>
        <v>0</v>
      </c>
      <c r="BF336"/>
      <c r="BG336"/>
      <c r="BH336"/>
      <c r="BI336"/>
      <c r="BJ336"/>
      <c r="BK336"/>
      <c r="BL336"/>
      <c r="BM336"/>
      <c r="BN336"/>
      <c r="BO336"/>
      <c r="BP336"/>
      <c r="BQ336"/>
      <c r="BR336"/>
      <c r="BS336"/>
      <c r="BT336"/>
    </row>
    <row r="337" spans="1:72" ht="16.5" customHeight="1" thickBot="1">
      <c r="A337" s="150" t="s">
        <v>198</v>
      </c>
      <c r="B337" s="535"/>
      <c r="C337" s="539"/>
      <c r="D337" s="540"/>
      <c r="E337" s="540"/>
      <c r="F337" s="102">
        <f>SUM(F328:F336)</f>
        <v>0</v>
      </c>
      <c r="G337" s="103">
        <f>SUM(G328:G336)</f>
        <v>0</v>
      </c>
      <c r="H337" s="103">
        <f>SUM(H328:H336)</f>
        <v>0</v>
      </c>
      <c r="I337" s="227">
        <f>SUM(I328:I336)</f>
        <v>0</v>
      </c>
      <c r="J337" s="427"/>
      <c r="K337" s="2"/>
      <c r="L337" s="2"/>
      <c r="BF337"/>
      <c r="BG337"/>
      <c r="BH337"/>
      <c r="BI337"/>
      <c r="BJ337"/>
      <c r="BK337"/>
      <c r="BL337"/>
      <c r="BM337"/>
      <c r="BN337"/>
      <c r="BO337"/>
      <c r="BP337"/>
      <c r="BQ337"/>
      <c r="BR337"/>
      <c r="BS337"/>
      <c r="BT337"/>
    </row>
    <row r="338" spans="1:72" s="2" customFormat="1" ht="15.75" thickBot="1">
      <c r="B338" s="230"/>
      <c r="C338" s="413"/>
      <c r="D338" s="232"/>
      <c r="E338" s="100"/>
      <c r="F338" s="104"/>
      <c r="G338" s="104"/>
      <c r="H338" s="104"/>
      <c r="I338" s="104"/>
      <c r="J338" s="226"/>
      <c r="U338" s="8"/>
    </row>
    <row r="339" spans="1:72" ht="56.1" customHeight="1" thickBot="1">
      <c r="A339" s="294" t="s">
        <v>185</v>
      </c>
      <c r="B339" s="295" t="s">
        <v>186</v>
      </c>
      <c r="C339" s="106" t="s">
        <v>122</v>
      </c>
      <c r="D339" s="278" t="s">
        <v>123</v>
      </c>
      <c r="E339" s="322" t="s">
        <v>124</v>
      </c>
      <c r="F339" s="98" t="s">
        <v>125</v>
      </c>
      <c r="G339" s="98" t="s">
        <v>126</v>
      </c>
      <c r="H339" s="98" t="s">
        <v>127</v>
      </c>
      <c r="I339" s="275" t="s">
        <v>187</v>
      </c>
      <c r="J339" s="303" t="s">
        <v>129</v>
      </c>
      <c r="K339" s="2"/>
      <c r="L339" s="2"/>
      <c r="BF339"/>
      <c r="BG339"/>
      <c r="BH339"/>
      <c r="BI339"/>
      <c r="BJ339"/>
      <c r="BK339"/>
      <c r="BL339"/>
      <c r="BM339"/>
      <c r="BN339"/>
      <c r="BO339"/>
      <c r="BP339"/>
      <c r="BQ339"/>
      <c r="BR339"/>
      <c r="BS339"/>
      <c r="BT339"/>
    </row>
    <row r="340" spans="1:72" ht="15.75" customHeight="1">
      <c r="A340" s="142" t="s">
        <v>208</v>
      </c>
      <c r="B340" s="147"/>
      <c r="C340" s="414"/>
      <c r="D340" s="215"/>
      <c r="E340" s="281"/>
      <c r="F340" s="361"/>
      <c r="G340" s="277"/>
      <c r="H340" s="277"/>
      <c r="I340" s="277"/>
      <c r="J340" s="302"/>
      <c r="K340" s="2"/>
      <c r="L340" s="2"/>
      <c r="U340" s="8">
        <f t="shared" si="5"/>
        <v>0</v>
      </c>
      <c r="BF340"/>
      <c r="BG340"/>
      <c r="BH340"/>
      <c r="BI340"/>
      <c r="BJ340"/>
      <c r="BK340"/>
      <c r="BL340"/>
      <c r="BM340"/>
      <c r="BN340"/>
      <c r="BO340"/>
      <c r="BP340"/>
      <c r="BQ340"/>
      <c r="BR340"/>
      <c r="BS340"/>
      <c r="BT340"/>
    </row>
    <row r="341" spans="1:72" ht="15.75" customHeight="1">
      <c r="A341" s="142" t="s">
        <v>209</v>
      </c>
      <c r="B341" s="146"/>
      <c r="C341" s="414"/>
      <c r="D341" s="215"/>
      <c r="E341" s="282"/>
      <c r="F341" s="279"/>
      <c r="G341" s="136"/>
      <c r="H341" s="136"/>
      <c r="I341" s="136"/>
      <c r="J341" s="223"/>
      <c r="K341" s="2"/>
      <c r="L341" s="2"/>
      <c r="U341" s="8">
        <f t="shared" si="5"/>
        <v>0</v>
      </c>
      <c r="BF341"/>
      <c r="BG341"/>
      <c r="BH341"/>
      <c r="BI341"/>
      <c r="BJ341"/>
      <c r="BK341"/>
      <c r="BL341"/>
      <c r="BM341"/>
      <c r="BN341"/>
      <c r="BO341"/>
      <c r="BP341"/>
      <c r="BQ341"/>
      <c r="BR341"/>
      <c r="BS341"/>
      <c r="BT341"/>
    </row>
    <row r="342" spans="1:72" ht="15.75" customHeight="1">
      <c r="A342" s="142" t="s">
        <v>190</v>
      </c>
      <c r="B342" s="140">
        <f>B340+B341</f>
        <v>0</v>
      </c>
      <c r="C342" s="414"/>
      <c r="D342" s="215"/>
      <c r="E342" s="282"/>
      <c r="F342" s="279"/>
      <c r="G342" s="136"/>
      <c r="H342" s="136"/>
      <c r="I342" s="136"/>
      <c r="J342" s="223"/>
      <c r="K342" s="2"/>
      <c r="L342" s="2"/>
      <c r="U342" s="8">
        <f t="shared" si="5"/>
        <v>0</v>
      </c>
      <c r="BF342"/>
      <c r="BG342"/>
      <c r="BH342"/>
      <c r="BI342"/>
      <c r="BJ342"/>
      <c r="BK342"/>
      <c r="BL342"/>
      <c r="BM342"/>
      <c r="BN342"/>
      <c r="BO342"/>
      <c r="BP342"/>
      <c r="BQ342"/>
      <c r="BR342"/>
      <c r="BS342"/>
      <c r="BT342"/>
    </row>
    <row r="343" spans="1:72" ht="16.5" customHeight="1">
      <c r="A343" s="142" t="s">
        <v>192</v>
      </c>
      <c r="B343" s="140">
        <f>F349+G349+H349+I349</f>
        <v>0</v>
      </c>
      <c r="C343" s="414"/>
      <c r="D343" s="215"/>
      <c r="E343" s="282"/>
      <c r="F343" s="279"/>
      <c r="G343" s="136"/>
      <c r="H343" s="136"/>
      <c r="I343" s="136"/>
      <c r="J343" s="223"/>
      <c r="K343" s="2"/>
      <c r="L343" s="2"/>
      <c r="U343" s="8">
        <f t="shared" si="5"/>
        <v>0</v>
      </c>
      <c r="BF343"/>
      <c r="BG343"/>
      <c r="BH343"/>
      <c r="BI343"/>
      <c r="BJ343"/>
      <c r="BK343"/>
      <c r="BL343"/>
      <c r="BM343"/>
      <c r="BN343"/>
      <c r="BO343"/>
      <c r="BP343"/>
      <c r="BQ343"/>
      <c r="BR343"/>
      <c r="BS343"/>
      <c r="BT343"/>
    </row>
    <row r="344" spans="1:72" ht="18.75">
      <c r="A344" s="142" t="s">
        <v>58</v>
      </c>
      <c r="B344" s="141">
        <f>B343-B342</f>
        <v>0</v>
      </c>
      <c r="C344" s="414"/>
      <c r="D344" s="215"/>
      <c r="E344" s="282"/>
      <c r="F344" s="279"/>
      <c r="G344" s="136"/>
      <c r="H344" s="136"/>
      <c r="I344" s="136"/>
      <c r="J344" s="223"/>
      <c r="K344" s="2"/>
      <c r="L344" s="2"/>
      <c r="U344" s="8">
        <f t="shared" si="5"/>
        <v>0</v>
      </c>
      <c r="BF344"/>
      <c r="BG344"/>
      <c r="BH344"/>
      <c r="BI344"/>
      <c r="BJ344"/>
      <c r="BK344"/>
      <c r="BL344"/>
      <c r="BM344"/>
      <c r="BN344"/>
      <c r="BO344"/>
      <c r="BP344"/>
      <c r="BQ344"/>
      <c r="BR344"/>
      <c r="BS344"/>
      <c r="BT344"/>
    </row>
    <row r="345" spans="1:72" ht="15.75" customHeight="1" thickBot="1">
      <c r="A345" s="144" t="s">
        <v>194</v>
      </c>
      <c r="B345" s="145"/>
      <c r="C345" s="414"/>
      <c r="D345" s="215"/>
      <c r="E345" s="282"/>
      <c r="F345" s="279"/>
      <c r="G345" s="136"/>
      <c r="H345" s="136"/>
      <c r="I345" s="136"/>
      <c r="J345" s="223"/>
      <c r="K345" s="2"/>
      <c r="L345" s="2"/>
      <c r="U345" s="8">
        <f t="shared" si="5"/>
        <v>0</v>
      </c>
      <c r="BF345"/>
      <c r="BG345"/>
      <c r="BH345"/>
      <c r="BI345"/>
      <c r="BJ345"/>
      <c r="BK345"/>
      <c r="BL345"/>
      <c r="BM345"/>
      <c r="BN345"/>
      <c r="BO345"/>
      <c r="BP345"/>
      <c r="BQ345"/>
      <c r="BR345"/>
      <c r="BS345"/>
      <c r="BT345"/>
    </row>
    <row r="346" spans="1:72" ht="15.75" customHeight="1">
      <c r="A346" s="148" t="s">
        <v>195</v>
      </c>
      <c r="B346" s="533">
        <v>29</v>
      </c>
      <c r="C346" s="414"/>
      <c r="D346" s="215"/>
      <c r="E346" s="282"/>
      <c r="F346" s="279"/>
      <c r="G346" s="136"/>
      <c r="H346" s="136"/>
      <c r="I346" s="136"/>
      <c r="J346" s="223"/>
      <c r="K346" s="2"/>
      <c r="L346" s="2"/>
      <c r="U346" s="8">
        <f t="shared" si="5"/>
        <v>0</v>
      </c>
      <c r="BF346"/>
      <c r="BG346"/>
      <c r="BH346"/>
      <c r="BI346"/>
      <c r="BJ346"/>
      <c r="BK346"/>
      <c r="BL346"/>
      <c r="BM346"/>
      <c r="BN346"/>
      <c r="BO346"/>
      <c r="BP346"/>
      <c r="BQ346"/>
      <c r="BR346"/>
      <c r="BS346"/>
      <c r="BT346"/>
    </row>
    <row r="347" spans="1:72" ht="15.75" customHeight="1">
      <c r="A347" s="149" t="s">
        <v>196</v>
      </c>
      <c r="B347" s="534"/>
      <c r="C347" s="414"/>
      <c r="D347" s="215"/>
      <c r="E347" s="282"/>
      <c r="F347" s="279"/>
      <c r="G347" s="136"/>
      <c r="H347" s="136"/>
      <c r="I347" s="136"/>
      <c r="J347" s="223"/>
      <c r="K347" s="2"/>
      <c r="L347" s="2"/>
      <c r="U347" s="8">
        <f t="shared" si="5"/>
        <v>0</v>
      </c>
      <c r="BF347"/>
      <c r="BG347"/>
      <c r="BH347"/>
      <c r="BI347"/>
      <c r="BJ347"/>
      <c r="BK347"/>
      <c r="BL347"/>
      <c r="BM347"/>
      <c r="BN347"/>
      <c r="BO347"/>
      <c r="BP347"/>
      <c r="BQ347"/>
      <c r="BR347"/>
      <c r="BS347"/>
      <c r="BT347"/>
    </row>
    <row r="348" spans="1:72" ht="16.5" customHeight="1">
      <c r="A348" s="149" t="s">
        <v>197</v>
      </c>
      <c r="B348" s="534"/>
      <c r="C348" s="414"/>
      <c r="D348" s="215"/>
      <c r="E348" s="283"/>
      <c r="F348" s="280"/>
      <c r="G348" s="137"/>
      <c r="H348" s="137"/>
      <c r="I348" s="137"/>
      <c r="J348" s="426"/>
      <c r="K348" s="2"/>
      <c r="L348" s="2"/>
      <c r="U348" s="8">
        <f t="shared" si="5"/>
        <v>0</v>
      </c>
      <c r="BF348"/>
      <c r="BG348"/>
      <c r="BH348"/>
      <c r="BI348"/>
      <c r="BJ348"/>
      <c r="BK348"/>
      <c r="BL348"/>
      <c r="BM348"/>
      <c r="BN348"/>
      <c r="BO348"/>
      <c r="BP348"/>
      <c r="BQ348"/>
      <c r="BR348"/>
      <c r="BS348"/>
      <c r="BT348"/>
    </row>
    <row r="349" spans="1:72" ht="16.5" customHeight="1" thickBot="1">
      <c r="A349" s="150" t="s">
        <v>198</v>
      </c>
      <c r="B349" s="535"/>
      <c r="C349" s="539"/>
      <c r="D349" s="540"/>
      <c r="E349" s="540"/>
      <c r="F349" s="102">
        <f>SUM(F340:F348)</f>
        <v>0</v>
      </c>
      <c r="G349" s="103">
        <f>SUM(G340:G348)</f>
        <v>0</v>
      </c>
      <c r="H349" s="103">
        <f>SUM(H340:H348)</f>
        <v>0</v>
      </c>
      <c r="I349" s="227">
        <f>SUM(I340:I348)</f>
        <v>0</v>
      </c>
      <c r="J349" s="427"/>
      <c r="K349" s="2"/>
      <c r="L349" s="2"/>
      <c r="BF349"/>
      <c r="BG349"/>
      <c r="BH349"/>
      <c r="BI349"/>
      <c r="BJ349"/>
      <c r="BK349"/>
      <c r="BL349"/>
      <c r="BM349"/>
      <c r="BN349"/>
      <c r="BO349"/>
      <c r="BP349"/>
      <c r="BQ349"/>
      <c r="BR349"/>
      <c r="BS349"/>
      <c r="BT349"/>
    </row>
    <row r="350" spans="1:72" s="2" customFormat="1" ht="15.75" thickBot="1">
      <c r="B350" s="230"/>
      <c r="C350" s="413"/>
      <c r="D350" s="232"/>
      <c r="E350" s="100"/>
      <c r="F350" s="104"/>
      <c r="G350" s="104"/>
      <c r="H350" s="104"/>
      <c r="I350" s="104"/>
      <c r="J350" s="226"/>
      <c r="U350" s="8"/>
    </row>
    <row r="351" spans="1:72" ht="56.1" customHeight="1" thickBot="1">
      <c r="A351" s="294" t="s">
        <v>185</v>
      </c>
      <c r="B351" s="295" t="s">
        <v>186</v>
      </c>
      <c r="C351" s="106" t="s">
        <v>122</v>
      </c>
      <c r="D351" s="278" t="s">
        <v>123</v>
      </c>
      <c r="E351" s="322" t="s">
        <v>124</v>
      </c>
      <c r="F351" s="98" t="s">
        <v>125</v>
      </c>
      <c r="G351" s="98" t="s">
        <v>126</v>
      </c>
      <c r="H351" s="98" t="s">
        <v>127</v>
      </c>
      <c r="I351" s="275" t="s">
        <v>187</v>
      </c>
      <c r="J351" s="303" t="s">
        <v>129</v>
      </c>
      <c r="K351" s="2"/>
      <c r="L351" s="2"/>
      <c r="BF351"/>
      <c r="BG351"/>
      <c r="BH351"/>
      <c r="BI351"/>
      <c r="BJ351"/>
      <c r="BK351"/>
      <c r="BL351"/>
      <c r="BM351"/>
      <c r="BN351"/>
      <c r="BO351"/>
      <c r="BP351"/>
      <c r="BQ351"/>
      <c r="BR351"/>
      <c r="BS351"/>
      <c r="BT351"/>
    </row>
    <row r="352" spans="1:72" ht="15.75" customHeight="1">
      <c r="A352" s="142" t="s">
        <v>208</v>
      </c>
      <c r="B352" s="147"/>
      <c r="C352" s="414"/>
      <c r="D352" s="215"/>
      <c r="E352" s="281"/>
      <c r="F352" s="361"/>
      <c r="G352" s="277"/>
      <c r="H352" s="277"/>
      <c r="I352" s="277"/>
      <c r="J352" s="302"/>
      <c r="K352" s="2"/>
      <c r="L352" s="2"/>
      <c r="U352" s="8">
        <f t="shared" si="5"/>
        <v>0</v>
      </c>
      <c r="BF352"/>
      <c r="BG352"/>
      <c r="BH352"/>
      <c r="BI352"/>
      <c r="BJ352"/>
      <c r="BK352"/>
      <c r="BL352"/>
      <c r="BM352"/>
      <c r="BN352"/>
      <c r="BO352"/>
      <c r="BP352"/>
      <c r="BQ352"/>
      <c r="BR352"/>
      <c r="BS352"/>
      <c r="BT352"/>
    </row>
    <row r="353" spans="1:72" ht="15.75" customHeight="1">
      <c r="A353" s="142" t="s">
        <v>209</v>
      </c>
      <c r="B353" s="146"/>
      <c r="C353" s="414"/>
      <c r="D353" s="215"/>
      <c r="E353" s="282"/>
      <c r="F353" s="279"/>
      <c r="G353" s="136"/>
      <c r="H353" s="136"/>
      <c r="I353" s="136"/>
      <c r="J353" s="223"/>
      <c r="K353" s="2"/>
      <c r="L353" s="2"/>
      <c r="U353" s="8">
        <f t="shared" si="5"/>
        <v>0</v>
      </c>
      <c r="BF353"/>
      <c r="BG353"/>
      <c r="BH353"/>
      <c r="BI353"/>
      <c r="BJ353"/>
      <c r="BK353"/>
      <c r="BL353"/>
      <c r="BM353"/>
      <c r="BN353"/>
      <c r="BO353"/>
      <c r="BP353"/>
      <c r="BQ353"/>
      <c r="BR353"/>
      <c r="BS353"/>
      <c r="BT353"/>
    </row>
    <row r="354" spans="1:72" ht="15.75" customHeight="1">
      <c r="A354" s="142" t="s">
        <v>190</v>
      </c>
      <c r="B354" s="140">
        <f>B352+B353</f>
        <v>0</v>
      </c>
      <c r="C354" s="414"/>
      <c r="D354" s="215"/>
      <c r="E354" s="282"/>
      <c r="F354" s="279"/>
      <c r="G354" s="136"/>
      <c r="H354" s="136"/>
      <c r="I354" s="136"/>
      <c r="J354" s="223"/>
      <c r="K354" s="2"/>
      <c r="L354" s="2"/>
      <c r="U354" s="8">
        <f t="shared" si="5"/>
        <v>0</v>
      </c>
      <c r="BF354"/>
      <c r="BG354"/>
      <c r="BH354"/>
      <c r="BI354"/>
      <c r="BJ354"/>
      <c r="BK354"/>
      <c r="BL354"/>
      <c r="BM354"/>
      <c r="BN354"/>
      <c r="BO354"/>
      <c r="BP354"/>
      <c r="BQ354"/>
      <c r="BR354"/>
      <c r="BS354"/>
      <c r="BT354"/>
    </row>
    <row r="355" spans="1:72" ht="16.5" customHeight="1">
      <c r="A355" s="142" t="s">
        <v>192</v>
      </c>
      <c r="B355" s="140">
        <f>F361+G361+H361+I361</f>
        <v>0</v>
      </c>
      <c r="C355" s="414"/>
      <c r="D355" s="215"/>
      <c r="E355" s="282"/>
      <c r="F355" s="279"/>
      <c r="G355" s="136"/>
      <c r="H355" s="136"/>
      <c r="I355" s="136"/>
      <c r="J355" s="223"/>
      <c r="K355" s="2"/>
      <c r="L355" s="2"/>
      <c r="U355" s="8">
        <f t="shared" si="5"/>
        <v>0</v>
      </c>
      <c r="BF355"/>
      <c r="BG355"/>
      <c r="BH355"/>
      <c r="BI355"/>
      <c r="BJ355"/>
      <c r="BK355"/>
      <c r="BL355"/>
      <c r="BM355"/>
      <c r="BN355"/>
      <c r="BO355"/>
      <c r="BP355"/>
      <c r="BQ355"/>
      <c r="BR355"/>
      <c r="BS355"/>
      <c r="BT355"/>
    </row>
    <row r="356" spans="1:72" ht="18.75">
      <c r="A356" s="142" t="s">
        <v>58</v>
      </c>
      <c r="B356" s="141">
        <f>B355-B354</f>
        <v>0</v>
      </c>
      <c r="C356" s="414"/>
      <c r="D356" s="215"/>
      <c r="E356" s="282"/>
      <c r="F356" s="279"/>
      <c r="G356" s="136"/>
      <c r="H356" s="136"/>
      <c r="I356" s="136"/>
      <c r="J356" s="223"/>
      <c r="K356" s="2"/>
      <c r="L356" s="2"/>
      <c r="U356" s="8">
        <f t="shared" si="5"/>
        <v>0</v>
      </c>
      <c r="BF356"/>
      <c r="BG356"/>
      <c r="BH356"/>
      <c r="BI356"/>
      <c r="BJ356"/>
      <c r="BK356"/>
      <c r="BL356"/>
      <c r="BM356"/>
      <c r="BN356"/>
      <c r="BO356"/>
      <c r="BP356"/>
      <c r="BQ356"/>
      <c r="BR356"/>
      <c r="BS356"/>
      <c r="BT356"/>
    </row>
    <row r="357" spans="1:72" ht="15.75" customHeight="1" thickBot="1">
      <c r="A357" s="144" t="s">
        <v>194</v>
      </c>
      <c r="B357" s="145"/>
      <c r="C357" s="414"/>
      <c r="D357" s="215"/>
      <c r="E357" s="282"/>
      <c r="F357" s="279"/>
      <c r="G357" s="136"/>
      <c r="H357" s="136"/>
      <c r="I357" s="136"/>
      <c r="J357" s="223"/>
      <c r="K357" s="2"/>
      <c r="L357" s="2"/>
      <c r="U357" s="8">
        <f t="shared" si="5"/>
        <v>0</v>
      </c>
      <c r="BF357"/>
      <c r="BG357"/>
      <c r="BH357"/>
      <c r="BI357"/>
      <c r="BJ357"/>
      <c r="BK357"/>
      <c r="BL357"/>
      <c r="BM357"/>
      <c r="BN357"/>
      <c r="BO357"/>
      <c r="BP357"/>
      <c r="BQ357"/>
      <c r="BR357"/>
      <c r="BS357"/>
      <c r="BT357"/>
    </row>
    <row r="358" spans="1:72" ht="15.75" customHeight="1">
      <c r="A358" s="148" t="s">
        <v>195</v>
      </c>
      <c r="B358" s="533">
        <v>30</v>
      </c>
      <c r="C358" s="414"/>
      <c r="D358" s="215"/>
      <c r="E358" s="282"/>
      <c r="F358" s="279"/>
      <c r="G358" s="136"/>
      <c r="H358" s="136"/>
      <c r="I358" s="136"/>
      <c r="J358" s="223"/>
      <c r="K358" s="2"/>
      <c r="L358" s="2"/>
      <c r="U358" s="8">
        <f t="shared" si="5"/>
        <v>0</v>
      </c>
      <c r="BF358"/>
      <c r="BG358"/>
      <c r="BH358"/>
      <c r="BI358"/>
      <c r="BJ358"/>
      <c r="BK358"/>
      <c r="BL358"/>
      <c r="BM358"/>
      <c r="BN358"/>
      <c r="BO358"/>
      <c r="BP358"/>
      <c r="BQ358"/>
      <c r="BR358"/>
      <c r="BS358"/>
      <c r="BT358"/>
    </row>
    <row r="359" spans="1:72" ht="15.75" customHeight="1">
      <c r="A359" s="149" t="s">
        <v>196</v>
      </c>
      <c r="B359" s="534"/>
      <c r="C359" s="414"/>
      <c r="D359" s="215"/>
      <c r="E359" s="282"/>
      <c r="F359" s="279"/>
      <c r="G359" s="136"/>
      <c r="H359" s="136"/>
      <c r="I359" s="136"/>
      <c r="J359" s="223"/>
      <c r="K359" s="2"/>
      <c r="L359" s="2"/>
      <c r="U359" s="8">
        <f t="shared" si="5"/>
        <v>0</v>
      </c>
      <c r="BF359"/>
      <c r="BG359"/>
      <c r="BH359"/>
      <c r="BI359"/>
      <c r="BJ359"/>
      <c r="BK359"/>
      <c r="BL359"/>
      <c r="BM359"/>
      <c r="BN359"/>
      <c r="BO359"/>
      <c r="BP359"/>
      <c r="BQ359"/>
      <c r="BR359"/>
      <c r="BS359"/>
      <c r="BT359"/>
    </row>
    <row r="360" spans="1:72" ht="16.5" customHeight="1">
      <c r="A360" s="149" t="s">
        <v>197</v>
      </c>
      <c r="B360" s="534"/>
      <c r="C360" s="414"/>
      <c r="D360" s="215"/>
      <c r="E360" s="283"/>
      <c r="F360" s="280"/>
      <c r="G360" s="137"/>
      <c r="H360" s="137"/>
      <c r="I360" s="137"/>
      <c r="J360" s="426"/>
      <c r="K360" s="2"/>
      <c r="L360" s="2"/>
      <c r="U360" s="8">
        <f t="shared" si="5"/>
        <v>0</v>
      </c>
      <c r="BF360"/>
      <c r="BG360"/>
      <c r="BH360"/>
      <c r="BI360"/>
      <c r="BJ360"/>
      <c r="BK360"/>
      <c r="BL360"/>
      <c r="BM360"/>
      <c r="BN360"/>
      <c r="BO360"/>
      <c r="BP360"/>
      <c r="BQ360"/>
      <c r="BR360"/>
      <c r="BS360"/>
      <c r="BT360"/>
    </row>
    <row r="361" spans="1:72" ht="16.5" customHeight="1" thickBot="1">
      <c r="A361" s="150" t="s">
        <v>198</v>
      </c>
      <c r="B361" s="535"/>
      <c r="C361" s="539"/>
      <c r="D361" s="540"/>
      <c r="E361" s="540"/>
      <c r="F361" s="102">
        <f>SUM(F352:F360)</f>
        <v>0</v>
      </c>
      <c r="G361" s="103">
        <f>SUM(G352:G360)</f>
        <v>0</v>
      </c>
      <c r="H361" s="103">
        <f>SUM(H352:H360)</f>
        <v>0</v>
      </c>
      <c r="I361" s="103">
        <f>SUM(I352:I360)</f>
        <v>0</v>
      </c>
      <c r="J361" s="427"/>
      <c r="K361" s="2"/>
      <c r="L361" s="2"/>
      <c r="BF361"/>
      <c r="BG361"/>
      <c r="BH361"/>
      <c r="BI361"/>
      <c r="BJ361"/>
      <c r="BK361"/>
      <c r="BL361"/>
      <c r="BM361"/>
      <c r="BN361"/>
      <c r="BO361"/>
      <c r="BP361"/>
      <c r="BQ361"/>
      <c r="BR361"/>
      <c r="BS361"/>
      <c r="BT361"/>
    </row>
    <row r="362" spans="1:72" s="2" customFormat="1" ht="15.75" thickBot="1">
      <c r="B362" s="230"/>
      <c r="C362" s="413"/>
      <c r="D362" s="232"/>
      <c r="E362" s="100"/>
      <c r="F362" s="104"/>
      <c r="G362" s="104"/>
      <c r="H362" s="104"/>
      <c r="I362" s="104"/>
      <c r="J362" s="226"/>
      <c r="U362" s="8"/>
    </row>
    <row r="363" spans="1:72" ht="56.1" customHeight="1" thickBot="1">
      <c r="A363" s="294" t="s">
        <v>185</v>
      </c>
      <c r="B363" s="295" t="s">
        <v>186</v>
      </c>
      <c r="C363" s="106" t="s">
        <v>122</v>
      </c>
      <c r="D363" s="278" t="s">
        <v>123</v>
      </c>
      <c r="E363" s="322" t="s">
        <v>124</v>
      </c>
      <c r="F363" s="98" t="s">
        <v>125</v>
      </c>
      <c r="G363" s="98" t="s">
        <v>126</v>
      </c>
      <c r="H363" s="98" t="s">
        <v>127</v>
      </c>
      <c r="I363" s="275" t="s">
        <v>187</v>
      </c>
      <c r="J363" s="303" t="s">
        <v>129</v>
      </c>
      <c r="K363" s="2"/>
      <c r="L363" s="2"/>
      <c r="BF363"/>
      <c r="BG363"/>
      <c r="BH363"/>
      <c r="BI363"/>
      <c r="BJ363"/>
      <c r="BK363"/>
      <c r="BL363"/>
      <c r="BM363"/>
      <c r="BN363"/>
      <c r="BO363"/>
      <c r="BP363"/>
      <c r="BQ363"/>
      <c r="BR363"/>
      <c r="BS363"/>
      <c r="BT363"/>
    </row>
    <row r="364" spans="1:72" ht="15.75" customHeight="1">
      <c r="A364" s="142" t="s">
        <v>208</v>
      </c>
      <c r="B364" s="147"/>
      <c r="C364" s="414"/>
      <c r="D364" s="215"/>
      <c r="E364" s="281"/>
      <c r="F364" s="361"/>
      <c r="G364" s="277"/>
      <c r="H364" s="277"/>
      <c r="I364" s="277"/>
      <c r="J364" s="302"/>
      <c r="K364" s="2"/>
      <c r="L364" s="2"/>
      <c r="U364" s="8">
        <f t="shared" si="5"/>
        <v>0</v>
      </c>
      <c r="BF364"/>
      <c r="BG364"/>
      <c r="BH364"/>
      <c r="BI364"/>
      <c r="BJ364"/>
      <c r="BK364"/>
      <c r="BL364"/>
      <c r="BM364"/>
      <c r="BN364"/>
      <c r="BO364"/>
      <c r="BP364"/>
      <c r="BQ364"/>
      <c r="BR364"/>
      <c r="BS364"/>
      <c r="BT364"/>
    </row>
    <row r="365" spans="1:72" ht="15.75" customHeight="1">
      <c r="A365" s="142" t="s">
        <v>209</v>
      </c>
      <c r="B365" s="146"/>
      <c r="C365" s="414"/>
      <c r="D365" s="215"/>
      <c r="E365" s="282"/>
      <c r="F365" s="279"/>
      <c r="G365" s="136"/>
      <c r="H365" s="136"/>
      <c r="I365" s="136"/>
      <c r="J365" s="223"/>
      <c r="K365" s="2"/>
      <c r="L365" s="2"/>
      <c r="U365" s="8">
        <f t="shared" si="5"/>
        <v>0</v>
      </c>
      <c r="BF365"/>
      <c r="BG365"/>
      <c r="BH365"/>
      <c r="BI365"/>
      <c r="BJ365"/>
      <c r="BK365"/>
      <c r="BL365"/>
      <c r="BM365"/>
      <c r="BN365"/>
      <c r="BO365"/>
      <c r="BP365"/>
      <c r="BQ365"/>
      <c r="BR365"/>
      <c r="BS365"/>
      <c r="BT365"/>
    </row>
    <row r="366" spans="1:72" ht="15.75" customHeight="1">
      <c r="A366" s="142" t="s">
        <v>190</v>
      </c>
      <c r="B366" s="140">
        <f>B364+B365</f>
        <v>0</v>
      </c>
      <c r="C366" s="414"/>
      <c r="D366" s="215"/>
      <c r="E366" s="282"/>
      <c r="F366" s="279"/>
      <c r="G366" s="136"/>
      <c r="H366" s="136"/>
      <c r="I366" s="136"/>
      <c r="J366" s="223"/>
      <c r="K366" s="2"/>
      <c r="L366" s="2"/>
      <c r="U366" s="8">
        <f t="shared" si="5"/>
        <v>0</v>
      </c>
      <c r="BF366"/>
      <c r="BG366"/>
      <c r="BH366"/>
      <c r="BI366"/>
      <c r="BJ366"/>
      <c r="BK366"/>
      <c r="BL366"/>
      <c r="BM366"/>
      <c r="BN366"/>
      <c r="BO366"/>
      <c r="BP366"/>
      <c r="BQ366"/>
      <c r="BR366"/>
      <c r="BS366"/>
      <c r="BT366"/>
    </row>
    <row r="367" spans="1:72" ht="16.5" customHeight="1">
      <c r="A367" s="142" t="s">
        <v>192</v>
      </c>
      <c r="B367" s="140">
        <f>F373+G373+H373+I373</f>
        <v>0</v>
      </c>
      <c r="C367" s="414"/>
      <c r="D367" s="215"/>
      <c r="E367" s="282"/>
      <c r="F367" s="279"/>
      <c r="G367" s="136"/>
      <c r="H367" s="136"/>
      <c r="I367" s="136"/>
      <c r="J367" s="223"/>
      <c r="K367" s="2"/>
      <c r="L367" s="2"/>
      <c r="U367" s="8">
        <f t="shared" si="5"/>
        <v>0</v>
      </c>
      <c r="BF367"/>
      <c r="BG367"/>
      <c r="BH367"/>
      <c r="BI367"/>
      <c r="BJ367"/>
      <c r="BK367"/>
      <c r="BL367"/>
      <c r="BM367"/>
      <c r="BN367"/>
      <c r="BO367"/>
      <c r="BP367"/>
      <c r="BQ367"/>
      <c r="BR367"/>
      <c r="BS367"/>
      <c r="BT367"/>
    </row>
    <row r="368" spans="1:72" ht="18.75">
      <c r="A368" s="142" t="s">
        <v>58</v>
      </c>
      <c r="B368" s="141">
        <f>B367-B366</f>
        <v>0</v>
      </c>
      <c r="C368" s="414"/>
      <c r="D368" s="215"/>
      <c r="E368" s="282"/>
      <c r="F368" s="279"/>
      <c r="G368" s="136"/>
      <c r="H368" s="136"/>
      <c r="I368" s="136"/>
      <c r="J368" s="223"/>
      <c r="K368" s="2"/>
      <c r="L368" s="2"/>
      <c r="U368" s="8">
        <f t="shared" si="5"/>
        <v>0</v>
      </c>
      <c r="BF368"/>
      <c r="BG368"/>
      <c r="BH368"/>
      <c r="BI368"/>
      <c r="BJ368"/>
      <c r="BK368"/>
      <c r="BL368"/>
      <c r="BM368"/>
      <c r="BN368"/>
      <c r="BO368"/>
      <c r="BP368"/>
      <c r="BQ368"/>
      <c r="BR368"/>
      <c r="BS368"/>
      <c r="BT368"/>
    </row>
    <row r="369" spans="1:72" ht="15.75" customHeight="1" thickBot="1">
      <c r="A369" s="144" t="s">
        <v>194</v>
      </c>
      <c r="B369" s="145"/>
      <c r="C369" s="414"/>
      <c r="D369" s="215"/>
      <c r="E369" s="282"/>
      <c r="F369" s="279"/>
      <c r="G369" s="136"/>
      <c r="H369" s="136"/>
      <c r="I369" s="136"/>
      <c r="J369" s="223"/>
      <c r="K369" s="2"/>
      <c r="L369" s="2"/>
      <c r="U369" s="8">
        <f t="shared" si="5"/>
        <v>0</v>
      </c>
      <c r="BF369"/>
      <c r="BG369"/>
      <c r="BH369"/>
      <c r="BI369"/>
      <c r="BJ369"/>
      <c r="BK369"/>
      <c r="BL369"/>
      <c r="BM369"/>
      <c r="BN369"/>
      <c r="BO369"/>
      <c r="BP369"/>
      <c r="BQ369"/>
      <c r="BR369"/>
      <c r="BS369"/>
      <c r="BT369"/>
    </row>
    <row r="370" spans="1:72" ht="15.75" customHeight="1">
      <c r="A370" s="148" t="s">
        <v>195</v>
      </c>
      <c r="B370" s="533">
        <v>31</v>
      </c>
      <c r="C370" s="414"/>
      <c r="D370" s="215"/>
      <c r="E370" s="282"/>
      <c r="F370" s="279"/>
      <c r="G370" s="136"/>
      <c r="H370" s="136"/>
      <c r="I370" s="136"/>
      <c r="J370" s="223"/>
      <c r="K370" s="2"/>
      <c r="L370" s="2"/>
      <c r="U370" s="8">
        <f t="shared" si="5"/>
        <v>0</v>
      </c>
      <c r="BF370"/>
      <c r="BG370"/>
      <c r="BH370"/>
      <c r="BI370"/>
      <c r="BJ370"/>
      <c r="BK370"/>
      <c r="BL370"/>
      <c r="BM370"/>
      <c r="BN370"/>
      <c r="BO370"/>
      <c r="BP370"/>
      <c r="BQ370"/>
      <c r="BR370"/>
      <c r="BS370"/>
      <c r="BT370"/>
    </row>
    <row r="371" spans="1:72" ht="15.75" customHeight="1">
      <c r="A371" s="149" t="s">
        <v>196</v>
      </c>
      <c r="B371" s="534"/>
      <c r="C371" s="414"/>
      <c r="D371" s="215"/>
      <c r="E371" s="282"/>
      <c r="F371" s="279"/>
      <c r="G371" s="136"/>
      <c r="H371" s="136"/>
      <c r="I371" s="136"/>
      <c r="J371" s="223"/>
      <c r="K371" s="2"/>
      <c r="L371" s="2"/>
      <c r="U371" s="8">
        <f t="shared" si="5"/>
        <v>0</v>
      </c>
      <c r="BF371"/>
      <c r="BG371"/>
      <c r="BH371"/>
      <c r="BI371"/>
      <c r="BJ371"/>
      <c r="BK371"/>
      <c r="BL371"/>
      <c r="BM371"/>
      <c r="BN371"/>
      <c r="BO371"/>
      <c r="BP371"/>
      <c r="BQ371"/>
      <c r="BR371"/>
      <c r="BS371"/>
      <c r="BT371"/>
    </row>
    <row r="372" spans="1:72" ht="16.5" customHeight="1">
      <c r="A372" s="149" t="s">
        <v>197</v>
      </c>
      <c r="B372" s="534"/>
      <c r="C372" s="414"/>
      <c r="D372" s="215"/>
      <c r="E372" s="283"/>
      <c r="F372" s="280"/>
      <c r="G372" s="137"/>
      <c r="H372" s="137"/>
      <c r="I372" s="137"/>
      <c r="J372" s="426"/>
      <c r="K372" s="2"/>
      <c r="L372" s="2"/>
      <c r="U372" s="8">
        <f t="shared" si="5"/>
        <v>0</v>
      </c>
      <c r="BF372"/>
      <c r="BG372"/>
      <c r="BH372"/>
      <c r="BI372"/>
      <c r="BJ372"/>
      <c r="BK372"/>
      <c r="BL372"/>
      <c r="BM372"/>
      <c r="BN372"/>
      <c r="BO372"/>
      <c r="BP372"/>
      <c r="BQ372"/>
      <c r="BR372"/>
      <c r="BS372"/>
      <c r="BT372"/>
    </row>
    <row r="373" spans="1:72" ht="16.5" customHeight="1" thickBot="1">
      <c r="A373" s="150" t="s">
        <v>198</v>
      </c>
      <c r="B373" s="535"/>
      <c r="C373" s="539"/>
      <c r="D373" s="540"/>
      <c r="E373" s="540"/>
      <c r="F373" s="102">
        <f>SUM(F364:F372)</f>
        <v>0</v>
      </c>
      <c r="G373" s="103">
        <f>SUM(G364:G372)</f>
        <v>0</v>
      </c>
      <c r="H373" s="103">
        <f>SUM(H364:H372)</f>
        <v>0</v>
      </c>
      <c r="I373" s="227">
        <f>SUM(I364:I372)</f>
        <v>0</v>
      </c>
      <c r="J373" s="427"/>
      <c r="K373" s="2"/>
      <c r="L373" s="2"/>
      <c r="BF373"/>
      <c r="BG373"/>
      <c r="BH373"/>
      <c r="BI373"/>
      <c r="BJ373"/>
      <c r="BK373"/>
      <c r="BL373"/>
      <c r="BM373"/>
      <c r="BN373"/>
      <c r="BO373"/>
      <c r="BP373"/>
      <c r="BQ373"/>
      <c r="BR373"/>
      <c r="BS373"/>
      <c r="BT373"/>
    </row>
    <row r="374" spans="1:72" s="2" customFormat="1" ht="15.75" thickBot="1">
      <c r="B374" s="230"/>
      <c r="C374" s="413"/>
      <c r="D374" s="232"/>
      <c r="E374" s="100"/>
      <c r="F374" s="104"/>
      <c r="G374" s="104"/>
      <c r="H374" s="104"/>
      <c r="I374" s="104"/>
      <c r="J374" s="226"/>
      <c r="U374" s="8"/>
    </row>
    <row r="375" spans="1:72" ht="56.1" customHeight="1" thickBot="1">
      <c r="A375" s="294" t="s">
        <v>185</v>
      </c>
      <c r="B375" s="295" t="s">
        <v>186</v>
      </c>
      <c r="C375" s="106" t="s">
        <v>122</v>
      </c>
      <c r="D375" s="278" t="s">
        <v>123</v>
      </c>
      <c r="E375" s="322" t="s">
        <v>124</v>
      </c>
      <c r="F375" s="98" t="s">
        <v>125</v>
      </c>
      <c r="G375" s="98" t="s">
        <v>126</v>
      </c>
      <c r="H375" s="98" t="s">
        <v>127</v>
      </c>
      <c r="I375" s="275" t="s">
        <v>187</v>
      </c>
      <c r="J375" s="303" t="s">
        <v>129</v>
      </c>
      <c r="K375" s="2"/>
      <c r="L375" s="2"/>
      <c r="BF375"/>
      <c r="BG375"/>
      <c r="BH375"/>
      <c r="BI375"/>
      <c r="BJ375"/>
      <c r="BK375"/>
      <c r="BL375"/>
      <c r="BM375"/>
      <c r="BN375"/>
      <c r="BO375"/>
      <c r="BP375"/>
      <c r="BQ375"/>
      <c r="BR375"/>
      <c r="BS375"/>
      <c r="BT375"/>
    </row>
    <row r="376" spans="1:72" ht="15.75" customHeight="1">
      <c r="A376" s="142" t="s">
        <v>208</v>
      </c>
      <c r="B376" s="147"/>
      <c r="C376" s="414"/>
      <c r="D376" s="215"/>
      <c r="E376" s="281"/>
      <c r="F376" s="361"/>
      <c r="G376" s="277"/>
      <c r="H376" s="277"/>
      <c r="I376" s="277"/>
      <c r="J376" s="302"/>
      <c r="K376" s="2"/>
      <c r="L376" s="2"/>
      <c r="U376" s="8">
        <f t="shared" si="5"/>
        <v>0</v>
      </c>
      <c r="BF376"/>
      <c r="BG376"/>
      <c r="BH376"/>
      <c r="BI376"/>
      <c r="BJ376"/>
      <c r="BK376"/>
      <c r="BL376"/>
      <c r="BM376"/>
      <c r="BN376"/>
      <c r="BO376"/>
      <c r="BP376"/>
      <c r="BQ376"/>
      <c r="BR376"/>
      <c r="BS376"/>
      <c r="BT376"/>
    </row>
    <row r="377" spans="1:72" ht="15.75" customHeight="1">
      <c r="A377" s="142" t="s">
        <v>209</v>
      </c>
      <c r="B377" s="146"/>
      <c r="C377" s="414"/>
      <c r="D377" s="215"/>
      <c r="E377" s="282"/>
      <c r="F377" s="279"/>
      <c r="G377" s="136"/>
      <c r="H377" s="136"/>
      <c r="I377" s="136"/>
      <c r="J377" s="223"/>
      <c r="K377" s="2"/>
      <c r="L377" s="2"/>
      <c r="U377" s="8">
        <f t="shared" si="5"/>
        <v>0</v>
      </c>
      <c r="BF377"/>
      <c r="BG377"/>
      <c r="BH377"/>
      <c r="BI377"/>
      <c r="BJ377"/>
      <c r="BK377"/>
      <c r="BL377"/>
      <c r="BM377"/>
      <c r="BN377"/>
      <c r="BO377"/>
      <c r="BP377"/>
      <c r="BQ377"/>
      <c r="BR377"/>
      <c r="BS377"/>
      <c r="BT377"/>
    </row>
    <row r="378" spans="1:72" ht="15.75" customHeight="1">
      <c r="A378" s="142" t="s">
        <v>190</v>
      </c>
      <c r="B378" s="140">
        <f>B376+B377</f>
        <v>0</v>
      </c>
      <c r="C378" s="414"/>
      <c r="D378" s="215"/>
      <c r="E378" s="282"/>
      <c r="F378" s="279"/>
      <c r="G378" s="136"/>
      <c r="H378" s="136"/>
      <c r="I378" s="136"/>
      <c r="J378" s="223"/>
      <c r="K378" s="2"/>
      <c r="L378" s="2"/>
      <c r="U378" s="8">
        <f t="shared" si="5"/>
        <v>0</v>
      </c>
      <c r="BF378"/>
      <c r="BG378"/>
      <c r="BH378"/>
      <c r="BI378"/>
      <c r="BJ378"/>
      <c r="BK378"/>
      <c r="BL378"/>
      <c r="BM378"/>
      <c r="BN378"/>
      <c r="BO378"/>
      <c r="BP378"/>
      <c r="BQ378"/>
      <c r="BR378"/>
      <c r="BS378"/>
      <c r="BT378"/>
    </row>
    <row r="379" spans="1:72" ht="16.5" customHeight="1">
      <c r="A379" s="142" t="s">
        <v>192</v>
      </c>
      <c r="B379" s="140">
        <f>F385+G385+H385+I385</f>
        <v>0</v>
      </c>
      <c r="C379" s="414"/>
      <c r="D379" s="215"/>
      <c r="E379" s="282"/>
      <c r="F379" s="279"/>
      <c r="G379" s="136"/>
      <c r="H379" s="136"/>
      <c r="I379" s="136"/>
      <c r="J379" s="223"/>
      <c r="K379" s="2"/>
      <c r="L379" s="2"/>
      <c r="U379" s="8">
        <f t="shared" si="5"/>
        <v>0</v>
      </c>
      <c r="BF379"/>
      <c r="BG379"/>
      <c r="BH379"/>
      <c r="BI379"/>
      <c r="BJ379"/>
      <c r="BK379"/>
      <c r="BL379"/>
      <c r="BM379"/>
      <c r="BN379"/>
      <c r="BO379"/>
      <c r="BP379"/>
      <c r="BQ379"/>
      <c r="BR379"/>
      <c r="BS379"/>
      <c r="BT379"/>
    </row>
    <row r="380" spans="1:72" ht="18.75">
      <c r="A380" s="142" t="s">
        <v>58</v>
      </c>
      <c r="B380" s="141">
        <f>B379-B378</f>
        <v>0</v>
      </c>
      <c r="C380" s="414"/>
      <c r="D380" s="215"/>
      <c r="E380" s="282"/>
      <c r="F380" s="279"/>
      <c r="G380" s="136"/>
      <c r="H380" s="136"/>
      <c r="I380" s="136"/>
      <c r="J380" s="223"/>
      <c r="K380" s="2"/>
      <c r="L380" s="2"/>
      <c r="U380" s="8">
        <f t="shared" si="5"/>
        <v>0</v>
      </c>
      <c r="BF380"/>
      <c r="BG380"/>
      <c r="BH380"/>
      <c r="BI380"/>
      <c r="BJ380"/>
      <c r="BK380"/>
      <c r="BL380"/>
      <c r="BM380"/>
      <c r="BN380"/>
      <c r="BO380"/>
      <c r="BP380"/>
      <c r="BQ380"/>
      <c r="BR380"/>
      <c r="BS380"/>
      <c r="BT380"/>
    </row>
    <row r="381" spans="1:72" ht="15.75" customHeight="1" thickBot="1">
      <c r="A381" s="144" t="s">
        <v>194</v>
      </c>
      <c r="B381" s="145"/>
      <c r="C381" s="414"/>
      <c r="D381" s="215"/>
      <c r="E381" s="282"/>
      <c r="F381" s="279"/>
      <c r="G381" s="136"/>
      <c r="H381" s="136"/>
      <c r="I381" s="136"/>
      <c r="J381" s="223"/>
      <c r="K381" s="2"/>
      <c r="L381" s="2"/>
      <c r="U381" s="8">
        <f t="shared" si="5"/>
        <v>0</v>
      </c>
      <c r="BF381"/>
      <c r="BG381"/>
      <c r="BH381"/>
      <c r="BI381"/>
      <c r="BJ381"/>
      <c r="BK381"/>
      <c r="BL381"/>
      <c r="BM381"/>
      <c r="BN381"/>
      <c r="BO381"/>
      <c r="BP381"/>
      <c r="BQ381"/>
      <c r="BR381"/>
      <c r="BS381"/>
      <c r="BT381"/>
    </row>
    <row r="382" spans="1:72" ht="15.75" customHeight="1">
      <c r="A382" s="148" t="s">
        <v>195</v>
      </c>
      <c r="B382" s="533">
        <v>32</v>
      </c>
      <c r="C382" s="414"/>
      <c r="D382" s="215"/>
      <c r="E382" s="282"/>
      <c r="F382" s="279"/>
      <c r="G382" s="136"/>
      <c r="H382" s="136"/>
      <c r="I382" s="136"/>
      <c r="J382" s="223"/>
      <c r="K382" s="2"/>
      <c r="L382" s="2"/>
      <c r="U382" s="8">
        <f t="shared" si="5"/>
        <v>0</v>
      </c>
      <c r="BF382"/>
      <c r="BG382"/>
      <c r="BH382"/>
      <c r="BI382"/>
      <c r="BJ382"/>
      <c r="BK382"/>
      <c r="BL382"/>
      <c r="BM382"/>
      <c r="BN382"/>
      <c r="BO382"/>
      <c r="BP382"/>
      <c r="BQ382"/>
      <c r="BR382"/>
      <c r="BS382"/>
      <c r="BT382"/>
    </row>
    <row r="383" spans="1:72" ht="15.75" customHeight="1">
      <c r="A383" s="149" t="s">
        <v>196</v>
      </c>
      <c r="B383" s="534"/>
      <c r="C383" s="414"/>
      <c r="D383" s="215"/>
      <c r="E383" s="282"/>
      <c r="F383" s="279"/>
      <c r="G383" s="136"/>
      <c r="H383" s="136"/>
      <c r="I383" s="136"/>
      <c r="J383" s="223"/>
      <c r="K383" s="2"/>
      <c r="L383" s="2"/>
      <c r="U383" s="8">
        <f t="shared" si="5"/>
        <v>0</v>
      </c>
      <c r="BF383"/>
      <c r="BG383"/>
      <c r="BH383"/>
      <c r="BI383"/>
      <c r="BJ383"/>
      <c r="BK383"/>
      <c r="BL383"/>
      <c r="BM383"/>
      <c r="BN383"/>
      <c r="BO383"/>
      <c r="BP383"/>
      <c r="BQ383"/>
      <c r="BR383"/>
      <c r="BS383"/>
      <c r="BT383"/>
    </row>
    <row r="384" spans="1:72" ht="16.5" customHeight="1">
      <c r="A384" s="149" t="s">
        <v>197</v>
      </c>
      <c r="B384" s="534"/>
      <c r="C384" s="414"/>
      <c r="D384" s="215"/>
      <c r="E384" s="283"/>
      <c r="F384" s="280"/>
      <c r="G384" s="137"/>
      <c r="H384" s="137"/>
      <c r="I384" s="137"/>
      <c r="J384" s="426"/>
      <c r="K384" s="2"/>
      <c r="L384" s="2"/>
      <c r="U384" s="8">
        <f t="shared" si="5"/>
        <v>0</v>
      </c>
      <c r="BF384"/>
      <c r="BG384"/>
      <c r="BH384"/>
      <c r="BI384"/>
      <c r="BJ384"/>
      <c r="BK384"/>
      <c r="BL384"/>
      <c r="BM384"/>
      <c r="BN384"/>
      <c r="BO384"/>
      <c r="BP384"/>
      <c r="BQ384"/>
      <c r="BR384"/>
      <c r="BS384"/>
      <c r="BT384"/>
    </row>
    <row r="385" spans="1:72" ht="16.5" customHeight="1" thickBot="1">
      <c r="A385" s="150" t="s">
        <v>198</v>
      </c>
      <c r="B385" s="535"/>
      <c r="C385" s="539"/>
      <c r="D385" s="540"/>
      <c r="E385" s="540"/>
      <c r="F385" s="102">
        <f>SUM(F376:F384)</f>
        <v>0</v>
      </c>
      <c r="G385" s="103">
        <f>SUM(G376:G384)</f>
        <v>0</v>
      </c>
      <c r="H385" s="103">
        <f>SUM(H376:H384)</f>
        <v>0</v>
      </c>
      <c r="I385" s="227">
        <f>SUM(I376:I384)</f>
        <v>0</v>
      </c>
      <c r="J385" s="427"/>
      <c r="K385" s="2"/>
      <c r="L385" s="2"/>
      <c r="BF385"/>
      <c r="BG385"/>
      <c r="BH385"/>
      <c r="BI385"/>
      <c r="BJ385"/>
      <c r="BK385"/>
      <c r="BL385"/>
      <c r="BM385"/>
      <c r="BN385"/>
      <c r="BO385"/>
      <c r="BP385"/>
      <c r="BQ385"/>
      <c r="BR385"/>
      <c r="BS385"/>
      <c r="BT385"/>
    </row>
    <row r="386" spans="1:72" s="2" customFormat="1" ht="15.75" thickBot="1">
      <c r="B386" s="230"/>
      <c r="C386" s="413"/>
      <c r="D386" s="232"/>
      <c r="E386" s="100"/>
      <c r="F386" s="104"/>
      <c r="G386" s="104"/>
      <c r="H386" s="104"/>
      <c r="I386" s="104"/>
      <c r="J386" s="226"/>
      <c r="U386" s="8"/>
    </row>
    <row r="387" spans="1:72" ht="56.1" customHeight="1" thickBot="1">
      <c r="A387" s="294" t="s">
        <v>185</v>
      </c>
      <c r="B387" s="295" t="s">
        <v>186</v>
      </c>
      <c r="C387" s="106" t="s">
        <v>122</v>
      </c>
      <c r="D387" s="278" t="s">
        <v>123</v>
      </c>
      <c r="E387" s="322" t="s">
        <v>124</v>
      </c>
      <c r="F387" s="98" t="s">
        <v>125</v>
      </c>
      <c r="G387" s="98" t="s">
        <v>126</v>
      </c>
      <c r="H387" s="98" t="s">
        <v>127</v>
      </c>
      <c r="I387" s="275" t="s">
        <v>187</v>
      </c>
      <c r="J387" s="303" t="s">
        <v>129</v>
      </c>
      <c r="K387" s="2"/>
      <c r="L387" s="2"/>
      <c r="BF387"/>
      <c r="BG387"/>
      <c r="BH387"/>
      <c r="BI387"/>
      <c r="BJ387"/>
      <c r="BK387"/>
      <c r="BL387"/>
      <c r="BM387"/>
      <c r="BN387"/>
      <c r="BO387"/>
      <c r="BP387"/>
      <c r="BQ387"/>
      <c r="BR387"/>
      <c r="BS387"/>
      <c r="BT387"/>
    </row>
    <row r="388" spans="1:72" ht="15.75" customHeight="1">
      <c r="A388" s="142" t="s">
        <v>208</v>
      </c>
      <c r="B388" s="147"/>
      <c r="C388" s="414"/>
      <c r="D388" s="215"/>
      <c r="E388" s="281"/>
      <c r="F388" s="361"/>
      <c r="G388" s="277"/>
      <c r="H388" s="277"/>
      <c r="I388" s="277"/>
      <c r="J388" s="302"/>
      <c r="K388" s="2"/>
      <c r="L388" s="2"/>
      <c r="U388" s="8">
        <f t="shared" si="5"/>
        <v>0</v>
      </c>
      <c r="BF388"/>
      <c r="BG388"/>
      <c r="BH388"/>
      <c r="BI388"/>
      <c r="BJ388"/>
      <c r="BK388"/>
      <c r="BL388"/>
      <c r="BM388"/>
      <c r="BN388"/>
      <c r="BO388"/>
      <c r="BP388"/>
      <c r="BQ388"/>
      <c r="BR388"/>
      <c r="BS388"/>
      <c r="BT388"/>
    </row>
    <row r="389" spans="1:72" ht="15.75" customHeight="1">
      <c r="A389" s="142" t="s">
        <v>209</v>
      </c>
      <c r="B389" s="146"/>
      <c r="C389" s="414"/>
      <c r="D389" s="215"/>
      <c r="E389" s="282"/>
      <c r="F389" s="279"/>
      <c r="G389" s="136"/>
      <c r="H389" s="136"/>
      <c r="I389" s="136"/>
      <c r="J389" s="223"/>
      <c r="K389" s="2"/>
      <c r="L389" s="2"/>
      <c r="U389" s="8">
        <f t="shared" ref="U389:U452" si="6">IF(H389&gt;=1,1,0)</f>
        <v>0</v>
      </c>
      <c r="BF389"/>
      <c r="BG389"/>
      <c r="BH389"/>
      <c r="BI389"/>
      <c r="BJ389"/>
      <c r="BK389"/>
      <c r="BL389"/>
      <c r="BM389"/>
      <c r="BN389"/>
      <c r="BO389"/>
      <c r="BP389"/>
      <c r="BQ389"/>
      <c r="BR389"/>
      <c r="BS389"/>
      <c r="BT389"/>
    </row>
    <row r="390" spans="1:72" ht="15.75" customHeight="1">
      <c r="A390" s="142" t="s">
        <v>190</v>
      </c>
      <c r="B390" s="140">
        <f>B388+B389</f>
        <v>0</v>
      </c>
      <c r="C390" s="414"/>
      <c r="D390" s="215"/>
      <c r="E390" s="282"/>
      <c r="F390" s="279"/>
      <c r="G390" s="136"/>
      <c r="H390" s="136"/>
      <c r="I390" s="136"/>
      <c r="J390" s="223"/>
      <c r="K390" s="2"/>
      <c r="L390" s="2"/>
      <c r="U390" s="8">
        <f t="shared" si="6"/>
        <v>0</v>
      </c>
      <c r="BF390"/>
      <c r="BG390"/>
      <c r="BH390"/>
      <c r="BI390"/>
      <c r="BJ390"/>
      <c r="BK390"/>
      <c r="BL390"/>
      <c r="BM390"/>
      <c r="BN390"/>
      <c r="BO390"/>
      <c r="BP390"/>
      <c r="BQ390"/>
      <c r="BR390"/>
      <c r="BS390"/>
      <c r="BT390"/>
    </row>
    <row r="391" spans="1:72" ht="16.5" customHeight="1">
      <c r="A391" s="142" t="s">
        <v>192</v>
      </c>
      <c r="B391" s="140">
        <f>F397+G397+H397+I397</f>
        <v>0</v>
      </c>
      <c r="C391" s="414"/>
      <c r="D391" s="215"/>
      <c r="E391" s="282"/>
      <c r="F391" s="279"/>
      <c r="G391" s="136"/>
      <c r="H391" s="136"/>
      <c r="I391" s="136"/>
      <c r="J391" s="223"/>
      <c r="K391" s="2"/>
      <c r="L391" s="2"/>
      <c r="U391" s="8">
        <f t="shared" si="6"/>
        <v>0</v>
      </c>
      <c r="BF391"/>
      <c r="BG391"/>
      <c r="BH391"/>
      <c r="BI391"/>
      <c r="BJ391"/>
      <c r="BK391"/>
      <c r="BL391"/>
      <c r="BM391"/>
      <c r="BN391"/>
      <c r="BO391"/>
      <c r="BP391"/>
      <c r="BQ391"/>
      <c r="BR391"/>
      <c r="BS391"/>
      <c r="BT391"/>
    </row>
    <row r="392" spans="1:72" ht="18.75">
      <c r="A392" s="142" t="s">
        <v>58</v>
      </c>
      <c r="B392" s="141">
        <f>B391-B390</f>
        <v>0</v>
      </c>
      <c r="C392" s="414"/>
      <c r="D392" s="215"/>
      <c r="E392" s="282"/>
      <c r="F392" s="279"/>
      <c r="G392" s="136"/>
      <c r="H392" s="136"/>
      <c r="I392" s="136"/>
      <c r="J392" s="223"/>
      <c r="K392" s="2"/>
      <c r="L392" s="2"/>
      <c r="U392" s="8">
        <f t="shared" si="6"/>
        <v>0</v>
      </c>
      <c r="BF392"/>
      <c r="BG392"/>
      <c r="BH392"/>
      <c r="BI392"/>
      <c r="BJ392"/>
      <c r="BK392"/>
      <c r="BL392"/>
      <c r="BM392"/>
      <c r="BN392"/>
      <c r="BO392"/>
      <c r="BP392"/>
      <c r="BQ392"/>
      <c r="BR392"/>
      <c r="BS392"/>
      <c r="BT392"/>
    </row>
    <row r="393" spans="1:72" ht="15.75" customHeight="1" thickBot="1">
      <c r="A393" s="144" t="s">
        <v>194</v>
      </c>
      <c r="B393" s="145"/>
      <c r="C393" s="414"/>
      <c r="D393" s="215"/>
      <c r="E393" s="282"/>
      <c r="F393" s="279"/>
      <c r="G393" s="136"/>
      <c r="H393" s="136"/>
      <c r="I393" s="136"/>
      <c r="J393" s="223"/>
      <c r="K393" s="2"/>
      <c r="L393" s="2"/>
      <c r="U393" s="8">
        <f t="shared" si="6"/>
        <v>0</v>
      </c>
      <c r="BF393"/>
      <c r="BG393"/>
      <c r="BH393"/>
      <c r="BI393"/>
      <c r="BJ393"/>
      <c r="BK393"/>
      <c r="BL393"/>
      <c r="BM393"/>
      <c r="BN393"/>
      <c r="BO393"/>
      <c r="BP393"/>
      <c r="BQ393"/>
      <c r="BR393"/>
      <c r="BS393"/>
      <c r="BT393"/>
    </row>
    <row r="394" spans="1:72" ht="15.75" customHeight="1">
      <c r="A394" s="148" t="s">
        <v>195</v>
      </c>
      <c r="B394" s="533">
        <v>33</v>
      </c>
      <c r="C394" s="414"/>
      <c r="D394" s="215"/>
      <c r="E394" s="282"/>
      <c r="F394" s="279"/>
      <c r="G394" s="136"/>
      <c r="H394" s="136"/>
      <c r="I394" s="136"/>
      <c r="J394" s="223"/>
      <c r="K394" s="2"/>
      <c r="L394" s="2"/>
      <c r="U394" s="8">
        <f t="shared" si="6"/>
        <v>0</v>
      </c>
      <c r="BF394"/>
      <c r="BG394"/>
      <c r="BH394"/>
      <c r="BI394"/>
      <c r="BJ394"/>
      <c r="BK394"/>
      <c r="BL394"/>
      <c r="BM394"/>
      <c r="BN394"/>
      <c r="BO394"/>
      <c r="BP394"/>
      <c r="BQ394"/>
      <c r="BR394"/>
      <c r="BS394"/>
      <c r="BT394"/>
    </row>
    <row r="395" spans="1:72" ht="15.75" customHeight="1">
      <c r="A395" s="149" t="s">
        <v>196</v>
      </c>
      <c r="B395" s="534"/>
      <c r="C395" s="414"/>
      <c r="D395" s="215"/>
      <c r="E395" s="282"/>
      <c r="F395" s="279"/>
      <c r="G395" s="136"/>
      <c r="H395" s="136"/>
      <c r="I395" s="136"/>
      <c r="J395" s="223"/>
      <c r="K395" s="2"/>
      <c r="L395" s="2"/>
      <c r="U395" s="8">
        <f t="shared" si="6"/>
        <v>0</v>
      </c>
      <c r="BF395"/>
      <c r="BG395"/>
      <c r="BH395"/>
      <c r="BI395"/>
      <c r="BJ395"/>
      <c r="BK395"/>
      <c r="BL395"/>
      <c r="BM395"/>
      <c r="BN395"/>
      <c r="BO395"/>
      <c r="BP395"/>
      <c r="BQ395"/>
      <c r="BR395"/>
      <c r="BS395"/>
      <c r="BT395"/>
    </row>
    <row r="396" spans="1:72" ht="16.5" customHeight="1">
      <c r="A396" s="149" t="s">
        <v>197</v>
      </c>
      <c r="B396" s="534"/>
      <c r="C396" s="414"/>
      <c r="D396" s="215"/>
      <c r="E396" s="283"/>
      <c r="F396" s="280"/>
      <c r="G396" s="137"/>
      <c r="H396" s="137"/>
      <c r="I396" s="137"/>
      <c r="J396" s="426"/>
      <c r="K396" s="2"/>
      <c r="L396" s="2"/>
      <c r="U396" s="8">
        <f t="shared" si="6"/>
        <v>0</v>
      </c>
      <c r="BF396"/>
      <c r="BG396"/>
      <c r="BH396"/>
      <c r="BI396"/>
      <c r="BJ396"/>
      <c r="BK396"/>
      <c r="BL396"/>
      <c r="BM396"/>
      <c r="BN396"/>
      <c r="BO396"/>
      <c r="BP396"/>
      <c r="BQ396"/>
      <c r="BR396"/>
      <c r="BS396"/>
      <c r="BT396"/>
    </row>
    <row r="397" spans="1:72" ht="16.5" customHeight="1" thickBot="1">
      <c r="A397" s="150" t="s">
        <v>198</v>
      </c>
      <c r="B397" s="535"/>
      <c r="C397" s="539"/>
      <c r="D397" s="540"/>
      <c r="E397" s="540"/>
      <c r="F397" s="102">
        <f>SUM(F388:F396)</f>
        <v>0</v>
      </c>
      <c r="G397" s="103">
        <f>SUM(G388:G396)</f>
        <v>0</v>
      </c>
      <c r="H397" s="103">
        <f>SUM(H388:H396)</f>
        <v>0</v>
      </c>
      <c r="I397" s="227">
        <f>SUM(I388:I396)</f>
        <v>0</v>
      </c>
      <c r="J397" s="427"/>
      <c r="K397" s="2"/>
      <c r="L397" s="2"/>
      <c r="BF397"/>
      <c r="BG397"/>
      <c r="BH397"/>
      <c r="BI397"/>
      <c r="BJ397"/>
      <c r="BK397"/>
      <c r="BL397"/>
      <c r="BM397"/>
      <c r="BN397"/>
      <c r="BO397"/>
      <c r="BP397"/>
      <c r="BQ397"/>
      <c r="BR397"/>
      <c r="BS397"/>
      <c r="BT397"/>
    </row>
    <row r="398" spans="1:72" s="2" customFormat="1" ht="15.75" thickBot="1">
      <c r="B398" s="230"/>
      <c r="C398" s="413"/>
      <c r="D398" s="232"/>
      <c r="E398" s="100"/>
      <c r="F398" s="104"/>
      <c r="G398" s="104"/>
      <c r="H398" s="104"/>
      <c r="I398" s="104"/>
      <c r="J398" s="226"/>
      <c r="U398" s="8"/>
    </row>
    <row r="399" spans="1:72" ht="56.1" customHeight="1" thickBot="1">
      <c r="A399" s="294" t="s">
        <v>185</v>
      </c>
      <c r="B399" s="295" t="s">
        <v>186</v>
      </c>
      <c r="C399" s="106" t="s">
        <v>122</v>
      </c>
      <c r="D399" s="278" t="s">
        <v>123</v>
      </c>
      <c r="E399" s="322" t="s">
        <v>124</v>
      </c>
      <c r="F399" s="98" t="s">
        <v>125</v>
      </c>
      <c r="G399" s="98" t="s">
        <v>126</v>
      </c>
      <c r="H399" s="98" t="s">
        <v>127</v>
      </c>
      <c r="I399" s="275" t="s">
        <v>187</v>
      </c>
      <c r="J399" s="303" t="s">
        <v>129</v>
      </c>
      <c r="K399" s="2"/>
      <c r="L399" s="2"/>
      <c r="BF399"/>
      <c r="BG399"/>
      <c r="BH399"/>
      <c r="BI399"/>
      <c r="BJ399"/>
      <c r="BK399"/>
      <c r="BL399"/>
      <c r="BM399"/>
      <c r="BN399"/>
      <c r="BO399"/>
      <c r="BP399"/>
      <c r="BQ399"/>
      <c r="BR399"/>
      <c r="BS399"/>
      <c r="BT399"/>
    </row>
    <row r="400" spans="1:72" ht="15.75" customHeight="1">
      <c r="A400" s="142" t="s">
        <v>208</v>
      </c>
      <c r="B400" s="147"/>
      <c r="C400" s="414"/>
      <c r="D400" s="215"/>
      <c r="E400" s="281"/>
      <c r="F400" s="361"/>
      <c r="G400" s="277"/>
      <c r="H400" s="277"/>
      <c r="I400" s="277"/>
      <c r="J400" s="302"/>
      <c r="K400" s="2"/>
      <c r="L400" s="2"/>
      <c r="U400" s="8">
        <f t="shared" si="6"/>
        <v>0</v>
      </c>
      <c r="BF400"/>
      <c r="BG400"/>
      <c r="BH400"/>
      <c r="BI400"/>
      <c r="BJ400"/>
      <c r="BK400"/>
      <c r="BL400"/>
      <c r="BM400"/>
      <c r="BN400"/>
      <c r="BO400"/>
      <c r="BP400"/>
      <c r="BQ400"/>
      <c r="BR400"/>
      <c r="BS400"/>
      <c r="BT400"/>
    </row>
    <row r="401" spans="1:72" ht="15.75" customHeight="1">
      <c r="A401" s="142" t="s">
        <v>209</v>
      </c>
      <c r="B401" s="146"/>
      <c r="C401" s="414"/>
      <c r="D401" s="215"/>
      <c r="E401" s="282"/>
      <c r="F401" s="279"/>
      <c r="G401" s="136"/>
      <c r="H401" s="136"/>
      <c r="I401" s="136"/>
      <c r="J401" s="223"/>
      <c r="K401" s="2"/>
      <c r="L401" s="2"/>
      <c r="U401" s="8">
        <f t="shared" si="6"/>
        <v>0</v>
      </c>
      <c r="BF401"/>
      <c r="BG401"/>
      <c r="BH401"/>
      <c r="BI401"/>
      <c r="BJ401"/>
      <c r="BK401"/>
      <c r="BL401"/>
      <c r="BM401"/>
      <c r="BN401"/>
      <c r="BO401"/>
      <c r="BP401"/>
      <c r="BQ401"/>
      <c r="BR401"/>
      <c r="BS401"/>
      <c r="BT401"/>
    </row>
    <row r="402" spans="1:72" ht="15.75" customHeight="1">
      <c r="A402" s="142" t="s">
        <v>190</v>
      </c>
      <c r="B402" s="140">
        <f>B400+B401</f>
        <v>0</v>
      </c>
      <c r="C402" s="414"/>
      <c r="D402" s="215"/>
      <c r="E402" s="282"/>
      <c r="F402" s="279"/>
      <c r="G402" s="136"/>
      <c r="H402" s="136"/>
      <c r="I402" s="136"/>
      <c r="J402" s="223"/>
      <c r="K402" s="2"/>
      <c r="L402" s="2"/>
      <c r="U402" s="8">
        <f t="shared" si="6"/>
        <v>0</v>
      </c>
      <c r="BF402"/>
      <c r="BG402"/>
      <c r="BH402"/>
      <c r="BI402"/>
      <c r="BJ402"/>
      <c r="BK402"/>
      <c r="BL402"/>
      <c r="BM402"/>
      <c r="BN402"/>
      <c r="BO402"/>
      <c r="BP402"/>
      <c r="BQ402"/>
      <c r="BR402"/>
      <c r="BS402"/>
      <c r="BT402"/>
    </row>
    <row r="403" spans="1:72" ht="16.5" customHeight="1">
      <c r="A403" s="142" t="s">
        <v>192</v>
      </c>
      <c r="B403" s="140">
        <f>F409+G409+H409+I409</f>
        <v>0</v>
      </c>
      <c r="C403" s="414"/>
      <c r="D403" s="215"/>
      <c r="E403" s="282"/>
      <c r="F403" s="279"/>
      <c r="G403" s="136"/>
      <c r="H403" s="136"/>
      <c r="I403" s="136"/>
      <c r="J403" s="223"/>
      <c r="K403" s="2"/>
      <c r="L403" s="2"/>
      <c r="U403" s="8">
        <f t="shared" si="6"/>
        <v>0</v>
      </c>
      <c r="BF403"/>
      <c r="BG403"/>
      <c r="BH403"/>
      <c r="BI403"/>
      <c r="BJ403"/>
      <c r="BK403"/>
      <c r="BL403"/>
      <c r="BM403"/>
      <c r="BN403"/>
      <c r="BO403"/>
      <c r="BP403"/>
      <c r="BQ403"/>
      <c r="BR403"/>
      <c r="BS403"/>
      <c r="BT403"/>
    </row>
    <row r="404" spans="1:72" ht="18.75">
      <c r="A404" s="142" t="s">
        <v>58</v>
      </c>
      <c r="B404" s="141">
        <f>B403-B402</f>
        <v>0</v>
      </c>
      <c r="C404" s="414"/>
      <c r="D404" s="215"/>
      <c r="E404" s="282"/>
      <c r="F404" s="279"/>
      <c r="G404" s="136"/>
      <c r="H404" s="136"/>
      <c r="I404" s="136"/>
      <c r="J404" s="223"/>
      <c r="K404" s="2"/>
      <c r="L404" s="2"/>
      <c r="U404" s="8">
        <f t="shared" si="6"/>
        <v>0</v>
      </c>
      <c r="BF404"/>
      <c r="BG404"/>
      <c r="BH404"/>
      <c r="BI404"/>
      <c r="BJ404"/>
      <c r="BK404"/>
      <c r="BL404"/>
      <c r="BM404"/>
      <c r="BN404"/>
      <c r="BO404"/>
      <c r="BP404"/>
      <c r="BQ404"/>
      <c r="BR404"/>
      <c r="BS404"/>
      <c r="BT404"/>
    </row>
    <row r="405" spans="1:72" ht="15.75" customHeight="1" thickBot="1">
      <c r="A405" s="144" t="s">
        <v>194</v>
      </c>
      <c r="B405" s="145"/>
      <c r="C405" s="414"/>
      <c r="D405" s="215"/>
      <c r="E405" s="282"/>
      <c r="F405" s="279"/>
      <c r="G405" s="136"/>
      <c r="H405" s="136"/>
      <c r="I405" s="136"/>
      <c r="J405" s="223"/>
      <c r="K405" s="2"/>
      <c r="L405" s="2"/>
      <c r="U405" s="8">
        <f t="shared" si="6"/>
        <v>0</v>
      </c>
      <c r="BF405"/>
      <c r="BG405"/>
      <c r="BH405"/>
      <c r="BI405"/>
      <c r="BJ405"/>
      <c r="BK405"/>
      <c r="BL405"/>
      <c r="BM405"/>
      <c r="BN405"/>
      <c r="BO405"/>
      <c r="BP405"/>
      <c r="BQ405"/>
      <c r="BR405"/>
      <c r="BS405"/>
      <c r="BT405"/>
    </row>
    <row r="406" spans="1:72" ht="15.75" customHeight="1">
      <c r="A406" s="148" t="s">
        <v>195</v>
      </c>
      <c r="B406" s="533">
        <v>34</v>
      </c>
      <c r="C406" s="414"/>
      <c r="D406" s="215"/>
      <c r="E406" s="282"/>
      <c r="F406" s="279"/>
      <c r="G406" s="136"/>
      <c r="H406" s="136"/>
      <c r="I406" s="136"/>
      <c r="J406" s="223"/>
      <c r="K406" s="2"/>
      <c r="L406" s="2"/>
      <c r="U406" s="8">
        <f t="shared" si="6"/>
        <v>0</v>
      </c>
      <c r="BF406"/>
      <c r="BG406"/>
      <c r="BH406"/>
      <c r="BI406"/>
      <c r="BJ406"/>
      <c r="BK406"/>
      <c r="BL406"/>
      <c r="BM406"/>
      <c r="BN406"/>
      <c r="BO406"/>
      <c r="BP406"/>
      <c r="BQ406"/>
      <c r="BR406"/>
      <c r="BS406"/>
      <c r="BT406"/>
    </row>
    <row r="407" spans="1:72" ht="15.75" customHeight="1">
      <c r="A407" s="149" t="s">
        <v>196</v>
      </c>
      <c r="B407" s="534"/>
      <c r="C407" s="414"/>
      <c r="D407" s="215"/>
      <c r="E407" s="282"/>
      <c r="F407" s="279"/>
      <c r="G407" s="136"/>
      <c r="H407" s="136"/>
      <c r="I407" s="136"/>
      <c r="J407" s="223"/>
      <c r="K407" s="2"/>
      <c r="L407" s="2"/>
      <c r="U407" s="8">
        <f t="shared" si="6"/>
        <v>0</v>
      </c>
      <c r="BF407"/>
      <c r="BG407"/>
      <c r="BH407"/>
      <c r="BI407"/>
      <c r="BJ407"/>
      <c r="BK407"/>
      <c r="BL407"/>
      <c r="BM407"/>
      <c r="BN407"/>
      <c r="BO407"/>
      <c r="BP407"/>
      <c r="BQ407"/>
      <c r="BR407"/>
      <c r="BS407"/>
      <c r="BT407"/>
    </row>
    <row r="408" spans="1:72" ht="16.5" customHeight="1">
      <c r="A408" s="149" t="s">
        <v>197</v>
      </c>
      <c r="B408" s="534"/>
      <c r="C408" s="414"/>
      <c r="D408" s="215"/>
      <c r="E408" s="283"/>
      <c r="F408" s="280"/>
      <c r="G408" s="137"/>
      <c r="H408" s="137"/>
      <c r="I408" s="137"/>
      <c r="J408" s="426"/>
      <c r="K408" s="2"/>
      <c r="L408" s="2"/>
      <c r="U408" s="8">
        <f t="shared" si="6"/>
        <v>0</v>
      </c>
      <c r="BF408"/>
      <c r="BG408"/>
      <c r="BH408"/>
      <c r="BI408"/>
      <c r="BJ408"/>
      <c r="BK408"/>
      <c r="BL408"/>
      <c r="BM408"/>
      <c r="BN408"/>
      <c r="BO408"/>
      <c r="BP408"/>
      <c r="BQ408"/>
      <c r="BR408"/>
      <c r="BS408"/>
      <c r="BT408"/>
    </row>
    <row r="409" spans="1:72" ht="16.5" customHeight="1" thickBot="1">
      <c r="A409" s="150" t="s">
        <v>198</v>
      </c>
      <c r="B409" s="535"/>
      <c r="C409" s="539"/>
      <c r="D409" s="540"/>
      <c r="E409" s="540"/>
      <c r="F409" s="102">
        <f>SUM(F400:F408)</f>
        <v>0</v>
      </c>
      <c r="G409" s="103">
        <f>SUM(G400:G408)</f>
        <v>0</v>
      </c>
      <c r="H409" s="103">
        <f>SUM(H400:H408)</f>
        <v>0</v>
      </c>
      <c r="I409" s="227">
        <f>SUM(I400:I408)</f>
        <v>0</v>
      </c>
      <c r="J409" s="427"/>
      <c r="K409" s="2"/>
      <c r="L409" s="2"/>
      <c r="BF409"/>
      <c r="BG409"/>
      <c r="BH409"/>
      <c r="BI409"/>
      <c r="BJ409"/>
      <c r="BK409"/>
      <c r="BL409"/>
      <c r="BM409"/>
      <c r="BN409"/>
      <c r="BO409"/>
      <c r="BP409"/>
      <c r="BQ409"/>
      <c r="BR409"/>
      <c r="BS409"/>
      <c r="BT409"/>
    </row>
    <row r="410" spans="1:72" s="2" customFormat="1" ht="15.75" thickBot="1">
      <c r="B410" s="230"/>
      <c r="C410" s="413"/>
      <c r="D410" s="232"/>
      <c r="E410" s="100"/>
      <c r="F410" s="104"/>
      <c r="G410" s="104"/>
      <c r="H410" s="104"/>
      <c r="I410" s="104"/>
      <c r="J410" s="226"/>
      <c r="U410" s="8"/>
    </row>
    <row r="411" spans="1:72" ht="56.1" customHeight="1" thickBot="1">
      <c r="A411" s="294" t="s">
        <v>185</v>
      </c>
      <c r="B411" s="295" t="s">
        <v>186</v>
      </c>
      <c r="C411" s="106" t="s">
        <v>122</v>
      </c>
      <c r="D411" s="278" t="s">
        <v>123</v>
      </c>
      <c r="E411" s="322" t="s">
        <v>124</v>
      </c>
      <c r="F411" s="98" t="s">
        <v>125</v>
      </c>
      <c r="G411" s="98" t="s">
        <v>126</v>
      </c>
      <c r="H411" s="98" t="s">
        <v>127</v>
      </c>
      <c r="I411" s="275" t="s">
        <v>187</v>
      </c>
      <c r="J411" s="303" t="s">
        <v>129</v>
      </c>
      <c r="K411" s="2"/>
      <c r="L411" s="2"/>
      <c r="BF411"/>
      <c r="BG411"/>
      <c r="BH411"/>
      <c r="BI411"/>
      <c r="BJ411"/>
      <c r="BK411"/>
      <c r="BL411"/>
      <c r="BM411"/>
      <c r="BN411"/>
      <c r="BO411"/>
      <c r="BP411"/>
      <c r="BQ411"/>
      <c r="BR411"/>
      <c r="BS411"/>
      <c r="BT411"/>
    </row>
    <row r="412" spans="1:72" ht="15.75" customHeight="1">
      <c r="A412" s="142" t="s">
        <v>208</v>
      </c>
      <c r="B412" s="147"/>
      <c r="C412" s="414"/>
      <c r="D412" s="215"/>
      <c r="E412" s="281"/>
      <c r="F412" s="361"/>
      <c r="G412" s="277"/>
      <c r="H412" s="277"/>
      <c r="I412" s="277"/>
      <c r="J412" s="302"/>
      <c r="K412" s="2"/>
      <c r="L412" s="2"/>
      <c r="U412" s="8">
        <f t="shared" si="6"/>
        <v>0</v>
      </c>
      <c r="BF412"/>
      <c r="BG412"/>
      <c r="BH412"/>
      <c r="BI412"/>
      <c r="BJ412"/>
      <c r="BK412"/>
      <c r="BL412"/>
      <c r="BM412"/>
      <c r="BN412"/>
      <c r="BO412"/>
      <c r="BP412"/>
      <c r="BQ412"/>
      <c r="BR412"/>
      <c r="BS412"/>
      <c r="BT412"/>
    </row>
    <row r="413" spans="1:72" ht="15.75" customHeight="1">
      <c r="A413" s="142" t="s">
        <v>209</v>
      </c>
      <c r="B413" s="146"/>
      <c r="C413" s="414"/>
      <c r="D413" s="215"/>
      <c r="E413" s="282"/>
      <c r="F413" s="279"/>
      <c r="G413" s="136"/>
      <c r="H413" s="136"/>
      <c r="I413" s="136"/>
      <c r="J413" s="223"/>
      <c r="K413" s="2"/>
      <c r="L413" s="2"/>
      <c r="U413" s="8">
        <f t="shared" si="6"/>
        <v>0</v>
      </c>
      <c r="BF413"/>
      <c r="BG413"/>
      <c r="BH413"/>
      <c r="BI413"/>
      <c r="BJ413"/>
      <c r="BK413"/>
      <c r="BL413"/>
      <c r="BM413"/>
      <c r="BN413"/>
      <c r="BO413"/>
      <c r="BP413"/>
      <c r="BQ413"/>
      <c r="BR413"/>
      <c r="BS413"/>
      <c r="BT413"/>
    </row>
    <row r="414" spans="1:72" ht="15.75" customHeight="1">
      <c r="A414" s="142" t="s">
        <v>190</v>
      </c>
      <c r="B414" s="140">
        <f>B412+B413</f>
        <v>0</v>
      </c>
      <c r="C414" s="414"/>
      <c r="D414" s="215"/>
      <c r="E414" s="282"/>
      <c r="F414" s="279"/>
      <c r="G414" s="136"/>
      <c r="H414" s="136"/>
      <c r="I414" s="136"/>
      <c r="J414" s="223"/>
      <c r="K414" s="2"/>
      <c r="L414" s="2"/>
      <c r="U414" s="8">
        <f t="shared" si="6"/>
        <v>0</v>
      </c>
      <c r="BF414"/>
      <c r="BG414"/>
      <c r="BH414"/>
      <c r="BI414"/>
      <c r="BJ414"/>
      <c r="BK414"/>
      <c r="BL414"/>
      <c r="BM414"/>
      <c r="BN414"/>
      <c r="BO414"/>
      <c r="BP414"/>
      <c r="BQ414"/>
      <c r="BR414"/>
      <c r="BS414"/>
      <c r="BT414"/>
    </row>
    <row r="415" spans="1:72" ht="16.5" customHeight="1">
      <c r="A415" s="142" t="s">
        <v>192</v>
      </c>
      <c r="B415" s="140">
        <f>F421+G421+H421+I421</f>
        <v>0</v>
      </c>
      <c r="C415" s="414"/>
      <c r="D415" s="215"/>
      <c r="E415" s="282"/>
      <c r="F415" s="279"/>
      <c r="G415" s="136"/>
      <c r="H415" s="136"/>
      <c r="I415" s="136"/>
      <c r="J415" s="223"/>
      <c r="K415" s="2"/>
      <c r="L415" s="2"/>
      <c r="U415" s="8">
        <f t="shared" si="6"/>
        <v>0</v>
      </c>
      <c r="BF415"/>
      <c r="BG415"/>
      <c r="BH415"/>
      <c r="BI415"/>
      <c r="BJ415"/>
      <c r="BK415"/>
      <c r="BL415"/>
      <c r="BM415"/>
      <c r="BN415"/>
      <c r="BO415"/>
      <c r="BP415"/>
      <c r="BQ415"/>
      <c r="BR415"/>
      <c r="BS415"/>
      <c r="BT415"/>
    </row>
    <row r="416" spans="1:72" ht="18.75">
      <c r="A416" s="142" t="s">
        <v>58</v>
      </c>
      <c r="B416" s="141">
        <f>B415-B414</f>
        <v>0</v>
      </c>
      <c r="C416" s="414"/>
      <c r="D416" s="215"/>
      <c r="E416" s="282"/>
      <c r="F416" s="279"/>
      <c r="G416" s="136"/>
      <c r="H416" s="136"/>
      <c r="I416" s="136"/>
      <c r="J416" s="223"/>
      <c r="K416" s="2"/>
      <c r="L416" s="2"/>
      <c r="U416" s="8">
        <f t="shared" si="6"/>
        <v>0</v>
      </c>
      <c r="BF416"/>
      <c r="BG416"/>
      <c r="BH416"/>
      <c r="BI416"/>
      <c r="BJ416"/>
      <c r="BK416"/>
      <c r="BL416"/>
      <c r="BM416"/>
      <c r="BN416"/>
      <c r="BO416"/>
      <c r="BP416"/>
      <c r="BQ416"/>
      <c r="BR416"/>
      <c r="BS416"/>
      <c r="BT416"/>
    </row>
    <row r="417" spans="1:72" ht="15.75" customHeight="1" thickBot="1">
      <c r="A417" s="144" t="s">
        <v>194</v>
      </c>
      <c r="B417" s="145"/>
      <c r="C417" s="414"/>
      <c r="D417" s="215"/>
      <c r="E417" s="282"/>
      <c r="F417" s="279"/>
      <c r="G417" s="136"/>
      <c r="H417" s="136"/>
      <c r="I417" s="136"/>
      <c r="J417" s="223"/>
      <c r="K417" s="2"/>
      <c r="L417" s="2"/>
      <c r="U417" s="8">
        <f t="shared" si="6"/>
        <v>0</v>
      </c>
      <c r="BF417"/>
      <c r="BG417"/>
      <c r="BH417"/>
      <c r="BI417"/>
      <c r="BJ417"/>
      <c r="BK417"/>
      <c r="BL417"/>
      <c r="BM417"/>
      <c r="BN417"/>
      <c r="BO417"/>
      <c r="BP417"/>
      <c r="BQ417"/>
      <c r="BR417"/>
      <c r="BS417"/>
      <c r="BT417"/>
    </row>
    <row r="418" spans="1:72" ht="15.75" customHeight="1">
      <c r="A418" s="148" t="s">
        <v>195</v>
      </c>
      <c r="B418" s="533">
        <v>35</v>
      </c>
      <c r="C418" s="414"/>
      <c r="D418" s="215"/>
      <c r="E418" s="282"/>
      <c r="F418" s="279"/>
      <c r="G418" s="136"/>
      <c r="H418" s="136"/>
      <c r="I418" s="136"/>
      <c r="J418" s="223"/>
      <c r="K418" s="2"/>
      <c r="L418" s="2"/>
      <c r="U418" s="8">
        <f t="shared" si="6"/>
        <v>0</v>
      </c>
      <c r="BF418"/>
      <c r="BG418"/>
      <c r="BH418"/>
      <c r="BI418"/>
      <c r="BJ418"/>
      <c r="BK418"/>
      <c r="BL418"/>
      <c r="BM418"/>
      <c r="BN418"/>
      <c r="BO418"/>
      <c r="BP418"/>
      <c r="BQ418"/>
      <c r="BR418"/>
      <c r="BS418"/>
      <c r="BT418"/>
    </row>
    <row r="419" spans="1:72" ht="15.75" customHeight="1">
      <c r="A419" s="149" t="s">
        <v>196</v>
      </c>
      <c r="B419" s="534"/>
      <c r="C419" s="414"/>
      <c r="D419" s="215"/>
      <c r="E419" s="282"/>
      <c r="F419" s="279"/>
      <c r="G419" s="136"/>
      <c r="H419" s="136"/>
      <c r="I419" s="136"/>
      <c r="J419" s="223"/>
      <c r="K419" s="2"/>
      <c r="L419" s="2"/>
      <c r="U419" s="8">
        <f t="shared" si="6"/>
        <v>0</v>
      </c>
      <c r="BF419"/>
      <c r="BG419"/>
      <c r="BH419"/>
      <c r="BI419"/>
      <c r="BJ419"/>
      <c r="BK419"/>
      <c r="BL419"/>
      <c r="BM419"/>
      <c r="BN419"/>
      <c r="BO419"/>
      <c r="BP419"/>
      <c r="BQ419"/>
      <c r="BR419"/>
      <c r="BS419"/>
      <c r="BT419"/>
    </row>
    <row r="420" spans="1:72" ht="16.5" customHeight="1">
      <c r="A420" s="149" t="s">
        <v>197</v>
      </c>
      <c r="B420" s="534"/>
      <c r="C420" s="414"/>
      <c r="D420" s="215"/>
      <c r="E420" s="283"/>
      <c r="F420" s="280"/>
      <c r="G420" s="137"/>
      <c r="H420" s="137"/>
      <c r="I420" s="137"/>
      <c r="J420" s="426"/>
      <c r="K420" s="2"/>
      <c r="L420" s="2"/>
      <c r="U420" s="8">
        <f t="shared" si="6"/>
        <v>0</v>
      </c>
      <c r="BF420"/>
      <c r="BG420"/>
      <c r="BH420"/>
      <c r="BI420"/>
      <c r="BJ420"/>
      <c r="BK420"/>
      <c r="BL420"/>
      <c r="BM420"/>
      <c r="BN420"/>
      <c r="BO420"/>
      <c r="BP420"/>
      <c r="BQ420"/>
      <c r="BR420"/>
      <c r="BS420"/>
      <c r="BT420"/>
    </row>
    <row r="421" spans="1:72" ht="16.5" customHeight="1" thickBot="1">
      <c r="A421" s="150" t="s">
        <v>198</v>
      </c>
      <c r="B421" s="535"/>
      <c r="C421" s="539"/>
      <c r="D421" s="540"/>
      <c r="E421" s="540"/>
      <c r="F421" s="102">
        <f>SUM(F412:F420)</f>
        <v>0</v>
      </c>
      <c r="G421" s="103">
        <f>SUM(G412:G420)</f>
        <v>0</v>
      </c>
      <c r="H421" s="103">
        <f>SUM(H412:H420)</f>
        <v>0</v>
      </c>
      <c r="I421" s="227">
        <f>SUM(I412:I420)</f>
        <v>0</v>
      </c>
      <c r="J421" s="427"/>
      <c r="K421" s="2"/>
      <c r="L421" s="2"/>
      <c r="BF421"/>
      <c r="BG421"/>
      <c r="BH421"/>
      <c r="BI421"/>
      <c r="BJ421"/>
      <c r="BK421"/>
      <c r="BL421"/>
      <c r="BM421"/>
      <c r="BN421"/>
      <c r="BO421"/>
      <c r="BP421"/>
      <c r="BQ421"/>
      <c r="BR421"/>
      <c r="BS421"/>
      <c r="BT421"/>
    </row>
    <row r="422" spans="1:72" s="2" customFormat="1" ht="15.75" thickBot="1">
      <c r="B422" s="230"/>
      <c r="C422" s="413"/>
      <c r="D422" s="232"/>
      <c r="E422" s="100"/>
      <c r="F422" s="104"/>
      <c r="G422" s="104"/>
      <c r="H422" s="104"/>
      <c r="I422" s="104"/>
      <c r="J422" s="226"/>
      <c r="U422" s="8"/>
    </row>
    <row r="423" spans="1:72" ht="56.1" customHeight="1" thickBot="1">
      <c r="A423" s="294" t="s">
        <v>185</v>
      </c>
      <c r="B423" s="295" t="s">
        <v>186</v>
      </c>
      <c r="C423" s="106" t="s">
        <v>122</v>
      </c>
      <c r="D423" s="278" t="s">
        <v>123</v>
      </c>
      <c r="E423" s="322" t="s">
        <v>124</v>
      </c>
      <c r="F423" s="98" t="s">
        <v>125</v>
      </c>
      <c r="G423" s="98" t="s">
        <v>126</v>
      </c>
      <c r="H423" s="98" t="s">
        <v>127</v>
      </c>
      <c r="I423" s="275" t="s">
        <v>187</v>
      </c>
      <c r="J423" s="303" t="s">
        <v>129</v>
      </c>
      <c r="K423" s="2"/>
      <c r="L423" s="2"/>
      <c r="BF423"/>
      <c r="BG423"/>
      <c r="BH423"/>
      <c r="BI423"/>
      <c r="BJ423"/>
      <c r="BK423"/>
      <c r="BL423"/>
      <c r="BM423"/>
      <c r="BN423"/>
      <c r="BO423"/>
      <c r="BP423"/>
      <c r="BQ423"/>
      <c r="BR423"/>
      <c r="BS423"/>
      <c r="BT423"/>
    </row>
    <row r="424" spans="1:72" ht="15.75" customHeight="1">
      <c r="A424" s="142" t="s">
        <v>208</v>
      </c>
      <c r="B424" s="147"/>
      <c r="C424" s="414"/>
      <c r="D424" s="215"/>
      <c r="E424" s="281"/>
      <c r="F424" s="361"/>
      <c r="G424" s="277"/>
      <c r="H424" s="277"/>
      <c r="I424" s="277"/>
      <c r="J424" s="302"/>
      <c r="K424" s="2"/>
      <c r="L424" s="2"/>
      <c r="U424" s="8">
        <f t="shared" si="6"/>
        <v>0</v>
      </c>
      <c r="BF424"/>
      <c r="BG424"/>
      <c r="BH424"/>
      <c r="BI424"/>
      <c r="BJ424"/>
      <c r="BK424"/>
      <c r="BL424"/>
      <c r="BM424"/>
      <c r="BN424"/>
      <c r="BO424"/>
      <c r="BP424"/>
      <c r="BQ424"/>
      <c r="BR424"/>
      <c r="BS424"/>
      <c r="BT424"/>
    </row>
    <row r="425" spans="1:72" ht="15.75" customHeight="1">
      <c r="A425" s="142" t="s">
        <v>209</v>
      </c>
      <c r="B425" s="146"/>
      <c r="C425" s="414"/>
      <c r="D425" s="215"/>
      <c r="E425" s="282"/>
      <c r="F425" s="279"/>
      <c r="G425" s="136"/>
      <c r="H425" s="136"/>
      <c r="I425" s="136"/>
      <c r="J425" s="223"/>
      <c r="K425" s="2"/>
      <c r="L425" s="2"/>
      <c r="U425" s="8">
        <f t="shared" si="6"/>
        <v>0</v>
      </c>
      <c r="BF425"/>
      <c r="BG425"/>
      <c r="BH425"/>
      <c r="BI425"/>
      <c r="BJ425"/>
      <c r="BK425"/>
      <c r="BL425"/>
      <c r="BM425"/>
      <c r="BN425"/>
      <c r="BO425"/>
      <c r="BP425"/>
      <c r="BQ425"/>
      <c r="BR425"/>
      <c r="BS425"/>
      <c r="BT425"/>
    </row>
    <row r="426" spans="1:72" ht="15.75" customHeight="1">
      <c r="A426" s="142" t="s">
        <v>190</v>
      </c>
      <c r="B426" s="140">
        <f>B424+B425</f>
        <v>0</v>
      </c>
      <c r="C426" s="414"/>
      <c r="D426" s="215"/>
      <c r="E426" s="282"/>
      <c r="F426" s="279"/>
      <c r="G426" s="136"/>
      <c r="H426" s="136"/>
      <c r="I426" s="136"/>
      <c r="J426" s="223"/>
      <c r="K426" s="2"/>
      <c r="L426" s="2"/>
      <c r="U426" s="8">
        <f t="shared" si="6"/>
        <v>0</v>
      </c>
      <c r="BF426"/>
      <c r="BG426"/>
      <c r="BH426"/>
      <c r="BI426"/>
      <c r="BJ426"/>
      <c r="BK426"/>
      <c r="BL426"/>
      <c r="BM426"/>
      <c r="BN426"/>
      <c r="BO426"/>
      <c r="BP426"/>
      <c r="BQ426"/>
      <c r="BR426"/>
      <c r="BS426"/>
      <c r="BT426"/>
    </row>
    <row r="427" spans="1:72" ht="16.5" customHeight="1">
      <c r="A427" s="142" t="s">
        <v>192</v>
      </c>
      <c r="B427" s="140">
        <f>F433+G433+H433+I433</f>
        <v>0</v>
      </c>
      <c r="C427" s="414"/>
      <c r="D427" s="215"/>
      <c r="E427" s="282"/>
      <c r="F427" s="279"/>
      <c r="G427" s="136"/>
      <c r="H427" s="136"/>
      <c r="I427" s="136"/>
      <c r="J427" s="223"/>
      <c r="K427" s="2"/>
      <c r="L427" s="2"/>
      <c r="U427" s="8">
        <f t="shared" si="6"/>
        <v>0</v>
      </c>
      <c r="BF427"/>
      <c r="BG427"/>
      <c r="BH427"/>
      <c r="BI427"/>
      <c r="BJ427"/>
      <c r="BK427"/>
      <c r="BL427"/>
      <c r="BM427"/>
      <c r="BN427"/>
      <c r="BO427"/>
      <c r="BP427"/>
      <c r="BQ427"/>
      <c r="BR427"/>
      <c r="BS427"/>
      <c r="BT427"/>
    </row>
    <row r="428" spans="1:72" ht="18.75">
      <c r="A428" s="142" t="s">
        <v>58</v>
      </c>
      <c r="B428" s="141">
        <f>B427-B426</f>
        <v>0</v>
      </c>
      <c r="C428" s="414"/>
      <c r="D428" s="215"/>
      <c r="E428" s="282"/>
      <c r="F428" s="279"/>
      <c r="G428" s="136"/>
      <c r="H428" s="136"/>
      <c r="I428" s="136"/>
      <c r="J428" s="223"/>
      <c r="K428" s="2"/>
      <c r="L428" s="2"/>
      <c r="U428" s="8">
        <f t="shared" si="6"/>
        <v>0</v>
      </c>
      <c r="BF428"/>
      <c r="BG428"/>
      <c r="BH428"/>
      <c r="BI428"/>
      <c r="BJ428"/>
      <c r="BK428"/>
      <c r="BL428"/>
      <c r="BM428"/>
      <c r="BN428"/>
      <c r="BO428"/>
      <c r="BP428"/>
      <c r="BQ428"/>
      <c r="BR428"/>
      <c r="BS428"/>
      <c r="BT428"/>
    </row>
    <row r="429" spans="1:72" ht="15.75" customHeight="1" thickBot="1">
      <c r="A429" s="144" t="s">
        <v>194</v>
      </c>
      <c r="B429" s="145"/>
      <c r="C429" s="414"/>
      <c r="D429" s="215"/>
      <c r="E429" s="282"/>
      <c r="F429" s="279"/>
      <c r="G429" s="136"/>
      <c r="H429" s="136"/>
      <c r="I429" s="136"/>
      <c r="J429" s="223"/>
      <c r="K429" s="2"/>
      <c r="L429" s="2"/>
      <c r="U429" s="8">
        <f t="shared" si="6"/>
        <v>0</v>
      </c>
      <c r="BF429"/>
      <c r="BG429"/>
      <c r="BH429"/>
      <c r="BI429"/>
      <c r="BJ429"/>
      <c r="BK429"/>
      <c r="BL429"/>
      <c r="BM429"/>
      <c r="BN429"/>
      <c r="BO429"/>
      <c r="BP429"/>
      <c r="BQ429"/>
      <c r="BR429"/>
      <c r="BS429"/>
      <c r="BT429"/>
    </row>
    <row r="430" spans="1:72" ht="15.75" customHeight="1">
      <c r="A430" s="148" t="s">
        <v>195</v>
      </c>
      <c r="B430" s="533">
        <v>36</v>
      </c>
      <c r="C430" s="414"/>
      <c r="D430" s="215"/>
      <c r="E430" s="282"/>
      <c r="F430" s="279"/>
      <c r="G430" s="136"/>
      <c r="H430" s="136"/>
      <c r="I430" s="136"/>
      <c r="J430" s="223"/>
      <c r="K430" s="2"/>
      <c r="L430" s="2"/>
      <c r="U430" s="8">
        <f t="shared" si="6"/>
        <v>0</v>
      </c>
      <c r="BF430"/>
      <c r="BG430"/>
      <c r="BH430"/>
      <c r="BI430"/>
      <c r="BJ430"/>
      <c r="BK430"/>
      <c r="BL430"/>
      <c r="BM430"/>
      <c r="BN430"/>
      <c r="BO430"/>
      <c r="BP430"/>
      <c r="BQ430"/>
      <c r="BR430"/>
      <c r="BS430"/>
      <c r="BT430"/>
    </row>
    <row r="431" spans="1:72" ht="15.75" customHeight="1">
      <c r="A431" s="149" t="s">
        <v>196</v>
      </c>
      <c r="B431" s="534"/>
      <c r="C431" s="414"/>
      <c r="D431" s="215"/>
      <c r="E431" s="282"/>
      <c r="F431" s="279"/>
      <c r="G431" s="136"/>
      <c r="H431" s="136"/>
      <c r="I431" s="136"/>
      <c r="J431" s="223"/>
      <c r="K431" s="2"/>
      <c r="L431" s="2"/>
      <c r="U431" s="8">
        <f t="shared" si="6"/>
        <v>0</v>
      </c>
      <c r="BF431"/>
      <c r="BG431"/>
      <c r="BH431"/>
      <c r="BI431"/>
      <c r="BJ431"/>
      <c r="BK431"/>
      <c r="BL431"/>
      <c r="BM431"/>
      <c r="BN431"/>
      <c r="BO431"/>
      <c r="BP431"/>
      <c r="BQ431"/>
      <c r="BR431"/>
      <c r="BS431"/>
      <c r="BT431"/>
    </row>
    <row r="432" spans="1:72" ht="16.5" customHeight="1">
      <c r="A432" s="149" t="s">
        <v>197</v>
      </c>
      <c r="B432" s="534"/>
      <c r="C432" s="414"/>
      <c r="D432" s="215"/>
      <c r="E432" s="283"/>
      <c r="F432" s="280"/>
      <c r="G432" s="137"/>
      <c r="H432" s="137"/>
      <c r="I432" s="137"/>
      <c r="J432" s="426"/>
      <c r="K432" s="2"/>
      <c r="L432" s="2"/>
      <c r="U432" s="8">
        <f t="shared" si="6"/>
        <v>0</v>
      </c>
      <c r="BF432"/>
      <c r="BG432"/>
      <c r="BH432"/>
      <c r="BI432"/>
      <c r="BJ432"/>
      <c r="BK432"/>
      <c r="BL432"/>
      <c r="BM432"/>
      <c r="BN432"/>
      <c r="BO432"/>
      <c r="BP432"/>
      <c r="BQ432"/>
      <c r="BR432"/>
      <c r="BS432"/>
      <c r="BT432"/>
    </row>
    <row r="433" spans="1:72" ht="16.5" customHeight="1" thickBot="1">
      <c r="A433" s="150" t="s">
        <v>198</v>
      </c>
      <c r="B433" s="535"/>
      <c r="C433" s="539"/>
      <c r="D433" s="540"/>
      <c r="E433" s="540"/>
      <c r="F433" s="102">
        <f>SUM(F424:F432)</f>
        <v>0</v>
      </c>
      <c r="G433" s="103">
        <f>SUM(G424:G432)</f>
        <v>0</v>
      </c>
      <c r="H433" s="103">
        <f>SUM(H424:H432)</f>
        <v>0</v>
      </c>
      <c r="I433" s="227">
        <f>SUM(I424:I432)</f>
        <v>0</v>
      </c>
      <c r="J433" s="427"/>
      <c r="K433" s="2"/>
      <c r="L433" s="2"/>
      <c r="BF433"/>
      <c r="BG433"/>
      <c r="BH433"/>
      <c r="BI433"/>
      <c r="BJ433"/>
      <c r="BK433"/>
      <c r="BL433"/>
      <c r="BM433"/>
      <c r="BN433"/>
      <c r="BO433"/>
      <c r="BP433"/>
      <c r="BQ433"/>
      <c r="BR433"/>
      <c r="BS433"/>
      <c r="BT433"/>
    </row>
    <row r="434" spans="1:72" s="2" customFormat="1" ht="15.75" thickBot="1">
      <c r="B434" s="230"/>
      <c r="C434" s="413"/>
      <c r="D434" s="232"/>
      <c r="E434" s="100"/>
      <c r="F434" s="104"/>
      <c r="G434" s="104"/>
      <c r="H434" s="104"/>
      <c r="I434" s="104"/>
      <c r="J434" s="226"/>
      <c r="U434" s="8"/>
    </row>
    <row r="435" spans="1:72" ht="56.1" customHeight="1" thickBot="1">
      <c r="A435" s="294" t="s">
        <v>185</v>
      </c>
      <c r="B435" s="295" t="s">
        <v>186</v>
      </c>
      <c r="C435" s="106" t="s">
        <v>122</v>
      </c>
      <c r="D435" s="278" t="s">
        <v>123</v>
      </c>
      <c r="E435" s="322" t="s">
        <v>124</v>
      </c>
      <c r="F435" s="98" t="s">
        <v>125</v>
      </c>
      <c r="G435" s="98" t="s">
        <v>126</v>
      </c>
      <c r="H435" s="98" t="s">
        <v>127</v>
      </c>
      <c r="I435" s="275" t="s">
        <v>187</v>
      </c>
      <c r="J435" s="303" t="s">
        <v>129</v>
      </c>
      <c r="K435" s="2"/>
      <c r="L435" s="2"/>
      <c r="BF435"/>
      <c r="BG435"/>
      <c r="BH435"/>
      <c r="BI435"/>
      <c r="BJ435"/>
      <c r="BK435"/>
      <c r="BL435"/>
      <c r="BM435"/>
      <c r="BN435"/>
      <c r="BO435"/>
      <c r="BP435"/>
      <c r="BQ435"/>
      <c r="BR435"/>
      <c r="BS435"/>
      <c r="BT435"/>
    </row>
    <row r="436" spans="1:72" ht="15.75" customHeight="1">
      <c r="A436" s="142" t="s">
        <v>208</v>
      </c>
      <c r="B436" s="147"/>
      <c r="C436" s="414"/>
      <c r="D436" s="215"/>
      <c r="E436" s="281"/>
      <c r="F436" s="361"/>
      <c r="G436" s="277"/>
      <c r="H436" s="277"/>
      <c r="I436" s="277"/>
      <c r="J436" s="302"/>
      <c r="K436" s="2"/>
      <c r="L436" s="2"/>
      <c r="U436" s="8">
        <f t="shared" si="6"/>
        <v>0</v>
      </c>
      <c r="BF436"/>
      <c r="BG436"/>
      <c r="BH436"/>
      <c r="BI436"/>
      <c r="BJ436"/>
      <c r="BK436"/>
      <c r="BL436"/>
      <c r="BM436"/>
      <c r="BN436"/>
      <c r="BO436"/>
      <c r="BP436"/>
      <c r="BQ436"/>
      <c r="BR436"/>
      <c r="BS436"/>
      <c r="BT436"/>
    </row>
    <row r="437" spans="1:72" ht="15.75" customHeight="1">
      <c r="A437" s="142" t="s">
        <v>209</v>
      </c>
      <c r="B437" s="146"/>
      <c r="C437" s="414"/>
      <c r="D437" s="215"/>
      <c r="E437" s="282"/>
      <c r="F437" s="279"/>
      <c r="G437" s="136"/>
      <c r="H437" s="136"/>
      <c r="I437" s="136"/>
      <c r="J437" s="223"/>
      <c r="K437" s="2"/>
      <c r="L437" s="2"/>
      <c r="U437" s="8">
        <f t="shared" si="6"/>
        <v>0</v>
      </c>
      <c r="BF437"/>
      <c r="BG437"/>
      <c r="BH437"/>
      <c r="BI437"/>
      <c r="BJ437"/>
      <c r="BK437"/>
      <c r="BL437"/>
      <c r="BM437"/>
      <c r="BN437"/>
      <c r="BO437"/>
      <c r="BP437"/>
      <c r="BQ437"/>
      <c r="BR437"/>
      <c r="BS437"/>
      <c r="BT437"/>
    </row>
    <row r="438" spans="1:72" ht="15.75" customHeight="1">
      <c r="A438" s="142" t="s">
        <v>190</v>
      </c>
      <c r="B438" s="140">
        <f>B436+B437</f>
        <v>0</v>
      </c>
      <c r="C438" s="414"/>
      <c r="D438" s="215"/>
      <c r="E438" s="282"/>
      <c r="F438" s="279"/>
      <c r="G438" s="136"/>
      <c r="H438" s="136"/>
      <c r="I438" s="136"/>
      <c r="J438" s="223"/>
      <c r="K438" s="2"/>
      <c r="L438" s="2"/>
      <c r="U438" s="8">
        <f t="shared" si="6"/>
        <v>0</v>
      </c>
      <c r="BF438"/>
      <c r="BG438"/>
      <c r="BH438"/>
      <c r="BI438"/>
      <c r="BJ438"/>
      <c r="BK438"/>
      <c r="BL438"/>
      <c r="BM438"/>
      <c r="BN438"/>
      <c r="BO438"/>
      <c r="BP438"/>
      <c r="BQ438"/>
      <c r="BR438"/>
      <c r="BS438"/>
      <c r="BT438"/>
    </row>
    <row r="439" spans="1:72" ht="16.5" customHeight="1">
      <c r="A439" s="142" t="s">
        <v>192</v>
      </c>
      <c r="B439" s="140">
        <f>F445+G445+H445+I445</f>
        <v>0</v>
      </c>
      <c r="C439" s="414"/>
      <c r="D439" s="215"/>
      <c r="E439" s="282"/>
      <c r="F439" s="279"/>
      <c r="G439" s="136"/>
      <c r="H439" s="136"/>
      <c r="I439" s="136"/>
      <c r="J439" s="223"/>
      <c r="K439" s="2"/>
      <c r="L439" s="2"/>
      <c r="U439" s="8">
        <f t="shared" si="6"/>
        <v>0</v>
      </c>
      <c r="BF439"/>
      <c r="BG439"/>
      <c r="BH439"/>
      <c r="BI439"/>
      <c r="BJ439"/>
      <c r="BK439"/>
      <c r="BL439"/>
      <c r="BM439"/>
      <c r="BN439"/>
      <c r="BO439"/>
      <c r="BP439"/>
      <c r="BQ439"/>
      <c r="BR439"/>
      <c r="BS439"/>
      <c r="BT439"/>
    </row>
    <row r="440" spans="1:72" ht="18.75">
      <c r="A440" s="142" t="s">
        <v>58</v>
      </c>
      <c r="B440" s="141">
        <f>B439-B438</f>
        <v>0</v>
      </c>
      <c r="C440" s="414"/>
      <c r="D440" s="215"/>
      <c r="E440" s="282"/>
      <c r="F440" s="279"/>
      <c r="G440" s="136"/>
      <c r="H440" s="136"/>
      <c r="I440" s="136"/>
      <c r="J440" s="223"/>
      <c r="K440" s="2"/>
      <c r="L440" s="2"/>
      <c r="U440" s="8">
        <f t="shared" si="6"/>
        <v>0</v>
      </c>
      <c r="BF440"/>
      <c r="BG440"/>
      <c r="BH440"/>
      <c r="BI440"/>
      <c r="BJ440"/>
      <c r="BK440"/>
      <c r="BL440"/>
      <c r="BM440"/>
      <c r="BN440"/>
      <c r="BO440"/>
      <c r="BP440"/>
      <c r="BQ440"/>
      <c r="BR440"/>
      <c r="BS440"/>
      <c r="BT440"/>
    </row>
    <row r="441" spans="1:72" ht="15.75" customHeight="1" thickBot="1">
      <c r="A441" s="144" t="s">
        <v>194</v>
      </c>
      <c r="B441" s="145"/>
      <c r="C441" s="414"/>
      <c r="D441" s="215"/>
      <c r="E441" s="282"/>
      <c r="F441" s="279"/>
      <c r="G441" s="136"/>
      <c r="H441" s="136"/>
      <c r="I441" s="136"/>
      <c r="J441" s="223"/>
      <c r="K441" s="2"/>
      <c r="L441" s="2"/>
      <c r="U441" s="8">
        <f t="shared" si="6"/>
        <v>0</v>
      </c>
      <c r="BF441"/>
      <c r="BG441"/>
      <c r="BH441"/>
      <c r="BI441"/>
      <c r="BJ441"/>
      <c r="BK441"/>
      <c r="BL441"/>
      <c r="BM441"/>
      <c r="BN441"/>
      <c r="BO441"/>
      <c r="BP441"/>
      <c r="BQ441"/>
      <c r="BR441"/>
      <c r="BS441"/>
      <c r="BT441"/>
    </row>
    <row r="442" spans="1:72" ht="15.75" customHeight="1">
      <c r="A442" s="148" t="s">
        <v>195</v>
      </c>
      <c r="B442" s="533">
        <v>37</v>
      </c>
      <c r="C442" s="414"/>
      <c r="D442" s="215"/>
      <c r="E442" s="282"/>
      <c r="F442" s="279"/>
      <c r="G442" s="136"/>
      <c r="H442" s="136"/>
      <c r="I442" s="136"/>
      <c r="J442" s="223"/>
      <c r="K442" s="2"/>
      <c r="L442" s="2"/>
      <c r="U442" s="8">
        <f t="shared" si="6"/>
        <v>0</v>
      </c>
      <c r="BF442"/>
      <c r="BG442"/>
      <c r="BH442"/>
      <c r="BI442"/>
      <c r="BJ442"/>
      <c r="BK442"/>
      <c r="BL442"/>
      <c r="BM442"/>
      <c r="BN442"/>
      <c r="BO442"/>
      <c r="BP442"/>
      <c r="BQ442"/>
      <c r="BR442"/>
      <c r="BS442"/>
      <c r="BT442"/>
    </row>
    <row r="443" spans="1:72" ht="15.75" customHeight="1">
      <c r="A443" s="149" t="s">
        <v>196</v>
      </c>
      <c r="B443" s="534"/>
      <c r="C443" s="414"/>
      <c r="D443" s="215"/>
      <c r="E443" s="282"/>
      <c r="F443" s="279"/>
      <c r="G443" s="136"/>
      <c r="H443" s="136"/>
      <c r="I443" s="136"/>
      <c r="J443" s="223"/>
      <c r="K443" s="2"/>
      <c r="L443" s="2"/>
      <c r="U443" s="8">
        <f t="shared" si="6"/>
        <v>0</v>
      </c>
      <c r="BF443"/>
      <c r="BG443"/>
      <c r="BH443"/>
      <c r="BI443"/>
      <c r="BJ443"/>
      <c r="BK443"/>
      <c r="BL443"/>
      <c r="BM443"/>
      <c r="BN443"/>
      <c r="BO443"/>
      <c r="BP443"/>
      <c r="BQ443"/>
      <c r="BR443"/>
      <c r="BS443"/>
      <c r="BT443"/>
    </row>
    <row r="444" spans="1:72" ht="16.5" customHeight="1">
      <c r="A444" s="149" t="s">
        <v>197</v>
      </c>
      <c r="B444" s="534"/>
      <c r="C444" s="414"/>
      <c r="D444" s="215"/>
      <c r="E444" s="283"/>
      <c r="F444" s="280"/>
      <c r="G444" s="137"/>
      <c r="H444" s="137"/>
      <c r="I444" s="137"/>
      <c r="J444" s="426"/>
      <c r="K444" s="2"/>
      <c r="L444" s="2"/>
      <c r="U444" s="8">
        <f t="shared" si="6"/>
        <v>0</v>
      </c>
      <c r="BF444"/>
      <c r="BG444"/>
      <c r="BH444"/>
      <c r="BI444"/>
      <c r="BJ444"/>
      <c r="BK444"/>
      <c r="BL444"/>
      <c r="BM444"/>
      <c r="BN444"/>
      <c r="BO444"/>
      <c r="BP444"/>
      <c r="BQ444"/>
      <c r="BR444"/>
      <c r="BS444"/>
      <c r="BT444"/>
    </row>
    <row r="445" spans="1:72" ht="16.5" customHeight="1" thickBot="1">
      <c r="A445" s="150" t="s">
        <v>198</v>
      </c>
      <c r="B445" s="535"/>
      <c r="C445" s="539"/>
      <c r="D445" s="540"/>
      <c r="E445" s="540"/>
      <c r="F445" s="102">
        <f>SUM(F436:F444)</f>
        <v>0</v>
      </c>
      <c r="G445" s="103">
        <f>SUM(G436:G444)</f>
        <v>0</v>
      </c>
      <c r="H445" s="103">
        <f>SUM(H436:H444)</f>
        <v>0</v>
      </c>
      <c r="I445" s="227">
        <f>SUM(I436:I444)</f>
        <v>0</v>
      </c>
      <c r="J445" s="427"/>
      <c r="K445" s="2"/>
      <c r="L445" s="2"/>
      <c r="BF445"/>
      <c r="BG445"/>
      <c r="BH445"/>
      <c r="BI445"/>
      <c r="BJ445"/>
      <c r="BK445"/>
      <c r="BL445"/>
      <c r="BM445"/>
      <c r="BN445"/>
      <c r="BO445"/>
      <c r="BP445"/>
      <c r="BQ445"/>
      <c r="BR445"/>
      <c r="BS445"/>
      <c r="BT445"/>
    </row>
    <row r="446" spans="1:72" s="2" customFormat="1" ht="15.75" thickBot="1">
      <c r="B446" s="230"/>
      <c r="C446" s="413"/>
      <c r="D446" s="232"/>
      <c r="E446" s="100"/>
      <c r="F446" s="104"/>
      <c r="G446" s="104"/>
      <c r="H446" s="104"/>
      <c r="I446" s="104"/>
      <c r="J446" s="226"/>
      <c r="U446" s="8"/>
    </row>
    <row r="447" spans="1:72" ht="56.1" customHeight="1" thickBot="1">
      <c r="A447" s="294" t="s">
        <v>185</v>
      </c>
      <c r="B447" s="295" t="s">
        <v>186</v>
      </c>
      <c r="C447" s="106" t="s">
        <v>122</v>
      </c>
      <c r="D447" s="278" t="s">
        <v>123</v>
      </c>
      <c r="E447" s="322" t="s">
        <v>124</v>
      </c>
      <c r="F447" s="98" t="s">
        <v>125</v>
      </c>
      <c r="G447" s="98" t="s">
        <v>126</v>
      </c>
      <c r="H447" s="98" t="s">
        <v>127</v>
      </c>
      <c r="I447" s="275" t="s">
        <v>187</v>
      </c>
      <c r="J447" s="303" t="s">
        <v>129</v>
      </c>
      <c r="K447" s="2"/>
      <c r="L447" s="2"/>
      <c r="BF447"/>
      <c r="BG447"/>
      <c r="BH447"/>
      <c r="BI447"/>
      <c r="BJ447"/>
      <c r="BK447"/>
      <c r="BL447"/>
      <c r="BM447"/>
      <c r="BN447"/>
      <c r="BO447"/>
      <c r="BP447"/>
      <c r="BQ447"/>
      <c r="BR447"/>
      <c r="BS447"/>
      <c r="BT447"/>
    </row>
    <row r="448" spans="1:72" ht="15.75" customHeight="1">
      <c r="A448" s="142" t="s">
        <v>208</v>
      </c>
      <c r="B448" s="147"/>
      <c r="C448" s="414"/>
      <c r="D448" s="215"/>
      <c r="E448" s="281"/>
      <c r="F448" s="361"/>
      <c r="G448" s="277"/>
      <c r="H448" s="277"/>
      <c r="I448" s="277"/>
      <c r="J448" s="302"/>
      <c r="K448" s="2"/>
      <c r="L448" s="2"/>
      <c r="U448" s="8">
        <f t="shared" si="6"/>
        <v>0</v>
      </c>
      <c r="BF448"/>
      <c r="BG448"/>
      <c r="BH448"/>
      <c r="BI448"/>
      <c r="BJ448"/>
      <c r="BK448"/>
      <c r="BL448"/>
      <c r="BM448"/>
      <c r="BN448"/>
      <c r="BO448"/>
      <c r="BP448"/>
      <c r="BQ448"/>
      <c r="BR448"/>
      <c r="BS448"/>
      <c r="BT448"/>
    </row>
    <row r="449" spans="1:72" ht="15.75" customHeight="1">
      <c r="A449" s="142" t="s">
        <v>209</v>
      </c>
      <c r="B449" s="146"/>
      <c r="C449" s="414"/>
      <c r="D449" s="215"/>
      <c r="E449" s="282"/>
      <c r="F449" s="279"/>
      <c r="G449" s="136"/>
      <c r="H449" s="136"/>
      <c r="I449" s="136"/>
      <c r="J449" s="223"/>
      <c r="K449" s="2"/>
      <c r="L449" s="2"/>
      <c r="U449" s="8">
        <f t="shared" si="6"/>
        <v>0</v>
      </c>
      <c r="BF449"/>
      <c r="BG449"/>
      <c r="BH449"/>
      <c r="BI449"/>
      <c r="BJ449"/>
      <c r="BK449"/>
      <c r="BL449"/>
      <c r="BM449"/>
      <c r="BN449"/>
      <c r="BO449"/>
      <c r="BP449"/>
      <c r="BQ449"/>
      <c r="BR449"/>
      <c r="BS449"/>
      <c r="BT449"/>
    </row>
    <row r="450" spans="1:72" ht="15.75" customHeight="1">
      <c r="A450" s="142" t="s">
        <v>190</v>
      </c>
      <c r="B450" s="140">
        <f>B448+B449</f>
        <v>0</v>
      </c>
      <c r="C450" s="414"/>
      <c r="D450" s="215"/>
      <c r="E450" s="282"/>
      <c r="F450" s="279"/>
      <c r="G450" s="136"/>
      <c r="H450" s="136"/>
      <c r="I450" s="136"/>
      <c r="J450" s="223"/>
      <c r="K450" s="2"/>
      <c r="L450" s="2"/>
      <c r="U450" s="8">
        <f t="shared" si="6"/>
        <v>0</v>
      </c>
      <c r="BF450"/>
      <c r="BG450"/>
      <c r="BH450"/>
      <c r="BI450"/>
      <c r="BJ450"/>
      <c r="BK450"/>
      <c r="BL450"/>
      <c r="BM450"/>
      <c r="BN450"/>
      <c r="BO450"/>
      <c r="BP450"/>
      <c r="BQ450"/>
      <c r="BR450"/>
      <c r="BS450"/>
      <c r="BT450"/>
    </row>
    <row r="451" spans="1:72" ht="16.5" customHeight="1">
      <c r="A451" s="142" t="s">
        <v>192</v>
      </c>
      <c r="B451" s="140">
        <f>F457+G457+H457+I457</f>
        <v>0</v>
      </c>
      <c r="C451" s="414"/>
      <c r="D451" s="215"/>
      <c r="E451" s="282"/>
      <c r="F451" s="279"/>
      <c r="G451" s="136"/>
      <c r="H451" s="136"/>
      <c r="I451" s="136"/>
      <c r="J451" s="223"/>
      <c r="K451" s="2"/>
      <c r="L451" s="2"/>
      <c r="U451" s="8">
        <f t="shared" si="6"/>
        <v>0</v>
      </c>
      <c r="BF451"/>
      <c r="BG451"/>
      <c r="BH451"/>
      <c r="BI451"/>
      <c r="BJ451"/>
      <c r="BK451"/>
      <c r="BL451"/>
      <c r="BM451"/>
      <c r="BN451"/>
      <c r="BO451"/>
      <c r="BP451"/>
      <c r="BQ451"/>
      <c r="BR451"/>
      <c r="BS451"/>
      <c r="BT451"/>
    </row>
    <row r="452" spans="1:72" ht="18.75">
      <c r="A452" s="142" t="s">
        <v>58</v>
      </c>
      <c r="B452" s="141">
        <f>B451-B450</f>
        <v>0</v>
      </c>
      <c r="C452" s="414"/>
      <c r="D452" s="215"/>
      <c r="E452" s="282"/>
      <c r="F452" s="279"/>
      <c r="G452" s="136"/>
      <c r="H452" s="136"/>
      <c r="I452" s="136"/>
      <c r="J452" s="223"/>
      <c r="K452" s="2"/>
      <c r="L452" s="2"/>
      <c r="U452" s="8">
        <f t="shared" si="6"/>
        <v>0</v>
      </c>
      <c r="BF452"/>
      <c r="BG452"/>
      <c r="BH452"/>
      <c r="BI452"/>
      <c r="BJ452"/>
      <c r="BK452"/>
      <c r="BL452"/>
      <c r="BM452"/>
      <c r="BN452"/>
      <c r="BO452"/>
      <c r="BP452"/>
      <c r="BQ452"/>
      <c r="BR452"/>
      <c r="BS452"/>
      <c r="BT452"/>
    </row>
    <row r="453" spans="1:72" ht="15.75" customHeight="1" thickBot="1">
      <c r="A453" s="144" t="s">
        <v>194</v>
      </c>
      <c r="B453" s="145"/>
      <c r="C453" s="414"/>
      <c r="D453" s="215"/>
      <c r="E453" s="282"/>
      <c r="F453" s="279"/>
      <c r="G453" s="136"/>
      <c r="H453" s="136"/>
      <c r="I453" s="136"/>
      <c r="J453" s="223"/>
      <c r="K453" s="2"/>
      <c r="L453" s="2"/>
      <c r="U453" s="8">
        <f t="shared" ref="U453:U516" si="7">IF(H453&gt;=1,1,0)</f>
        <v>0</v>
      </c>
      <c r="BF453"/>
      <c r="BG453"/>
      <c r="BH453"/>
      <c r="BI453"/>
      <c r="BJ453"/>
      <c r="BK453"/>
      <c r="BL453"/>
      <c r="BM453"/>
      <c r="BN453"/>
      <c r="BO453"/>
      <c r="BP453"/>
      <c r="BQ453"/>
      <c r="BR453"/>
      <c r="BS453"/>
      <c r="BT453"/>
    </row>
    <row r="454" spans="1:72" ht="15.75" customHeight="1">
      <c r="A454" s="148" t="s">
        <v>195</v>
      </c>
      <c r="B454" s="533">
        <v>38</v>
      </c>
      <c r="C454" s="414"/>
      <c r="D454" s="215"/>
      <c r="E454" s="282"/>
      <c r="F454" s="279"/>
      <c r="G454" s="136"/>
      <c r="H454" s="136"/>
      <c r="I454" s="136"/>
      <c r="J454" s="223"/>
      <c r="K454" s="2"/>
      <c r="L454" s="2"/>
      <c r="U454" s="8">
        <f t="shared" si="7"/>
        <v>0</v>
      </c>
      <c r="BF454"/>
      <c r="BG454"/>
      <c r="BH454"/>
      <c r="BI454"/>
      <c r="BJ454"/>
      <c r="BK454"/>
      <c r="BL454"/>
      <c r="BM454"/>
      <c r="BN454"/>
      <c r="BO454"/>
      <c r="BP454"/>
      <c r="BQ454"/>
      <c r="BR454"/>
      <c r="BS454"/>
      <c r="BT454"/>
    </row>
    <row r="455" spans="1:72" ht="15.75" customHeight="1">
      <c r="A455" s="149" t="s">
        <v>196</v>
      </c>
      <c r="B455" s="534"/>
      <c r="C455" s="414"/>
      <c r="D455" s="215"/>
      <c r="E455" s="282"/>
      <c r="F455" s="279"/>
      <c r="G455" s="136"/>
      <c r="H455" s="136"/>
      <c r="I455" s="136"/>
      <c r="J455" s="223"/>
      <c r="K455" s="2"/>
      <c r="L455" s="2"/>
      <c r="U455" s="8">
        <f t="shared" si="7"/>
        <v>0</v>
      </c>
      <c r="BF455"/>
      <c r="BG455"/>
      <c r="BH455"/>
      <c r="BI455"/>
      <c r="BJ455"/>
      <c r="BK455"/>
      <c r="BL455"/>
      <c r="BM455"/>
      <c r="BN455"/>
      <c r="BO455"/>
      <c r="BP455"/>
      <c r="BQ455"/>
      <c r="BR455"/>
      <c r="BS455"/>
      <c r="BT455"/>
    </row>
    <row r="456" spans="1:72" ht="16.5" customHeight="1">
      <c r="A456" s="149" t="s">
        <v>197</v>
      </c>
      <c r="B456" s="534"/>
      <c r="C456" s="414"/>
      <c r="D456" s="215"/>
      <c r="E456" s="283"/>
      <c r="F456" s="280"/>
      <c r="G456" s="137"/>
      <c r="H456" s="137"/>
      <c r="I456" s="137"/>
      <c r="J456" s="426"/>
      <c r="K456" s="2"/>
      <c r="L456" s="2"/>
      <c r="U456" s="8">
        <f t="shared" si="7"/>
        <v>0</v>
      </c>
      <c r="BF456"/>
      <c r="BG456"/>
      <c r="BH456"/>
      <c r="BI456"/>
      <c r="BJ456"/>
      <c r="BK456"/>
      <c r="BL456"/>
      <c r="BM456"/>
      <c r="BN456"/>
      <c r="BO456"/>
      <c r="BP456"/>
      <c r="BQ456"/>
      <c r="BR456"/>
      <c r="BS456"/>
      <c r="BT456"/>
    </row>
    <row r="457" spans="1:72" ht="16.5" customHeight="1" thickBot="1">
      <c r="A457" s="150" t="s">
        <v>198</v>
      </c>
      <c r="B457" s="535"/>
      <c r="C457" s="539"/>
      <c r="D457" s="540"/>
      <c r="E457" s="540"/>
      <c r="F457" s="102">
        <f>SUM(F448:F456)</f>
        <v>0</v>
      </c>
      <c r="G457" s="103">
        <f>SUM(G448:G456)</f>
        <v>0</v>
      </c>
      <c r="H457" s="103">
        <f>SUM(H448:H456)</f>
        <v>0</v>
      </c>
      <c r="I457" s="227">
        <f>SUM(I448:I456)</f>
        <v>0</v>
      </c>
      <c r="J457" s="427"/>
      <c r="K457" s="2"/>
      <c r="L457" s="2"/>
      <c r="BF457"/>
      <c r="BG457"/>
      <c r="BH457"/>
      <c r="BI457"/>
      <c r="BJ457"/>
      <c r="BK457"/>
      <c r="BL457"/>
      <c r="BM457"/>
      <c r="BN457"/>
      <c r="BO457"/>
      <c r="BP457"/>
      <c r="BQ457"/>
      <c r="BR457"/>
      <c r="BS457"/>
      <c r="BT457"/>
    </row>
    <row r="458" spans="1:72" s="2" customFormat="1" ht="15.75" thickBot="1">
      <c r="B458" s="230"/>
      <c r="C458" s="413"/>
      <c r="D458" s="232"/>
      <c r="E458" s="100"/>
      <c r="F458" s="104"/>
      <c r="G458" s="104"/>
      <c r="H458" s="104"/>
      <c r="I458" s="104"/>
      <c r="J458" s="226"/>
      <c r="U458" s="8"/>
    </row>
    <row r="459" spans="1:72" ht="56.1" customHeight="1" thickBot="1">
      <c r="A459" s="294" t="s">
        <v>185</v>
      </c>
      <c r="B459" s="295" t="s">
        <v>186</v>
      </c>
      <c r="C459" s="106" t="s">
        <v>122</v>
      </c>
      <c r="D459" s="278" t="s">
        <v>123</v>
      </c>
      <c r="E459" s="322" t="s">
        <v>124</v>
      </c>
      <c r="F459" s="98" t="s">
        <v>125</v>
      </c>
      <c r="G459" s="98" t="s">
        <v>126</v>
      </c>
      <c r="H459" s="98" t="s">
        <v>127</v>
      </c>
      <c r="I459" s="275" t="s">
        <v>187</v>
      </c>
      <c r="J459" s="303" t="s">
        <v>129</v>
      </c>
      <c r="K459" s="2"/>
      <c r="L459" s="2"/>
      <c r="BF459"/>
      <c r="BG459"/>
      <c r="BH459"/>
      <c r="BI459"/>
      <c r="BJ459"/>
      <c r="BK459"/>
      <c r="BL459"/>
      <c r="BM459"/>
      <c r="BN459"/>
      <c r="BO459"/>
      <c r="BP459"/>
      <c r="BQ459"/>
      <c r="BR459"/>
      <c r="BS459"/>
      <c r="BT459"/>
    </row>
    <row r="460" spans="1:72" ht="15.75" customHeight="1">
      <c r="A460" s="142" t="s">
        <v>208</v>
      </c>
      <c r="B460" s="147"/>
      <c r="C460" s="414"/>
      <c r="D460" s="215"/>
      <c r="E460" s="281"/>
      <c r="F460" s="361"/>
      <c r="G460" s="277"/>
      <c r="H460" s="277"/>
      <c r="I460" s="277"/>
      <c r="J460" s="302"/>
      <c r="K460" s="2"/>
      <c r="L460" s="2"/>
      <c r="U460" s="8">
        <f t="shared" si="7"/>
        <v>0</v>
      </c>
      <c r="BF460"/>
      <c r="BG460"/>
      <c r="BH460"/>
      <c r="BI460"/>
      <c r="BJ460"/>
      <c r="BK460"/>
      <c r="BL460"/>
      <c r="BM460"/>
      <c r="BN460"/>
      <c r="BO460"/>
      <c r="BP460"/>
      <c r="BQ460"/>
      <c r="BR460"/>
      <c r="BS460"/>
      <c r="BT460"/>
    </row>
    <row r="461" spans="1:72" ht="15.75" customHeight="1">
      <c r="A461" s="142" t="s">
        <v>209</v>
      </c>
      <c r="B461" s="146"/>
      <c r="C461" s="414"/>
      <c r="D461" s="215"/>
      <c r="E461" s="282"/>
      <c r="F461" s="279"/>
      <c r="G461" s="136"/>
      <c r="H461" s="136"/>
      <c r="I461" s="136"/>
      <c r="J461" s="223"/>
      <c r="K461" s="2"/>
      <c r="L461" s="2"/>
      <c r="U461" s="8">
        <f t="shared" si="7"/>
        <v>0</v>
      </c>
      <c r="BF461"/>
      <c r="BG461"/>
      <c r="BH461"/>
      <c r="BI461"/>
      <c r="BJ461"/>
      <c r="BK461"/>
      <c r="BL461"/>
      <c r="BM461"/>
      <c r="BN461"/>
      <c r="BO461"/>
      <c r="BP461"/>
      <c r="BQ461"/>
      <c r="BR461"/>
      <c r="BS461"/>
      <c r="BT461"/>
    </row>
    <row r="462" spans="1:72" ht="15.75" customHeight="1">
      <c r="A462" s="142" t="s">
        <v>190</v>
      </c>
      <c r="B462" s="140">
        <f>B460+B461</f>
        <v>0</v>
      </c>
      <c r="C462" s="414"/>
      <c r="D462" s="215"/>
      <c r="E462" s="282"/>
      <c r="F462" s="279"/>
      <c r="G462" s="136"/>
      <c r="H462" s="136"/>
      <c r="I462" s="136"/>
      <c r="J462" s="223"/>
      <c r="K462" s="2"/>
      <c r="L462" s="2"/>
      <c r="U462" s="8">
        <f t="shared" si="7"/>
        <v>0</v>
      </c>
      <c r="BF462"/>
      <c r="BG462"/>
      <c r="BH462"/>
      <c r="BI462"/>
      <c r="BJ462"/>
      <c r="BK462"/>
      <c r="BL462"/>
      <c r="BM462"/>
      <c r="BN462"/>
      <c r="BO462"/>
      <c r="BP462"/>
      <c r="BQ462"/>
      <c r="BR462"/>
      <c r="BS462"/>
      <c r="BT462"/>
    </row>
    <row r="463" spans="1:72" ht="16.5" customHeight="1">
      <c r="A463" s="142" t="s">
        <v>192</v>
      </c>
      <c r="B463" s="140">
        <f>F469+G469+H469+I469</f>
        <v>0</v>
      </c>
      <c r="C463" s="414"/>
      <c r="D463" s="215"/>
      <c r="E463" s="282"/>
      <c r="F463" s="279"/>
      <c r="G463" s="136"/>
      <c r="H463" s="136"/>
      <c r="I463" s="136"/>
      <c r="J463" s="223"/>
      <c r="K463" s="2"/>
      <c r="L463" s="2"/>
      <c r="U463" s="8">
        <f t="shared" si="7"/>
        <v>0</v>
      </c>
      <c r="BF463"/>
      <c r="BG463"/>
      <c r="BH463"/>
      <c r="BI463"/>
      <c r="BJ463"/>
      <c r="BK463"/>
      <c r="BL463"/>
      <c r="BM463"/>
      <c r="BN463"/>
      <c r="BO463"/>
      <c r="BP463"/>
      <c r="BQ463"/>
      <c r="BR463"/>
      <c r="BS463"/>
      <c r="BT463"/>
    </row>
    <row r="464" spans="1:72" ht="18.75">
      <c r="A464" s="142" t="s">
        <v>58</v>
      </c>
      <c r="B464" s="141">
        <f>B463-B462</f>
        <v>0</v>
      </c>
      <c r="C464" s="414"/>
      <c r="D464" s="215"/>
      <c r="E464" s="282"/>
      <c r="F464" s="279"/>
      <c r="G464" s="136"/>
      <c r="H464" s="136"/>
      <c r="I464" s="136"/>
      <c r="J464" s="223"/>
      <c r="K464" s="2"/>
      <c r="L464" s="2"/>
      <c r="U464" s="8">
        <f t="shared" si="7"/>
        <v>0</v>
      </c>
      <c r="BF464"/>
      <c r="BG464"/>
      <c r="BH464"/>
      <c r="BI464"/>
      <c r="BJ464"/>
      <c r="BK464"/>
      <c r="BL464"/>
      <c r="BM464"/>
      <c r="BN464"/>
      <c r="BO464"/>
      <c r="BP464"/>
      <c r="BQ464"/>
      <c r="BR464"/>
      <c r="BS464"/>
      <c r="BT464"/>
    </row>
    <row r="465" spans="1:72" ht="15.75" customHeight="1" thickBot="1">
      <c r="A465" s="144" t="s">
        <v>194</v>
      </c>
      <c r="B465" s="145"/>
      <c r="C465" s="414"/>
      <c r="D465" s="215"/>
      <c r="E465" s="282"/>
      <c r="F465" s="279"/>
      <c r="G465" s="136"/>
      <c r="H465" s="136"/>
      <c r="I465" s="136"/>
      <c r="J465" s="223"/>
      <c r="K465" s="2"/>
      <c r="L465" s="2"/>
      <c r="U465" s="8">
        <f t="shared" si="7"/>
        <v>0</v>
      </c>
      <c r="BF465"/>
      <c r="BG465"/>
      <c r="BH465"/>
      <c r="BI465"/>
      <c r="BJ465"/>
      <c r="BK465"/>
      <c r="BL465"/>
      <c r="BM465"/>
      <c r="BN465"/>
      <c r="BO465"/>
      <c r="BP465"/>
      <c r="BQ465"/>
      <c r="BR465"/>
      <c r="BS465"/>
      <c r="BT465"/>
    </row>
    <row r="466" spans="1:72" ht="15.75" customHeight="1">
      <c r="A466" s="148" t="s">
        <v>195</v>
      </c>
      <c r="B466" s="533">
        <v>39</v>
      </c>
      <c r="C466" s="414"/>
      <c r="D466" s="215"/>
      <c r="E466" s="282"/>
      <c r="F466" s="279"/>
      <c r="G466" s="136"/>
      <c r="H466" s="136"/>
      <c r="I466" s="136"/>
      <c r="J466" s="223"/>
      <c r="K466" s="2"/>
      <c r="L466" s="2"/>
      <c r="U466" s="8">
        <f t="shared" si="7"/>
        <v>0</v>
      </c>
      <c r="BF466"/>
      <c r="BG466"/>
      <c r="BH466"/>
      <c r="BI466"/>
      <c r="BJ466"/>
      <c r="BK466"/>
      <c r="BL466"/>
      <c r="BM466"/>
      <c r="BN466"/>
      <c r="BO466"/>
      <c r="BP466"/>
      <c r="BQ466"/>
      <c r="BR466"/>
      <c r="BS466"/>
      <c r="BT466"/>
    </row>
    <row r="467" spans="1:72" ht="15.75" customHeight="1">
      <c r="A467" s="149" t="s">
        <v>196</v>
      </c>
      <c r="B467" s="534"/>
      <c r="C467" s="414"/>
      <c r="D467" s="215"/>
      <c r="E467" s="282"/>
      <c r="F467" s="279"/>
      <c r="G467" s="136"/>
      <c r="H467" s="136"/>
      <c r="I467" s="136"/>
      <c r="J467" s="223"/>
      <c r="K467" s="2"/>
      <c r="L467" s="2"/>
      <c r="U467" s="8">
        <f t="shared" si="7"/>
        <v>0</v>
      </c>
      <c r="BF467"/>
      <c r="BG467"/>
      <c r="BH467"/>
      <c r="BI467"/>
      <c r="BJ467"/>
      <c r="BK467"/>
      <c r="BL467"/>
      <c r="BM467"/>
      <c r="BN467"/>
      <c r="BO467"/>
      <c r="BP467"/>
      <c r="BQ467"/>
      <c r="BR467"/>
      <c r="BS467"/>
      <c r="BT467"/>
    </row>
    <row r="468" spans="1:72" ht="16.5" customHeight="1">
      <c r="A468" s="149" t="s">
        <v>197</v>
      </c>
      <c r="B468" s="534"/>
      <c r="C468" s="414"/>
      <c r="D468" s="215"/>
      <c r="E468" s="283"/>
      <c r="F468" s="280"/>
      <c r="G468" s="137"/>
      <c r="H468" s="137"/>
      <c r="I468" s="137"/>
      <c r="J468" s="426"/>
      <c r="K468" s="2"/>
      <c r="L468" s="2"/>
      <c r="U468" s="8">
        <f t="shared" si="7"/>
        <v>0</v>
      </c>
      <c r="BF468"/>
      <c r="BG468"/>
      <c r="BH468"/>
      <c r="BI468"/>
      <c r="BJ468"/>
      <c r="BK468"/>
      <c r="BL468"/>
      <c r="BM468"/>
      <c r="BN468"/>
      <c r="BO468"/>
      <c r="BP468"/>
      <c r="BQ468"/>
      <c r="BR468"/>
      <c r="BS468"/>
      <c r="BT468"/>
    </row>
    <row r="469" spans="1:72" ht="16.5" customHeight="1" thickBot="1">
      <c r="A469" s="150" t="s">
        <v>198</v>
      </c>
      <c r="B469" s="535"/>
      <c r="C469" s="539"/>
      <c r="D469" s="540"/>
      <c r="E469" s="540"/>
      <c r="F469" s="102">
        <f>SUM(F460:F468)</f>
        <v>0</v>
      </c>
      <c r="G469" s="103">
        <f>SUM(G460:G468)</f>
        <v>0</v>
      </c>
      <c r="H469" s="103">
        <f>SUM(H460:H468)</f>
        <v>0</v>
      </c>
      <c r="I469" s="227">
        <f>SUM(I460:I468)</f>
        <v>0</v>
      </c>
      <c r="J469" s="427"/>
      <c r="K469" s="2"/>
      <c r="L469" s="2"/>
      <c r="BF469"/>
      <c r="BG469"/>
      <c r="BH469"/>
      <c r="BI469"/>
      <c r="BJ469"/>
      <c r="BK469"/>
      <c r="BL469"/>
      <c r="BM469"/>
      <c r="BN469"/>
      <c r="BO469"/>
      <c r="BP469"/>
      <c r="BQ469"/>
      <c r="BR469"/>
      <c r="BS469"/>
      <c r="BT469"/>
    </row>
    <row r="470" spans="1:72" s="2" customFormat="1" ht="15.75" thickBot="1">
      <c r="B470" s="230"/>
      <c r="C470" s="413"/>
      <c r="D470" s="232"/>
      <c r="E470" s="100"/>
      <c r="F470" s="104"/>
      <c r="G470" s="104"/>
      <c r="H470" s="104"/>
      <c r="I470" s="104"/>
      <c r="J470" s="226"/>
      <c r="U470" s="8"/>
    </row>
    <row r="471" spans="1:72" ht="56.1" customHeight="1" thickBot="1">
      <c r="A471" s="294" t="s">
        <v>185</v>
      </c>
      <c r="B471" s="295" t="s">
        <v>186</v>
      </c>
      <c r="C471" s="106" t="s">
        <v>122</v>
      </c>
      <c r="D471" s="278" t="s">
        <v>123</v>
      </c>
      <c r="E471" s="322" t="s">
        <v>124</v>
      </c>
      <c r="F471" s="98" t="s">
        <v>125</v>
      </c>
      <c r="G471" s="98" t="s">
        <v>126</v>
      </c>
      <c r="H471" s="98" t="s">
        <v>127</v>
      </c>
      <c r="I471" s="275" t="s">
        <v>187</v>
      </c>
      <c r="J471" s="303" t="s">
        <v>129</v>
      </c>
      <c r="K471" s="2"/>
      <c r="L471" s="2"/>
      <c r="BF471"/>
      <c r="BG471"/>
      <c r="BH471"/>
      <c r="BI471"/>
      <c r="BJ471"/>
      <c r="BK471"/>
      <c r="BL471"/>
      <c r="BM471"/>
      <c r="BN471"/>
      <c r="BO471"/>
      <c r="BP471"/>
      <c r="BQ471"/>
      <c r="BR471"/>
      <c r="BS471"/>
      <c r="BT471"/>
    </row>
    <row r="472" spans="1:72" ht="15.75" customHeight="1">
      <c r="A472" s="142" t="s">
        <v>208</v>
      </c>
      <c r="B472" s="147"/>
      <c r="C472" s="414"/>
      <c r="D472" s="215"/>
      <c r="E472" s="281"/>
      <c r="F472" s="361"/>
      <c r="G472" s="277"/>
      <c r="H472" s="277"/>
      <c r="I472" s="277"/>
      <c r="J472" s="302"/>
      <c r="K472" s="2"/>
      <c r="L472" s="2"/>
      <c r="U472" s="8">
        <f t="shared" si="7"/>
        <v>0</v>
      </c>
      <c r="BF472"/>
      <c r="BG472"/>
      <c r="BH472"/>
      <c r="BI472"/>
      <c r="BJ472"/>
      <c r="BK472"/>
      <c r="BL472"/>
      <c r="BM472"/>
      <c r="BN472"/>
      <c r="BO472"/>
      <c r="BP472"/>
      <c r="BQ472"/>
      <c r="BR472"/>
      <c r="BS472"/>
      <c r="BT472"/>
    </row>
    <row r="473" spans="1:72" ht="15.75" customHeight="1">
      <c r="A473" s="142" t="s">
        <v>209</v>
      </c>
      <c r="B473" s="146"/>
      <c r="C473" s="414"/>
      <c r="D473" s="215"/>
      <c r="E473" s="282"/>
      <c r="F473" s="279"/>
      <c r="G473" s="136"/>
      <c r="H473" s="136"/>
      <c r="I473" s="136"/>
      <c r="J473" s="223"/>
      <c r="K473" s="2"/>
      <c r="L473" s="2"/>
      <c r="U473" s="8">
        <f t="shared" si="7"/>
        <v>0</v>
      </c>
      <c r="BF473"/>
      <c r="BG473"/>
      <c r="BH473"/>
      <c r="BI473"/>
      <c r="BJ473"/>
      <c r="BK473"/>
      <c r="BL473"/>
      <c r="BM473"/>
      <c r="BN473"/>
      <c r="BO473"/>
      <c r="BP473"/>
      <c r="BQ473"/>
      <c r="BR473"/>
      <c r="BS473"/>
      <c r="BT473"/>
    </row>
    <row r="474" spans="1:72" ht="15.75" customHeight="1">
      <c r="A474" s="142" t="s">
        <v>190</v>
      </c>
      <c r="B474" s="140">
        <f>B472+B473</f>
        <v>0</v>
      </c>
      <c r="C474" s="414"/>
      <c r="D474" s="215"/>
      <c r="E474" s="282"/>
      <c r="F474" s="279"/>
      <c r="G474" s="136"/>
      <c r="H474" s="136"/>
      <c r="I474" s="136"/>
      <c r="J474" s="223"/>
      <c r="K474" s="2"/>
      <c r="L474" s="2"/>
      <c r="U474" s="8">
        <f t="shared" si="7"/>
        <v>0</v>
      </c>
      <c r="BF474"/>
      <c r="BG474"/>
      <c r="BH474"/>
      <c r="BI474"/>
      <c r="BJ474"/>
      <c r="BK474"/>
      <c r="BL474"/>
      <c r="BM474"/>
      <c r="BN474"/>
      <c r="BO474"/>
      <c r="BP474"/>
      <c r="BQ474"/>
      <c r="BR474"/>
      <c r="BS474"/>
      <c r="BT474"/>
    </row>
    <row r="475" spans="1:72" ht="16.5" customHeight="1">
      <c r="A475" s="142" t="s">
        <v>192</v>
      </c>
      <c r="B475" s="140">
        <f>F481+G481+H481+I481</f>
        <v>0</v>
      </c>
      <c r="C475" s="414"/>
      <c r="D475" s="215"/>
      <c r="E475" s="282"/>
      <c r="F475" s="279"/>
      <c r="G475" s="136"/>
      <c r="H475" s="136"/>
      <c r="I475" s="136"/>
      <c r="J475" s="223"/>
      <c r="K475" s="2"/>
      <c r="L475" s="2"/>
      <c r="U475" s="8">
        <f t="shared" si="7"/>
        <v>0</v>
      </c>
      <c r="BF475"/>
      <c r="BG475"/>
      <c r="BH475"/>
      <c r="BI475"/>
      <c r="BJ475"/>
      <c r="BK475"/>
      <c r="BL475"/>
      <c r="BM475"/>
      <c r="BN475"/>
      <c r="BO475"/>
      <c r="BP475"/>
      <c r="BQ475"/>
      <c r="BR475"/>
      <c r="BS475"/>
      <c r="BT475"/>
    </row>
    <row r="476" spans="1:72" ht="18.75">
      <c r="A476" s="142" t="s">
        <v>58</v>
      </c>
      <c r="B476" s="141">
        <f>B475-B474</f>
        <v>0</v>
      </c>
      <c r="C476" s="414"/>
      <c r="D476" s="215"/>
      <c r="E476" s="282"/>
      <c r="F476" s="279"/>
      <c r="G476" s="136"/>
      <c r="H476" s="136"/>
      <c r="I476" s="136"/>
      <c r="J476" s="223"/>
      <c r="K476" s="2"/>
      <c r="L476" s="2"/>
      <c r="U476" s="8">
        <f t="shared" si="7"/>
        <v>0</v>
      </c>
      <c r="BF476"/>
      <c r="BG476"/>
      <c r="BH476"/>
      <c r="BI476"/>
      <c r="BJ476"/>
      <c r="BK476"/>
      <c r="BL476"/>
      <c r="BM476"/>
      <c r="BN476"/>
      <c r="BO476"/>
      <c r="BP476"/>
      <c r="BQ476"/>
      <c r="BR476"/>
      <c r="BS476"/>
      <c r="BT476"/>
    </row>
    <row r="477" spans="1:72" ht="15.75" customHeight="1" thickBot="1">
      <c r="A477" s="144" t="s">
        <v>194</v>
      </c>
      <c r="B477" s="145"/>
      <c r="C477" s="414"/>
      <c r="D477" s="215"/>
      <c r="E477" s="282"/>
      <c r="F477" s="279"/>
      <c r="G477" s="136"/>
      <c r="H477" s="136"/>
      <c r="I477" s="136"/>
      <c r="J477" s="223"/>
      <c r="K477" s="2"/>
      <c r="L477" s="2"/>
      <c r="U477" s="8">
        <f t="shared" si="7"/>
        <v>0</v>
      </c>
      <c r="BF477"/>
      <c r="BG477"/>
      <c r="BH477"/>
      <c r="BI477"/>
      <c r="BJ477"/>
      <c r="BK477"/>
      <c r="BL477"/>
      <c r="BM477"/>
      <c r="BN477"/>
      <c r="BO477"/>
      <c r="BP477"/>
      <c r="BQ477"/>
      <c r="BR477"/>
      <c r="BS477"/>
      <c r="BT477"/>
    </row>
    <row r="478" spans="1:72" ht="15.75" customHeight="1">
      <c r="A478" s="148" t="s">
        <v>195</v>
      </c>
      <c r="B478" s="533">
        <v>40</v>
      </c>
      <c r="C478" s="414"/>
      <c r="D478" s="215"/>
      <c r="E478" s="282"/>
      <c r="F478" s="279"/>
      <c r="G478" s="136"/>
      <c r="H478" s="136"/>
      <c r="I478" s="136"/>
      <c r="J478" s="223"/>
      <c r="K478" s="2"/>
      <c r="L478" s="2"/>
      <c r="U478" s="8">
        <f t="shared" si="7"/>
        <v>0</v>
      </c>
      <c r="BF478"/>
      <c r="BG478"/>
      <c r="BH478"/>
      <c r="BI478"/>
      <c r="BJ478"/>
      <c r="BK478"/>
      <c r="BL478"/>
      <c r="BM478"/>
      <c r="BN478"/>
      <c r="BO478"/>
      <c r="BP478"/>
      <c r="BQ478"/>
      <c r="BR478"/>
      <c r="BS478"/>
      <c r="BT478"/>
    </row>
    <row r="479" spans="1:72" ht="15.75" customHeight="1">
      <c r="A479" s="149" t="s">
        <v>196</v>
      </c>
      <c r="B479" s="534"/>
      <c r="C479" s="414"/>
      <c r="D479" s="215"/>
      <c r="E479" s="282"/>
      <c r="F479" s="279"/>
      <c r="G479" s="136"/>
      <c r="H479" s="136"/>
      <c r="I479" s="136"/>
      <c r="J479" s="223"/>
      <c r="K479" s="2"/>
      <c r="L479" s="2"/>
      <c r="U479" s="8">
        <f t="shared" si="7"/>
        <v>0</v>
      </c>
      <c r="BF479"/>
      <c r="BG479"/>
      <c r="BH479"/>
      <c r="BI479"/>
      <c r="BJ479"/>
      <c r="BK479"/>
      <c r="BL479"/>
      <c r="BM479"/>
      <c r="BN479"/>
      <c r="BO479"/>
      <c r="BP479"/>
      <c r="BQ479"/>
      <c r="BR479"/>
      <c r="BS479"/>
      <c r="BT479"/>
    </row>
    <row r="480" spans="1:72" ht="16.5" customHeight="1">
      <c r="A480" s="149" t="s">
        <v>197</v>
      </c>
      <c r="B480" s="534"/>
      <c r="C480" s="414"/>
      <c r="D480" s="215"/>
      <c r="E480" s="283"/>
      <c r="F480" s="280"/>
      <c r="G480" s="137"/>
      <c r="H480" s="137"/>
      <c r="I480" s="137"/>
      <c r="J480" s="426"/>
      <c r="K480" s="2"/>
      <c r="L480" s="2"/>
      <c r="U480" s="8">
        <f t="shared" si="7"/>
        <v>0</v>
      </c>
      <c r="BF480"/>
      <c r="BG480"/>
      <c r="BH480"/>
      <c r="BI480"/>
      <c r="BJ480"/>
      <c r="BK480"/>
      <c r="BL480"/>
      <c r="BM480"/>
      <c r="BN480"/>
      <c r="BO480"/>
      <c r="BP480"/>
      <c r="BQ480"/>
      <c r="BR480"/>
      <c r="BS480"/>
      <c r="BT480"/>
    </row>
    <row r="481" spans="1:72" ht="16.5" customHeight="1" thickBot="1">
      <c r="A481" s="150" t="s">
        <v>198</v>
      </c>
      <c r="B481" s="535"/>
      <c r="C481" s="539"/>
      <c r="D481" s="540"/>
      <c r="E481" s="540"/>
      <c r="F481" s="102">
        <f>SUM(F472:F480)</f>
        <v>0</v>
      </c>
      <c r="G481" s="103">
        <f>SUM(G472:G480)</f>
        <v>0</v>
      </c>
      <c r="H481" s="103">
        <f>SUM(H472:H480)</f>
        <v>0</v>
      </c>
      <c r="I481" s="227">
        <f>SUM(I472:I480)</f>
        <v>0</v>
      </c>
      <c r="J481" s="427"/>
      <c r="K481" s="2"/>
      <c r="L481" s="2"/>
      <c r="BF481"/>
      <c r="BG481"/>
      <c r="BH481"/>
      <c r="BI481"/>
      <c r="BJ481"/>
      <c r="BK481"/>
      <c r="BL481"/>
      <c r="BM481"/>
      <c r="BN481"/>
      <c r="BO481"/>
      <c r="BP481"/>
      <c r="BQ481"/>
      <c r="BR481"/>
      <c r="BS481"/>
      <c r="BT481"/>
    </row>
    <row r="482" spans="1:72" s="2" customFormat="1" ht="15.75" thickBot="1">
      <c r="B482" s="230"/>
      <c r="C482" s="413"/>
      <c r="D482" s="232"/>
      <c r="E482" s="100"/>
      <c r="F482" s="104"/>
      <c r="G482" s="104"/>
      <c r="H482" s="104"/>
      <c r="I482" s="104"/>
      <c r="J482" s="226"/>
      <c r="U482" s="8"/>
    </row>
    <row r="483" spans="1:72" ht="56.1" customHeight="1" thickBot="1">
      <c r="A483" s="294" t="s">
        <v>185</v>
      </c>
      <c r="B483" s="295" t="s">
        <v>186</v>
      </c>
      <c r="C483" s="106" t="s">
        <v>122</v>
      </c>
      <c r="D483" s="278" t="s">
        <v>123</v>
      </c>
      <c r="E483" s="322" t="s">
        <v>124</v>
      </c>
      <c r="F483" s="98" t="s">
        <v>125</v>
      </c>
      <c r="G483" s="98" t="s">
        <v>126</v>
      </c>
      <c r="H483" s="98" t="s">
        <v>127</v>
      </c>
      <c r="I483" s="275" t="s">
        <v>187</v>
      </c>
      <c r="J483" s="303" t="s">
        <v>129</v>
      </c>
      <c r="K483" s="2"/>
      <c r="L483" s="2"/>
      <c r="BF483"/>
      <c r="BG483"/>
      <c r="BH483"/>
      <c r="BI483"/>
      <c r="BJ483"/>
      <c r="BK483"/>
      <c r="BL483"/>
      <c r="BM483"/>
      <c r="BN483"/>
      <c r="BO483"/>
      <c r="BP483"/>
      <c r="BQ483"/>
      <c r="BR483"/>
      <c r="BS483"/>
      <c r="BT483"/>
    </row>
    <row r="484" spans="1:72" ht="15.75" customHeight="1">
      <c r="A484" s="142" t="s">
        <v>208</v>
      </c>
      <c r="B484" s="147"/>
      <c r="C484" s="414"/>
      <c r="D484" s="215"/>
      <c r="E484" s="281"/>
      <c r="F484" s="361"/>
      <c r="G484" s="277"/>
      <c r="H484" s="277"/>
      <c r="I484" s="277"/>
      <c r="J484" s="302"/>
      <c r="K484" s="2"/>
      <c r="L484" s="2"/>
      <c r="U484" s="8">
        <f t="shared" si="7"/>
        <v>0</v>
      </c>
      <c r="BF484"/>
      <c r="BG484"/>
      <c r="BH484"/>
      <c r="BI484"/>
      <c r="BJ484"/>
      <c r="BK484"/>
      <c r="BL484"/>
      <c r="BM484"/>
      <c r="BN484"/>
      <c r="BO484"/>
      <c r="BP484"/>
      <c r="BQ484"/>
      <c r="BR484"/>
      <c r="BS484"/>
      <c r="BT484"/>
    </row>
    <row r="485" spans="1:72" ht="15.75" customHeight="1">
      <c r="A485" s="142" t="s">
        <v>209</v>
      </c>
      <c r="B485" s="146"/>
      <c r="C485" s="414"/>
      <c r="D485" s="215"/>
      <c r="E485" s="282"/>
      <c r="F485" s="279"/>
      <c r="G485" s="136"/>
      <c r="H485" s="136"/>
      <c r="I485" s="136"/>
      <c r="J485" s="223"/>
      <c r="K485" s="2"/>
      <c r="L485" s="2"/>
      <c r="U485" s="8">
        <f t="shared" si="7"/>
        <v>0</v>
      </c>
      <c r="BF485"/>
      <c r="BG485"/>
      <c r="BH485"/>
      <c r="BI485"/>
      <c r="BJ485"/>
      <c r="BK485"/>
      <c r="BL485"/>
      <c r="BM485"/>
      <c r="BN485"/>
      <c r="BO485"/>
      <c r="BP485"/>
      <c r="BQ485"/>
      <c r="BR485"/>
      <c r="BS485"/>
      <c r="BT485"/>
    </row>
    <row r="486" spans="1:72" ht="15.75" customHeight="1">
      <c r="A486" s="142" t="s">
        <v>190</v>
      </c>
      <c r="B486" s="140">
        <f>B484+B485</f>
        <v>0</v>
      </c>
      <c r="C486" s="414"/>
      <c r="D486" s="215"/>
      <c r="E486" s="282"/>
      <c r="F486" s="279"/>
      <c r="G486" s="136"/>
      <c r="H486" s="136"/>
      <c r="I486" s="136"/>
      <c r="J486" s="223"/>
      <c r="K486" s="2"/>
      <c r="L486" s="2"/>
      <c r="U486" s="8">
        <f t="shared" si="7"/>
        <v>0</v>
      </c>
      <c r="BF486"/>
      <c r="BG486"/>
      <c r="BH486"/>
      <c r="BI486"/>
      <c r="BJ486"/>
      <c r="BK486"/>
      <c r="BL486"/>
      <c r="BM486"/>
      <c r="BN486"/>
      <c r="BO486"/>
      <c r="BP486"/>
      <c r="BQ486"/>
      <c r="BR486"/>
      <c r="BS486"/>
      <c r="BT486"/>
    </row>
    <row r="487" spans="1:72" ht="16.5" customHeight="1">
      <c r="A487" s="142" t="s">
        <v>192</v>
      </c>
      <c r="B487" s="140">
        <f>F493+G493+H493+I493</f>
        <v>0</v>
      </c>
      <c r="C487" s="414"/>
      <c r="D487" s="215"/>
      <c r="E487" s="282"/>
      <c r="F487" s="279"/>
      <c r="G487" s="136"/>
      <c r="H487" s="136"/>
      <c r="I487" s="136"/>
      <c r="J487" s="223"/>
      <c r="K487" s="2"/>
      <c r="L487" s="2"/>
      <c r="U487" s="8">
        <f t="shared" si="7"/>
        <v>0</v>
      </c>
      <c r="BF487"/>
      <c r="BG487"/>
      <c r="BH487"/>
      <c r="BI487"/>
      <c r="BJ487"/>
      <c r="BK487"/>
      <c r="BL487"/>
      <c r="BM487"/>
      <c r="BN487"/>
      <c r="BO487"/>
      <c r="BP487"/>
      <c r="BQ487"/>
      <c r="BR487"/>
      <c r="BS487"/>
      <c r="BT487"/>
    </row>
    <row r="488" spans="1:72" ht="18.75">
      <c r="A488" s="142" t="s">
        <v>58</v>
      </c>
      <c r="B488" s="141">
        <f>B487-B486</f>
        <v>0</v>
      </c>
      <c r="C488" s="414"/>
      <c r="D488" s="215"/>
      <c r="E488" s="282"/>
      <c r="F488" s="279"/>
      <c r="G488" s="136"/>
      <c r="H488" s="136"/>
      <c r="I488" s="136"/>
      <c r="J488" s="223"/>
      <c r="K488" s="2"/>
      <c r="L488" s="2"/>
      <c r="U488" s="8">
        <f t="shared" si="7"/>
        <v>0</v>
      </c>
      <c r="BF488"/>
      <c r="BG488"/>
      <c r="BH488"/>
      <c r="BI488"/>
      <c r="BJ488"/>
      <c r="BK488"/>
      <c r="BL488"/>
      <c r="BM488"/>
      <c r="BN488"/>
      <c r="BO488"/>
      <c r="BP488"/>
      <c r="BQ488"/>
      <c r="BR488"/>
      <c r="BS488"/>
      <c r="BT488"/>
    </row>
    <row r="489" spans="1:72" ht="15.75" customHeight="1" thickBot="1">
      <c r="A489" s="144" t="s">
        <v>194</v>
      </c>
      <c r="B489" s="145"/>
      <c r="C489" s="414"/>
      <c r="D489" s="215"/>
      <c r="E489" s="282"/>
      <c r="F489" s="279"/>
      <c r="G489" s="136"/>
      <c r="H489" s="136"/>
      <c r="I489" s="136"/>
      <c r="J489" s="223"/>
      <c r="K489" s="2"/>
      <c r="L489" s="2"/>
      <c r="U489" s="8">
        <f t="shared" si="7"/>
        <v>0</v>
      </c>
      <c r="BF489"/>
      <c r="BG489"/>
      <c r="BH489"/>
      <c r="BI489"/>
      <c r="BJ489"/>
      <c r="BK489"/>
      <c r="BL489"/>
      <c r="BM489"/>
      <c r="BN489"/>
      <c r="BO489"/>
      <c r="BP489"/>
      <c r="BQ489"/>
      <c r="BR489"/>
      <c r="BS489"/>
      <c r="BT489"/>
    </row>
    <row r="490" spans="1:72" ht="15.75" customHeight="1">
      <c r="A490" s="148" t="s">
        <v>195</v>
      </c>
      <c r="B490" s="533">
        <v>41</v>
      </c>
      <c r="C490" s="414"/>
      <c r="D490" s="215"/>
      <c r="E490" s="282"/>
      <c r="F490" s="279"/>
      <c r="G490" s="136"/>
      <c r="H490" s="136"/>
      <c r="I490" s="136"/>
      <c r="J490" s="223"/>
      <c r="K490" s="2"/>
      <c r="L490" s="2"/>
      <c r="U490" s="8">
        <f t="shared" si="7"/>
        <v>0</v>
      </c>
      <c r="BF490"/>
      <c r="BG490"/>
      <c r="BH490"/>
      <c r="BI490"/>
      <c r="BJ490"/>
      <c r="BK490"/>
      <c r="BL490"/>
      <c r="BM490"/>
      <c r="BN490"/>
      <c r="BO490"/>
      <c r="BP490"/>
      <c r="BQ490"/>
      <c r="BR490"/>
      <c r="BS490"/>
      <c r="BT490"/>
    </row>
    <row r="491" spans="1:72" ht="15.75" customHeight="1">
      <c r="A491" s="149" t="s">
        <v>196</v>
      </c>
      <c r="B491" s="534"/>
      <c r="C491" s="414"/>
      <c r="D491" s="215"/>
      <c r="E491" s="282"/>
      <c r="F491" s="279"/>
      <c r="G491" s="136"/>
      <c r="H491" s="136"/>
      <c r="I491" s="136"/>
      <c r="J491" s="223"/>
      <c r="K491" s="2"/>
      <c r="L491" s="2"/>
      <c r="U491" s="8">
        <f t="shared" si="7"/>
        <v>0</v>
      </c>
      <c r="BF491"/>
      <c r="BG491"/>
      <c r="BH491"/>
      <c r="BI491"/>
      <c r="BJ491"/>
      <c r="BK491"/>
      <c r="BL491"/>
      <c r="BM491"/>
      <c r="BN491"/>
      <c r="BO491"/>
      <c r="BP491"/>
      <c r="BQ491"/>
      <c r="BR491"/>
      <c r="BS491"/>
      <c r="BT491"/>
    </row>
    <row r="492" spans="1:72" ht="16.5" customHeight="1">
      <c r="A492" s="149" t="s">
        <v>197</v>
      </c>
      <c r="B492" s="534"/>
      <c r="C492" s="414"/>
      <c r="D492" s="215"/>
      <c r="E492" s="283"/>
      <c r="F492" s="280"/>
      <c r="G492" s="137"/>
      <c r="H492" s="137"/>
      <c r="I492" s="137"/>
      <c r="J492" s="426"/>
      <c r="K492" s="2"/>
      <c r="L492" s="2"/>
      <c r="U492" s="8">
        <f t="shared" si="7"/>
        <v>0</v>
      </c>
      <c r="BF492"/>
      <c r="BG492"/>
      <c r="BH492"/>
      <c r="BI492"/>
      <c r="BJ492"/>
      <c r="BK492"/>
      <c r="BL492"/>
      <c r="BM492"/>
      <c r="BN492"/>
      <c r="BO492"/>
      <c r="BP492"/>
      <c r="BQ492"/>
      <c r="BR492"/>
      <c r="BS492"/>
      <c r="BT492"/>
    </row>
    <row r="493" spans="1:72" ht="16.5" customHeight="1" thickBot="1">
      <c r="A493" s="150" t="s">
        <v>198</v>
      </c>
      <c r="B493" s="535"/>
      <c r="C493" s="539"/>
      <c r="D493" s="540"/>
      <c r="E493" s="540"/>
      <c r="F493" s="102">
        <f>SUM(F484:F492)</f>
        <v>0</v>
      </c>
      <c r="G493" s="103">
        <f>SUM(G484:G492)</f>
        <v>0</v>
      </c>
      <c r="H493" s="103">
        <f>SUM(H484:H492)</f>
        <v>0</v>
      </c>
      <c r="I493" s="227">
        <f>SUM(I484:I492)</f>
        <v>0</v>
      </c>
      <c r="J493" s="427"/>
      <c r="K493" s="2"/>
      <c r="L493" s="2"/>
      <c r="BF493"/>
      <c r="BG493"/>
      <c r="BH493"/>
      <c r="BI493"/>
      <c r="BJ493"/>
      <c r="BK493"/>
      <c r="BL493"/>
      <c r="BM493"/>
      <c r="BN493"/>
      <c r="BO493"/>
      <c r="BP493"/>
      <c r="BQ493"/>
      <c r="BR493"/>
      <c r="BS493"/>
      <c r="BT493"/>
    </row>
    <row r="494" spans="1:72" s="2" customFormat="1" ht="15.75" thickBot="1">
      <c r="B494" s="230"/>
      <c r="C494" s="413"/>
      <c r="D494" s="232"/>
      <c r="E494" s="100"/>
      <c r="F494" s="104"/>
      <c r="G494" s="104"/>
      <c r="H494" s="104"/>
      <c r="I494" s="104"/>
      <c r="J494" s="226"/>
      <c r="U494" s="8"/>
    </row>
    <row r="495" spans="1:72" ht="56.1" customHeight="1" thickBot="1">
      <c r="A495" s="294" t="s">
        <v>185</v>
      </c>
      <c r="B495" s="295" t="s">
        <v>186</v>
      </c>
      <c r="C495" s="106" t="s">
        <v>122</v>
      </c>
      <c r="D495" s="278" t="s">
        <v>123</v>
      </c>
      <c r="E495" s="322" t="s">
        <v>124</v>
      </c>
      <c r="F495" s="98" t="s">
        <v>125</v>
      </c>
      <c r="G495" s="98" t="s">
        <v>126</v>
      </c>
      <c r="H495" s="98" t="s">
        <v>127</v>
      </c>
      <c r="I495" s="275" t="s">
        <v>187</v>
      </c>
      <c r="J495" s="303" t="s">
        <v>129</v>
      </c>
      <c r="K495" s="2"/>
      <c r="L495" s="2"/>
      <c r="BF495"/>
      <c r="BG495"/>
      <c r="BH495"/>
      <c r="BI495"/>
      <c r="BJ495"/>
      <c r="BK495"/>
      <c r="BL495"/>
      <c r="BM495"/>
      <c r="BN495"/>
      <c r="BO495"/>
      <c r="BP495"/>
      <c r="BQ495"/>
      <c r="BR495"/>
      <c r="BS495"/>
      <c r="BT495"/>
    </row>
    <row r="496" spans="1:72" ht="15.75" customHeight="1">
      <c r="A496" s="142" t="s">
        <v>208</v>
      </c>
      <c r="B496" s="147"/>
      <c r="C496" s="414"/>
      <c r="D496" s="215"/>
      <c r="E496" s="281"/>
      <c r="F496" s="361"/>
      <c r="G496" s="277"/>
      <c r="H496" s="277"/>
      <c r="I496" s="277"/>
      <c r="J496" s="302"/>
      <c r="K496" s="2"/>
      <c r="L496" s="2"/>
      <c r="U496" s="8">
        <f t="shared" si="7"/>
        <v>0</v>
      </c>
      <c r="BF496"/>
      <c r="BG496"/>
      <c r="BH496"/>
      <c r="BI496"/>
      <c r="BJ496"/>
      <c r="BK496"/>
      <c r="BL496"/>
      <c r="BM496"/>
      <c r="BN496"/>
      <c r="BO496"/>
      <c r="BP496"/>
      <c r="BQ496"/>
      <c r="BR496"/>
      <c r="BS496"/>
      <c r="BT496"/>
    </row>
    <row r="497" spans="1:72" ht="15.75" customHeight="1">
      <c r="A497" s="142" t="s">
        <v>209</v>
      </c>
      <c r="B497" s="146"/>
      <c r="C497" s="414"/>
      <c r="D497" s="215"/>
      <c r="E497" s="282"/>
      <c r="F497" s="279"/>
      <c r="G497" s="136"/>
      <c r="H497" s="136"/>
      <c r="I497" s="136"/>
      <c r="J497" s="223"/>
      <c r="K497" s="2"/>
      <c r="L497" s="2"/>
      <c r="U497" s="8">
        <f t="shared" si="7"/>
        <v>0</v>
      </c>
      <c r="BF497"/>
      <c r="BG497"/>
      <c r="BH497"/>
      <c r="BI497"/>
      <c r="BJ497"/>
      <c r="BK497"/>
      <c r="BL497"/>
      <c r="BM497"/>
      <c r="BN497"/>
      <c r="BO497"/>
      <c r="BP497"/>
      <c r="BQ497"/>
      <c r="BR497"/>
      <c r="BS497"/>
      <c r="BT497"/>
    </row>
    <row r="498" spans="1:72" ht="15.75" customHeight="1">
      <c r="A498" s="142" t="s">
        <v>190</v>
      </c>
      <c r="B498" s="140">
        <f>B496+B497</f>
        <v>0</v>
      </c>
      <c r="C498" s="414"/>
      <c r="D498" s="215"/>
      <c r="E498" s="282"/>
      <c r="F498" s="279"/>
      <c r="G498" s="136"/>
      <c r="H498" s="136"/>
      <c r="I498" s="136"/>
      <c r="J498" s="223"/>
      <c r="K498" s="2"/>
      <c r="L498" s="2"/>
      <c r="U498" s="8">
        <f t="shared" si="7"/>
        <v>0</v>
      </c>
      <c r="BF498"/>
      <c r="BG498"/>
      <c r="BH498"/>
      <c r="BI498"/>
      <c r="BJ498"/>
      <c r="BK498"/>
      <c r="BL498"/>
      <c r="BM498"/>
      <c r="BN498"/>
      <c r="BO498"/>
      <c r="BP498"/>
      <c r="BQ498"/>
      <c r="BR498"/>
      <c r="BS498"/>
      <c r="BT498"/>
    </row>
    <row r="499" spans="1:72" ht="16.5" customHeight="1">
      <c r="A499" s="142" t="s">
        <v>192</v>
      </c>
      <c r="B499" s="140">
        <f>F505+G505+H505+I505</f>
        <v>0</v>
      </c>
      <c r="C499" s="414"/>
      <c r="D499" s="215"/>
      <c r="E499" s="282"/>
      <c r="F499" s="279"/>
      <c r="G499" s="136"/>
      <c r="H499" s="136"/>
      <c r="I499" s="136"/>
      <c r="J499" s="223"/>
      <c r="K499" s="2"/>
      <c r="L499" s="2"/>
      <c r="U499" s="8">
        <f t="shared" si="7"/>
        <v>0</v>
      </c>
      <c r="BF499"/>
      <c r="BG499"/>
      <c r="BH499"/>
      <c r="BI499"/>
      <c r="BJ499"/>
      <c r="BK499"/>
      <c r="BL499"/>
      <c r="BM499"/>
      <c r="BN499"/>
      <c r="BO499"/>
      <c r="BP499"/>
      <c r="BQ499"/>
      <c r="BR499"/>
      <c r="BS499"/>
      <c r="BT499"/>
    </row>
    <row r="500" spans="1:72" ht="18.75">
      <c r="A500" s="142" t="s">
        <v>58</v>
      </c>
      <c r="B500" s="141">
        <f>B499-B498</f>
        <v>0</v>
      </c>
      <c r="C500" s="414"/>
      <c r="D500" s="215"/>
      <c r="E500" s="282"/>
      <c r="F500" s="279"/>
      <c r="G500" s="136"/>
      <c r="H500" s="136"/>
      <c r="I500" s="136"/>
      <c r="J500" s="223"/>
      <c r="K500" s="2"/>
      <c r="L500" s="2"/>
      <c r="U500" s="8">
        <f t="shared" si="7"/>
        <v>0</v>
      </c>
      <c r="BF500"/>
      <c r="BG500"/>
      <c r="BH500"/>
      <c r="BI500"/>
      <c r="BJ500"/>
      <c r="BK500"/>
      <c r="BL500"/>
      <c r="BM500"/>
      <c r="BN500"/>
      <c r="BO500"/>
      <c r="BP500"/>
      <c r="BQ500"/>
      <c r="BR500"/>
      <c r="BS500"/>
      <c r="BT500"/>
    </row>
    <row r="501" spans="1:72" ht="15.75" customHeight="1" thickBot="1">
      <c r="A501" s="144" t="s">
        <v>194</v>
      </c>
      <c r="B501" s="145"/>
      <c r="C501" s="414"/>
      <c r="D501" s="215"/>
      <c r="E501" s="282"/>
      <c r="F501" s="279"/>
      <c r="G501" s="136"/>
      <c r="H501" s="136"/>
      <c r="I501" s="136"/>
      <c r="J501" s="223"/>
      <c r="K501" s="2"/>
      <c r="L501" s="2"/>
      <c r="U501" s="8">
        <f t="shared" si="7"/>
        <v>0</v>
      </c>
      <c r="BF501"/>
      <c r="BG501"/>
      <c r="BH501"/>
      <c r="BI501"/>
      <c r="BJ501"/>
      <c r="BK501"/>
      <c r="BL501"/>
      <c r="BM501"/>
      <c r="BN501"/>
      <c r="BO501"/>
      <c r="BP501"/>
      <c r="BQ501"/>
      <c r="BR501"/>
      <c r="BS501"/>
      <c r="BT501"/>
    </row>
    <row r="502" spans="1:72" ht="15.75" customHeight="1">
      <c r="A502" s="148" t="s">
        <v>195</v>
      </c>
      <c r="B502" s="533">
        <v>42</v>
      </c>
      <c r="C502" s="414"/>
      <c r="D502" s="215"/>
      <c r="E502" s="282"/>
      <c r="F502" s="279"/>
      <c r="G502" s="136"/>
      <c r="H502" s="136"/>
      <c r="I502" s="136"/>
      <c r="J502" s="223"/>
      <c r="K502" s="2"/>
      <c r="L502" s="2"/>
      <c r="U502" s="8">
        <f t="shared" si="7"/>
        <v>0</v>
      </c>
      <c r="BF502"/>
      <c r="BG502"/>
      <c r="BH502"/>
      <c r="BI502"/>
      <c r="BJ502"/>
      <c r="BK502"/>
      <c r="BL502"/>
      <c r="BM502"/>
      <c r="BN502"/>
      <c r="BO502"/>
      <c r="BP502"/>
      <c r="BQ502"/>
      <c r="BR502"/>
      <c r="BS502"/>
      <c r="BT502"/>
    </row>
    <row r="503" spans="1:72" ht="15.75" customHeight="1">
      <c r="A503" s="149" t="s">
        <v>196</v>
      </c>
      <c r="B503" s="534"/>
      <c r="C503" s="414"/>
      <c r="D503" s="215"/>
      <c r="E503" s="282"/>
      <c r="F503" s="279"/>
      <c r="G503" s="136"/>
      <c r="H503" s="136"/>
      <c r="I503" s="136"/>
      <c r="J503" s="223"/>
      <c r="K503" s="2"/>
      <c r="L503" s="2"/>
      <c r="U503" s="8">
        <f t="shared" si="7"/>
        <v>0</v>
      </c>
      <c r="BF503"/>
      <c r="BG503"/>
      <c r="BH503"/>
      <c r="BI503"/>
      <c r="BJ503"/>
      <c r="BK503"/>
      <c r="BL503"/>
      <c r="BM503"/>
      <c r="BN503"/>
      <c r="BO503"/>
      <c r="BP503"/>
      <c r="BQ503"/>
      <c r="BR503"/>
      <c r="BS503"/>
      <c r="BT503"/>
    </row>
    <row r="504" spans="1:72" ht="16.5" customHeight="1">
      <c r="A504" s="149" t="s">
        <v>197</v>
      </c>
      <c r="B504" s="534"/>
      <c r="C504" s="414"/>
      <c r="D504" s="215"/>
      <c r="E504" s="283"/>
      <c r="F504" s="280"/>
      <c r="G504" s="137"/>
      <c r="H504" s="137"/>
      <c r="I504" s="137"/>
      <c r="J504" s="426"/>
      <c r="K504" s="2"/>
      <c r="L504" s="2"/>
      <c r="U504" s="8">
        <f t="shared" si="7"/>
        <v>0</v>
      </c>
      <c r="BF504"/>
      <c r="BG504"/>
      <c r="BH504"/>
      <c r="BI504"/>
      <c r="BJ504"/>
      <c r="BK504"/>
      <c r="BL504"/>
      <c r="BM504"/>
      <c r="BN504"/>
      <c r="BO504"/>
      <c r="BP504"/>
      <c r="BQ504"/>
      <c r="BR504"/>
      <c r="BS504"/>
      <c r="BT504"/>
    </row>
    <row r="505" spans="1:72" ht="16.5" customHeight="1" thickBot="1">
      <c r="A505" s="150" t="s">
        <v>198</v>
      </c>
      <c r="B505" s="535"/>
      <c r="C505" s="539"/>
      <c r="D505" s="540"/>
      <c r="E505" s="540"/>
      <c r="F505" s="102">
        <f>SUM(F496:F504)</f>
        <v>0</v>
      </c>
      <c r="G505" s="103">
        <f>SUM(G496:G504)</f>
        <v>0</v>
      </c>
      <c r="H505" s="103">
        <f>SUM(H496:H504)</f>
        <v>0</v>
      </c>
      <c r="I505" s="227">
        <f>SUM(I496:I504)</f>
        <v>0</v>
      </c>
      <c r="J505" s="427"/>
      <c r="K505" s="2"/>
      <c r="L505" s="2"/>
      <c r="BF505"/>
      <c r="BG505"/>
      <c r="BH505"/>
      <c r="BI505"/>
      <c r="BJ505"/>
      <c r="BK505"/>
      <c r="BL505"/>
      <c r="BM505"/>
      <c r="BN505"/>
      <c r="BO505"/>
      <c r="BP505"/>
      <c r="BQ505"/>
      <c r="BR505"/>
      <c r="BS505"/>
      <c r="BT505"/>
    </row>
    <row r="506" spans="1:72" s="2" customFormat="1" ht="15.75" thickBot="1">
      <c r="B506" s="230"/>
      <c r="C506" s="413"/>
      <c r="D506" s="232"/>
      <c r="E506" s="100"/>
      <c r="F506" s="104"/>
      <c r="G506" s="104"/>
      <c r="H506" s="104"/>
      <c r="I506" s="104"/>
      <c r="J506" s="226"/>
      <c r="U506" s="8"/>
    </row>
    <row r="507" spans="1:72" ht="56.1" customHeight="1" thickBot="1">
      <c r="A507" s="294" t="s">
        <v>185</v>
      </c>
      <c r="B507" s="295" t="s">
        <v>186</v>
      </c>
      <c r="C507" s="106" t="s">
        <v>122</v>
      </c>
      <c r="D507" s="278" t="s">
        <v>123</v>
      </c>
      <c r="E507" s="322" t="s">
        <v>124</v>
      </c>
      <c r="F507" s="98" t="s">
        <v>125</v>
      </c>
      <c r="G507" s="98" t="s">
        <v>126</v>
      </c>
      <c r="H507" s="98" t="s">
        <v>127</v>
      </c>
      <c r="I507" s="275" t="s">
        <v>187</v>
      </c>
      <c r="J507" s="303" t="s">
        <v>129</v>
      </c>
      <c r="K507" s="2"/>
      <c r="L507" s="2"/>
      <c r="BF507"/>
      <c r="BG507"/>
      <c r="BH507"/>
      <c r="BI507"/>
      <c r="BJ507"/>
      <c r="BK507"/>
      <c r="BL507"/>
      <c r="BM507"/>
      <c r="BN507"/>
      <c r="BO507"/>
      <c r="BP507"/>
      <c r="BQ507"/>
      <c r="BR507"/>
      <c r="BS507"/>
      <c r="BT507"/>
    </row>
    <row r="508" spans="1:72" ht="15.75" customHeight="1">
      <c r="A508" s="142" t="s">
        <v>208</v>
      </c>
      <c r="B508" s="147"/>
      <c r="C508" s="414"/>
      <c r="D508" s="215"/>
      <c r="E508" s="281"/>
      <c r="F508" s="361"/>
      <c r="G508" s="277"/>
      <c r="H508" s="277"/>
      <c r="I508" s="277"/>
      <c r="J508" s="302"/>
      <c r="K508" s="2"/>
      <c r="L508" s="2"/>
      <c r="U508" s="8">
        <f t="shared" si="7"/>
        <v>0</v>
      </c>
      <c r="BF508"/>
      <c r="BG508"/>
      <c r="BH508"/>
      <c r="BI508"/>
      <c r="BJ508"/>
      <c r="BK508"/>
      <c r="BL508"/>
      <c r="BM508"/>
      <c r="BN508"/>
      <c r="BO508"/>
      <c r="BP508"/>
      <c r="BQ508"/>
      <c r="BR508"/>
      <c r="BS508"/>
      <c r="BT508"/>
    </row>
    <row r="509" spans="1:72" ht="15.75" customHeight="1">
      <c r="A509" s="142" t="s">
        <v>209</v>
      </c>
      <c r="B509" s="146"/>
      <c r="C509" s="414"/>
      <c r="D509" s="215"/>
      <c r="E509" s="282"/>
      <c r="F509" s="279"/>
      <c r="G509" s="136"/>
      <c r="H509" s="136"/>
      <c r="I509" s="136"/>
      <c r="J509" s="223"/>
      <c r="K509" s="2"/>
      <c r="L509" s="2"/>
      <c r="U509" s="8">
        <f t="shared" si="7"/>
        <v>0</v>
      </c>
      <c r="BF509"/>
      <c r="BG509"/>
      <c r="BH509"/>
      <c r="BI509"/>
      <c r="BJ509"/>
      <c r="BK509"/>
      <c r="BL509"/>
      <c r="BM509"/>
      <c r="BN509"/>
      <c r="BO509"/>
      <c r="BP509"/>
      <c r="BQ509"/>
      <c r="BR509"/>
      <c r="BS509"/>
      <c r="BT509"/>
    </row>
    <row r="510" spans="1:72" ht="15.75" customHeight="1">
      <c r="A510" s="142" t="s">
        <v>190</v>
      </c>
      <c r="B510" s="140">
        <f>B508+B509</f>
        <v>0</v>
      </c>
      <c r="C510" s="414"/>
      <c r="D510" s="215"/>
      <c r="E510" s="282"/>
      <c r="F510" s="279"/>
      <c r="G510" s="136"/>
      <c r="H510" s="136"/>
      <c r="I510" s="136"/>
      <c r="J510" s="223"/>
      <c r="K510" s="2"/>
      <c r="L510" s="2"/>
      <c r="U510" s="8">
        <f t="shared" si="7"/>
        <v>0</v>
      </c>
      <c r="BF510"/>
      <c r="BG510"/>
      <c r="BH510"/>
      <c r="BI510"/>
      <c r="BJ510"/>
      <c r="BK510"/>
      <c r="BL510"/>
      <c r="BM510"/>
      <c r="BN510"/>
      <c r="BO510"/>
      <c r="BP510"/>
      <c r="BQ510"/>
      <c r="BR510"/>
      <c r="BS510"/>
      <c r="BT510"/>
    </row>
    <row r="511" spans="1:72" ht="16.5" customHeight="1">
      <c r="A511" s="142" t="s">
        <v>192</v>
      </c>
      <c r="B511" s="140">
        <f>F517+G517+H517+I517</f>
        <v>0</v>
      </c>
      <c r="C511" s="414"/>
      <c r="D511" s="215"/>
      <c r="E511" s="282"/>
      <c r="F511" s="279"/>
      <c r="G511" s="136"/>
      <c r="H511" s="136"/>
      <c r="I511" s="136"/>
      <c r="J511" s="223"/>
      <c r="K511" s="2"/>
      <c r="L511" s="2"/>
      <c r="U511" s="8">
        <f t="shared" si="7"/>
        <v>0</v>
      </c>
      <c r="BF511"/>
      <c r="BG511"/>
      <c r="BH511"/>
      <c r="BI511"/>
      <c r="BJ511"/>
      <c r="BK511"/>
      <c r="BL511"/>
      <c r="BM511"/>
      <c r="BN511"/>
      <c r="BO511"/>
      <c r="BP511"/>
      <c r="BQ511"/>
      <c r="BR511"/>
      <c r="BS511"/>
      <c r="BT511"/>
    </row>
    <row r="512" spans="1:72" ht="18.75">
      <c r="A512" s="142" t="s">
        <v>58</v>
      </c>
      <c r="B512" s="141">
        <f>B511-B510</f>
        <v>0</v>
      </c>
      <c r="C512" s="414"/>
      <c r="D512" s="215"/>
      <c r="E512" s="282"/>
      <c r="F512" s="279"/>
      <c r="G512" s="136"/>
      <c r="H512" s="136"/>
      <c r="I512" s="136"/>
      <c r="J512" s="223"/>
      <c r="K512" s="2"/>
      <c r="L512" s="2"/>
      <c r="U512" s="8">
        <f t="shared" si="7"/>
        <v>0</v>
      </c>
      <c r="BF512"/>
      <c r="BG512"/>
      <c r="BH512"/>
      <c r="BI512"/>
      <c r="BJ512"/>
      <c r="BK512"/>
      <c r="BL512"/>
      <c r="BM512"/>
      <c r="BN512"/>
      <c r="BO512"/>
      <c r="BP512"/>
      <c r="BQ512"/>
      <c r="BR512"/>
      <c r="BS512"/>
      <c r="BT512"/>
    </row>
    <row r="513" spans="1:72" ht="15.75" customHeight="1" thickBot="1">
      <c r="A513" s="144" t="s">
        <v>194</v>
      </c>
      <c r="B513" s="145"/>
      <c r="C513" s="414"/>
      <c r="D513" s="215"/>
      <c r="E513" s="282"/>
      <c r="F513" s="279"/>
      <c r="G513" s="136"/>
      <c r="H513" s="136"/>
      <c r="I513" s="136"/>
      <c r="J513" s="223"/>
      <c r="K513" s="2"/>
      <c r="L513" s="2"/>
      <c r="U513" s="8">
        <f t="shared" si="7"/>
        <v>0</v>
      </c>
      <c r="BF513"/>
      <c r="BG513"/>
      <c r="BH513"/>
      <c r="BI513"/>
      <c r="BJ513"/>
      <c r="BK513"/>
      <c r="BL513"/>
      <c r="BM513"/>
      <c r="BN513"/>
      <c r="BO513"/>
      <c r="BP513"/>
      <c r="BQ513"/>
      <c r="BR513"/>
      <c r="BS513"/>
      <c r="BT513"/>
    </row>
    <row r="514" spans="1:72" ht="15.75" customHeight="1">
      <c r="A514" s="148" t="s">
        <v>195</v>
      </c>
      <c r="B514" s="533">
        <v>43</v>
      </c>
      <c r="C514" s="414"/>
      <c r="D514" s="215"/>
      <c r="E514" s="282"/>
      <c r="F514" s="279"/>
      <c r="G514" s="136"/>
      <c r="H514" s="136"/>
      <c r="I514" s="136"/>
      <c r="J514" s="223"/>
      <c r="K514" s="2"/>
      <c r="L514" s="2"/>
      <c r="U514" s="8">
        <f t="shared" si="7"/>
        <v>0</v>
      </c>
      <c r="BF514"/>
      <c r="BG514"/>
      <c r="BH514"/>
      <c r="BI514"/>
      <c r="BJ514"/>
      <c r="BK514"/>
      <c r="BL514"/>
      <c r="BM514"/>
      <c r="BN514"/>
      <c r="BO514"/>
      <c r="BP514"/>
      <c r="BQ514"/>
      <c r="BR514"/>
      <c r="BS514"/>
      <c r="BT514"/>
    </row>
    <row r="515" spans="1:72" ht="15.75" customHeight="1">
      <c r="A515" s="149" t="s">
        <v>196</v>
      </c>
      <c r="B515" s="534"/>
      <c r="C515" s="414"/>
      <c r="D515" s="215"/>
      <c r="E515" s="282"/>
      <c r="F515" s="279"/>
      <c r="G515" s="136"/>
      <c r="H515" s="136"/>
      <c r="I515" s="136"/>
      <c r="J515" s="223"/>
      <c r="K515" s="2"/>
      <c r="L515" s="2"/>
      <c r="U515" s="8">
        <f t="shared" si="7"/>
        <v>0</v>
      </c>
      <c r="BF515"/>
      <c r="BG515"/>
      <c r="BH515"/>
      <c r="BI515"/>
      <c r="BJ515"/>
      <c r="BK515"/>
      <c r="BL515"/>
      <c r="BM515"/>
      <c r="BN515"/>
      <c r="BO515"/>
      <c r="BP515"/>
      <c r="BQ515"/>
      <c r="BR515"/>
      <c r="BS515"/>
      <c r="BT515"/>
    </row>
    <row r="516" spans="1:72" ht="16.5" customHeight="1">
      <c r="A516" s="149" t="s">
        <v>197</v>
      </c>
      <c r="B516" s="534"/>
      <c r="C516" s="414"/>
      <c r="D516" s="215"/>
      <c r="E516" s="283"/>
      <c r="F516" s="280"/>
      <c r="G516" s="137"/>
      <c r="H516" s="137"/>
      <c r="I516" s="137"/>
      <c r="J516" s="426"/>
      <c r="K516" s="2"/>
      <c r="L516" s="2"/>
      <c r="U516" s="8">
        <f t="shared" si="7"/>
        <v>0</v>
      </c>
      <c r="BF516"/>
      <c r="BG516"/>
      <c r="BH516"/>
      <c r="BI516"/>
      <c r="BJ516"/>
      <c r="BK516"/>
      <c r="BL516"/>
      <c r="BM516"/>
      <c r="BN516"/>
      <c r="BO516"/>
      <c r="BP516"/>
      <c r="BQ516"/>
      <c r="BR516"/>
      <c r="BS516"/>
      <c r="BT516"/>
    </row>
    <row r="517" spans="1:72" ht="16.5" customHeight="1" thickBot="1">
      <c r="A517" s="150" t="s">
        <v>198</v>
      </c>
      <c r="B517" s="535"/>
      <c r="C517" s="539"/>
      <c r="D517" s="540"/>
      <c r="E517" s="540"/>
      <c r="F517" s="102">
        <f>SUM(F508:F516)</f>
        <v>0</v>
      </c>
      <c r="G517" s="103">
        <f>SUM(G508:G516)</f>
        <v>0</v>
      </c>
      <c r="H517" s="103">
        <f>SUM(H508:H516)</f>
        <v>0</v>
      </c>
      <c r="I517" s="227">
        <f>SUM(I508:I516)</f>
        <v>0</v>
      </c>
      <c r="J517" s="427"/>
      <c r="K517" s="2"/>
      <c r="L517" s="2"/>
      <c r="BF517"/>
      <c r="BG517"/>
      <c r="BH517"/>
      <c r="BI517"/>
      <c r="BJ517"/>
      <c r="BK517"/>
      <c r="BL517"/>
      <c r="BM517"/>
      <c r="BN517"/>
      <c r="BO517"/>
      <c r="BP517"/>
      <c r="BQ517"/>
      <c r="BR517"/>
      <c r="BS517"/>
      <c r="BT517"/>
    </row>
    <row r="518" spans="1:72" s="2" customFormat="1" ht="15.75" thickBot="1">
      <c r="B518" s="230"/>
      <c r="C518" s="413"/>
      <c r="D518" s="232"/>
      <c r="E518" s="100"/>
      <c r="F518" s="104"/>
      <c r="G518" s="104"/>
      <c r="H518" s="104"/>
      <c r="I518" s="104"/>
      <c r="J518" s="226"/>
      <c r="U518" s="8"/>
    </row>
    <row r="519" spans="1:72" ht="56.1" customHeight="1" thickBot="1">
      <c r="A519" s="294" t="s">
        <v>185</v>
      </c>
      <c r="B519" s="295" t="s">
        <v>186</v>
      </c>
      <c r="C519" s="106" t="s">
        <v>122</v>
      </c>
      <c r="D519" s="278" t="s">
        <v>123</v>
      </c>
      <c r="E519" s="322" t="s">
        <v>124</v>
      </c>
      <c r="F519" s="98" t="s">
        <v>125</v>
      </c>
      <c r="G519" s="98" t="s">
        <v>126</v>
      </c>
      <c r="H519" s="98" t="s">
        <v>127</v>
      </c>
      <c r="I519" s="275" t="s">
        <v>187</v>
      </c>
      <c r="J519" s="303" t="s">
        <v>129</v>
      </c>
      <c r="K519" s="2"/>
      <c r="L519" s="2"/>
      <c r="BF519"/>
      <c r="BG519"/>
      <c r="BH519"/>
      <c r="BI519"/>
      <c r="BJ519"/>
      <c r="BK519"/>
      <c r="BL519"/>
      <c r="BM519"/>
      <c r="BN519"/>
      <c r="BO519"/>
      <c r="BP519"/>
      <c r="BQ519"/>
      <c r="BR519"/>
      <c r="BS519"/>
      <c r="BT519"/>
    </row>
    <row r="520" spans="1:72" ht="15.75" customHeight="1">
      <c r="A520" s="142" t="s">
        <v>208</v>
      </c>
      <c r="B520" s="147"/>
      <c r="C520" s="414"/>
      <c r="D520" s="215"/>
      <c r="E520" s="281"/>
      <c r="F520" s="361"/>
      <c r="G520" s="277"/>
      <c r="H520" s="277"/>
      <c r="I520" s="277"/>
      <c r="J520" s="302"/>
      <c r="K520" s="2"/>
      <c r="L520" s="2"/>
      <c r="U520" s="8">
        <f t="shared" ref="U520:U580" si="8">IF(H520&gt;=1,1,0)</f>
        <v>0</v>
      </c>
      <c r="BF520"/>
      <c r="BG520"/>
      <c r="BH520"/>
      <c r="BI520"/>
      <c r="BJ520"/>
      <c r="BK520"/>
      <c r="BL520"/>
      <c r="BM520"/>
      <c r="BN520"/>
      <c r="BO520"/>
      <c r="BP520"/>
      <c r="BQ520"/>
      <c r="BR520"/>
      <c r="BS520"/>
      <c r="BT520"/>
    </row>
    <row r="521" spans="1:72" ht="15.75" customHeight="1">
      <c r="A521" s="142" t="s">
        <v>209</v>
      </c>
      <c r="B521" s="146"/>
      <c r="C521" s="414"/>
      <c r="D521" s="215"/>
      <c r="E521" s="282"/>
      <c r="F521" s="279"/>
      <c r="G521" s="136"/>
      <c r="H521" s="136"/>
      <c r="I521" s="136"/>
      <c r="J521" s="223"/>
      <c r="K521" s="2"/>
      <c r="L521" s="2"/>
      <c r="U521" s="8">
        <f t="shared" si="8"/>
        <v>0</v>
      </c>
      <c r="BF521"/>
      <c r="BG521"/>
      <c r="BH521"/>
      <c r="BI521"/>
      <c r="BJ521"/>
      <c r="BK521"/>
      <c r="BL521"/>
      <c r="BM521"/>
      <c r="BN521"/>
      <c r="BO521"/>
      <c r="BP521"/>
      <c r="BQ521"/>
      <c r="BR521"/>
      <c r="BS521"/>
      <c r="BT521"/>
    </row>
    <row r="522" spans="1:72" ht="15.75" customHeight="1">
      <c r="A522" s="142" t="s">
        <v>190</v>
      </c>
      <c r="B522" s="140">
        <f>B520+B521</f>
        <v>0</v>
      </c>
      <c r="C522" s="414"/>
      <c r="D522" s="215"/>
      <c r="E522" s="282"/>
      <c r="F522" s="279"/>
      <c r="G522" s="136"/>
      <c r="H522" s="136"/>
      <c r="I522" s="136"/>
      <c r="J522" s="223"/>
      <c r="K522" s="2"/>
      <c r="L522" s="2"/>
      <c r="U522" s="8">
        <f t="shared" si="8"/>
        <v>0</v>
      </c>
      <c r="BF522"/>
      <c r="BG522"/>
      <c r="BH522"/>
      <c r="BI522"/>
      <c r="BJ522"/>
      <c r="BK522"/>
      <c r="BL522"/>
      <c r="BM522"/>
      <c r="BN522"/>
      <c r="BO522"/>
      <c r="BP522"/>
      <c r="BQ522"/>
      <c r="BR522"/>
      <c r="BS522"/>
      <c r="BT522"/>
    </row>
    <row r="523" spans="1:72" ht="16.5" customHeight="1">
      <c r="A523" s="142" t="s">
        <v>192</v>
      </c>
      <c r="B523" s="140">
        <f>F529+G529+H529+I529</f>
        <v>0</v>
      </c>
      <c r="C523" s="414"/>
      <c r="D523" s="215"/>
      <c r="E523" s="282"/>
      <c r="F523" s="279"/>
      <c r="G523" s="136"/>
      <c r="H523" s="136"/>
      <c r="I523" s="136"/>
      <c r="J523" s="223"/>
      <c r="K523" s="2"/>
      <c r="L523" s="2"/>
      <c r="U523" s="8">
        <f t="shared" si="8"/>
        <v>0</v>
      </c>
      <c r="BF523"/>
      <c r="BG523"/>
      <c r="BH523"/>
      <c r="BI523"/>
      <c r="BJ523"/>
      <c r="BK523"/>
      <c r="BL523"/>
      <c r="BM523"/>
      <c r="BN523"/>
      <c r="BO523"/>
      <c r="BP523"/>
      <c r="BQ523"/>
      <c r="BR523"/>
      <c r="BS523"/>
      <c r="BT523"/>
    </row>
    <row r="524" spans="1:72" ht="18.75">
      <c r="A524" s="142" t="s">
        <v>58</v>
      </c>
      <c r="B524" s="141">
        <f>B523-B522</f>
        <v>0</v>
      </c>
      <c r="C524" s="414"/>
      <c r="D524" s="215"/>
      <c r="E524" s="282"/>
      <c r="F524" s="279"/>
      <c r="G524" s="136"/>
      <c r="H524" s="136"/>
      <c r="I524" s="136"/>
      <c r="J524" s="223"/>
      <c r="K524" s="2"/>
      <c r="L524" s="2"/>
      <c r="U524" s="8">
        <f t="shared" si="8"/>
        <v>0</v>
      </c>
      <c r="BF524"/>
      <c r="BG524"/>
      <c r="BH524"/>
      <c r="BI524"/>
      <c r="BJ524"/>
      <c r="BK524"/>
      <c r="BL524"/>
      <c r="BM524"/>
      <c r="BN524"/>
      <c r="BO524"/>
      <c r="BP524"/>
      <c r="BQ524"/>
      <c r="BR524"/>
      <c r="BS524"/>
      <c r="BT524"/>
    </row>
    <row r="525" spans="1:72" ht="15.75" customHeight="1" thickBot="1">
      <c r="A525" s="144" t="s">
        <v>194</v>
      </c>
      <c r="B525" s="145"/>
      <c r="C525" s="414"/>
      <c r="D525" s="215"/>
      <c r="E525" s="282"/>
      <c r="F525" s="279"/>
      <c r="G525" s="136"/>
      <c r="H525" s="136"/>
      <c r="I525" s="136"/>
      <c r="J525" s="223"/>
      <c r="K525" s="2"/>
      <c r="L525" s="2"/>
      <c r="U525" s="8">
        <f t="shared" si="8"/>
        <v>0</v>
      </c>
      <c r="BF525"/>
      <c r="BG525"/>
      <c r="BH525"/>
      <c r="BI525"/>
      <c r="BJ525"/>
      <c r="BK525"/>
      <c r="BL525"/>
      <c r="BM525"/>
      <c r="BN525"/>
      <c r="BO525"/>
      <c r="BP525"/>
      <c r="BQ525"/>
      <c r="BR525"/>
      <c r="BS525"/>
      <c r="BT525"/>
    </row>
    <row r="526" spans="1:72" ht="15.75" customHeight="1">
      <c r="A526" s="148" t="s">
        <v>195</v>
      </c>
      <c r="B526" s="533">
        <v>44</v>
      </c>
      <c r="C526" s="414"/>
      <c r="D526" s="215"/>
      <c r="E526" s="282"/>
      <c r="F526" s="279"/>
      <c r="G526" s="136"/>
      <c r="H526" s="136"/>
      <c r="I526" s="136"/>
      <c r="J526" s="223"/>
      <c r="K526" s="2"/>
      <c r="L526" s="2"/>
      <c r="U526" s="8">
        <f t="shared" si="8"/>
        <v>0</v>
      </c>
      <c r="BF526"/>
      <c r="BG526"/>
      <c r="BH526"/>
      <c r="BI526"/>
      <c r="BJ526"/>
      <c r="BK526"/>
      <c r="BL526"/>
      <c r="BM526"/>
      <c r="BN526"/>
      <c r="BO526"/>
      <c r="BP526"/>
      <c r="BQ526"/>
      <c r="BR526"/>
      <c r="BS526"/>
      <c r="BT526"/>
    </row>
    <row r="527" spans="1:72" ht="15.75" customHeight="1">
      <c r="A527" s="149" t="s">
        <v>196</v>
      </c>
      <c r="B527" s="534"/>
      <c r="C527" s="414"/>
      <c r="D527" s="215"/>
      <c r="E527" s="282"/>
      <c r="F527" s="279"/>
      <c r="G527" s="136"/>
      <c r="H527" s="136"/>
      <c r="I527" s="136"/>
      <c r="J527" s="223"/>
      <c r="K527" s="2"/>
      <c r="L527" s="2"/>
      <c r="U527" s="8">
        <f t="shared" si="8"/>
        <v>0</v>
      </c>
      <c r="BF527"/>
      <c r="BG527"/>
      <c r="BH527"/>
      <c r="BI527"/>
      <c r="BJ527"/>
      <c r="BK527"/>
      <c r="BL527"/>
      <c r="BM527"/>
      <c r="BN527"/>
      <c r="BO527"/>
      <c r="BP527"/>
      <c r="BQ527"/>
      <c r="BR527"/>
      <c r="BS527"/>
      <c r="BT527"/>
    </row>
    <row r="528" spans="1:72" ht="16.5" customHeight="1">
      <c r="A528" s="149" t="s">
        <v>197</v>
      </c>
      <c r="B528" s="534"/>
      <c r="C528" s="414"/>
      <c r="D528" s="215"/>
      <c r="E528" s="283"/>
      <c r="F528" s="280"/>
      <c r="G528" s="137"/>
      <c r="H528" s="137"/>
      <c r="I528" s="137"/>
      <c r="J528" s="426"/>
      <c r="K528" s="2"/>
      <c r="L528" s="2"/>
      <c r="U528" s="8">
        <f t="shared" si="8"/>
        <v>0</v>
      </c>
      <c r="BF528"/>
      <c r="BG528"/>
      <c r="BH528"/>
      <c r="BI528"/>
      <c r="BJ528"/>
      <c r="BK528"/>
      <c r="BL528"/>
      <c r="BM528"/>
      <c r="BN528"/>
      <c r="BO528"/>
      <c r="BP528"/>
      <c r="BQ528"/>
      <c r="BR528"/>
      <c r="BS528"/>
      <c r="BT528"/>
    </row>
    <row r="529" spans="1:72" ht="16.5" customHeight="1" thickBot="1">
      <c r="A529" s="150" t="s">
        <v>198</v>
      </c>
      <c r="B529" s="535"/>
      <c r="C529" s="539"/>
      <c r="D529" s="540"/>
      <c r="E529" s="540"/>
      <c r="F529" s="102">
        <f>SUM(F520:F528)</f>
        <v>0</v>
      </c>
      <c r="G529" s="103">
        <f>SUM(G520:G528)</f>
        <v>0</v>
      </c>
      <c r="H529" s="103">
        <f>SUM(H520:H528)</f>
        <v>0</v>
      </c>
      <c r="I529" s="227">
        <f>SUM(I520:I528)</f>
        <v>0</v>
      </c>
      <c r="J529" s="427"/>
      <c r="K529" s="2"/>
      <c r="L529" s="2"/>
      <c r="BF529"/>
      <c r="BG529"/>
      <c r="BH529"/>
      <c r="BI529"/>
      <c r="BJ529"/>
      <c r="BK529"/>
      <c r="BL529"/>
      <c r="BM529"/>
      <c r="BN529"/>
      <c r="BO529"/>
      <c r="BP529"/>
      <c r="BQ529"/>
      <c r="BR529"/>
      <c r="BS529"/>
      <c r="BT529"/>
    </row>
    <row r="530" spans="1:72" s="2" customFormat="1" ht="15.75" thickBot="1">
      <c r="B530" s="230"/>
      <c r="C530" s="413"/>
      <c r="D530" s="232"/>
      <c r="E530" s="100"/>
      <c r="F530" s="104"/>
      <c r="G530" s="104"/>
      <c r="H530" s="104"/>
      <c r="I530" s="104"/>
      <c r="J530" s="226"/>
      <c r="U530" s="8"/>
    </row>
    <row r="531" spans="1:72" ht="56.1" customHeight="1" thickBot="1">
      <c r="A531" s="294" t="s">
        <v>185</v>
      </c>
      <c r="B531" s="295" t="s">
        <v>186</v>
      </c>
      <c r="C531" s="106" t="s">
        <v>122</v>
      </c>
      <c r="D531" s="278" t="s">
        <v>123</v>
      </c>
      <c r="E531" s="322" t="s">
        <v>124</v>
      </c>
      <c r="F531" s="98" t="s">
        <v>125</v>
      </c>
      <c r="G531" s="98" t="s">
        <v>126</v>
      </c>
      <c r="H531" s="98" t="s">
        <v>127</v>
      </c>
      <c r="I531" s="275" t="s">
        <v>187</v>
      </c>
      <c r="J531" s="303" t="s">
        <v>129</v>
      </c>
      <c r="K531" s="2"/>
      <c r="L531" s="2"/>
      <c r="BF531"/>
      <c r="BG531"/>
      <c r="BH531"/>
      <c r="BI531"/>
      <c r="BJ531"/>
      <c r="BK531"/>
      <c r="BL531"/>
      <c r="BM531"/>
      <c r="BN531"/>
      <c r="BO531"/>
      <c r="BP531"/>
      <c r="BQ531"/>
      <c r="BR531"/>
      <c r="BS531"/>
      <c r="BT531"/>
    </row>
    <row r="532" spans="1:72" ht="15.75" customHeight="1">
      <c r="A532" s="142" t="s">
        <v>208</v>
      </c>
      <c r="B532" s="147"/>
      <c r="C532" s="414"/>
      <c r="D532" s="215"/>
      <c r="E532" s="281"/>
      <c r="F532" s="361"/>
      <c r="G532" s="277"/>
      <c r="H532" s="277"/>
      <c r="I532" s="277"/>
      <c r="J532" s="302"/>
      <c r="K532" s="2"/>
      <c r="L532" s="2"/>
      <c r="U532" s="8">
        <f t="shared" si="8"/>
        <v>0</v>
      </c>
      <c r="BF532"/>
      <c r="BG532"/>
      <c r="BH532"/>
      <c r="BI532"/>
      <c r="BJ532"/>
      <c r="BK532"/>
      <c r="BL532"/>
      <c r="BM532"/>
      <c r="BN532"/>
      <c r="BO532"/>
      <c r="BP532"/>
      <c r="BQ532"/>
      <c r="BR532"/>
      <c r="BS532"/>
      <c r="BT532"/>
    </row>
    <row r="533" spans="1:72" ht="15.75" customHeight="1">
      <c r="A533" s="142" t="s">
        <v>209</v>
      </c>
      <c r="B533" s="146"/>
      <c r="C533" s="414"/>
      <c r="D533" s="215"/>
      <c r="E533" s="282"/>
      <c r="F533" s="279"/>
      <c r="G533" s="136"/>
      <c r="H533" s="136"/>
      <c r="I533" s="136"/>
      <c r="J533" s="223"/>
      <c r="K533" s="2"/>
      <c r="L533" s="2"/>
      <c r="U533" s="8">
        <f t="shared" si="8"/>
        <v>0</v>
      </c>
      <c r="BF533"/>
      <c r="BG533"/>
      <c r="BH533"/>
      <c r="BI533"/>
      <c r="BJ533"/>
      <c r="BK533"/>
      <c r="BL533"/>
      <c r="BM533"/>
      <c r="BN533"/>
      <c r="BO533"/>
      <c r="BP533"/>
      <c r="BQ533"/>
      <c r="BR533"/>
      <c r="BS533"/>
      <c r="BT533"/>
    </row>
    <row r="534" spans="1:72" ht="15.75" customHeight="1">
      <c r="A534" s="142" t="s">
        <v>190</v>
      </c>
      <c r="B534" s="140">
        <f>B532+B533</f>
        <v>0</v>
      </c>
      <c r="C534" s="414"/>
      <c r="D534" s="215"/>
      <c r="E534" s="282"/>
      <c r="F534" s="279"/>
      <c r="G534" s="136"/>
      <c r="H534" s="136"/>
      <c r="I534" s="136"/>
      <c r="J534" s="223"/>
      <c r="K534" s="2"/>
      <c r="L534" s="2"/>
      <c r="U534" s="8">
        <f t="shared" si="8"/>
        <v>0</v>
      </c>
      <c r="BF534"/>
      <c r="BG534"/>
      <c r="BH534"/>
      <c r="BI534"/>
      <c r="BJ534"/>
      <c r="BK534"/>
      <c r="BL534"/>
      <c r="BM534"/>
      <c r="BN534"/>
      <c r="BO534"/>
      <c r="BP534"/>
      <c r="BQ534"/>
      <c r="BR534"/>
      <c r="BS534"/>
      <c r="BT534"/>
    </row>
    <row r="535" spans="1:72" ht="16.5" customHeight="1">
      <c r="A535" s="142" t="s">
        <v>192</v>
      </c>
      <c r="B535" s="140">
        <f>F541+G541+H541+I541</f>
        <v>0</v>
      </c>
      <c r="C535" s="414"/>
      <c r="D535" s="215"/>
      <c r="E535" s="282"/>
      <c r="F535" s="279"/>
      <c r="G535" s="136"/>
      <c r="H535" s="136"/>
      <c r="I535" s="136"/>
      <c r="J535" s="223"/>
      <c r="K535" s="2"/>
      <c r="L535" s="2"/>
      <c r="U535" s="8">
        <f t="shared" si="8"/>
        <v>0</v>
      </c>
      <c r="BF535"/>
      <c r="BG535"/>
      <c r="BH535"/>
      <c r="BI535"/>
      <c r="BJ535"/>
      <c r="BK535"/>
      <c r="BL535"/>
      <c r="BM535"/>
      <c r="BN535"/>
      <c r="BO535"/>
      <c r="BP535"/>
      <c r="BQ535"/>
      <c r="BR535"/>
      <c r="BS535"/>
      <c r="BT535"/>
    </row>
    <row r="536" spans="1:72" ht="18.75">
      <c r="A536" s="142" t="s">
        <v>58</v>
      </c>
      <c r="B536" s="141">
        <f>B535-B534</f>
        <v>0</v>
      </c>
      <c r="C536" s="414"/>
      <c r="D536" s="215"/>
      <c r="E536" s="282"/>
      <c r="F536" s="279"/>
      <c r="G536" s="136"/>
      <c r="H536" s="136"/>
      <c r="I536" s="136"/>
      <c r="J536" s="223"/>
      <c r="K536" s="2"/>
      <c r="L536" s="2"/>
      <c r="U536" s="8">
        <f t="shared" si="8"/>
        <v>0</v>
      </c>
      <c r="BF536"/>
      <c r="BG536"/>
      <c r="BH536"/>
      <c r="BI536"/>
      <c r="BJ536"/>
      <c r="BK536"/>
      <c r="BL536"/>
      <c r="BM536"/>
      <c r="BN536"/>
      <c r="BO536"/>
      <c r="BP536"/>
      <c r="BQ536"/>
      <c r="BR536"/>
      <c r="BS536"/>
      <c r="BT536"/>
    </row>
    <row r="537" spans="1:72" ht="15.75" customHeight="1" thickBot="1">
      <c r="A537" s="144" t="s">
        <v>194</v>
      </c>
      <c r="B537" s="145"/>
      <c r="C537" s="414"/>
      <c r="D537" s="215"/>
      <c r="E537" s="282"/>
      <c r="F537" s="279"/>
      <c r="G537" s="136"/>
      <c r="H537" s="136"/>
      <c r="I537" s="136"/>
      <c r="J537" s="223"/>
      <c r="K537" s="2"/>
      <c r="L537" s="2"/>
      <c r="U537" s="8">
        <f t="shared" si="8"/>
        <v>0</v>
      </c>
      <c r="BF537"/>
      <c r="BG537"/>
      <c r="BH537"/>
      <c r="BI537"/>
      <c r="BJ537"/>
      <c r="BK537"/>
      <c r="BL537"/>
      <c r="BM537"/>
      <c r="BN537"/>
      <c r="BO537"/>
      <c r="BP537"/>
      <c r="BQ537"/>
      <c r="BR537"/>
      <c r="BS537"/>
      <c r="BT537"/>
    </row>
    <row r="538" spans="1:72" ht="15.75" customHeight="1">
      <c r="A538" s="148" t="s">
        <v>195</v>
      </c>
      <c r="B538" s="533">
        <v>45</v>
      </c>
      <c r="C538" s="414"/>
      <c r="D538" s="215"/>
      <c r="E538" s="282"/>
      <c r="F538" s="279"/>
      <c r="G538" s="136"/>
      <c r="H538" s="136"/>
      <c r="I538" s="136"/>
      <c r="J538" s="223"/>
      <c r="K538" s="2"/>
      <c r="L538" s="2"/>
      <c r="U538" s="8">
        <f t="shared" si="8"/>
        <v>0</v>
      </c>
      <c r="BF538"/>
      <c r="BG538"/>
      <c r="BH538"/>
      <c r="BI538"/>
      <c r="BJ538"/>
      <c r="BK538"/>
      <c r="BL538"/>
      <c r="BM538"/>
      <c r="BN538"/>
      <c r="BO538"/>
      <c r="BP538"/>
      <c r="BQ538"/>
      <c r="BR538"/>
      <c r="BS538"/>
      <c r="BT538"/>
    </row>
    <row r="539" spans="1:72" ht="15.75" customHeight="1">
      <c r="A539" s="149" t="s">
        <v>196</v>
      </c>
      <c r="B539" s="534"/>
      <c r="C539" s="414"/>
      <c r="D539" s="215"/>
      <c r="E539" s="282"/>
      <c r="F539" s="279"/>
      <c r="G539" s="136"/>
      <c r="H539" s="136"/>
      <c r="I539" s="136"/>
      <c r="J539" s="223"/>
      <c r="K539" s="2"/>
      <c r="L539" s="2"/>
      <c r="U539" s="8">
        <f t="shared" si="8"/>
        <v>0</v>
      </c>
      <c r="BF539"/>
      <c r="BG539"/>
      <c r="BH539"/>
      <c r="BI539"/>
      <c r="BJ539"/>
      <c r="BK539"/>
      <c r="BL539"/>
      <c r="BM539"/>
      <c r="BN539"/>
      <c r="BO539"/>
      <c r="BP539"/>
      <c r="BQ539"/>
      <c r="BR539"/>
      <c r="BS539"/>
      <c r="BT539"/>
    </row>
    <row r="540" spans="1:72" ht="16.5" customHeight="1">
      <c r="A540" s="149" t="s">
        <v>197</v>
      </c>
      <c r="B540" s="534"/>
      <c r="C540" s="414"/>
      <c r="D540" s="215"/>
      <c r="E540" s="283"/>
      <c r="F540" s="280"/>
      <c r="G540" s="137"/>
      <c r="H540" s="137"/>
      <c r="I540" s="137"/>
      <c r="J540" s="426"/>
      <c r="K540" s="2"/>
      <c r="L540" s="2"/>
      <c r="U540" s="8">
        <f t="shared" si="8"/>
        <v>0</v>
      </c>
      <c r="BF540"/>
      <c r="BG540"/>
      <c r="BH540"/>
      <c r="BI540"/>
      <c r="BJ540"/>
      <c r="BK540"/>
      <c r="BL540"/>
      <c r="BM540"/>
      <c r="BN540"/>
      <c r="BO540"/>
      <c r="BP540"/>
      <c r="BQ540"/>
      <c r="BR540"/>
      <c r="BS540"/>
      <c r="BT540"/>
    </row>
    <row r="541" spans="1:72" ht="16.5" customHeight="1" thickBot="1">
      <c r="A541" s="150" t="s">
        <v>198</v>
      </c>
      <c r="B541" s="535"/>
      <c r="C541" s="539"/>
      <c r="D541" s="540"/>
      <c r="E541" s="540"/>
      <c r="F541" s="102">
        <f>SUM(F532:F540)</f>
        <v>0</v>
      </c>
      <c r="G541" s="103">
        <f>SUM(G532:G540)</f>
        <v>0</v>
      </c>
      <c r="H541" s="103">
        <f>SUM(H532:H540)</f>
        <v>0</v>
      </c>
      <c r="I541" s="227">
        <f>SUM(I532:I540)</f>
        <v>0</v>
      </c>
      <c r="J541" s="427"/>
      <c r="K541" s="2"/>
      <c r="L541" s="2"/>
      <c r="BF541"/>
      <c r="BG541"/>
      <c r="BH541"/>
      <c r="BI541"/>
      <c r="BJ541"/>
      <c r="BK541"/>
      <c r="BL541"/>
      <c r="BM541"/>
      <c r="BN541"/>
      <c r="BO541"/>
      <c r="BP541"/>
      <c r="BQ541"/>
      <c r="BR541"/>
      <c r="BS541"/>
      <c r="BT541"/>
    </row>
    <row r="542" spans="1:72" s="2" customFormat="1" ht="15.75" thickBot="1">
      <c r="B542" s="230"/>
      <c r="C542" s="413"/>
      <c r="D542" s="232"/>
      <c r="E542" s="100"/>
      <c r="F542" s="104"/>
      <c r="G542" s="104"/>
      <c r="H542" s="104"/>
      <c r="I542" s="104"/>
      <c r="J542" s="226"/>
      <c r="U542" s="8"/>
    </row>
    <row r="543" spans="1:72" ht="56.1" customHeight="1" thickBot="1">
      <c r="A543" s="294" t="s">
        <v>185</v>
      </c>
      <c r="B543" s="295" t="s">
        <v>186</v>
      </c>
      <c r="C543" s="106" t="s">
        <v>122</v>
      </c>
      <c r="D543" s="278" t="s">
        <v>123</v>
      </c>
      <c r="E543" s="322" t="s">
        <v>124</v>
      </c>
      <c r="F543" s="98" t="s">
        <v>125</v>
      </c>
      <c r="G543" s="98" t="s">
        <v>126</v>
      </c>
      <c r="H543" s="98" t="s">
        <v>127</v>
      </c>
      <c r="I543" s="275" t="s">
        <v>187</v>
      </c>
      <c r="J543" s="303" t="s">
        <v>129</v>
      </c>
      <c r="K543" s="2"/>
      <c r="L543" s="2"/>
      <c r="BF543"/>
      <c r="BG543"/>
      <c r="BH543"/>
      <c r="BI543"/>
      <c r="BJ543"/>
      <c r="BK543"/>
      <c r="BL543"/>
      <c r="BM543"/>
      <c r="BN543"/>
      <c r="BO543"/>
      <c r="BP543"/>
      <c r="BQ543"/>
      <c r="BR543"/>
      <c r="BS543"/>
      <c r="BT543"/>
    </row>
    <row r="544" spans="1:72" ht="15.75" customHeight="1">
      <c r="A544" s="142" t="s">
        <v>208</v>
      </c>
      <c r="B544" s="147"/>
      <c r="C544" s="414"/>
      <c r="D544" s="215"/>
      <c r="E544" s="281"/>
      <c r="F544" s="361"/>
      <c r="G544" s="277"/>
      <c r="H544" s="277"/>
      <c r="I544" s="277"/>
      <c r="J544" s="302"/>
      <c r="K544" s="2"/>
      <c r="L544" s="2"/>
      <c r="U544" s="8">
        <f t="shared" si="8"/>
        <v>0</v>
      </c>
      <c r="BF544"/>
      <c r="BG544"/>
      <c r="BH544"/>
      <c r="BI544"/>
      <c r="BJ544"/>
      <c r="BK544"/>
      <c r="BL544"/>
      <c r="BM544"/>
      <c r="BN544"/>
      <c r="BO544"/>
      <c r="BP544"/>
      <c r="BQ544"/>
      <c r="BR544"/>
      <c r="BS544"/>
      <c r="BT544"/>
    </row>
    <row r="545" spans="1:72" ht="15.75" customHeight="1">
      <c r="A545" s="142" t="s">
        <v>209</v>
      </c>
      <c r="B545" s="146"/>
      <c r="C545" s="414"/>
      <c r="D545" s="215"/>
      <c r="E545" s="282"/>
      <c r="F545" s="279"/>
      <c r="G545" s="136"/>
      <c r="H545" s="136"/>
      <c r="I545" s="136"/>
      <c r="J545" s="223"/>
      <c r="K545" s="2"/>
      <c r="L545" s="2"/>
      <c r="U545" s="8">
        <f t="shared" si="8"/>
        <v>0</v>
      </c>
      <c r="BF545"/>
      <c r="BG545"/>
      <c r="BH545"/>
      <c r="BI545"/>
      <c r="BJ545"/>
      <c r="BK545"/>
      <c r="BL545"/>
      <c r="BM545"/>
      <c r="BN545"/>
      <c r="BO545"/>
      <c r="BP545"/>
      <c r="BQ545"/>
      <c r="BR545"/>
      <c r="BS545"/>
      <c r="BT545"/>
    </row>
    <row r="546" spans="1:72" ht="15.75" customHeight="1">
      <c r="A546" s="142" t="s">
        <v>190</v>
      </c>
      <c r="B546" s="140">
        <f>B544+B545</f>
        <v>0</v>
      </c>
      <c r="C546" s="414"/>
      <c r="D546" s="215"/>
      <c r="E546" s="282"/>
      <c r="F546" s="279"/>
      <c r="G546" s="136"/>
      <c r="H546" s="136"/>
      <c r="I546" s="136"/>
      <c r="J546" s="223"/>
      <c r="K546" s="2"/>
      <c r="L546" s="2"/>
      <c r="U546" s="8">
        <f t="shared" si="8"/>
        <v>0</v>
      </c>
      <c r="BF546"/>
      <c r="BG546"/>
      <c r="BH546"/>
      <c r="BI546"/>
      <c r="BJ546"/>
      <c r="BK546"/>
      <c r="BL546"/>
      <c r="BM546"/>
      <c r="BN546"/>
      <c r="BO546"/>
      <c r="BP546"/>
      <c r="BQ546"/>
      <c r="BR546"/>
      <c r="BS546"/>
      <c r="BT546"/>
    </row>
    <row r="547" spans="1:72" ht="16.5" customHeight="1">
      <c r="A547" s="142" t="s">
        <v>192</v>
      </c>
      <c r="B547" s="140">
        <f>F553+G553+H553+I553</f>
        <v>0</v>
      </c>
      <c r="C547" s="414"/>
      <c r="D547" s="215"/>
      <c r="E547" s="282"/>
      <c r="F547" s="279"/>
      <c r="G547" s="136"/>
      <c r="H547" s="136"/>
      <c r="I547" s="136"/>
      <c r="J547" s="223"/>
      <c r="K547" s="2"/>
      <c r="L547" s="2"/>
      <c r="U547" s="8">
        <f t="shared" si="8"/>
        <v>0</v>
      </c>
      <c r="BF547"/>
      <c r="BG547"/>
      <c r="BH547"/>
      <c r="BI547"/>
      <c r="BJ547"/>
      <c r="BK547"/>
      <c r="BL547"/>
      <c r="BM547"/>
      <c r="BN547"/>
      <c r="BO547"/>
      <c r="BP547"/>
      <c r="BQ547"/>
      <c r="BR547"/>
      <c r="BS547"/>
      <c r="BT547"/>
    </row>
    <row r="548" spans="1:72" ht="18.75">
      <c r="A548" s="142" t="s">
        <v>58</v>
      </c>
      <c r="B548" s="141">
        <f>B547-B546</f>
        <v>0</v>
      </c>
      <c r="C548" s="414"/>
      <c r="D548" s="215"/>
      <c r="E548" s="282"/>
      <c r="F548" s="279"/>
      <c r="G548" s="136"/>
      <c r="H548" s="136"/>
      <c r="I548" s="136"/>
      <c r="J548" s="223"/>
      <c r="K548" s="2"/>
      <c r="L548" s="2"/>
      <c r="U548" s="8">
        <f t="shared" si="8"/>
        <v>0</v>
      </c>
      <c r="BF548"/>
      <c r="BG548"/>
      <c r="BH548"/>
      <c r="BI548"/>
      <c r="BJ548"/>
      <c r="BK548"/>
      <c r="BL548"/>
      <c r="BM548"/>
      <c r="BN548"/>
      <c r="BO548"/>
      <c r="BP548"/>
      <c r="BQ548"/>
      <c r="BR548"/>
      <c r="BS548"/>
      <c r="BT548"/>
    </row>
    <row r="549" spans="1:72" ht="15.75" customHeight="1" thickBot="1">
      <c r="A549" s="144" t="s">
        <v>194</v>
      </c>
      <c r="B549" s="145"/>
      <c r="C549" s="414"/>
      <c r="D549" s="215"/>
      <c r="E549" s="282"/>
      <c r="F549" s="279"/>
      <c r="G549" s="136"/>
      <c r="H549" s="136"/>
      <c r="I549" s="136"/>
      <c r="J549" s="223"/>
      <c r="K549" s="2"/>
      <c r="L549" s="2"/>
      <c r="U549" s="8">
        <f t="shared" si="8"/>
        <v>0</v>
      </c>
      <c r="BF549"/>
      <c r="BG549"/>
      <c r="BH549"/>
      <c r="BI549"/>
      <c r="BJ549"/>
      <c r="BK549"/>
      <c r="BL549"/>
      <c r="BM549"/>
      <c r="BN549"/>
      <c r="BO549"/>
      <c r="BP549"/>
      <c r="BQ549"/>
      <c r="BR549"/>
      <c r="BS549"/>
      <c r="BT549"/>
    </row>
    <row r="550" spans="1:72" ht="15.75" customHeight="1">
      <c r="A550" s="148" t="s">
        <v>195</v>
      </c>
      <c r="B550" s="533">
        <v>46</v>
      </c>
      <c r="C550" s="414"/>
      <c r="D550" s="215"/>
      <c r="E550" s="282"/>
      <c r="F550" s="279"/>
      <c r="G550" s="136"/>
      <c r="H550" s="136"/>
      <c r="I550" s="136"/>
      <c r="J550" s="223"/>
      <c r="K550" s="2"/>
      <c r="L550" s="2"/>
      <c r="U550" s="8">
        <f t="shared" si="8"/>
        <v>0</v>
      </c>
      <c r="BF550"/>
      <c r="BG550"/>
      <c r="BH550"/>
      <c r="BI550"/>
      <c r="BJ550"/>
      <c r="BK550"/>
      <c r="BL550"/>
      <c r="BM550"/>
      <c r="BN550"/>
      <c r="BO550"/>
      <c r="BP550"/>
      <c r="BQ550"/>
      <c r="BR550"/>
      <c r="BS550"/>
      <c r="BT550"/>
    </row>
    <row r="551" spans="1:72" ht="15.75" customHeight="1">
      <c r="A551" s="149" t="s">
        <v>196</v>
      </c>
      <c r="B551" s="534"/>
      <c r="C551" s="414"/>
      <c r="D551" s="215"/>
      <c r="E551" s="282"/>
      <c r="F551" s="279"/>
      <c r="G551" s="136"/>
      <c r="H551" s="136"/>
      <c r="I551" s="136"/>
      <c r="J551" s="223"/>
      <c r="K551" s="2"/>
      <c r="L551" s="2"/>
      <c r="U551" s="8">
        <f t="shared" si="8"/>
        <v>0</v>
      </c>
      <c r="BF551"/>
      <c r="BG551"/>
      <c r="BH551"/>
      <c r="BI551"/>
      <c r="BJ551"/>
      <c r="BK551"/>
      <c r="BL551"/>
      <c r="BM551"/>
      <c r="BN551"/>
      <c r="BO551"/>
      <c r="BP551"/>
      <c r="BQ551"/>
      <c r="BR551"/>
      <c r="BS551"/>
      <c r="BT551"/>
    </row>
    <row r="552" spans="1:72" ht="16.5" customHeight="1">
      <c r="A552" s="149" t="s">
        <v>197</v>
      </c>
      <c r="B552" s="534"/>
      <c r="C552" s="414"/>
      <c r="D552" s="215"/>
      <c r="E552" s="283"/>
      <c r="F552" s="280"/>
      <c r="G552" s="137"/>
      <c r="H552" s="137"/>
      <c r="I552" s="137"/>
      <c r="J552" s="426"/>
      <c r="K552" s="2"/>
      <c r="L552" s="2"/>
      <c r="U552" s="8">
        <f t="shared" si="8"/>
        <v>0</v>
      </c>
      <c r="BF552"/>
      <c r="BG552"/>
      <c r="BH552"/>
      <c r="BI552"/>
      <c r="BJ552"/>
      <c r="BK552"/>
      <c r="BL552"/>
      <c r="BM552"/>
      <c r="BN552"/>
      <c r="BO552"/>
      <c r="BP552"/>
      <c r="BQ552"/>
      <c r="BR552"/>
      <c r="BS552"/>
      <c r="BT552"/>
    </row>
    <row r="553" spans="1:72" ht="16.5" customHeight="1" thickBot="1">
      <c r="A553" s="150" t="s">
        <v>198</v>
      </c>
      <c r="B553" s="535"/>
      <c r="C553" s="539"/>
      <c r="D553" s="540"/>
      <c r="E553" s="540"/>
      <c r="F553" s="102">
        <f>SUM(F544:F552)</f>
        <v>0</v>
      </c>
      <c r="G553" s="103">
        <f>SUM(G544:G552)</f>
        <v>0</v>
      </c>
      <c r="H553" s="103">
        <f>SUM(H544:H552)</f>
        <v>0</v>
      </c>
      <c r="I553" s="227">
        <f>SUM(I544:I552)</f>
        <v>0</v>
      </c>
      <c r="J553" s="427"/>
      <c r="K553" s="2"/>
      <c r="L553" s="2"/>
      <c r="BF553"/>
      <c r="BG553"/>
      <c r="BH553"/>
      <c r="BI553"/>
      <c r="BJ553"/>
      <c r="BK553"/>
      <c r="BL553"/>
      <c r="BM553"/>
      <c r="BN553"/>
      <c r="BO553"/>
      <c r="BP553"/>
      <c r="BQ553"/>
      <c r="BR553"/>
      <c r="BS553"/>
      <c r="BT553"/>
    </row>
    <row r="554" spans="1:72" s="2" customFormat="1" ht="15.75" thickBot="1">
      <c r="B554" s="230"/>
      <c r="C554" s="413"/>
      <c r="D554" s="232"/>
      <c r="E554" s="100"/>
      <c r="F554" s="104"/>
      <c r="G554" s="104"/>
      <c r="H554" s="104"/>
      <c r="I554" s="104"/>
      <c r="J554" s="226"/>
      <c r="U554" s="8"/>
    </row>
    <row r="555" spans="1:72" ht="56.1" customHeight="1" thickBot="1">
      <c r="A555" s="294" t="s">
        <v>185</v>
      </c>
      <c r="B555" s="295" t="s">
        <v>186</v>
      </c>
      <c r="C555" s="106" t="s">
        <v>122</v>
      </c>
      <c r="D555" s="278" t="s">
        <v>123</v>
      </c>
      <c r="E555" s="322" t="s">
        <v>124</v>
      </c>
      <c r="F555" s="98" t="s">
        <v>125</v>
      </c>
      <c r="G555" s="98" t="s">
        <v>126</v>
      </c>
      <c r="H555" s="98" t="s">
        <v>127</v>
      </c>
      <c r="I555" s="275" t="s">
        <v>187</v>
      </c>
      <c r="J555" s="303" t="s">
        <v>129</v>
      </c>
      <c r="K555" s="2"/>
      <c r="L555" s="2"/>
      <c r="BF555"/>
      <c r="BG555"/>
      <c r="BH555"/>
      <c r="BI555"/>
      <c r="BJ555"/>
      <c r="BK555"/>
      <c r="BL555"/>
      <c r="BM555"/>
      <c r="BN555"/>
      <c r="BO555"/>
      <c r="BP555"/>
      <c r="BQ555"/>
      <c r="BR555"/>
      <c r="BS555"/>
      <c r="BT555"/>
    </row>
    <row r="556" spans="1:72" ht="15.75" customHeight="1">
      <c r="A556" s="142" t="s">
        <v>208</v>
      </c>
      <c r="B556" s="147"/>
      <c r="C556" s="414"/>
      <c r="D556" s="215"/>
      <c r="E556" s="281"/>
      <c r="F556" s="361"/>
      <c r="G556" s="277"/>
      <c r="H556" s="277"/>
      <c r="I556" s="277"/>
      <c r="J556" s="302"/>
      <c r="K556" s="2"/>
      <c r="L556" s="2"/>
      <c r="U556" s="8">
        <f t="shared" si="8"/>
        <v>0</v>
      </c>
      <c r="BF556"/>
      <c r="BG556"/>
      <c r="BH556"/>
      <c r="BI556"/>
      <c r="BJ556"/>
      <c r="BK556"/>
      <c r="BL556"/>
      <c r="BM556"/>
      <c r="BN556"/>
      <c r="BO556"/>
      <c r="BP556"/>
      <c r="BQ556"/>
      <c r="BR556"/>
      <c r="BS556"/>
      <c r="BT556"/>
    </row>
    <row r="557" spans="1:72" ht="15.75" customHeight="1">
      <c r="A557" s="142" t="s">
        <v>209</v>
      </c>
      <c r="B557" s="146"/>
      <c r="C557" s="414"/>
      <c r="D557" s="215"/>
      <c r="E557" s="282"/>
      <c r="F557" s="279"/>
      <c r="G557" s="136"/>
      <c r="H557" s="136"/>
      <c r="I557" s="136"/>
      <c r="J557" s="223"/>
      <c r="K557" s="2"/>
      <c r="L557" s="2"/>
      <c r="U557" s="8">
        <f t="shared" si="8"/>
        <v>0</v>
      </c>
      <c r="BF557"/>
      <c r="BG557"/>
      <c r="BH557"/>
      <c r="BI557"/>
      <c r="BJ557"/>
      <c r="BK557"/>
      <c r="BL557"/>
      <c r="BM557"/>
      <c r="BN557"/>
      <c r="BO557"/>
      <c r="BP557"/>
      <c r="BQ557"/>
      <c r="BR557"/>
      <c r="BS557"/>
      <c r="BT557"/>
    </row>
    <row r="558" spans="1:72" ht="15.75" customHeight="1">
      <c r="A558" s="142" t="s">
        <v>190</v>
      </c>
      <c r="B558" s="140">
        <f>B556+B557</f>
        <v>0</v>
      </c>
      <c r="C558" s="414"/>
      <c r="D558" s="215"/>
      <c r="E558" s="282"/>
      <c r="F558" s="279"/>
      <c r="G558" s="136"/>
      <c r="H558" s="136"/>
      <c r="I558" s="136"/>
      <c r="J558" s="223"/>
      <c r="K558" s="2"/>
      <c r="L558" s="2"/>
      <c r="U558" s="8">
        <f t="shared" si="8"/>
        <v>0</v>
      </c>
      <c r="BF558"/>
      <c r="BG558"/>
      <c r="BH558"/>
      <c r="BI558"/>
      <c r="BJ558"/>
      <c r="BK558"/>
      <c r="BL558"/>
      <c r="BM558"/>
      <c r="BN558"/>
      <c r="BO558"/>
      <c r="BP558"/>
      <c r="BQ558"/>
      <c r="BR558"/>
      <c r="BS558"/>
      <c r="BT558"/>
    </row>
    <row r="559" spans="1:72" ht="16.5" customHeight="1">
      <c r="A559" s="142" t="s">
        <v>192</v>
      </c>
      <c r="B559" s="140">
        <f>F565+G565+H565+I565</f>
        <v>0</v>
      </c>
      <c r="C559" s="414"/>
      <c r="D559" s="215"/>
      <c r="E559" s="282"/>
      <c r="F559" s="279"/>
      <c r="G559" s="136"/>
      <c r="H559" s="136"/>
      <c r="I559" s="136"/>
      <c r="J559" s="223"/>
      <c r="K559" s="2"/>
      <c r="L559" s="2"/>
      <c r="U559" s="8">
        <f t="shared" si="8"/>
        <v>0</v>
      </c>
      <c r="BF559"/>
      <c r="BG559"/>
      <c r="BH559"/>
      <c r="BI559"/>
      <c r="BJ559"/>
      <c r="BK559"/>
      <c r="BL559"/>
      <c r="BM559"/>
      <c r="BN559"/>
      <c r="BO559"/>
      <c r="BP559"/>
      <c r="BQ559"/>
      <c r="BR559"/>
      <c r="BS559"/>
      <c r="BT559"/>
    </row>
    <row r="560" spans="1:72" ht="18.75">
      <c r="A560" s="142" t="s">
        <v>58</v>
      </c>
      <c r="B560" s="141">
        <f>B559-B558</f>
        <v>0</v>
      </c>
      <c r="C560" s="414"/>
      <c r="D560" s="215"/>
      <c r="E560" s="282"/>
      <c r="F560" s="279"/>
      <c r="G560" s="136"/>
      <c r="H560" s="136"/>
      <c r="I560" s="136"/>
      <c r="J560" s="223"/>
      <c r="K560" s="2"/>
      <c r="L560" s="2"/>
      <c r="U560" s="8">
        <f t="shared" si="8"/>
        <v>0</v>
      </c>
      <c r="BF560"/>
      <c r="BG560"/>
      <c r="BH560"/>
      <c r="BI560"/>
      <c r="BJ560"/>
      <c r="BK560"/>
      <c r="BL560"/>
      <c r="BM560"/>
      <c r="BN560"/>
      <c r="BO560"/>
      <c r="BP560"/>
      <c r="BQ560"/>
      <c r="BR560"/>
      <c r="BS560"/>
      <c r="BT560"/>
    </row>
    <row r="561" spans="1:72" ht="15.75" customHeight="1" thickBot="1">
      <c r="A561" s="144" t="s">
        <v>194</v>
      </c>
      <c r="B561" s="145"/>
      <c r="C561" s="414"/>
      <c r="D561" s="215"/>
      <c r="E561" s="282"/>
      <c r="F561" s="279"/>
      <c r="G561" s="136"/>
      <c r="H561" s="136"/>
      <c r="I561" s="136"/>
      <c r="J561" s="223"/>
      <c r="K561" s="2"/>
      <c r="L561" s="2"/>
      <c r="U561" s="8">
        <f t="shared" si="8"/>
        <v>0</v>
      </c>
      <c r="BF561"/>
      <c r="BG561"/>
      <c r="BH561"/>
      <c r="BI561"/>
      <c r="BJ561"/>
      <c r="BK561"/>
      <c r="BL561"/>
      <c r="BM561"/>
      <c r="BN561"/>
      <c r="BO561"/>
      <c r="BP561"/>
      <c r="BQ561"/>
      <c r="BR561"/>
      <c r="BS561"/>
      <c r="BT561"/>
    </row>
    <row r="562" spans="1:72" ht="15.75" customHeight="1">
      <c r="A562" s="148" t="s">
        <v>195</v>
      </c>
      <c r="B562" s="533">
        <v>47</v>
      </c>
      <c r="C562" s="414"/>
      <c r="D562" s="215"/>
      <c r="E562" s="282"/>
      <c r="F562" s="279"/>
      <c r="G562" s="136"/>
      <c r="H562" s="136"/>
      <c r="I562" s="136"/>
      <c r="J562" s="223"/>
      <c r="K562" s="2"/>
      <c r="L562" s="2"/>
      <c r="U562" s="8">
        <f t="shared" si="8"/>
        <v>0</v>
      </c>
      <c r="BF562"/>
      <c r="BG562"/>
      <c r="BH562"/>
      <c r="BI562"/>
      <c r="BJ562"/>
      <c r="BK562"/>
      <c r="BL562"/>
      <c r="BM562"/>
      <c r="BN562"/>
      <c r="BO562"/>
      <c r="BP562"/>
      <c r="BQ562"/>
      <c r="BR562"/>
      <c r="BS562"/>
      <c r="BT562"/>
    </row>
    <row r="563" spans="1:72" ht="15.75" customHeight="1">
      <c r="A563" s="149" t="s">
        <v>196</v>
      </c>
      <c r="B563" s="534"/>
      <c r="C563" s="414"/>
      <c r="D563" s="215"/>
      <c r="E563" s="282"/>
      <c r="F563" s="279"/>
      <c r="G563" s="136"/>
      <c r="H563" s="136"/>
      <c r="I563" s="136"/>
      <c r="J563" s="223"/>
      <c r="K563" s="2"/>
      <c r="L563" s="2"/>
      <c r="U563" s="8">
        <f t="shared" si="8"/>
        <v>0</v>
      </c>
      <c r="BF563"/>
      <c r="BG563"/>
      <c r="BH563"/>
      <c r="BI563"/>
      <c r="BJ563"/>
      <c r="BK563"/>
      <c r="BL563"/>
      <c r="BM563"/>
      <c r="BN563"/>
      <c r="BO563"/>
      <c r="BP563"/>
      <c r="BQ563"/>
      <c r="BR563"/>
      <c r="BS563"/>
      <c r="BT563"/>
    </row>
    <row r="564" spans="1:72" ht="16.5" customHeight="1">
      <c r="A564" s="149" t="s">
        <v>197</v>
      </c>
      <c r="B564" s="534"/>
      <c r="C564" s="414"/>
      <c r="D564" s="215"/>
      <c r="E564" s="283"/>
      <c r="F564" s="280"/>
      <c r="G564" s="137"/>
      <c r="H564" s="137"/>
      <c r="I564" s="137"/>
      <c r="J564" s="426"/>
      <c r="K564" s="2"/>
      <c r="L564" s="2"/>
      <c r="U564" s="8">
        <f t="shared" si="8"/>
        <v>0</v>
      </c>
      <c r="BF564"/>
      <c r="BG564"/>
      <c r="BH564"/>
      <c r="BI564"/>
      <c r="BJ564"/>
      <c r="BK564"/>
      <c r="BL564"/>
      <c r="BM564"/>
      <c r="BN564"/>
      <c r="BO564"/>
      <c r="BP564"/>
      <c r="BQ564"/>
      <c r="BR564"/>
      <c r="BS564"/>
      <c r="BT564"/>
    </row>
    <row r="565" spans="1:72" ht="16.5" customHeight="1" thickBot="1">
      <c r="A565" s="150" t="s">
        <v>198</v>
      </c>
      <c r="B565" s="535"/>
      <c r="C565" s="539"/>
      <c r="D565" s="540"/>
      <c r="E565" s="540"/>
      <c r="F565" s="102">
        <f>SUM(F556:F564)</f>
        <v>0</v>
      </c>
      <c r="G565" s="103">
        <f>SUM(G556:G564)</f>
        <v>0</v>
      </c>
      <c r="H565" s="103">
        <f>SUM(H556:H564)</f>
        <v>0</v>
      </c>
      <c r="I565" s="227">
        <f>SUM(I556:I564)</f>
        <v>0</v>
      </c>
      <c r="J565" s="427"/>
      <c r="K565" s="2"/>
      <c r="L565" s="2"/>
      <c r="BF565"/>
      <c r="BG565"/>
      <c r="BH565"/>
      <c r="BI565"/>
      <c r="BJ565"/>
      <c r="BK565"/>
      <c r="BL565"/>
      <c r="BM565"/>
      <c r="BN565"/>
      <c r="BO565"/>
      <c r="BP565"/>
      <c r="BQ565"/>
      <c r="BR565"/>
      <c r="BS565"/>
      <c r="BT565"/>
    </row>
    <row r="566" spans="1:72" s="2" customFormat="1" ht="15.75" thickBot="1">
      <c r="B566" s="230"/>
      <c r="C566" s="413"/>
      <c r="D566" s="232"/>
      <c r="E566" s="100"/>
      <c r="F566" s="104"/>
      <c r="G566" s="104"/>
      <c r="H566" s="104"/>
      <c r="I566" s="104"/>
      <c r="J566" s="226"/>
      <c r="U566" s="8"/>
    </row>
    <row r="567" spans="1:72" ht="56.1" customHeight="1" thickBot="1">
      <c r="A567" s="294" t="s">
        <v>185</v>
      </c>
      <c r="B567" s="295" t="s">
        <v>186</v>
      </c>
      <c r="C567" s="106" t="s">
        <v>122</v>
      </c>
      <c r="D567" s="278" t="s">
        <v>123</v>
      </c>
      <c r="E567" s="322" t="s">
        <v>124</v>
      </c>
      <c r="F567" s="98" t="s">
        <v>125</v>
      </c>
      <c r="G567" s="98" t="s">
        <v>126</v>
      </c>
      <c r="H567" s="98" t="s">
        <v>127</v>
      </c>
      <c r="I567" s="275" t="s">
        <v>187</v>
      </c>
      <c r="J567" s="303" t="s">
        <v>129</v>
      </c>
      <c r="K567" s="2"/>
      <c r="L567" s="2"/>
      <c r="BF567"/>
      <c r="BG567"/>
      <c r="BH567"/>
      <c r="BI567"/>
      <c r="BJ567"/>
      <c r="BK567"/>
      <c r="BL567"/>
      <c r="BM567"/>
      <c r="BN567"/>
      <c r="BO567"/>
      <c r="BP567"/>
      <c r="BQ567"/>
      <c r="BR567"/>
      <c r="BS567"/>
      <c r="BT567"/>
    </row>
    <row r="568" spans="1:72" ht="15.75" customHeight="1">
      <c r="A568" s="142" t="s">
        <v>208</v>
      </c>
      <c r="B568" s="147"/>
      <c r="C568" s="414"/>
      <c r="D568" s="215"/>
      <c r="E568" s="281"/>
      <c r="F568" s="361"/>
      <c r="G568" s="277"/>
      <c r="H568" s="277"/>
      <c r="I568" s="277"/>
      <c r="J568" s="302"/>
      <c r="K568" s="2"/>
      <c r="L568" s="2"/>
      <c r="U568" s="8">
        <f t="shared" si="8"/>
        <v>0</v>
      </c>
      <c r="BF568"/>
      <c r="BG568"/>
      <c r="BH568"/>
      <c r="BI568"/>
      <c r="BJ568"/>
      <c r="BK568"/>
      <c r="BL568"/>
      <c r="BM568"/>
      <c r="BN568"/>
      <c r="BO568"/>
      <c r="BP568"/>
      <c r="BQ568"/>
      <c r="BR568"/>
      <c r="BS568"/>
      <c r="BT568"/>
    </row>
    <row r="569" spans="1:72" ht="15.75" customHeight="1">
      <c r="A569" s="142" t="s">
        <v>209</v>
      </c>
      <c r="B569" s="146"/>
      <c r="C569" s="414"/>
      <c r="D569" s="215"/>
      <c r="E569" s="282"/>
      <c r="F569" s="279"/>
      <c r="G569" s="136"/>
      <c r="H569" s="136"/>
      <c r="I569" s="136"/>
      <c r="J569" s="223"/>
      <c r="K569" s="2"/>
      <c r="L569" s="2"/>
      <c r="U569" s="8">
        <f t="shared" si="8"/>
        <v>0</v>
      </c>
      <c r="BF569"/>
      <c r="BG569"/>
      <c r="BH569"/>
      <c r="BI569"/>
      <c r="BJ569"/>
      <c r="BK569"/>
      <c r="BL569"/>
      <c r="BM569"/>
      <c r="BN569"/>
      <c r="BO569"/>
      <c r="BP569"/>
      <c r="BQ569"/>
      <c r="BR569"/>
      <c r="BS569"/>
      <c r="BT569"/>
    </row>
    <row r="570" spans="1:72" ht="15.75" customHeight="1">
      <c r="A570" s="142" t="s">
        <v>190</v>
      </c>
      <c r="B570" s="140">
        <f>B568+B569</f>
        <v>0</v>
      </c>
      <c r="C570" s="414"/>
      <c r="D570" s="215"/>
      <c r="E570" s="282"/>
      <c r="F570" s="279"/>
      <c r="G570" s="136"/>
      <c r="H570" s="136"/>
      <c r="I570" s="136"/>
      <c r="J570" s="223"/>
      <c r="K570" s="2"/>
      <c r="L570" s="2"/>
      <c r="U570" s="8">
        <f t="shared" si="8"/>
        <v>0</v>
      </c>
      <c r="BF570"/>
      <c r="BG570"/>
      <c r="BH570"/>
      <c r="BI570"/>
      <c r="BJ570"/>
      <c r="BK570"/>
      <c r="BL570"/>
      <c r="BM570"/>
      <c r="BN570"/>
      <c r="BO570"/>
      <c r="BP570"/>
      <c r="BQ570"/>
      <c r="BR570"/>
      <c r="BS570"/>
      <c r="BT570"/>
    </row>
    <row r="571" spans="1:72" ht="16.5" customHeight="1">
      <c r="A571" s="142" t="s">
        <v>192</v>
      </c>
      <c r="B571" s="140">
        <f>F577+G577+H577+I577</f>
        <v>0</v>
      </c>
      <c r="C571" s="414"/>
      <c r="D571" s="215"/>
      <c r="E571" s="282"/>
      <c r="F571" s="279"/>
      <c r="G571" s="136"/>
      <c r="H571" s="136"/>
      <c r="I571" s="136"/>
      <c r="J571" s="223"/>
      <c r="K571" s="2"/>
      <c r="L571" s="2"/>
      <c r="U571" s="8">
        <f t="shared" si="8"/>
        <v>0</v>
      </c>
      <c r="BF571"/>
      <c r="BG571"/>
      <c r="BH571"/>
      <c r="BI571"/>
      <c r="BJ571"/>
      <c r="BK571"/>
      <c r="BL571"/>
      <c r="BM571"/>
      <c r="BN571"/>
      <c r="BO571"/>
      <c r="BP571"/>
      <c r="BQ571"/>
      <c r="BR571"/>
      <c r="BS571"/>
      <c r="BT571"/>
    </row>
    <row r="572" spans="1:72" ht="18.75">
      <c r="A572" s="142" t="s">
        <v>58</v>
      </c>
      <c r="B572" s="141">
        <f>B571-B570</f>
        <v>0</v>
      </c>
      <c r="C572" s="414"/>
      <c r="D572" s="215"/>
      <c r="E572" s="282"/>
      <c r="F572" s="279"/>
      <c r="G572" s="136"/>
      <c r="H572" s="136"/>
      <c r="I572" s="136"/>
      <c r="J572" s="223"/>
      <c r="K572" s="2"/>
      <c r="L572" s="2"/>
      <c r="U572" s="8">
        <f t="shared" si="8"/>
        <v>0</v>
      </c>
      <c r="BF572"/>
      <c r="BG572"/>
      <c r="BH572"/>
      <c r="BI572"/>
      <c r="BJ572"/>
      <c r="BK572"/>
      <c r="BL572"/>
      <c r="BM572"/>
      <c r="BN572"/>
      <c r="BO572"/>
      <c r="BP572"/>
      <c r="BQ572"/>
      <c r="BR572"/>
      <c r="BS572"/>
      <c r="BT572"/>
    </row>
    <row r="573" spans="1:72" ht="15.75" customHeight="1" thickBot="1">
      <c r="A573" s="144" t="s">
        <v>194</v>
      </c>
      <c r="B573" s="145"/>
      <c r="C573" s="414"/>
      <c r="D573" s="215"/>
      <c r="E573" s="282"/>
      <c r="F573" s="279"/>
      <c r="G573" s="136"/>
      <c r="H573" s="136"/>
      <c r="I573" s="136"/>
      <c r="J573" s="223"/>
      <c r="K573" s="2"/>
      <c r="L573" s="2"/>
      <c r="U573" s="8">
        <f t="shared" si="8"/>
        <v>0</v>
      </c>
      <c r="BF573"/>
      <c r="BG573"/>
      <c r="BH573"/>
      <c r="BI573"/>
      <c r="BJ573"/>
      <c r="BK573"/>
      <c r="BL573"/>
      <c r="BM573"/>
      <c r="BN573"/>
      <c r="BO573"/>
      <c r="BP573"/>
      <c r="BQ573"/>
      <c r="BR573"/>
      <c r="BS573"/>
      <c r="BT573"/>
    </row>
    <row r="574" spans="1:72" ht="15.75" customHeight="1">
      <c r="A574" s="148" t="s">
        <v>195</v>
      </c>
      <c r="B574" s="533">
        <v>48</v>
      </c>
      <c r="C574" s="414"/>
      <c r="D574" s="215"/>
      <c r="E574" s="282"/>
      <c r="F574" s="279"/>
      <c r="G574" s="136"/>
      <c r="H574" s="136"/>
      <c r="I574" s="136"/>
      <c r="J574" s="223"/>
      <c r="K574" s="2"/>
      <c r="L574" s="2"/>
      <c r="U574" s="8">
        <f t="shared" si="8"/>
        <v>0</v>
      </c>
      <c r="BF574"/>
      <c r="BG574"/>
      <c r="BH574"/>
      <c r="BI574"/>
      <c r="BJ574"/>
      <c r="BK574"/>
      <c r="BL574"/>
      <c r="BM574"/>
      <c r="BN574"/>
      <c r="BO574"/>
      <c r="BP574"/>
      <c r="BQ574"/>
      <c r="BR574"/>
      <c r="BS574"/>
      <c r="BT574"/>
    </row>
    <row r="575" spans="1:72" ht="15.75" customHeight="1">
      <c r="A575" s="149" t="s">
        <v>196</v>
      </c>
      <c r="B575" s="534"/>
      <c r="C575" s="414"/>
      <c r="D575" s="215"/>
      <c r="E575" s="282"/>
      <c r="F575" s="279"/>
      <c r="G575" s="136"/>
      <c r="H575" s="136"/>
      <c r="I575" s="136"/>
      <c r="J575" s="223"/>
      <c r="K575" s="2"/>
      <c r="L575" s="2"/>
      <c r="U575" s="8">
        <f t="shared" si="8"/>
        <v>0</v>
      </c>
      <c r="BF575"/>
      <c r="BG575"/>
      <c r="BH575"/>
      <c r="BI575"/>
      <c r="BJ575"/>
      <c r="BK575"/>
      <c r="BL575"/>
      <c r="BM575"/>
      <c r="BN575"/>
      <c r="BO575"/>
      <c r="BP575"/>
      <c r="BQ575"/>
      <c r="BR575"/>
      <c r="BS575"/>
      <c r="BT575"/>
    </row>
    <row r="576" spans="1:72" ht="16.5" customHeight="1">
      <c r="A576" s="149" t="s">
        <v>197</v>
      </c>
      <c r="B576" s="534"/>
      <c r="C576" s="414"/>
      <c r="D576" s="215"/>
      <c r="E576" s="283"/>
      <c r="F576" s="280"/>
      <c r="G576" s="137"/>
      <c r="H576" s="137"/>
      <c r="I576" s="137"/>
      <c r="J576" s="426"/>
      <c r="K576" s="2"/>
      <c r="L576" s="2"/>
      <c r="U576" s="8">
        <f t="shared" si="8"/>
        <v>0</v>
      </c>
      <c r="BF576"/>
      <c r="BG576"/>
      <c r="BH576"/>
      <c r="BI576"/>
      <c r="BJ576"/>
      <c r="BK576"/>
      <c r="BL576"/>
      <c r="BM576"/>
      <c r="BN576"/>
      <c r="BO576"/>
      <c r="BP576"/>
      <c r="BQ576"/>
      <c r="BR576"/>
      <c r="BS576"/>
      <c r="BT576"/>
    </row>
    <row r="577" spans="1:72" ht="16.5" customHeight="1" thickBot="1">
      <c r="A577" s="150" t="s">
        <v>198</v>
      </c>
      <c r="B577" s="535"/>
      <c r="C577" s="539"/>
      <c r="D577" s="540"/>
      <c r="E577" s="540"/>
      <c r="F577" s="102">
        <f>SUM(F568:F576)</f>
        <v>0</v>
      </c>
      <c r="G577" s="103">
        <f>SUM(G568:G576)</f>
        <v>0</v>
      </c>
      <c r="H577" s="103">
        <f>SUM(H568:H576)</f>
        <v>0</v>
      </c>
      <c r="I577" s="227">
        <f>SUM(I568:I576)</f>
        <v>0</v>
      </c>
      <c r="J577" s="427"/>
      <c r="K577" s="2"/>
      <c r="L577" s="2"/>
      <c r="BF577"/>
      <c r="BG577"/>
      <c r="BH577"/>
      <c r="BI577"/>
      <c r="BJ577"/>
      <c r="BK577"/>
      <c r="BL577"/>
      <c r="BM577"/>
      <c r="BN577"/>
      <c r="BO577"/>
      <c r="BP577"/>
      <c r="BQ577"/>
      <c r="BR577"/>
      <c r="BS577"/>
      <c r="BT577"/>
    </row>
    <row r="578" spans="1:72" s="2" customFormat="1" ht="15.75" thickBot="1">
      <c r="B578" s="230"/>
      <c r="C578" s="413"/>
      <c r="D578" s="232"/>
      <c r="E578" s="100"/>
      <c r="F578" s="104"/>
      <c r="G578" s="104"/>
      <c r="H578" s="104"/>
      <c r="I578" s="104"/>
      <c r="J578" s="226"/>
      <c r="U578" s="8"/>
    </row>
    <row r="579" spans="1:72" ht="56.1" customHeight="1" thickBot="1">
      <c r="A579" s="294" t="s">
        <v>185</v>
      </c>
      <c r="B579" s="295" t="s">
        <v>186</v>
      </c>
      <c r="C579" s="106" t="s">
        <v>122</v>
      </c>
      <c r="D579" s="278" t="s">
        <v>123</v>
      </c>
      <c r="E579" s="322" t="s">
        <v>124</v>
      </c>
      <c r="F579" s="98" t="s">
        <v>125</v>
      </c>
      <c r="G579" s="98" t="s">
        <v>126</v>
      </c>
      <c r="H579" s="98" t="s">
        <v>127</v>
      </c>
      <c r="I579" s="275" t="s">
        <v>187</v>
      </c>
      <c r="J579" s="303" t="s">
        <v>129</v>
      </c>
      <c r="K579" s="2"/>
      <c r="L579" s="2"/>
      <c r="BF579"/>
      <c r="BG579"/>
      <c r="BH579"/>
      <c r="BI579"/>
      <c r="BJ579"/>
      <c r="BK579"/>
      <c r="BL579"/>
      <c r="BM579"/>
      <c r="BN579"/>
      <c r="BO579"/>
      <c r="BP579"/>
      <c r="BQ579"/>
      <c r="BR579"/>
      <c r="BS579"/>
      <c r="BT579"/>
    </row>
    <row r="580" spans="1:72" ht="15.75" customHeight="1">
      <c r="A580" s="142" t="s">
        <v>208</v>
      </c>
      <c r="B580" s="147"/>
      <c r="C580" s="414"/>
      <c r="D580" s="215"/>
      <c r="E580" s="281"/>
      <c r="F580" s="361"/>
      <c r="G580" s="277"/>
      <c r="H580" s="277"/>
      <c r="I580" s="277"/>
      <c r="J580" s="302"/>
      <c r="K580" s="2"/>
      <c r="L580" s="2"/>
      <c r="U580" s="8">
        <f t="shared" si="8"/>
        <v>0</v>
      </c>
      <c r="BF580"/>
      <c r="BG580"/>
      <c r="BH580"/>
      <c r="BI580"/>
      <c r="BJ580"/>
      <c r="BK580"/>
      <c r="BL580"/>
      <c r="BM580"/>
      <c r="BN580"/>
      <c r="BO580"/>
      <c r="BP580"/>
      <c r="BQ580"/>
      <c r="BR580"/>
      <c r="BS580"/>
      <c r="BT580"/>
    </row>
    <row r="581" spans="1:72" ht="15.75" customHeight="1">
      <c r="A581" s="142" t="s">
        <v>209</v>
      </c>
      <c r="B581" s="146"/>
      <c r="C581" s="414"/>
      <c r="D581" s="215"/>
      <c r="E581" s="282"/>
      <c r="F581" s="279"/>
      <c r="G581" s="136"/>
      <c r="H581" s="136"/>
      <c r="I581" s="136"/>
      <c r="J581" s="223"/>
      <c r="K581" s="2"/>
      <c r="L581" s="2"/>
      <c r="U581" s="8">
        <f t="shared" ref="U581:U598" si="9">IF(H581&gt;=1,1,0)</f>
        <v>0</v>
      </c>
      <c r="BF581"/>
      <c r="BG581"/>
      <c r="BH581"/>
      <c r="BI581"/>
      <c r="BJ581"/>
      <c r="BK581"/>
      <c r="BL581"/>
      <c r="BM581"/>
      <c r="BN581"/>
      <c r="BO581"/>
      <c r="BP581"/>
      <c r="BQ581"/>
      <c r="BR581"/>
      <c r="BS581"/>
      <c r="BT581"/>
    </row>
    <row r="582" spans="1:72" ht="15.75" customHeight="1">
      <c r="A582" s="142" t="s">
        <v>190</v>
      </c>
      <c r="B582" s="140">
        <f>B580+B581</f>
        <v>0</v>
      </c>
      <c r="C582" s="414"/>
      <c r="D582" s="215"/>
      <c r="E582" s="282"/>
      <c r="F582" s="279"/>
      <c r="G582" s="136"/>
      <c r="H582" s="136"/>
      <c r="I582" s="136"/>
      <c r="J582" s="223"/>
      <c r="K582" s="2"/>
      <c r="L582" s="2"/>
      <c r="U582" s="8">
        <f t="shared" si="9"/>
        <v>0</v>
      </c>
      <c r="BF582"/>
      <c r="BG582"/>
      <c r="BH582"/>
      <c r="BI582"/>
      <c r="BJ582"/>
      <c r="BK582"/>
      <c r="BL582"/>
      <c r="BM582"/>
      <c r="BN582"/>
      <c r="BO582"/>
      <c r="BP582"/>
      <c r="BQ582"/>
      <c r="BR582"/>
      <c r="BS582"/>
      <c r="BT582"/>
    </row>
    <row r="583" spans="1:72" ht="16.5" customHeight="1">
      <c r="A583" s="142" t="s">
        <v>192</v>
      </c>
      <c r="B583" s="140">
        <f>F589+G589+H589+I589</f>
        <v>0</v>
      </c>
      <c r="C583" s="414"/>
      <c r="D583" s="215"/>
      <c r="E583" s="282"/>
      <c r="F583" s="279"/>
      <c r="G583" s="136"/>
      <c r="H583" s="136"/>
      <c r="I583" s="136"/>
      <c r="J583" s="223"/>
      <c r="K583" s="2"/>
      <c r="L583" s="2"/>
      <c r="U583" s="8">
        <f t="shared" si="9"/>
        <v>0</v>
      </c>
      <c r="BF583"/>
      <c r="BG583"/>
      <c r="BH583"/>
      <c r="BI583"/>
      <c r="BJ583"/>
      <c r="BK583"/>
      <c r="BL583"/>
      <c r="BM583"/>
      <c r="BN583"/>
      <c r="BO583"/>
      <c r="BP583"/>
      <c r="BQ583"/>
      <c r="BR583"/>
      <c r="BS583"/>
      <c r="BT583"/>
    </row>
    <row r="584" spans="1:72" ht="18.75">
      <c r="A584" s="142" t="s">
        <v>58</v>
      </c>
      <c r="B584" s="141">
        <f>B583-B582</f>
        <v>0</v>
      </c>
      <c r="C584" s="414"/>
      <c r="D584" s="215"/>
      <c r="E584" s="282"/>
      <c r="F584" s="279"/>
      <c r="G584" s="136"/>
      <c r="H584" s="136"/>
      <c r="I584" s="136"/>
      <c r="J584" s="223"/>
      <c r="K584" s="2"/>
      <c r="L584" s="2"/>
      <c r="U584" s="8">
        <f t="shared" si="9"/>
        <v>0</v>
      </c>
      <c r="BF584"/>
      <c r="BG584"/>
      <c r="BH584"/>
      <c r="BI584"/>
      <c r="BJ584"/>
      <c r="BK584"/>
      <c r="BL584"/>
      <c r="BM584"/>
      <c r="BN584"/>
      <c r="BO584"/>
      <c r="BP584"/>
      <c r="BQ584"/>
      <c r="BR584"/>
      <c r="BS584"/>
      <c r="BT584"/>
    </row>
    <row r="585" spans="1:72" ht="15.75" customHeight="1" thickBot="1">
      <c r="A585" s="144" t="s">
        <v>194</v>
      </c>
      <c r="B585" s="145"/>
      <c r="C585" s="414"/>
      <c r="D585" s="215"/>
      <c r="E585" s="282"/>
      <c r="F585" s="279"/>
      <c r="G585" s="136"/>
      <c r="H585" s="136"/>
      <c r="I585" s="136"/>
      <c r="J585" s="223"/>
      <c r="K585" s="2"/>
      <c r="L585" s="2"/>
      <c r="U585" s="8">
        <f t="shared" si="9"/>
        <v>0</v>
      </c>
      <c r="BF585"/>
      <c r="BG585"/>
      <c r="BH585"/>
      <c r="BI585"/>
      <c r="BJ585"/>
      <c r="BK585"/>
      <c r="BL585"/>
      <c r="BM585"/>
      <c r="BN585"/>
      <c r="BO585"/>
      <c r="BP585"/>
      <c r="BQ585"/>
      <c r="BR585"/>
      <c r="BS585"/>
      <c r="BT585"/>
    </row>
    <row r="586" spans="1:72" ht="15.75" customHeight="1">
      <c r="A586" s="148" t="s">
        <v>195</v>
      </c>
      <c r="B586" s="533">
        <v>49</v>
      </c>
      <c r="C586" s="414"/>
      <c r="D586" s="215"/>
      <c r="E586" s="282"/>
      <c r="F586" s="279"/>
      <c r="G586" s="136"/>
      <c r="H586" s="136"/>
      <c r="I586" s="136"/>
      <c r="J586" s="223"/>
      <c r="K586" s="2"/>
      <c r="L586" s="2"/>
      <c r="U586" s="8">
        <f t="shared" si="9"/>
        <v>0</v>
      </c>
      <c r="BF586"/>
      <c r="BG586"/>
      <c r="BH586"/>
      <c r="BI586"/>
      <c r="BJ586"/>
      <c r="BK586"/>
      <c r="BL586"/>
      <c r="BM586"/>
      <c r="BN586"/>
      <c r="BO586"/>
      <c r="BP586"/>
      <c r="BQ586"/>
      <c r="BR586"/>
      <c r="BS586"/>
      <c r="BT586"/>
    </row>
    <row r="587" spans="1:72" ht="15.75" customHeight="1">
      <c r="A587" s="149" t="s">
        <v>196</v>
      </c>
      <c r="B587" s="534"/>
      <c r="C587" s="414"/>
      <c r="D587" s="215"/>
      <c r="E587" s="282"/>
      <c r="F587" s="279"/>
      <c r="G587" s="136"/>
      <c r="H587" s="136"/>
      <c r="I587" s="136"/>
      <c r="J587" s="223"/>
      <c r="K587" s="2"/>
      <c r="L587" s="2"/>
      <c r="U587" s="8">
        <f t="shared" si="9"/>
        <v>0</v>
      </c>
      <c r="BF587"/>
      <c r="BG587"/>
      <c r="BH587"/>
      <c r="BI587"/>
      <c r="BJ587"/>
      <c r="BK587"/>
      <c r="BL587"/>
      <c r="BM587"/>
      <c r="BN587"/>
      <c r="BO587"/>
      <c r="BP587"/>
      <c r="BQ587"/>
      <c r="BR587"/>
      <c r="BS587"/>
      <c r="BT587"/>
    </row>
    <row r="588" spans="1:72" ht="16.5" customHeight="1">
      <c r="A588" s="149" t="s">
        <v>197</v>
      </c>
      <c r="B588" s="534"/>
      <c r="C588" s="414"/>
      <c r="D588" s="215"/>
      <c r="E588" s="283"/>
      <c r="F588" s="280"/>
      <c r="G588" s="137"/>
      <c r="H588" s="137"/>
      <c r="I588" s="137"/>
      <c r="J588" s="426"/>
      <c r="K588" s="2"/>
      <c r="L588" s="2"/>
      <c r="U588" s="8">
        <f t="shared" si="9"/>
        <v>0</v>
      </c>
      <c r="BF588"/>
      <c r="BG588"/>
      <c r="BH588"/>
      <c r="BI588"/>
      <c r="BJ588"/>
      <c r="BK588"/>
      <c r="BL588"/>
      <c r="BM588"/>
      <c r="BN588"/>
      <c r="BO588"/>
      <c r="BP588"/>
      <c r="BQ588"/>
      <c r="BR588"/>
      <c r="BS588"/>
      <c r="BT588"/>
    </row>
    <row r="589" spans="1:72" ht="16.5" customHeight="1" thickBot="1">
      <c r="A589" s="150" t="s">
        <v>198</v>
      </c>
      <c r="B589" s="535"/>
      <c r="C589" s="539"/>
      <c r="D589" s="540"/>
      <c r="E589" s="540"/>
      <c r="F589" s="102">
        <f>SUM(F580:F588)</f>
        <v>0</v>
      </c>
      <c r="G589" s="103">
        <f>SUM(G580:G588)</f>
        <v>0</v>
      </c>
      <c r="H589" s="103">
        <f>SUM(H580:H588)</f>
        <v>0</v>
      </c>
      <c r="I589" s="227">
        <f>SUM(I580:I588)</f>
        <v>0</v>
      </c>
      <c r="J589" s="427"/>
      <c r="K589" s="2"/>
      <c r="L589" s="2"/>
      <c r="BF589"/>
      <c r="BG589"/>
      <c r="BH589"/>
      <c r="BI589"/>
      <c r="BJ589"/>
      <c r="BK589"/>
      <c r="BL589"/>
      <c r="BM589"/>
      <c r="BN589"/>
      <c r="BO589"/>
      <c r="BP589"/>
      <c r="BQ589"/>
      <c r="BR589"/>
      <c r="BS589"/>
      <c r="BT589"/>
    </row>
    <row r="590" spans="1:72" s="2" customFormat="1" ht="15.75" thickBot="1">
      <c r="B590" s="230"/>
      <c r="C590" s="413"/>
      <c r="D590" s="232"/>
      <c r="E590" s="100"/>
      <c r="F590" s="104"/>
      <c r="G590" s="104"/>
      <c r="H590" s="104"/>
      <c r="I590" s="104"/>
      <c r="J590" s="226"/>
      <c r="U590" s="8"/>
    </row>
    <row r="591" spans="1:72" ht="56.1" customHeight="1" thickBot="1">
      <c r="A591" s="294" t="s">
        <v>185</v>
      </c>
      <c r="B591" s="295" t="s">
        <v>186</v>
      </c>
      <c r="C591" s="106" t="s">
        <v>122</v>
      </c>
      <c r="D591" s="278" t="s">
        <v>123</v>
      </c>
      <c r="E591" s="322" t="s">
        <v>124</v>
      </c>
      <c r="F591" s="98" t="s">
        <v>125</v>
      </c>
      <c r="G591" s="98" t="s">
        <v>126</v>
      </c>
      <c r="H591" s="98" t="s">
        <v>127</v>
      </c>
      <c r="I591" s="275" t="s">
        <v>187</v>
      </c>
      <c r="J591" s="303" t="s">
        <v>129</v>
      </c>
      <c r="K591" s="2"/>
      <c r="L591" s="2"/>
      <c r="BF591"/>
      <c r="BG591"/>
      <c r="BH591"/>
      <c r="BI591"/>
      <c r="BJ591"/>
      <c r="BK591"/>
      <c r="BL591"/>
      <c r="BM591"/>
      <c r="BN591"/>
      <c r="BO591"/>
      <c r="BP591"/>
      <c r="BQ591"/>
      <c r="BR591"/>
      <c r="BS591"/>
      <c r="BT591"/>
    </row>
    <row r="592" spans="1:72" ht="15.75" customHeight="1">
      <c r="A592" s="142" t="s">
        <v>208</v>
      </c>
      <c r="B592" s="147"/>
      <c r="C592" s="415"/>
      <c r="D592" s="215"/>
      <c r="E592" s="281"/>
      <c r="F592" s="361"/>
      <c r="G592" s="277"/>
      <c r="H592" s="277"/>
      <c r="I592" s="277"/>
      <c r="J592" s="302"/>
      <c r="K592" s="2"/>
      <c r="L592" s="2"/>
      <c r="U592" s="8">
        <f t="shared" si="9"/>
        <v>0</v>
      </c>
      <c r="BF592"/>
      <c r="BG592"/>
      <c r="BH592"/>
      <c r="BI592"/>
      <c r="BJ592"/>
      <c r="BK592"/>
      <c r="BL592"/>
      <c r="BM592"/>
      <c r="BN592"/>
      <c r="BO592"/>
      <c r="BP592"/>
      <c r="BQ592"/>
      <c r="BR592"/>
      <c r="BS592"/>
      <c r="BT592"/>
    </row>
    <row r="593" spans="1:72" ht="15.75" customHeight="1">
      <c r="A593" s="142" t="s">
        <v>209</v>
      </c>
      <c r="B593" s="146"/>
      <c r="C593" s="415"/>
      <c r="D593" s="215"/>
      <c r="E593" s="282"/>
      <c r="F593" s="279"/>
      <c r="G593" s="136"/>
      <c r="H593" s="136"/>
      <c r="I593" s="136"/>
      <c r="J593" s="223"/>
      <c r="K593" s="2"/>
      <c r="L593" s="2"/>
      <c r="U593" s="8">
        <f t="shared" si="9"/>
        <v>0</v>
      </c>
      <c r="BF593"/>
      <c r="BG593"/>
      <c r="BH593"/>
      <c r="BI593"/>
      <c r="BJ593"/>
      <c r="BK593"/>
      <c r="BL593"/>
      <c r="BM593"/>
      <c r="BN593"/>
      <c r="BO593"/>
      <c r="BP593"/>
      <c r="BQ593"/>
      <c r="BR593"/>
      <c r="BS593"/>
      <c r="BT593"/>
    </row>
    <row r="594" spans="1:72" ht="15.75" customHeight="1">
      <c r="A594" s="142" t="s">
        <v>190</v>
      </c>
      <c r="B594" s="140">
        <f>B592+B593</f>
        <v>0</v>
      </c>
      <c r="C594" s="415"/>
      <c r="D594" s="215"/>
      <c r="E594" s="282"/>
      <c r="F594" s="279"/>
      <c r="G594" s="136"/>
      <c r="H594" s="136"/>
      <c r="I594" s="136"/>
      <c r="J594" s="223"/>
      <c r="K594" s="2"/>
      <c r="L594" s="2"/>
      <c r="U594" s="8">
        <f t="shared" si="9"/>
        <v>0</v>
      </c>
      <c r="BF594"/>
      <c r="BG594"/>
      <c r="BH594"/>
      <c r="BI594"/>
      <c r="BJ594"/>
      <c r="BK594"/>
      <c r="BL594"/>
      <c r="BM594"/>
      <c r="BN594"/>
      <c r="BO594"/>
      <c r="BP594"/>
      <c r="BQ594"/>
      <c r="BR594"/>
      <c r="BS594"/>
      <c r="BT594"/>
    </row>
    <row r="595" spans="1:72" ht="16.5" customHeight="1">
      <c r="A595" s="142" t="s">
        <v>192</v>
      </c>
      <c r="B595" s="140">
        <f>F601+G601+H601+I601</f>
        <v>0</v>
      </c>
      <c r="C595" s="415"/>
      <c r="D595" s="215"/>
      <c r="E595" s="282"/>
      <c r="F595" s="279"/>
      <c r="G595" s="136"/>
      <c r="H595" s="136"/>
      <c r="I595" s="136"/>
      <c r="J595" s="223"/>
      <c r="K595" s="2"/>
      <c r="L595" s="2"/>
      <c r="U595" s="8">
        <f t="shared" si="9"/>
        <v>0</v>
      </c>
      <c r="BF595"/>
      <c r="BG595"/>
      <c r="BH595"/>
      <c r="BI595"/>
      <c r="BJ595"/>
      <c r="BK595"/>
      <c r="BL595"/>
      <c r="BM595"/>
      <c r="BN595"/>
      <c r="BO595"/>
      <c r="BP595"/>
      <c r="BQ595"/>
      <c r="BR595"/>
      <c r="BS595"/>
      <c r="BT595"/>
    </row>
    <row r="596" spans="1:72" ht="18.75">
      <c r="A596" s="142" t="s">
        <v>58</v>
      </c>
      <c r="B596" s="141">
        <f>B595-B594</f>
        <v>0</v>
      </c>
      <c r="C596" s="415"/>
      <c r="D596" s="215"/>
      <c r="E596" s="282"/>
      <c r="F596" s="279"/>
      <c r="G596" s="136"/>
      <c r="H596" s="136"/>
      <c r="I596" s="136"/>
      <c r="J596" s="223"/>
      <c r="K596" s="2"/>
      <c r="L596" s="2"/>
      <c r="U596" s="8">
        <f t="shared" si="9"/>
        <v>0</v>
      </c>
      <c r="BF596"/>
      <c r="BG596"/>
      <c r="BH596"/>
      <c r="BI596"/>
      <c r="BJ596"/>
      <c r="BK596"/>
      <c r="BL596"/>
      <c r="BM596"/>
      <c r="BN596"/>
      <c r="BO596"/>
      <c r="BP596"/>
      <c r="BQ596"/>
      <c r="BR596"/>
      <c r="BS596"/>
      <c r="BT596"/>
    </row>
    <row r="597" spans="1:72" ht="15.75" customHeight="1" thickBot="1">
      <c r="A597" s="144" t="s">
        <v>194</v>
      </c>
      <c r="B597" s="145"/>
      <c r="C597" s="415"/>
      <c r="D597" s="215"/>
      <c r="E597" s="282"/>
      <c r="F597" s="279"/>
      <c r="G597" s="136"/>
      <c r="H597" s="136"/>
      <c r="I597" s="136"/>
      <c r="J597" s="223"/>
      <c r="K597" s="2"/>
      <c r="L597" s="2"/>
      <c r="U597" s="8">
        <f t="shared" si="9"/>
        <v>0</v>
      </c>
      <c r="BF597"/>
      <c r="BG597"/>
      <c r="BH597"/>
      <c r="BI597"/>
      <c r="BJ597"/>
      <c r="BK597"/>
      <c r="BL597"/>
      <c r="BM597"/>
      <c r="BN597"/>
      <c r="BO597"/>
      <c r="BP597"/>
      <c r="BQ597"/>
      <c r="BR597"/>
      <c r="BS597"/>
      <c r="BT597"/>
    </row>
    <row r="598" spans="1:72" ht="15.75" customHeight="1">
      <c r="A598" s="148" t="s">
        <v>195</v>
      </c>
      <c r="B598" s="533">
        <v>50</v>
      </c>
      <c r="C598" s="415"/>
      <c r="D598" s="215"/>
      <c r="E598" s="282"/>
      <c r="F598" s="279"/>
      <c r="G598" s="136"/>
      <c r="H598" s="136"/>
      <c r="I598" s="136"/>
      <c r="J598" s="223"/>
      <c r="K598" s="2"/>
      <c r="L598" s="2"/>
      <c r="U598" s="8">
        <f t="shared" si="9"/>
        <v>0</v>
      </c>
      <c r="BF598"/>
      <c r="BG598"/>
      <c r="BH598"/>
      <c r="BI598"/>
      <c r="BJ598"/>
      <c r="BK598"/>
      <c r="BL598"/>
      <c r="BM598"/>
      <c r="BN598"/>
      <c r="BO598"/>
      <c r="BP598"/>
      <c r="BQ598"/>
      <c r="BR598"/>
      <c r="BS598"/>
      <c r="BT598"/>
    </row>
    <row r="599" spans="1:72" ht="15.75" customHeight="1">
      <c r="A599" s="149" t="s">
        <v>196</v>
      </c>
      <c r="B599" s="534"/>
      <c r="C599" s="415"/>
      <c r="D599" s="215"/>
      <c r="E599" s="282"/>
      <c r="F599" s="279"/>
      <c r="G599" s="136"/>
      <c r="H599" s="136"/>
      <c r="I599" s="136"/>
      <c r="J599" s="223"/>
      <c r="K599" s="2"/>
      <c r="L599" s="2"/>
      <c r="BF599"/>
      <c r="BG599"/>
      <c r="BH599"/>
      <c r="BI599"/>
      <c r="BJ599"/>
      <c r="BK599"/>
      <c r="BL599"/>
      <c r="BM599"/>
      <c r="BN599"/>
      <c r="BO599"/>
      <c r="BP599"/>
      <c r="BQ599"/>
      <c r="BR599"/>
      <c r="BS599"/>
      <c r="BT599"/>
    </row>
    <row r="600" spans="1:72" ht="16.5" customHeight="1">
      <c r="A600" s="149" t="s">
        <v>197</v>
      </c>
      <c r="B600" s="534"/>
      <c r="C600" s="415"/>
      <c r="D600" s="215"/>
      <c r="E600" s="283"/>
      <c r="F600" s="280"/>
      <c r="G600" s="137"/>
      <c r="H600" s="137"/>
      <c r="I600" s="137"/>
      <c r="J600" s="426"/>
      <c r="K600" s="2"/>
      <c r="L600" s="2"/>
      <c r="BF600"/>
      <c r="BG600"/>
      <c r="BH600"/>
      <c r="BI600"/>
      <c r="BJ600"/>
      <c r="BK600"/>
      <c r="BL600"/>
      <c r="BM600"/>
      <c r="BN600"/>
      <c r="BO600"/>
      <c r="BP600"/>
      <c r="BQ600"/>
      <c r="BR600"/>
      <c r="BS600"/>
      <c r="BT600"/>
    </row>
    <row r="601" spans="1:72" ht="16.5" customHeight="1" thickBot="1">
      <c r="A601" s="150" t="s">
        <v>198</v>
      </c>
      <c r="B601" s="535"/>
      <c r="C601" s="539"/>
      <c r="D601" s="540"/>
      <c r="E601" s="540"/>
      <c r="F601" s="102">
        <f>SUM(F592:F600)</f>
        <v>0</v>
      </c>
      <c r="G601" s="103">
        <f>SUM(G592:G600)</f>
        <v>0</v>
      </c>
      <c r="H601" s="103">
        <f>SUM(H592:H600)</f>
        <v>0</v>
      </c>
      <c r="I601" s="227">
        <f>SUM(I592:I600)</f>
        <v>0</v>
      </c>
      <c r="J601" s="427"/>
      <c r="K601" s="2"/>
      <c r="L601" s="2"/>
      <c r="U601" s="8">
        <f>SUM(U4:U600)</f>
        <v>0</v>
      </c>
      <c r="BF601"/>
      <c r="BG601"/>
      <c r="BH601"/>
      <c r="BI601"/>
      <c r="BJ601"/>
      <c r="BK601"/>
      <c r="BL601"/>
      <c r="BM601"/>
      <c r="BN601"/>
      <c r="BO601"/>
      <c r="BP601"/>
      <c r="BQ601"/>
      <c r="BR601"/>
      <c r="BS601"/>
      <c r="BT601"/>
    </row>
    <row r="602" spans="1:72" s="2" customFormat="1">
      <c r="B602" s="230"/>
      <c r="C602" s="413"/>
      <c r="D602" s="232"/>
      <c r="E602" s="99"/>
      <c r="F602" s="104"/>
      <c r="G602" s="104"/>
      <c r="H602" s="104"/>
      <c r="I602" s="225"/>
      <c r="J602" s="226"/>
      <c r="U602" s="8"/>
    </row>
    <row r="603" spans="1:72" s="2" customFormat="1">
      <c r="B603" s="230"/>
      <c r="C603" s="413"/>
      <c r="D603" s="232"/>
      <c r="E603" s="99"/>
      <c r="F603" s="104"/>
      <c r="G603" s="104"/>
      <c r="H603" s="104"/>
      <c r="I603" s="225"/>
      <c r="J603" s="226"/>
      <c r="U603" s="8"/>
    </row>
    <row r="604" spans="1:72" s="2" customFormat="1">
      <c r="B604" s="230"/>
      <c r="C604" s="413"/>
      <c r="D604" s="232"/>
      <c r="E604" s="99"/>
      <c r="F604" s="104"/>
      <c r="G604" s="104"/>
      <c r="H604" s="104"/>
      <c r="I604" s="225"/>
      <c r="J604" s="226"/>
      <c r="U604" s="8"/>
    </row>
    <row r="605" spans="1:72" s="2" customFormat="1">
      <c r="B605" s="230"/>
      <c r="C605" s="413"/>
      <c r="D605" s="232"/>
      <c r="E605" s="99"/>
      <c r="F605" s="104"/>
      <c r="G605" s="104"/>
      <c r="H605" s="104"/>
      <c r="I605" s="225"/>
      <c r="J605" s="226"/>
      <c r="U605" s="8"/>
    </row>
    <row r="606" spans="1:72" s="2" customFormat="1">
      <c r="B606" s="230"/>
      <c r="C606" s="413"/>
      <c r="D606" s="232"/>
      <c r="E606" s="99"/>
      <c r="F606" s="104"/>
      <c r="G606" s="104"/>
      <c r="H606" s="104"/>
      <c r="I606" s="225"/>
      <c r="J606" s="226"/>
      <c r="U606" s="8"/>
    </row>
    <row r="607" spans="1:72" s="2" customFormat="1">
      <c r="B607" s="230"/>
      <c r="C607" s="413"/>
      <c r="D607" s="232"/>
      <c r="E607" s="99"/>
      <c r="F607" s="104"/>
      <c r="G607" s="104"/>
      <c r="H607" s="104"/>
      <c r="I607" s="225"/>
      <c r="J607" s="226"/>
      <c r="U607" s="8"/>
    </row>
    <row r="608" spans="1:72" s="2" customFormat="1">
      <c r="B608" s="230"/>
      <c r="C608" s="413"/>
      <c r="D608" s="232"/>
      <c r="E608" s="99"/>
      <c r="F608" s="104"/>
      <c r="G608" s="104"/>
      <c r="H608" s="104"/>
      <c r="I608" s="225"/>
      <c r="J608" s="226"/>
      <c r="U608" s="8"/>
    </row>
    <row r="609" spans="2:21" s="2" customFormat="1">
      <c r="B609" s="230"/>
      <c r="C609" s="413"/>
      <c r="D609" s="232"/>
      <c r="E609" s="99"/>
      <c r="F609" s="104"/>
      <c r="G609" s="104"/>
      <c r="H609" s="104"/>
      <c r="I609" s="225"/>
      <c r="J609" s="226"/>
      <c r="U609" s="8"/>
    </row>
    <row r="610" spans="2:21" s="2" customFormat="1">
      <c r="B610" s="230"/>
      <c r="C610" s="413"/>
      <c r="D610" s="232"/>
      <c r="E610" s="99"/>
      <c r="F610" s="104"/>
      <c r="G610" s="104"/>
      <c r="H610" s="104"/>
      <c r="I610" s="225"/>
      <c r="J610" s="226"/>
      <c r="U610" s="8"/>
    </row>
    <row r="611" spans="2:21" s="2" customFormat="1">
      <c r="B611" s="230"/>
      <c r="C611" s="413"/>
      <c r="D611" s="232"/>
      <c r="E611" s="99"/>
      <c r="F611" s="104"/>
      <c r="G611" s="104"/>
      <c r="H611" s="104"/>
      <c r="I611" s="225"/>
      <c r="J611" s="226"/>
      <c r="U611" s="8"/>
    </row>
    <row r="612" spans="2:21" s="2" customFormat="1">
      <c r="B612" s="230"/>
      <c r="C612" s="413"/>
      <c r="D612" s="232"/>
      <c r="E612" s="99"/>
      <c r="F612" s="104"/>
      <c r="G612" s="104"/>
      <c r="H612" s="104"/>
      <c r="I612" s="225"/>
      <c r="J612" s="226"/>
      <c r="U612" s="8"/>
    </row>
    <row r="613" spans="2:21" s="2" customFormat="1">
      <c r="B613" s="230"/>
      <c r="C613" s="413"/>
      <c r="D613" s="232"/>
      <c r="E613" s="99"/>
      <c r="F613" s="104"/>
      <c r="G613" s="104"/>
      <c r="H613" s="104"/>
      <c r="I613" s="225"/>
      <c r="J613" s="226"/>
      <c r="U613" s="8"/>
    </row>
    <row r="614" spans="2:21" s="2" customFormat="1">
      <c r="B614" s="230"/>
      <c r="C614" s="413"/>
      <c r="D614" s="232"/>
      <c r="E614" s="99"/>
      <c r="F614" s="104"/>
      <c r="G614" s="104"/>
      <c r="H614" s="104"/>
      <c r="I614" s="225"/>
      <c r="J614" s="226"/>
      <c r="U614" s="8"/>
    </row>
    <row r="615" spans="2:21" s="2" customFormat="1">
      <c r="B615" s="230"/>
      <c r="C615" s="413"/>
      <c r="D615" s="232"/>
      <c r="E615" s="99"/>
      <c r="F615" s="104"/>
      <c r="G615" s="104"/>
      <c r="H615" s="104"/>
      <c r="I615" s="225"/>
      <c r="J615" s="226"/>
      <c r="U615" s="8"/>
    </row>
    <row r="616" spans="2:21" s="2" customFormat="1">
      <c r="B616" s="230"/>
      <c r="C616" s="413"/>
      <c r="D616" s="232"/>
      <c r="E616" s="99"/>
      <c r="F616" s="104"/>
      <c r="G616" s="104"/>
      <c r="H616" s="104"/>
      <c r="I616" s="225"/>
      <c r="J616" s="226"/>
      <c r="U616" s="8"/>
    </row>
    <row r="617" spans="2:21" s="2" customFormat="1">
      <c r="B617" s="230"/>
      <c r="C617" s="413"/>
      <c r="D617" s="232"/>
      <c r="E617" s="99"/>
      <c r="F617" s="104"/>
      <c r="G617" s="104"/>
      <c r="H617" s="104"/>
      <c r="I617" s="225"/>
      <c r="J617" s="226"/>
      <c r="U617" s="8"/>
    </row>
    <row r="618" spans="2:21" s="2" customFormat="1">
      <c r="B618" s="230"/>
      <c r="C618" s="413"/>
      <c r="D618" s="232"/>
      <c r="E618" s="99"/>
      <c r="F618" s="104"/>
      <c r="G618" s="104"/>
      <c r="H618" s="104"/>
      <c r="I618" s="225"/>
      <c r="J618" s="226"/>
      <c r="U618" s="8"/>
    </row>
    <row r="619" spans="2:21" s="2" customFormat="1">
      <c r="B619" s="230"/>
      <c r="C619" s="413"/>
      <c r="D619" s="232"/>
      <c r="E619" s="99"/>
      <c r="F619" s="104"/>
      <c r="G619" s="104"/>
      <c r="H619" s="104"/>
      <c r="I619" s="225"/>
      <c r="J619" s="226"/>
      <c r="U619" s="8"/>
    </row>
    <row r="620" spans="2:21" s="2" customFormat="1">
      <c r="B620" s="230"/>
      <c r="C620" s="413"/>
      <c r="D620" s="232"/>
      <c r="E620" s="99"/>
      <c r="F620" s="104"/>
      <c r="G620" s="104"/>
      <c r="H620" s="104"/>
      <c r="I620" s="225"/>
      <c r="J620" s="226"/>
      <c r="U620" s="8"/>
    </row>
    <row r="621" spans="2:21" s="2" customFormat="1">
      <c r="B621" s="230"/>
      <c r="C621" s="413"/>
      <c r="D621" s="232"/>
      <c r="E621" s="99"/>
      <c r="F621" s="104"/>
      <c r="G621" s="104"/>
      <c r="H621" s="104"/>
      <c r="I621" s="225"/>
      <c r="J621" s="226"/>
      <c r="U621" s="8"/>
    </row>
    <row r="622" spans="2:21" s="2" customFormat="1">
      <c r="B622" s="230"/>
      <c r="C622" s="413"/>
      <c r="D622" s="232"/>
      <c r="E622" s="99"/>
      <c r="F622" s="104"/>
      <c r="G622" s="104"/>
      <c r="H622" s="104"/>
      <c r="I622" s="225"/>
      <c r="J622" s="226"/>
      <c r="U622" s="8"/>
    </row>
    <row r="623" spans="2:21" s="2" customFormat="1">
      <c r="B623" s="230"/>
      <c r="C623" s="413"/>
      <c r="D623" s="232"/>
      <c r="E623" s="99"/>
      <c r="F623" s="104"/>
      <c r="G623" s="104"/>
      <c r="H623" s="104"/>
      <c r="I623" s="225"/>
      <c r="J623" s="226"/>
      <c r="U623" s="8"/>
    </row>
    <row r="624" spans="2:21" s="2" customFormat="1">
      <c r="B624" s="230"/>
      <c r="C624" s="413"/>
      <c r="D624" s="232"/>
      <c r="E624" s="99"/>
      <c r="F624" s="104"/>
      <c r="G624" s="104"/>
      <c r="H624" s="104"/>
      <c r="I624" s="225"/>
      <c r="J624" s="226"/>
      <c r="U624" s="8"/>
    </row>
    <row r="625" spans="2:21" s="2" customFormat="1">
      <c r="B625" s="230"/>
      <c r="C625" s="413"/>
      <c r="D625" s="232"/>
      <c r="E625" s="99"/>
      <c r="F625" s="104"/>
      <c r="G625" s="104"/>
      <c r="H625" s="104"/>
      <c r="I625" s="225"/>
      <c r="J625" s="226"/>
      <c r="U625" s="8"/>
    </row>
    <row r="626" spans="2:21" s="2" customFormat="1">
      <c r="B626" s="230"/>
      <c r="C626" s="413"/>
      <c r="D626" s="232"/>
      <c r="E626" s="99"/>
      <c r="F626" s="104"/>
      <c r="G626" s="104"/>
      <c r="H626" s="104"/>
      <c r="I626" s="225"/>
      <c r="J626" s="226"/>
      <c r="U626" s="8"/>
    </row>
    <row r="627" spans="2:21" s="2" customFormat="1">
      <c r="B627" s="230"/>
      <c r="C627" s="413"/>
      <c r="D627" s="232"/>
      <c r="E627" s="99"/>
      <c r="F627" s="104"/>
      <c r="G627" s="104"/>
      <c r="H627" s="104"/>
      <c r="I627" s="225"/>
      <c r="J627" s="226"/>
      <c r="U627" s="8"/>
    </row>
    <row r="628" spans="2:21" s="2" customFormat="1">
      <c r="B628" s="230"/>
      <c r="C628" s="413"/>
      <c r="D628" s="232"/>
      <c r="E628" s="99"/>
      <c r="F628" s="104"/>
      <c r="G628" s="104"/>
      <c r="H628" s="104"/>
      <c r="I628" s="225"/>
      <c r="J628" s="226"/>
      <c r="U628" s="8"/>
    </row>
    <row r="629" spans="2:21" s="2" customFormat="1">
      <c r="B629" s="230"/>
      <c r="C629" s="413"/>
      <c r="D629" s="232"/>
      <c r="E629" s="99"/>
      <c r="F629" s="104"/>
      <c r="G629" s="104"/>
      <c r="H629" s="104"/>
      <c r="I629" s="225"/>
      <c r="J629" s="226"/>
      <c r="U629" s="8"/>
    </row>
    <row r="630" spans="2:21" s="2" customFormat="1">
      <c r="B630" s="230"/>
      <c r="C630" s="413"/>
      <c r="D630" s="232"/>
      <c r="E630" s="99"/>
      <c r="F630" s="104"/>
      <c r="G630" s="104"/>
      <c r="H630" s="104"/>
      <c r="I630" s="225"/>
      <c r="J630" s="226"/>
      <c r="U630" s="8"/>
    </row>
    <row r="631" spans="2:21" s="2" customFormat="1">
      <c r="B631" s="230"/>
      <c r="C631" s="413"/>
      <c r="D631" s="232"/>
      <c r="E631" s="99"/>
      <c r="F631" s="104"/>
      <c r="G631" s="104"/>
      <c r="H631" s="104"/>
      <c r="I631" s="225"/>
      <c r="J631" s="226"/>
      <c r="U631" s="8"/>
    </row>
    <row r="632" spans="2:21" s="2" customFormat="1">
      <c r="B632" s="230"/>
      <c r="C632" s="413"/>
      <c r="D632" s="232"/>
      <c r="E632" s="99"/>
      <c r="F632" s="104"/>
      <c r="G632" s="104"/>
      <c r="H632" s="104"/>
      <c r="I632" s="225"/>
      <c r="J632" s="226"/>
      <c r="U632" s="8"/>
    </row>
    <row r="633" spans="2:21" s="2" customFormat="1">
      <c r="B633" s="230"/>
      <c r="C633" s="413"/>
      <c r="D633" s="232"/>
      <c r="E633" s="99"/>
      <c r="F633" s="104"/>
      <c r="G633" s="104"/>
      <c r="H633" s="104"/>
      <c r="I633" s="225"/>
      <c r="J633" s="226"/>
      <c r="U633" s="8"/>
    </row>
    <row r="634" spans="2:21" s="2" customFormat="1">
      <c r="B634" s="230"/>
      <c r="C634" s="413"/>
      <c r="D634" s="232"/>
      <c r="E634" s="99"/>
      <c r="F634" s="104"/>
      <c r="G634" s="104"/>
      <c r="H634" s="104"/>
      <c r="I634" s="225"/>
      <c r="J634" s="226"/>
      <c r="U634" s="8"/>
    </row>
    <row r="635" spans="2:21" s="2" customFormat="1">
      <c r="B635" s="230"/>
      <c r="C635" s="413"/>
      <c r="D635" s="232"/>
      <c r="E635" s="99"/>
      <c r="F635" s="104"/>
      <c r="G635" s="104"/>
      <c r="H635" s="104"/>
      <c r="I635" s="225"/>
      <c r="J635" s="226"/>
      <c r="U635" s="8"/>
    </row>
    <row r="636" spans="2:21" s="2" customFormat="1">
      <c r="B636" s="230"/>
      <c r="C636" s="413"/>
      <c r="D636" s="232"/>
      <c r="E636" s="99"/>
      <c r="F636" s="104"/>
      <c r="G636" s="104"/>
      <c r="H636" s="104"/>
      <c r="I636" s="225"/>
      <c r="J636" s="226"/>
      <c r="U636" s="8"/>
    </row>
    <row r="637" spans="2:21" s="2" customFormat="1">
      <c r="B637" s="230"/>
      <c r="C637" s="413"/>
      <c r="D637" s="232"/>
      <c r="E637" s="99"/>
      <c r="F637" s="104"/>
      <c r="G637" s="104"/>
      <c r="H637" s="104"/>
      <c r="I637" s="225"/>
      <c r="J637" s="226"/>
      <c r="U637" s="8"/>
    </row>
    <row r="638" spans="2:21" s="2" customFormat="1">
      <c r="B638" s="230"/>
      <c r="C638" s="413"/>
      <c r="D638" s="232"/>
      <c r="E638" s="99"/>
      <c r="F638" s="104"/>
      <c r="G638" s="104"/>
      <c r="H638" s="104"/>
      <c r="I638" s="225"/>
      <c r="J638" s="226"/>
      <c r="U638" s="8"/>
    </row>
    <row r="639" spans="2:21" s="2" customFormat="1">
      <c r="B639" s="230"/>
      <c r="C639" s="413"/>
      <c r="D639" s="232"/>
      <c r="E639" s="99"/>
      <c r="F639" s="104"/>
      <c r="G639" s="104"/>
      <c r="H639" s="104"/>
      <c r="I639" s="225"/>
      <c r="J639" s="226"/>
      <c r="U639" s="8"/>
    </row>
    <row r="640" spans="2:21" s="2" customFormat="1">
      <c r="B640" s="230"/>
      <c r="C640" s="413"/>
      <c r="D640" s="232"/>
      <c r="E640" s="99"/>
      <c r="F640" s="104"/>
      <c r="G640" s="104"/>
      <c r="H640" s="104"/>
      <c r="I640" s="225"/>
      <c r="J640" s="226"/>
      <c r="U640" s="8"/>
    </row>
    <row r="641" spans="2:21" s="2" customFormat="1">
      <c r="B641" s="230"/>
      <c r="C641" s="413"/>
      <c r="D641" s="232"/>
      <c r="E641" s="99"/>
      <c r="F641" s="104"/>
      <c r="G641" s="104"/>
      <c r="H641" s="104"/>
      <c r="I641" s="225"/>
      <c r="J641" s="226"/>
      <c r="U641" s="8"/>
    </row>
    <row r="642" spans="2:21" s="2" customFormat="1">
      <c r="B642" s="230"/>
      <c r="C642" s="413"/>
      <c r="D642" s="232"/>
      <c r="E642" s="99"/>
      <c r="F642" s="104"/>
      <c r="G642" s="104"/>
      <c r="H642" s="104"/>
      <c r="I642" s="225"/>
      <c r="J642" s="226"/>
      <c r="U642" s="8"/>
    </row>
    <row r="643" spans="2:21" s="2" customFormat="1">
      <c r="B643" s="230"/>
      <c r="C643" s="413"/>
      <c r="D643" s="232"/>
      <c r="E643" s="99"/>
      <c r="F643" s="104"/>
      <c r="G643" s="104"/>
      <c r="H643" s="104"/>
      <c r="I643" s="225"/>
      <c r="J643" s="226"/>
      <c r="U643" s="8"/>
    </row>
    <row r="644" spans="2:21" s="2" customFormat="1">
      <c r="B644" s="230"/>
      <c r="C644" s="413"/>
      <c r="D644" s="232"/>
      <c r="E644" s="99"/>
      <c r="F644" s="104"/>
      <c r="G644" s="104"/>
      <c r="H644" s="104"/>
      <c r="I644" s="225"/>
      <c r="J644" s="226"/>
      <c r="U644" s="8"/>
    </row>
    <row r="645" spans="2:21" s="2" customFormat="1">
      <c r="B645" s="230"/>
      <c r="C645" s="413"/>
      <c r="D645" s="232"/>
      <c r="E645" s="99"/>
      <c r="F645" s="104"/>
      <c r="G645" s="104"/>
      <c r="H645" s="104"/>
      <c r="I645" s="225"/>
      <c r="J645" s="226"/>
      <c r="U645" s="8"/>
    </row>
    <row r="646" spans="2:21" s="2" customFormat="1">
      <c r="B646" s="230"/>
      <c r="C646" s="413"/>
      <c r="D646" s="232"/>
      <c r="E646" s="99"/>
      <c r="F646" s="104"/>
      <c r="G646" s="104"/>
      <c r="H646" s="104"/>
      <c r="I646" s="225"/>
      <c r="J646" s="226"/>
      <c r="U646" s="8"/>
    </row>
    <row r="647" spans="2:21" s="2" customFormat="1">
      <c r="B647" s="230"/>
      <c r="C647" s="413"/>
      <c r="D647" s="232"/>
      <c r="E647" s="99"/>
      <c r="F647" s="104"/>
      <c r="G647" s="104"/>
      <c r="H647" s="104"/>
      <c r="I647" s="225"/>
      <c r="J647" s="226"/>
      <c r="U647" s="8"/>
    </row>
    <row r="648" spans="2:21" s="2" customFormat="1">
      <c r="B648" s="230"/>
      <c r="C648" s="413"/>
      <c r="D648" s="232"/>
      <c r="E648" s="99"/>
      <c r="F648" s="104"/>
      <c r="G648" s="104"/>
      <c r="H648" s="104"/>
      <c r="I648" s="225"/>
      <c r="J648" s="226"/>
      <c r="U648" s="8"/>
    </row>
    <row r="649" spans="2:21" s="2" customFormat="1">
      <c r="B649" s="230"/>
      <c r="C649" s="413"/>
      <c r="D649" s="232"/>
      <c r="E649" s="99"/>
      <c r="F649" s="104"/>
      <c r="G649" s="104"/>
      <c r="H649" s="104"/>
      <c r="I649" s="225"/>
      <c r="J649" s="226"/>
      <c r="U649" s="8"/>
    </row>
    <row r="650" spans="2:21" s="2" customFormat="1">
      <c r="B650" s="230"/>
      <c r="C650" s="413"/>
      <c r="D650" s="232"/>
      <c r="E650" s="99"/>
      <c r="F650" s="104"/>
      <c r="G650" s="104"/>
      <c r="H650" s="104"/>
      <c r="I650" s="225"/>
      <c r="J650" s="226"/>
      <c r="U650" s="8"/>
    </row>
    <row r="651" spans="2:21" s="2" customFormat="1">
      <c r="B651" s="230"/>
      <c r="C651" s="413"/>
      <c r="D651" s="232"/>
      <c r="E651" s="99"/>
      <c r="F651" s="104"/>
      <c r="G651" s="104"/>
      <c r="H651" s="104"/>
      <c r="I651" s="225"/>
      <c r="J651" s="226"/>
      <c r="U651" s="8"/>
    </row>
    <row r="652" spans="2:21" s="2" customFormat="1">
      <c r="B652" s="230"/>
      <c r="C652" s="413"/>
      <c r="D652" s="232"/>
      <c r="E652" s="99"/>
      <c r="F652" s="104"/>
      <c r="G652" s="104"/>
      <c r="H652" s="104"/>
      <c r="I652" s="225"/>
      <c r="J652" s="226"/>
      <c r="U652" s="8"/>
    </row>
    <row r="653" spans="2:21" s="2" customFormat="1">
      <c r="B653" s="230"/>
      <c r="C653" s="413"/>
      <c r="D653" s="232"/>
      <c r="E653" s="99"/>
      <c r="F653" s="104"/>
      <c r="G653" s="104"/>
      <c r="H653" s="104"/>
      <c r="I653" s="225"/>
      <c r="J653" s="226"/>
      <c r="U653" s="8"/>
    </row>
    <row r="654" spans="2:21" s="2" customFormat="1">
      <c r="B654" s="230"/>
      <c r="C654" s="413"/>
      <c r="D654" s="232"/>
      <c r="E654" s="99"/>
      <c r="F654" s="104"/>
      <c r="G654" s="104"/>
      <c r="H654" s="104"/>
      <c r="I654" s="225"/>
      <c r="J654" s="226"/>
      <c r="U654" s="8"/>
    </row>
    <row r="655" spans="2:21" s="2" customFormat="1">
      <c r="B655" s="230"/>
      <c r="C655" s="413"/>
      <c r="D655" s="232"/>
      <c r="E655" s="99"/>
      <c r="F655" s="104"/>
      <c r="G655" s="104"/>
      <c r="H655" s="104"/>
      <c r="I655" s="225"/>
      <c r="J655" s="226"/>
      <c r="U655" s="8"/>
    </row>
    <row r="656" spans="2:21" s="2" customFormat="1">
      <c r="B656" s="230"/>
      <c r="C656" s="413"/>
      <c r="D656" s="232"/>
      <c r="E656" s="99"/>
      <c r="F656" s="104"/>
      <c r="G656" s="104"/>
      <c r="H656" s="104"/>
      <c r="I656" s="225"/>
      <c r="J656" s="226"/>
      <c r="U656" s="8"/>
    </row>
    <row r="657" spans="2:21" s="2" customFormat="1">
      <c r="B657" s="230"/>
      <c r="C657" s="413"/>
      <c r="D657" s="232"/>
      <c r="E657" s="99"/>
      <c r="F657" s="104"/>
      <c r="G657" s="104"/>
      <c r="H657" s="104"/>
      <c r="I657" s="225"/>
      <c r="J657" s="226"/>
      <c r="U657" s="8"/>
    </row>
    <row r="658" spans="2:21" s="2" customFormat="1">
      <c r="B658" s="230"/>
      <c r="C658" s="413"/>
      <c r="D658" s="232"/>
      <c r="E658" s="99"/>
      <c r="F658" s="104"/>
      <c r="G658" s="104"/>
      <c r="H658" s="104"/>
      <c r="I658" s="225"/>
      <c r="J658" s="226"/>
      <c r="U658" s="8"/>
    </row>
    <row r="659" spans="2:21" s="2" customFormat="1">
      <c r="B659" s="230"/>
      <c r="C659" s="413"/>
      <c r="D659" s="232"/>
      <c r="E659" s="99"/>
      <c r="F659" s="104"/>
      <c r="G659" s="104"/>
      <c r="H659" s="104"/>
      <c r="I659" s="225"/>
      <c r="J659" s="226"/>
      <c r="U659" s="8"/>
    </row>
    <row r="660" spans="2:21" s="2" customFormat="1">
      <c r="B660" s="230"/>
      <c r="C660" s="413"/>
      <c r="D660" s="232"/>
      <c r="E660" s="99"/>
      <c r="F660" s="104"/>
      <c r="G660" s="104"/>
      <c r="H660" s="104"/>
      <c r="I660" s="225"/>
      <c r="J660" s="226"/>
      <c r="U660" s="8"/>
    </row>
    <row r="661" spans="2:21" s="2" customFormat="1">
      <c r="B661" s="230"/>
      <c r="C661" s="413"/>
      <c r="D661" s="232"/>
      <c r="E661" s="99"/>
      <c r="F661" s="104"/>
      <c r="G661" s="104"/>
      <c r="H661" s="104"/>
      <c r="I661" s="225"/>
      <c r="J661" s="226"/>
      <c r="U661" s="8"/>
    </row>
    <row r="662" spans="2:21" s="2" customFormat="1">
      <c r="B662" s="230"/>
      <c r="C662" s="413"/>
      <c r="D662" s="232"/>
      <c r="E662" s="99"/>
      <c r="F662" s="104"/>
      <c r="G662" s="104"/>
      <c r="H662" s="104"/>
      <c r="I662" s="225"/>
      <c r="J662" s="226"/>
      <c r="U662" s="8"/>
    </row>
    <row r="663" spans="2:21" s="2" customFormat="1">
      <c r="B663" s="230"/>
      <c r="C663" s="413"/>
      <c r="D663" s="232"/>
      <c r="E663" s="99"/>
      <c r="F663" s="104"/>
      <c r="G663" s="104"/>
      <c r="H663" s="104"/>
      <c r="I663" s="225"/>
      <c r="J663" s="226"/>
      <c r="U663" s="8"/>
    </row>
    <row r="664" spans="2:21" s="2" customFormat="1">
      <c r="B664" s="230"/>
      <c r="C664" s="413"/>
      <c r="D664" s="232"/>
      <c r="E664" s="99"/>
      <c r="F664" s="104"/>
      <c r="G664" s="104"/>
      <c r="H664" s="104"/>
      <c r="I664" s="225"/>
      <c r="J664" s="226"/>
      <c r="U664" s="8"/>
    </row>
    <row r="665" spans="2:21" s="2" customFormat="1">
      <c r="B665" s="230"/>
      <c r="C665" s="413"/>
      <c r="D665" s="232"/>
      <c r="E665" s="99"/>
      <c r="F665" s="104"/>
      <c r="G665" s="104"/>
      <c r="H665" s="104"/>
      <c r="I665" s="225"/>
      <c r="J665" s="226"/>
      <c r="U665" s="8"/>
    </row>
    <row r="666" spans="2:21" s="2" customFormat="1">
      <c r="B666" s="230"/>
      <c r="C666" s="413"/>
      <c r="D666" s="232"/>
      <c r="E666" s="99"/>
      <c r="F666" s="104"/>
      <c r="G666" s="104"/>
      <c r="H666" s="104"/>
      <c r="I666" s="225"/>
      <c r="J666" s="226"/>
      <c r="U666" s="8"/>
    </row>
    <row r="667" spans="2:21" s="2" customFormat="1">
      <c r="B667" s="230"/>
      <c r="C667" s="413"/>
      <c r="D667" s="232"/>
      <c r="E667" s="99"/>
      <c r="F667" s="104"/>
      <c r="G667" s="104"/>
      <c r="H667" s="104"/>
      <c r="I667" s="225"/>
      <c r="J667" s="226"/>
      <c r="U667" s="8"/>
    </row>
    <row r="668" spans="2:21" s="2" customFormat="1">
      <c r="B668" s="230"/>
      <c r="C668" s="413"/>
      <c r="D668" s="232"/>
      <c r="E668" s="99"/>
      <c r="F668" s="104"/>
      <c r="G668" s="104"/>
      <c r="H668" s="104"/>
      <c r="I668" s="225"/>
      <c r="J668" s="226"/>
      <c r="U668" s="8"/>
    </row>
    <row r="669" spans="2:21" s="2" customFormat="1">
      <c r="B669" s="230"/>
      <c r="C669" s="413"/>
      <c r="D669" s="232"/>
      <c r="E669" s="99"/>
      <c r="F669" s="104"/>
      <c r="G669" s="104"/>
      <c r="H669" s="104"/>
      <c r="I669" s="225"/>
      <c r="J669" s="226"/>
      <c r="U669" s="8"/>
    </row>
    <row r="670" spans="2:21" s="2" customFormat="1">
      <c r="B670" s="230"/>
      <c r="C670" s="413"/>
      <c r="D670" s="232"/>
      <c r="E670" s="99"/>
      <c r="F670" s="104"/>
      <c r="G670" s="104"/>
      <c r="H670" s="104"/>
      <c r="I670" s="225"/>
      <c r="J670" s="226"/>
      <c r="U670" s="8"/>
    </row>
    <row r="671" spans="2:21" s="2" customFormat="1">
      <c r="B671" s="230"/>
      <c r="C671" s="413"/>
      <c r="D671" s="232"/>
      <c r="E671" s="99"/>
      <c r="F671" s="104"/>
      <c r="G671" s="104"/>
      <c r="H671" s="104"/>
      <c r="I671" s="225"/>
      <c r="J671" s="226"/>
      <c r="U671" s="8"/>
    </row>
    <row r="672" spans="2:21" s="2" customFormat="1">
      <c r="B672" s="230"/>
      <c r="C672" s="413"/>
      <c r="D672" s="232"/>
      <c r="E672" s="99"/>
      <c r="F672" s="104"/>
      <c r="G672" s="104"/>
      <c r="H672" s="104"/>
      <c r="I672" s="225"/>
      <c r="J672" s="226"/>
      <c r="U672" s="8"/>
    </row>
    <row r="673" spans="2:21" s="2" customFormat="1">
      <c r="B673" s="230"/>
      <c r="C673" s="413"/>
      <c r="D673" s="232"/>
      <c r="E673" s="99"/>
      <c r="F673" s="104"/>
      <c r="G673" s="104"/>
      <c r="H673" s="104"/>
      <c r="I673" s="225"/>
      <c r="J673" s="226"/>
      <c r="U673" s="8"/>
    </row>
    <row r="674" spans="2:21" s="2" customFormat="1">
      <c r="B674" s="230"/>
      <c r="C674" s="413"/>
      <c r="D674" s="232"/>
      <c r="E674" s="99"/>
      <c r="F674" s="104"/>
      <c r="G674" s="104"/>
      <c r="H674" s="104"/>
      <c r="I674" s="225"/>
      <c r="J674" s="226"/>
      <c r="U674" s="8"/>
    </row>
    <row r="675" spans="2:21" s="2" customFormat="1">
      <c r="B675" s="230"/>
      <c r="C675" s="413"/>
      <c r="D675" s="232"/>
      <c r="E675" s="99"/>
      <c r="F675" s="104"/>
      <c r="G675" s="104"/>
      <c r="H675" s="104"/>
      <c r="I675" s="225"/>
      <c r="J675" s="226"/>
      <c r="U675" s="8"/>
    </row>
    <row r="676" spans="2:21" s="2" customFormat="1">
      <c r="B676" s="230"/>
      <c r="C676" s="413"/>
      <c r="D676" s="232"/>
      <c r="E676" s="99"/>
      <c r="F676" s="104"/>
      <c r="G676" s="104"/>
      <c r="H676" s="104"/>
      <c r="I676" s="225"/>
      <c r="J676" s="226"/>
      <c r="U676" s="8"/>
    </row>
    <row r="677" spans="2:21" s="2" customFormat="1">
      <c r="B677" s="230"/>
      <c r="C677" s="413"/>
      <c r="D677" s="232"/>
      <c r="E677" s="99"/>
      <c r="F677" s="104"/>
      <c r="G677" s="104"/>
      <c r="H677" s="104"/>
      <c r="I677" s="225"/>
      <c r="J677" s="226"/>
      <c r="U677" s="8"/>
    </row>
    <row r="678" spans="2:21" s="2" customFormat="1">
      <c r="B678" s="230"/>
      <c r="C678" s="413"/>
      <c r="D678" s="232"/>
      <c r="E678" s="99"/>
      <c r="F678" s="104"/>
      <c r="G678" s="104"/>
      <c r="H678" s="104"/>
      <c r="I678" s="225"/>
      <c r="J678" s="226"/>
      <c r="U678" s="8"/>
    </row>
    <row r="679" spans="2:21" s="2" customFormat="1">
      <c r="B679" s="230"/>
      <c r="C679" s="413"/>
      <c r="D679" s="232"/>
      <c r="E679" s="99"/>
      <c r="F679" s="104"/>
      <c r="G679" s="104"/>
      <c r="H679" s="104"/>
      <c r="I679" s="225"/>
      <c r="J679" s="226"/>
      <c r="U679" s="8"/>
    </row>
    <row r="680" spans="2:21" s="2" customFormat="1">
      <c r="B680" s="230"/>
      <c r="C680" s="413"/>
      <c r="D680" s="232"/>
      <c r="E680" s="99"/>
      <c r="F680" s="104"/>
      <c r="G680" s="104"/>
      <c r="H680" s="104"/>
      <c r="I680" s="225"/>
      <c r="J680" s="226"/>
      <c r="U680" s="8"/>
    </row>
    <row r="681" spans="2:21" s="2" customFormat="1">
      <c r="B681" s="230"/>
      <c r="C681" s="413"/>
      <c r="D681" s="232"/>
      <c r="E681" s="99"/>
      <c r="F681" s="104"/>
      <c r="G681" s="104"/>
      <c r="H681" s="104"/>
      <c r="I681" s="225"/>
      <c r="J681" s="226"/>
      <c r="U681" s="8"/>
    </row>
    <row r="682" spans="2:21" s="2" customFormat="1">
      <c r="B682" s="230"/>
      <c r="C682" s="413"/>
      <c r="D682" s="232"/>
      <c r="E682" s="99"/>
      <c r="F682" s="104"/>
      <c r="G682" s="104"/>
      <c r="H682" s="104"/>
      <c r="I682" s="225"/>
      <c r="J682" s="226"/>
      <c r="U682" s="8"/>
    </row>
    <row r="683" spans="2:21" s="2" customFormat="1">
      <c r="B683" s="230"/>
      <c r="C683" s="413"/>
      <c r="D683" s="232"/>
      <c r="E683" s="99"/>
      <c r="F683" s="104"/>
      <c r="G683" s="104"/>
      <c r="H683" s="104"/>
      <c r="I683" s="225"/>
      <c r="J683" s="226"/>
      <c r="U683" s="8"/>
    </row>
    <row r="684" spans="2:21" s="2" customFormat="1">
      <c r="B684" s="230"/>
      <c r="C684" s="413"/>
      <c r="D684" s="232"/>
      <c r="E684" s="99"/>
      <c r="F684" s="104"/>
      <c r="G684" s="104"/>
      <c r="H684" s="104"/>
      <c r="I684" s="225"/>
      <c r="J684" s="226"/>
      <c r="U684" s="8"/>
    </row>
    <row r="685" spans="2:21" s="2" customFormat="1">
      <c r="B685" s="230"/>
      <c r="C685" s="413"/>
      <c r="D685" s="232"/>
      <c r="E685" s="99"/>
      <c r="F685" s="104"/>
      <c r="G685" s="104"/>
      <c r="H685" s="104"/>
      <c r="I685" s="225"/>
      <c r="J685" s="226"/>
      <c r="U685" s="8"/>
    </row>
    <row r="686" spans="2:21" s="2" customFormat="1">
      <c r="B686" s="230"/>
      <c r="C686" s="413"/>
      <c r="D686" s="232"/>
      <c r="E686" s="99"/>
      <c r="F686" s="104"/>
      <c r="G686" s="104"/>
      <c r="H686" s="104"/>
      <c r="I686" s="225"/>
      <c r="J686" s="226"/>
      <c r="U686" s="8"/>
    </row>
    <row r="687" spans="2:21" s="2" customFormat="1">
      <c r="B687" s="230"/>
      <c r="C687" s="413"/>
      <c r="D687" s="232"/>
      <c r="E687" s="99"/>
      <c r="F687" s="104"/>
      <c r="G687" s="104"/>
      <c r="H687" s="104"/>
      <c r="I687" s="225"/>
      <c r="J687" s="226"/>
      <c r="U687" s="8"/>
    </row>
    <row r="688" spans="2:21" s="2" customFormat="1">
      <c r="B688" s="230"/>
      <c r="C688" s="413"/>
      <c r="D688" s="232"/>
      <c r="E688" s="99"/>
      <c r="F688" s="104"/>
      <c r="G688" s="104"/>
      <c r="H688" s="104"/>
      <c r="I688" s="225"/>
      <c r="J688" s="226"/>
      <c r="U688" s="8"/>
    </row>
    <row r="689" spans="2:21" s="2" customFormat="1">
      <c r="B689" s="230"/>
      <c r="C689" s="413"/>
      <c r="D689" s="232"/>
      <c r="E689" s="99"/>
      <c r="F689" s="104"/>
      <c r="G689" s="104"/>
      <c r="H689" s="104"/>
      <c r="I689" s="225"/>
      <c r="J689" s="226"/>
      <c r="U689" s="8"/>
    </row>
    <row r="690" spans="2:21" s="2" customFormat="1">
      <c r="B690" s="230"/>
      <c r="C690" s="413"/>
      <c r="D690" s="232"/>
      <c r="E690" s="99"/>
      <c r="F690" s="104"/>
      <c r="G690" s="104"/>
      <c r="H690" s="104"/>
      <c r="I690" s="225"/>
      <c r="J690" s="226"/>
      <c r="U690" s="8"/>
    </row>
    <row r="691" spans="2:21" s="2" customFormat="1">
      <c r="B691" s="230"/>
      <c r="C691" s="413"/>
      <c r="D691" s="232"/>
      <c r="E691" s="99"/>
      <c r="F691" s="104"/>
      <c r="G691" s="104"/>
      <c r="H691" s="104"/>
      <c r="I691" s="225"/>
      <c r="J691" s="226"/>
      <c r="U691" s="8"/>
    </row>
    <row r="692" spans="2:21" s="2" customFormat="1">
      <c r="B692" s="230"/>
      <c r="C692" s="413"/>
      <c r="D692" s="232"/>
      <c r="E692" s="99"/>
      <c r="F692" s="104"/>
      <c r="G692" s="104"/>
      <c r="H692" s="104"/>
      <c r="I692" s="225"/>
      <c r="J692" s="226"/>
      <c r="U692" s="8"/>
    </row>
    <row r="693" spans="2:21" s="2" customFormat="1">
      <c r="B693" s="230"/>
      <c r="C693" s="413"/>
      <c r="D693" s="232"/>
      <c r="E693" s="99"/>
      <c r="F693" s="104"/>
      <c r="G693" s="104"/>
      <c r="H693" s="104"/>
      <c r="I693" s="225"/>
      <c r="J693" s="226"/>
      <c r="U693" s="8"/>
    </row>
    <row r="694" spans="2:21" s="2" customFormat="1">
      <c r="B694" s="230"/>
      <c r="C694" s="413"/>
      <c r="D694" s="232"/>
      <c r="E694" s="99"/>
      <c r="F694" s="104"/>
      <c r="G694" s="104"/>
      <c r="H694" s="104"/>
      <c r="I694" s="225"/>
      <c r="J694" s="226"/>
      <c r="U694" s="8"/>
    </row>
    <row r="695" spans="2:21" s="2" customFormat="1">
      <c r="B695" s="230"/>
      <c r="C695" s="413"/>
      <c r="D695" s="232"/>
      <c r="E695" s="99"/>
      <c r="F695" s="104"/>
      <c r="G695" s="104"/>
      <c r="H695" s="104"/>
      <c r="I695" s="225"/>
      <c r="J695" s="226"/>
      <c r="U695" s="8"/>
    </row>
    <row r="696" spans="2:21" s="2" customFormat="1">
      <c r="B696" s="230"/>
      <c r="C696" s="413"/>
      <c r="D696" s="232"/>
      <c r="E696" s="99"/>
      <c r="F696" s="104"/>
      <c r="G696" s="104"/>
      <c r="H696" s="104"/>
      <c r="I696" s="225"/>
      <c r="J696" s="226"/>
      <c r="U696" s="8"/>
    </row>
    <row r="697" spans="2:21" s="2" customFormat="1">
      <c r="B697" s="230"/>
      <c r="C697" s="413"/>
      <c r="D697" s="232"/>
      <c r="E697" s="99"/>
      <c r="F697" s="104"/>
      <c r="G697" s="104"/>
      <c r="H697" s="104"/>
      <c r="I697" s="225"/>
      <c r="J697" s="226"/>
      <c r="U697" s="8"/>
    </row>
    <row r="698" spans="2:21" s="2" customFormat="1">
      <c r="B698" s="230"/>
      <c r="C698" s="413"/>
      <c r="D698" s="232"/>
      <c r="E698" s="99"/>
      <c r="F698" s="104"/>
      <c r="G698" s="104"/>
      <c r="H698" s="104"/>
      <c r="I698" s="225"/>
      <c r="J698" s="226"/>
      <c r="U698" s="8"/>
    </row>
    <row r="699" spans="2:21" s="2" customFormat="1">
      <c r="B699" s="230"/>
      <c r="C699" s="413"/>
      <c r="D699" s="232"/>
      <c r="E699" s="99"/>
      <c r="F699" s="104"/>
      <c r="G699" s="104"/>
      <c r="H699" s="104"/>
      <c r="I699" s="225"/>
      <c r="J699" s="226"/>
      <c r="U699" s="8"/>
    </row>
    <row r="700" spans="2:21" s="2" customFormat="1">
      <c r="B700" s="230"/>
      <c r="C700" s="413"/>
      <c r="D700" s="232"/>
      <c r="E700" s="99"/>
      <c r="F700" s="104"/>
      <c r="G700" s="104"/>
      <c r="H700" s="104"/>
      <c r="I700" s="225"/>
      <c r="J700" s="226"/>
      <c r="U700" s="8"/>
    </row>
    <row r="701" spans="2:21" s="2" customFormat="1">
      <c r="B701" s="230"/>
      <c r="C701" s="413"/>
      <c r="D701" s="232"/>
      <c r="E701" s="99"/>
      <c r="F701" s="104"/>
      <c r="G701" s="104"/>
      <c r="H701" s="104"/>
      <c r="I701" s="225"/>
      <c r="J701" s="226"/>
      <c r="U701" s="8"/>
    </row>
    <row r="702" spans="2:21" s="2" customFormat="1">
      <c r="B702" s="230"/>
      <c r="C702" s="413"/>
      <c r="D702" s="232"/>
      <c r="E702" s="99"/>
      <c r="F702" s="104"/>
      <c r="G702" s="104"/>
      <c r="H702" s="104"/>
      <c r="I702" s="225"/>
      <c r="J702" s="226"/>
      <c r="U702" s="8"/>
    </row>
    <row r="703" spans="2:21" s="2" customFormat="1">
      <c r="B703" s="230"/>
      <c r="C703" s="413"/>
      <c r="D703" s="232"/>
      <c r="E703" s="99"/>
      <c r="F703" s="104"/>
      <c r="G703" s="104"/>
      <c r="H703" s="104"/>
      <c r="I703" s="225"/>
      <c r="J703" s="226"/>
      <c r="U703" s="8"/>
    </row>
    <row r="704" spans="2:21" s="2" customFormat="1">
      <c r="B704" s="230"/>
      <c r="C704" s="413"/>
      <c r="D704" s="232"/>
      <c r="E704" s="99"/>
      <c r="F704" s="104"/>
      <c r="G704" s="104"/>
      <c r="H704" s="104"/>
      <c r="I704" s="225"/>
      <c r="J704" s="226"/>
      <c r="U704" s="8"/>
    </row>
    <row r="705" spans="2:21" s="2" customFormat="1">
      <c r="B705" s="230"/>
      <c r="C705" s="413"/>
      <c r="D705" s="232"/>
      <c r="E705" s="99"/>
      <c r="F705" s="104"/>
      <c r="G705" s="104"/>
      <c r="H705" s="104"/>
      <c r="I705" s="225"/>
      <c r="J705" s="226"/>
      <c r="U705" s="8"/>
    </row>
    <row r="706" spans="2:21" s="2" customFormat="1">
      <c r="B706" s="230"/>
      <c r="C706" s="413"/>
      <c r="D706" s="232"/>
      <c r="E706" s="99"/>
      <c r="F706" s="104"/>
      <c r="G706" s="104"/>
      <c r="H706" s="104"/>
      <c r="I706" s="225"/>
      <c r="J706" s="226"/>
      <c r="U706" s="8"/>
    </row>
    <row r="707" spans="2:21" s="2" customFormat="1">
      <c r="B707" s="230"/>
      <c r="C707" s="413"/>
      <c r="D707" s="232"/>
      <c r="E707" s="99"/>
      <c r="F707" s="104"/>
      <c r="G707" s="104"/>
      <c r="H707" s="104"/>
      <c r="I707" s="225"/>
      <c r="J707" s="226"/>
      <c r="U707" s="8"/>
    </row>
    <row r="708" spans="2:21" s="2" customFormat="1">
      <c r="B708" s="230"/>
      <c r="C708" s="413"/>
      <c r="D708" s="232"/>
      <c r="E708" s="99"/>
      <c r="F708" s="104"/>
      <c r="G708" s="104"/>
      <c r="H708" s="104"/>
      <c r="I708" s="225"/>
      <c r="J708" s="226"/>
      <c r="U708" s="8"/>
    </row>
    <row r="709" spans="2:21" s="2" customFormat="1">
      <c r="B709" s="230"/>
      <c r="C709" s="413"/>
      <c r="D709" s="232"/>
      <c r="E709" s="99"/>
      <c r="F709" s="104"/>
      <c r="G709" s="104"/>
      <c r="H709" s="104"/>
      <c r="I709" s="225"/>
      <c r="J709" s="226"/>
      <c r="U709" s="8"/>
    </row>
    <row r="710" spans="2:21" s="2" customFormat="1">
      <c r="B710" s="230"/>
      <c r="C710" s="413"/>
      <c r="D710" s="232"/>
      <c r="E710" s="99"/>
      <c r="F710" s="104"/>
      <c r="G710" s="104"/>
      <c r="H710" s="104"/>
      <c r="I710" s="225"/>
      <c r="J710" s="226"/>
      <c r="U710" s="8"/>
    </row>
    <row r="711" spans="2:21" s="2" customFormat="1">
      <c r="B711" s="230"/>
      <c r="C711" s="413"/>
      <c r="D711" s="232"/>
      <c r="E711" s="99"/>
      <c r="F711" s="104"/>
      <c r="G711" s="104"/>
      <c r="H711" s="104"/>
      <c r="I711" s="225"/>
      <c r="J711" s="226"/>
      <c r="U711" s="8"/>
    </row>
    <row r="712" spans="2:21" s="2" customFormat="1">
      <c r="B712" s="230"/>
      <c r="C712" s="413"/>
      <c r="D712" s="232"/>
      <c r="E712" s="99"/>
      <c r="F712" s="104"/>
      <c r="G712" s="104"/>
      <c r="H712" s="104"/>
      <c r="I712" s="225"/>
      <c r="J712" s="226"/>
      <c r="U712" s="8"/>
    </row>
    <row r="713" spans="2:21" s="2" customFormat="1">
      <c r="B713" s="230"/>
      <c r="C713" s="413"/>
      <c r="D713" s="232"/>
      <c r="E713" s="99"/>
      <c r="F713" s="104"/>
      <c r="G713" s="104"/>
      <c r="H713" s="104"/>
      <c r="I713" s="225"/>
      <c r="J713" s="226"/>
      <c r="U713" s="8"/>
    </row>
    <row r="714" spans="2:21" s="2" customFormat="1">
      <c r="B714" s="230"/>
      <c r="C714" s="413"/>
      <c r="D714" s="232"/>
      <c r="E714" s="99"/>
      <c r="F714" s="104"/>
      <c r="G714" s="104"/>
      <c r="H714" s="104"/>
      <c r="I714" s="225"/>
      <c r="J714" s="226"/>
      <c r="U714" s="8"/>
    </row>
    <row r="715" spans="2:21" s="2" customFormat="1">
      <c r="B715" s="230"/>
      <c r="C715" s="413"/>
      <c r="D715" s="232"/>
      <c r="E715" s="99"/>
      <c r="F715" s="104"/>
      <c r="G715" s="104"/>
      <c r="H715" s="104"/>
      <c r="I715" s="225"/>
      <c r="J715" s="226"/>
      <c r="U715" s="8"/>
    </row>
    <row r="716" spans="2:21" s="2" customFormat="1">
      <c r="B716" s="230"/>
      <c r="C716" s="413"/>
      <c r="D716" s="232"/>
      <c r="E716" s="99"/>
      <c r="F716" s="104"/>
      <c r="G716" s="104"/>
      <c r="H716" s="104"/>
      <c r="I716" s="225"/>
      <c r="J716" s="226"/>
      <c r="U716" s="8"/>
    </row>
    <row r="717" spans="2:21" s="2" customFormat="1">
      <c r="B717" s="230"/>
      <c r="C717" s="413"/>
      <c r="D717" s="232"/>
      <c r="E717" s="99"/>
      <c r="F717" s="104"/>
      <c r="G717" s="104"/>
      <c r="H717" s="104"/>
      <c r="I717" s="225"/>
      <c r="J717" s="226"/>
      <c r="U717" s="8"/>
    </row>
    <row r="718" spans="2:21" s="2" customFormat="1">
      <c r="B718" s="230"/>
      <c r="C718" s="413"/>
      <c r="D718" s="232"/>
      <c r="E718" s="99"/>
      <c r="F718" s="104"/>
      <c r="G718" s="104"/>
      <c r="H718" s="104"/>
      <c r="I718" s="225"/>
      <c r="J718" s="226"/>
      <c r="U718" s="8"/>
    </row>
    <row r="719" spans="2:21" s="2" customFormat="1">
      <c r="B719" s="230"/>
      <c r="C719" s="413"/>
      <c r="D719" s="232"/>
      <c r="E719" s="99"/>
      <c r="F719" s="104"/>
      <c r="G719" s="104"/>
      <c r="H719" s="104"/>
      <c r="I719" s="225"/>
      <c r="J719" s="226"/>
      <c r="U719" s="8"/>
    </row>
    <row r="720" spans="2:21" s="2" customFormat="1">
      <c r="B720" s="230"/>
      <c r="C720" s="413"/>
      <c r="D720" s="232"/>
      <c r="E720" s="99"/>
      <c r="F720" s="104"/>
      <c r="G720" s="104"/>
      <c r="H720" s="104"/>
      <c r="I720" s="225"/>
      <c r="J720" s="226"/>
      <c r="U720" s="8"/>
    </row>
    <row r="721" spans="2:21" s="2" customFormat="1">
      <c r="B721" s="230"/>
      <c r="C721" s="413"/>
      <c r="D721" s="232"/>
      <c r="E721" s="99"/>
      <c r="F721" s="104"/>
      <c r="G721" s="104"/>
      <c r="H721" s="104"/>
      <c r="I721" s="225"/>
      <c r="J721" s="226"/>
      <c r="U721" s="8"/>
    </row>
    <row r="722" spans="2:21" s="2" customFormat="1">
      <c r="B722" s="230"/>
      <c r="C722" s="413"/>
      <c r="D722" s="232"/>
      <c r="E722" s="99"/>
      <c r="F722" s="104"/>
      <c r="G722" s="104"/>
      <c r="H722" s="104"/>
      <c r="I722" s="225"/>
      <c r="J722" s="226"/>
      <c r="U722" s="8"/>
    </row>
    <row r="723" spans="2:21" s="2" customFormat="1">
      <c r="B723" s="230"/>
      <c r="C723" s="413"/>
      <c r="D723" s="232"/>
      <c r="E723" s="99"/>
      <c r="F723" s="104"/>
      <c r="G723" s="104"/>
      <c r="H723" s="104"/>
      <c r="I723" s="225"/>
      <c r="J723" s="226"/>
      <c r="U723" s="8"/>
    </row>
    <row r="724" spans="2:21" s="2" customFormat="1">
      <c r="B724" s="230"/>
      <c r="C724" s="413"/>
      <c r="D724" s="232"/>
      <c r="E724" s="99"/>
      <c r="F724" s="104"/>
      <c r="G724" s="104"/>
      <c r="H724" s="104"/>
      <c r="I724" s="225"/>
      <c r="J724" s="226"/>
      <c r="U724" s="8"/>
    </row>
    <row r="725" spans="2:21" s="2" customFormat="1">
      <c r="B725" s="230"/>
      <c r="C725" s="413"/>
      <c r="D725" s="232"/>
      <c r="E725" s="99"/>
      <c r="F725" s="104"/>
      <c r="G725" s="104"/>
      <c r="H725" s="104"/>
      <c r="I725" s="225"/>
      <c r="J725" s="226"/>
      <c r="U725" s="8"/>
    </row>
    <row r="726" spans="2:21" s="2" customFormat="1">
      <c r="B726" s="230"/>
      <c r="C726" s="413"/>
      <c r="D726" s="232"/>
      <c r="E726" s="99"/>
      <c r="F726" s="104"/>
      <c r="G726" s="104"/>
      <c r="H726" s="104"/>
      <c r="I726" s="225"/>
      <c r="J726" s="226"/>
      <c r="U726" s="8"/>
    </row>
    <row r="727" spans="2:21" s="2" customFormat="1">
      <c r="B727" s="230"/>
      <c r="C727" s="413"/>
      <c r="D727" s="232"/>
      <c r="E727" s="99"/>
      <c r="F727" s="104"/>
      <c r="G727" s="104"/>
      <c r="H727" s="104"/>
      <c r="I727" s="225"/>
      <c r="J727" s="226"/>
      <c r="U727" s="8"/>
    </row>
    <row r="728" spans="2:21" s="2" customFormat="1">
      <c r="B728" s="230"/>
      <c r="C728" s="413"/>
      <c r="D728" s="232"/>
      <c r="E728" s="99"/>
      <c r="F728" s="104"/>
      <c r="G728" s="104"/>
      <c r="H728" s="104"/>
      <c r="I728" s="225"/>
      <c r="J728" s="226"/>
      <c r="U728" s="8"/>
    </row>
    <row r="729" spans="2:21" s="2" customFormat="1">
      <c r="B729" s="230"/>
      <c r="C729" s="413"/>
      <c r="D729" s="232"/>
      <c r="E729" s="99"/>
      <c r="F729" s="104"/>
      <c r="G729" s="104"/>
      <c r="H729" s="104"/>
      <c r="I729" s="225"/>
      <c r="J729" s="226"/>
      <c r="U729" s="8"/>
    </row>
    <row r="730" spans="2:21" s="2" customFormat="1">
      <c r="B730" s="230"/>
      <c r="C730" s="413"/>
      <c r="D730" s="232"/>
      <c r="E730" s="99"/>
      <c r="F730" s="104"/>
      <c r="G730" s="104"/>
      <c r="H730" s="104"/>
      <c r="I730" s="225"/>
      <c r="J730" s="226"/>
      <c r="U730" s="8"/>
    </row>
    <row r="731" spans="2:21" s="2" customFormat="1">
      <c r="B731" s="230"/>
      <c r="C731" s="413"/>
      <c r="D731" s="232"/>
      <c r="E731" s="99"/>
      <c r="F731" s="104"/>
      <c r="G731" s="104"/>
      <c r="H731" s="104"/>
      <c r="I731" s="225"/>
      <c r="J731" s="226"/>
      <c r="U731" s="8"/>
    </row>
    <row r="732" spans="2:21" s="2" customFormat="1">
      <c r="B732" s="230"/>
      <c r="C732" s="413"/>
      <c r="D732" s="232"/>
      <c r="E732" s="99"/>
      <c r="F732" s="104"/>
      <c r="G732" s="104"/>
      <c r="H732" s="104"/>
      <c r="I732" s="225"/>
      <c r="J732" s="226"/>
      <c r="U732" s="8"/>
    </row>
    <row r="733" spans="2:21" s="2" customFormat="1">
      <c r="B733" s="230"/>
      <c r="C733" s="413"/>
      <c r="D733" s="232"/>
      <c r="E733" s="99"/>
      <c r="F733" s="104"/>
      <c r="G733" s="104"/>
      <c r="H733" s="104"/>
      <c r="I733" s="225"/>
      <c r="J733" s="226"/>
      <c r="U733" s="8"/>
    </row>
    <row r="734" spans="2:21" s="2" customFormat="1">
      <c r="B734" s="230"/>
      <c r="C734" s="413"/>
      <c r="D734" s="232"/>
      <c r="E734" s="99"/>
      <c r="F734" s="104"/>
      <c r="G734" s="104"/>
      <c r="H734" s="104"/>
      <c r="I734" s="225"/>
      <c r="J734" s="226"/>
      <c r="U734" s="8"/>
    </row>
    <row r="735" spans="2:21" s="2" customFormat="1">
      <c r="B735" s="230"/>
      <c r="C735" s="413"/>
      <c r="D735" s="232"/>
      <c r="E735" s="99"/>
      <c r="F735" s="104"/>
      <c r="G735" s="104"/>
      <c r="H735" s="104"/>
      <c r="I735" s="225"/>
      <c r="J735" s="226"/>
      <c r="U735" s="8"/>
    </row>
    <row r="736" spans="2:21" s="2" customFormat="1">
      <c r="B736" s="230"/>
      <c r="C736" s="413"/>
      <c r="D736" s="232"/>
      <c r="E736" s="99"/>
      <c r="F736" s="104"/>
      <c r="G736" s="104"/>
      <c r="H736" s="104"/>
      <c r="I736" s="225"/>
      <c r="J736" s="226"/>
      <c r="U736" s="8"/>
    </row>
    <row r="737" spans="2:21" s="2" customFormat="1">
      <c r="B737" s="230"/>
      <c r="C737" s="413"/>
      <c r="D737" s="232"/>
      <c r="E737" s="99"/>
      <c r="F737" s="104"/>
      <c r="G737" s="104"/>
      <c r="H737" s="104"/>
      <c r="I737" s="225"/>
      <c r="J737" s="226"/>
      <c r="U737" s="8"/>
    </row>
    <row r="738" spans="2:21" s="2" customFormat="1">
      <c r="B738" s="230"/>
      <c r="C738" s="413"/>
      <c r="D738" s="232"/>
      <c r="E738" s="99"/>
      <c r="F738" s="104"/>
      <c r="G738" s="104"/>
      <c r="H738" s="104"/>
      <c r="I738" s="225"/>
      <c r="J738" s="226"/>
      <c r="U738" s="8"/>
    </row>
    <row r="739" spans="2:21" s="2" customFormat="1">
      <c r="B739" s="230"/>
      <c r="C739" s="413"/>
      <c r="D739" s="232"/>
      <c r="E739" s="99"/>
      <c r="F739" s="104"/>
      <c r="G739" s="104"/>
      <c r="H739" s="104"/>
      <c r="I739" s="225"/>
      <c r="J739" s="226"/>
      <c r="U739" s="8"/>
    </row>
    <row r="740" spans="2:21" s="2" customFormat="1">
      <c r="B740" s="230"/>
      <c r="C740" s="413"/>
      <c r="D740" s="232"/>
      <c r="E740" s="99"/>
      <c r="F740" s="104"/>
      <c r="G740" s="104"/>
      <c r="H740" s="104"/>
      <c r="I740" s="225"/>
      <c r="J740" s="226"/>
      <c r="U740" s="8"/>
    </row>
    <row r="741" spans="2:21" s="2" customFormat="1">
      <c r="B741" s="230"/>
      <c r="C741" s="413"/>
      <c r="D741" s="232"/>
      <c r="E741" s="99"/>
      <c r="F741" s="104"/>
      <c r="G741" s="104"/>
      <c r="H741" s="104"/>
      <c r="I741" s="225"/>
      <c r="J741" s="226"/>
      <c r="U741" s="8"/>
    </row>
    <row r="742" spans="2:21" s="2" customFormat="1">
      <c r="B742" s="230"/>
      <c r="C742" s="413"/>
      <c r="D742" s="232"/>
      <c r="E742" s="99"/>
      <c r="F742" s="104"/>
      <c r="G742" s="104"/>
      <c r="H742" s="104"/>
      <c r="I742" s="225"/>
      <c r="J742" s="226"/>
      <c r="U742" s="8"/>
    </row>
    <row r="743" spans="2:21" s="2" customFormat="1">
      <c r="B743" s="230"/>
      <c r="C743" s="413"/>
      <c r="D743" s="232"/>
      <c r="E743" s="99"/>
      <c r="F743" s="104"/>
      <c r="G743" s="104"/>
      <c r="H743" s="104"/>
      <c r="I743" s="225"/>
      <c r="J743" s="226"/>
      <c r="U743" s="8"/>
    </row>
    <row r="744" spans="2:21" s="2" customFormat="1">
      <c r="B744" s="230"/>
      <c r="C744" s="413"/>
      <c r="D744" s="232"/>
      <c r="E744" s="99"/>
      <c r="F744" s="104"/>
      <c r="G744" s="104"/>
      <c r="H744" s="104"/>
      <c r="I744" s="225"/>
      <c r="J744" s="226"/>
      <c r="U744" s="8"/>
    </row>
    <row r="745" spans="2:21" s="2" customFormat="1">
      <c r="B745" s="230"/>
      <c r="C745" s="413"/>
      <c r="D745" s="232"/>
      <c r="E745" s="99"/>
      <c r="F745" s="104"/>
      <c r="G745" s="104"/>
      <c r="H745" s="104"/>
      <c r="I745" s="225"/>
      <c r="J745" s="226"/>
      <c r="U745" s="8"/>
    </row>
    <row r="746" spans="2:21" s="2" customFormat="1">
      <c r="B746" s="230"/>
      <c r="C746" s="413"/>
      <c r="D746" s="232"/>
      <c r="E746" s="99"/>
      <c r="F746" s="104"/>
      <c r="G746" s="104"/>
      <c r="H746" s="104"/>
      <c r="I746" s="225"/>
      <c r="J746" s="226"/>
      <c r="U746" s="8"/>
    </row>
    <row r="747" spans="2:21" s="2" customFormat="1">
      <c r="B747" s="230"/>
      <c r="C747" s="413"/>
      <c r="D747" s="232"/>
      <c r="E747" s="99"/>
      <c r="F747" s="104"/>
      <c r="G747" s="104"/>
      <c r="H747" s="104"/>
      <c r="I747" s="225"/>
      <c r="J747" s="226"/>
      <c r="U747" s="8"/>
    </row>
    <row r="748" spans="2:21" s="2" customFormat="1">
      <c r="B748" s="230"/>
      <c r="C748" s="413"/>
      <c r="D748" s="232"/>
      <c r="E748" s="99"/>
      <c r="F748" s="104"/>
      <c r="G748" s="104"/>
      <c r="H748" s="104"/>
      <c r="I748" s="225"/>
      <c r="J748" s="226"/>
      <c r="U748" s="8"/>
    </row>
    <row r="749" spans="2:21" s="2" customFormat="1">
      <c r="B749" s="230"/>
      <c r="C749" s="413"/>
      <c r="D749" s="232"/>
      <c r="E749" s="99"/>
      <c r="F749" s="104"/>
      <c r="G749" s="104"/>
      <c r="H749" s="104"/>
      <c r="I749" s="225"/>
      <c r="J749" s="226"/>
      <c r="U749" s="8"/>
    </row>
    <row r="750" spans="2:21" s="2" customFormat="1">
      <c r="B750" s="230"/>
      <c r="C750" s="413"/>
      <c r="D750" s="232"/>
      <c r="E750" s="99"/>
      <c r="F750" s="104"/>
      <c r="G750" s="104"/>
      <c r="H750" s="104"/>
      <c r="I750" s="225"/>
      <c r="J750" s="226"/>
      <c r="U750" s="8"/>
    </row>
    <row r="751" spans="2:21" s="2" customFormat="1">
      <c r="B751" s="230"/>
      <c r="C751" s="413"/>
      <c r="D751" s="232"/>
      <c r="E751" s="99"/>
      <c r="F751" s="104"/>
      <c r="G751" s="104"/>
      <c r="H751" s="104"/>
      <c r="I751" s="225"/>
      <c r="J751" s="226"/>
      <c r="U751" s="8"/>
    </row>
    <row r="752" spans="2:21" s="2" customFormat="1">
      <c r="B752" s="230"/>
      <c r="C752" s="413"/>
      <c r="D752" s="232"/>
      <c r="E752" s="99"/>
      <c r="F752" s="104"/>
      <c r="G752" s="104"/>
      <c r="H752" s="104"/>
      <c r="I752" s="225"/>
      <c r="J752" s="226"/>
      <c r="U752" s="8"/>
    </row>
    <row r="753" spans="2:21" s="2" customFormat="1">
      <c r="B753" s="230"/>
      <c r="C753" s="413"/>
      <c r="D753" s="232"/>
      <c r="E753" s="99"/>
      <c r="F753" s="104"/>
      <c r="G753" s="104"/>
      <c r="H753" s="104"/>
      <c r="I753" s="225"/>
      <c r="J753" s="226"/>
      <c r="U753" s="8"/>
    </row>
    <row r="754" spans="2:21" s="2" customFormat="1">
      <c r="B754" s="230"/>
      <c r="C754" s="413"/>
      <c r="D754" s="232"/>
      <c r="E754" s="99"/>
      <c r="F754" s="104"/>
      <c r="G754" s="104"/>
      <c r="H754" s="104"/>
      <c r="I754" s="225"/>
      <c r="J754" s="226"/>
      <c r="U754" s="8"/>
    </row>
    <row r="755" spans="2:21" s="2" customFormat="1">
      <c r="B755" s="230"/>
      <c r="C755" s="413"/>
      <c r="D755" s="232"/>
      <c r="E755" s="99"/>
      <c r="F755" s="104"/>
      <c r="G755" s="104"/>
      <c r="H755" s="104"/>
      <c r="I755" s="225"/>
      <c r="J755" s="226"/>
      <c r="U755" s="8"/>
    </row>
    <row r="756" spans="2:21" s="2" customFormat="1">
      <c r="B756" s="230"/>
      <c r="C756" s="413"/>
      <c r="D756" s="232"/>
      <c r="E756" s="99"/>
      <c r="F756" s="104"/>
      <c r="G756" s="104"/>
      <c r="H756" s="104"/>
      <c r="I756" s="225"/>
      <c r="J756" s="226"/>
      <c r="U756" s="8"/>
    </row>
    <row r="757" spans="2:21" s="2" customFormat="1">
      <c r="B757" s="230"/>
      <c r="C757" s="413"/>
      <c r="D757" s="232"/>
      <c r="E757" s="99"/>
      <c r="F757" s="104"/>
      <c r="G757" s="104"/>
      <c r="H757" s="104"/>
      <c r="I757" s="225"/>
      <c r="J757" s="226"/>
      <c r="U757" s="8"/>
    </row>
    <row r="758" spans="2:21" s="2" customFormat="1">
      <c r="B758" s="230"/>
      <c r="C758" s="413"/>
      <c r="D758" s="232"/>
      <c r="E758" s="99"/>
      <c r="F758" s="104"/>
      <c r="G758" s="104"/>
      <c r="H758" s="104"/>
      <c r="I758" s="225"/>
      <c r="J758" s="226"/>
      <c r="U758" s="8"/>
    </row>
    <row r="759" spans="2:21" s="2" customFormat="1">
      <c r="B759" s="230"/>
      <c r="C759" s="413"/>
      <c r="D759" s="232"/>
      <c r="E759" s="99"/>
      <c r="F759" s="104"/>
      <c r="G759" s="104"/>
      <c r="H759" s="104"/>
      <c r="I759" s="225"/>
      <c r="J759" s="226"/>
      <c r="U759" s="8"/>
    </row>
    <row r="760" spans="2:21" s="2" customFormat="1">
      <c r="B760" s="230"/>
      <c r="C760" s="413"/>
      <c r="D760" s="232"/>
      <c r="E760" s="99"/>
      <c r="F760" s="104"/>
      <c r="G760" s="104"/>
      <c r="H760" s="104"/>
      <c r="I760" s="225"/>
      <c r="J760" s="226"/>
      <c r="U760" s="8"/>
    </row>
    <row r="761" spans="2:21" s="2" customFormat="1">
      <c r="B761" s="230"/>
      <c r="C761" s="413"/>
      <c r="D761" s="232"/>
      <c r="E761" s="99"/>
      <c r="F761" s="104"/>
      <c r="G761" s="104"/>
      <c r="H761" s="104"/>
      <c r="I761" s="225"/>
      <c r="J761" s="226"/>
      <c r="U761" s="8"/>
    </row>
    <row r="762" spans="2:21" s="2" customFormat="1">
      <c r="B762" s="230"/>
      <c r="C762" s="413"/>
      <c r="D762" s="232"/>
      <c r="E762" s="99"/>
      <c r="F762" s="104"/>
      <c r="G762" s="104"/>
      <c r="H762" s="104"/>
      <c r="I762" s="225"/>
      <c r="J762" s="226"/>
      <c r="U762" s="8"/>
    </row>
    <row r="763" spans="2:21" s="2" customFormat="1">
      <c r="B763" s="230"/>
      <c r="C763" s="413"/>
      <c r="D763" s="232"/>
      <c r="E763" s="99"/>
      <c r="F763" s="104"/>
      <c r="G763" s="104"/>
      <c r="H763" s="104"/>
      <c r="I763" s="225"/>
      <c r="J763" s="226"/>
      <c r="U763" s="8"/>
    </row>
    <row r="764" spans="2:21" s="2" customFormat="1">
      <c r="B764" s="230"/>
      <c r="C764" s="413"/>
      <c r="D764" s="232"/>
      <c r="E764" s="99"/>
      <c r="F764" s="104"/>
      <c r="G764" s="104"/>
      <c r="H764" s="104"/>
      <c r="I764" s="225"/>
      <c r="J764" s="226"/>
      <c r="U764" s="8"/>
    </row>
    <row r="765" spans="2:21" s="2" customFormat="1">
      <c r="B765" s="230"/>
      <c r="C765" s="413"/>
      <c r="D765" s="232"/>
      <c r="E765" s="99"/>
      <c r="F765" s="104"/>
      <c r="G765" s="104"/>
      <c r="H765" s="104"/>
      <c r="I765" s="225"/>
      <c r="J765" s="226"/>
      <c r="U765" s="8"/>
    </row>
    <row r="766" spans="2:21" s="2" customFormat="1">
      <c r="B766" s="230"/>
      <c r="C766" s="413"/>
      <c r="D766" s="232"/>
      <c r="E766" s="99"/>
      <c r="F766" s="104"/>
      <c r="G766" s="104"/>
      <c r="H766" s="104"/>
      <c r="I766" s="225"/>
      <c r="J766" s="226"/>
      <c r="U766" s="8"/>
    </row>
    <row r="767" spans="2:21" s="2" customFormat="1">
      <c r="B767" s="230"/>
      <c r="C767" s="413"/>
      <c r="D767" s="232"/>
      <c r="E767" s="99"/>
      <c r="F767" s="104"/>
      <c r="G767" s="104"/>
      <c r="H767" s="104"/>
      <c r="I767" s="225"/>
      <c r="J767" s="226"/>
      <c r="U767" s="8"/>
    </row>
    <row r="768" spans="2:21" s="2" customFormat="1">
      <c r="B768" s="230"/>
      <c r="C768" s="413"/>
      <c r="D768" s="232"/>
      <c r="E768" s="99"/>
      <c r="F768" s="104"/>
      <c r="G768" s="104"/>
      <c r="H768" s="104"/>
      <c r="I768" s="225"/>
      <c r="J768" s="226"/>
      <c r="U768" s="8"/>
    </row>
    <row r="769" spans="2:21" s="2" customFormat="1">
      <c r="B769" s="230"/>
      <c r="C769" s="413"/>
      <c r="D769" s="232"/>
      <c r="E769" s="99"/>
      <c r="F769" s="104"/>
      <c r="G769" s="104"/>
      <c r="H769" s="104"/>
      <c r="I769" s="225"/>
      <c r="J769" s="226"/>
      <c r="U769" s="8"/>
    </row>
    <row r="770" spans="2:21" s="2" customFormat="1">
      <c r="B770" s="230"/>
      <c r="C770" s="413"/>
      <c r="D770" s="232"/>
      <c r="E770" s="99"/>
      <c r="F770" s="104"/>
      <c r="G770" s="104"/>
      <c r="H770" s="104"/>
      <c r="I770" s="225"/>
      <c r="J770" s="226"/>
      <c r="U770" s="8"/>
    </row>
    <row r="771" spans="2:21" s="2" customFormat="1">
      <c r="B771" s="230"/>
      <c r="C771" s="413"/>
      <c r="D771" s="232"/>
      <c r="E771" s="99"/>
      <c r="F771" s="104"/>
      <c r="G771" s="104"/>
      <c r="H771" s="104"/>
      <c r="I771" s="225"/>
      <c r="J771" s="226"/>
      <c r="U771" s="8"/>
    </row>
    <row r="772" spans="2:21" s="2" customFormat="1">
      <c r="B772" s="230"/>
      <c r="C772" s="413"/>
      <c r="D772" s="232"/>
      <c r="E772" s="99"/>
      <c r="F772" s="104"/>
      <c r="G772" s="104"/>
      <c r="H772" s="104"/>
      <c r="I772" s="225"/>
      <c r="J772" s="226"/>
      <c r="U772" s="8"/>
    </row>
    <row r="773" spans="2:21" s="2" customFormat="1">
      <c r="B773" s="230"/>
      <c r="C773" s="413"/>
      <c r="D773" s="232"/>
      <c r="E773" s="99"/>
      <c r="F773" s="104"/>
      <c r="G773" s="104"/>
      <c r="H773" s="104"/>
      <c r="I773" s="225"/>
      <c r="J773" s="226"/>
      <c r="U773" s="8"/>
    </row>
    <row r="774" spans="2:21" s="2" customFormat="1">
      <c r="B774" s="230"/>
      <c r="C774" s="413"/>
      <c r="D774" s="232"/>
      <c r="E774" s="99"/>
      <c r="F774" s="104"/>
      <c r="G774" s="104"/>
      <c r="H774" s="104"/>
      <c r="I774" s="225"/>
      <c r="J774" s="226"/>
      <c r="U774" s="8"/>
    </row>
    <row r="775" spans="2:21" s="2" customFormat="1">
      <c r="B775" s="230"/>
      <c r="C775" s="413"/>
      <c r="D775" s="232"/>
      <c r="E775" s="99"/>
      <c r="F775" s="104"/>
      <c r="G775" s="104"/>
      <c r="H775" s="104"/>
      <c r="I775" s="225"/>
      <c r="J775" s="226"/>
      <c r="U775" s="8"/>
    </row>
    <row r="776" spans="2:21" s="2" customFormat="1">
      <c r="B776" s="230"/>
      <c r="C776" s="413"/>
      <c r="D776" s="232"/>
      <c r="E776" s="99"/>
      <c r="F776" s="104"/>
      <c r="G776" s="104"/>
      <c r="H776" s="104"/>
      <c r="I776" s="225"/>
      <c r="J776" s="226"/>
      <c r="U776" s="8"/>
    </row>
    <row r="777" spans="2:21" s="2" customFormat="1">
      <c r="B777" s="230"/>
      <c r="C777" s="413"/>
      <c r="D777" s="232"/>
      <c r="E777" s="99"/>
      <c r="F777" s="104"/>
      <c r="G777" s="104"/>
      <c r="H777" s="104"/>
      <c r="I777" s="225"/>
      <c r="J777" s="226"/>
      <c r="U777" s="8"/>
    </row>
    <row r="778" spans="2:21" s="2" customFormat="1">
      <c r="B778" s="230"/>
      <c r="C778" s="413"/>
      <c r="D778" s="232"/>
      <c r="E778" s="99"/>
      <c r="F778" s="104"/>
      <c r="G778" s="104"/>
      <c r="H778" s="104"/>
      <c r="I778" s="225"/>
      <c r="J778" s="226"/>
      <c r="U778" s="8"/>
    </row>
    <row r="779" spans="2:21" s="2" customFormat="1">
      <c r="B779" s="230"/>
      <c r="C779" s="413"/>
      <c r="D779" s="232"/>
      <c r="E779" s="99"/>
      <c r="F779" s="104"/>
      <c r="G779" s="104"/>
      <c r="H779" s="104"/>
      <c r="I779" s="225"/>
      <c r="J779" s="226"/>
      <c r="U779" s="8"/>
    </row>
    <row r="780" spans="2:21" s="2" customFormat="1">
      <c r="B780" s="230"/>
      <c r="C780" s="413"/>
      <c r="D780" s="232"/>
      <c r="E780" s="99"/>
      <c r="F780" s="104"/>
      <c r="G780" s="104"/>
      <c r="H780" s="104"/>
      <c r="I780" s="225"/>
      <c r="J780" s="226"/>
      <c r="U780" s="8"/>
    </row>
    <row r="781" spans="2:21" s="2" customFormat="1">
      <c r="B781" s="230"/>
      <c r="C781" s="413"/>
      <c r="D781" s="232"/>
      <c r="E781" s="99"/>
      <c r="F781" s="104"/>
      <c r="G781" s="104"/>
      <c r="H781" s="104"/>
      <c r="I781" s="225"/>
      <c r="J781" s="226"/>
      <c r="U781" s="8"/>
    </row>
    <row r="782" spans="2:21" s="2" customFormat="1">
      <c r="B782" s="230"/>
      <c r="C782" s="413"/>
      <c r="D782" s="232"/>
      <c r="E782" s="99"/>
      <c r="F782" s="104"/>
      <c r="G782" s="104"/>
      <c r="H782" s="104"/>
      <c r="I782" s="225"/>
      <c r="J782" s="226"/>
      <c r="U782" s="8"/>
    </row>
    <row r="783" spans="2:21" s="2" customFormat="1">
      <c r="B783" s="230"/>
      <c r="C783" s="413"/>
      <c r="D783" s="232"/>
      <c r="E783" s="99"/>
      <c r="F783" s="104"/>
      <c r="G783" s="104"/>
      <c r="H783" s="104"/>
      <c r="I783" s="225"/>
      <c r="J783" s="226"/>
      <c r="U783" s="8"/>
    </row>
    <row r="784" spans="2:21" s="2" customFormat="1">
      <c r="B784" s="230"/>
      <c r="C784" s="413"/>
      <c r="D784" s="232"/>
      <c r="E784" s="99"/>
      <c r="F784" s="104"/>
      <c r="G784" s="104"/>
      <c r="H784" s="104"/>
      <c r="I784" s="225"/>
      <c r="J784" s="226"/>
      <c r="U784" s="8"/>
    </row>
    <row r="785" spans="2:21" s="2" customFormat="1">
      <c r="B785" s="230"/>
      <c r="C785" s="413"/>
      <c r="D785" s="232"/>
      <c r="E785" s="99"/>
      <c r="F785" s="104"/>
      <c r="G785" s="104"/>
      <c r="H785" s="104"/>
      <c r="I785" s="225"/>
      <c r="J785" s="226"/>
      <c r="U785" s="8"/>
    </row>
    <row r="786" spans="2:21" s="2" customFormat="1">
      <c r="B786" s="230"/>
      <c r="C786" s="413"/>
      <c r="D786" s="232"/>
      <c r="E786" s="99"/>
      <c r="F786" s="104"/>
      <c r="G786" s="104"/>
      <c r="H786" s="104"/>
      <c r="I786" s="225"/>
      <c r="J786" s="226"/>
      <c r="U786" s="8"/>
    </row>
    <row r="787" spans="2:21" s="2" customFormat="1">
      <c r="B787" s="230"/>
      <c r="C787" s="413"/>
      <c r="D787" s="232"/>
      <c r="E787" s="99"/>
      <c r="F787" s="104"/>
      <c r="G787" s="104"/>
      <c r="H787" s="104"/>
      <c r="I787" s="225"/>
      <c r="J787" s="226"/>
      <c r="U787" s="8"/>
    </row>
    <row r="788" spans="2:21" s="2" customFormat="1">
      <c r="B788" s="230"/>
      <c r="C788" s="413"/>
      <c r="D788" s="232"/>
      <c r="E788" s="99"/>
      <c r="F788" s="104"/>
      <c r="G788" s="104"/>
      <c r="H788" s="104"/>
      <c r="I788" s="225"/>
      <c r="J788" s="226"/>
      <c r="U788" s="8"/>
    </row>
    <row r="789" spans="2:21" s="2" customFormat="1">
      <c r="B789" s="230"/>
      <c r="C789" s="413"/>
      <c r="D789" s="232"/>
      <c r="E789" s="99"/>
      <c r="F789" s="104"/>
      <c r="G789" s="104"/>
      <c r="H789" s="104"/>
      <c r="I789" s="225"/>
      <c r="J789" s="226"/>
      <c r="U789" s="8"/>
    </row>
    <row r="790" spans="2:21" s="2" customFormat="1">
      <c r="B790" s="230"/>
      <c r="C790" s="413"/>
      <c r="D790" s="232"/>
      <c r="E790" s="99"/>
      <c r="F790" s="104"/>
      <c r="G790" s="104"/>
      <c r="H790" s="104"/>
      <c r="I790" s="225"/>
      <c r="J790" s="226"/>
      <c r="U790" s="8"/>
    </row>
    <row r="791" spans="2:21" s="2" customFormat="1">
      <c r="B791" s="230"/>
      <c r="C791" s="413"/>
      <c r="D791" s="232"/>
      <c r="E791" s="99"/>
      <c r="F791" s="104"/>
      <c r="G791" s="104"/>
      <c r="H791" s="104"/>
      <c r="I791" s="225"/>
      <c r="J791" s="226"/>
      <c r="U791" s="8"/>
    </row>
    <row r="792" spans="2:21" s="2" customFormat="1">
      <c r="B792" s="230"/>
      <c r="C792" s="413"/>
      <c r="D792" s="232"/>
      <c r="E792" s="99"/>
      <c r="F792" s="104"/>
      <c r="G792" s="104"/>
      <c r="H792" s="104"/>
      <c r="I792" s="225"/>
      <c r="J792" s="226"/>
      <c r="U792" s="8"/>
    </row>
    <row r="793" spans="2:21" s="2" customFormat="1">
      <c r="B793" s="230"/>
      <c r="C793" s="413"/>
      <c r="D793" s="232"/>
      <c r="E793" s="99"/>
      <c r="F793" s="104"/>
      <c r="G793" s="104"/>
      <c r="H793" s="104"/>
      <c r="I793" s="225"/>
      <c r="J793" s="226"/>
      <c r="U793" s="8"/>
    </row>
    <row r="794" spans="2:21" s="2" customFormat="1">
      <c r="B794" s="230"/>
      <c r="C794" s="413"/>
      <c r="D794" s="232"/>
      <c r="E794" s="99"/>
      <c r="F794" s="104"/>
      <c r="G794" s="104"/>
      <c r="H794" s="104"/>
      <c r="I794" s="225"/>
      <c r="J794" s="226"/>
      <c r="U794" s="8"/>
    </row>
    <row r="795" spans="2:21" s="2" customFormat="1">
      <c r="B795" s="230"/>
      <c r="C795" s="413"/>
      <c r="D795" s="232"/>
      <c r="E795" s="99"/>
      <c r="F795" s="104"/>
      <c r="G795" s="104"/>
      <c r="H795" s="104"/>
      <c r="I795" s="225"/>
      <c r="J795" s="226"/>
      <c r="U795" s="8"/>
    </row>
    <row r="796" spans="2:21" s="2" customFormat="1">
      <c r="B796" s="230"/>
      <c r="C796" s="413"/>
      <c r="D796" s="232"/>
      <c r="E796" s="99"/>
      <c r="F796" s="104"/>
      <c r="G796" s="104"/>
      <c r="H796" s="104"/>
      <c r="I796" s="225"/>
      <c r="J796" s="226"/>
      <c r="U796" s="8"/>
    </row>
    <row r="797" spans="2:21" s="2" customFormat="1">
      <c r="B797" s="230"/>
      <c r="C797" s="413"/>
      <c r="D797" s="232"/>
      <c r="E797" s="99"/>
      <c r="F797" s="104"/>
      <c r="G797" s="104"/>
      <c r="H797" s="104"/>
      <c r="I797" s="225"/>
      <c r="J797" s="226"/>
      <c r="U797" s="8"/>
    </row>
    <row r="798" spans="2:21" s="2" customFormat="1">
      <c r="B798" s="230"/>
      <c r="C798" s="413"/>
      <c r="D798" s="232"/>
      <c r="E798" s="99"/>
      <c r="F798" s="104"/>
      <c r="G798" s="104"/>
      <c r="H798" s="104"/>
      <c r="I798" s="225"/>
      <c r="J798" s="226"/>
      <c r="U798" s="8"/>
    </row>
    <row r="799" spans="2:21" s="2" customFormat="1">
      <c r="B799" s="230"/>
      <c r="C799" s="413"/>
      <c r="D799" s="232"/>
      <c r="E799" s="99"/>
      <c r="F799" s="104"/>
      <c r="G799" s="104"/>
      <c r="H799" s="104"/>
      <c r="I799" s="225"/>
      <c r="J799" s="226"/>
      <c r="U799" s="8"/>
    </row>
    <row r="800" spans="2:21" s="2" customFormat="1">
      <c r="B800" s="230"/>
      <c r="C800" s="413"/>
      <c r="D800" s="232"/>
      <c r="E800" s="99"/>
      <c r="F800" s="104"/>
      <c r="G800" s="104"/>
      <c r="H800" s="104"/>
      <c r="I800" s="225"/>
      <c r="J800" s="226"/>
      <c r="U800" s="8"/>
    </row>
    <row r="801" spans="2:21" s="2" customFormat="1">
      <c r="B801" s="230"/>
      <c r="C801" s="413"/>
      <c r="D801" s="232"/>
      <c r="E801" s="99"/>
      <c r="F801" s="104"/>
      <c r="G801" s="104"/>
      <c r="H801" s="104"/>
      <c r="I801" s="225"/>
      <c r="J801" s="226"/>
      <c r="U801" s="8"/>
    </row>
    <row r="802" spans="2:21" s="2" customFormat="1">
      <c r="B802" s="230"/>
      <c r="C802" s="413"/>
      <c r="D802" s="232"/>
      <c r="E802" s="99"/>
      <c r="F802" s="104"/>
      <c r="G802" s="104"/>
      <c r="H802" s="104"/>
      <c r="I802" s="225"/>
      <c r="J802" s="226"/>
      <c r="U802" s="8"/>
    </row>
    <row r="803" spans="2:21" s="2" customFormat="1">
      <c r="B803" s="230"/>
      <c r="C803" s="413"/>
      <c r="D803" s="232"/>
      <c r="E803" s="99"/>
      <c r="F803" s="104"/>
      <c r="G803" s="104"/>
      <c r="H803" s="104"/>
      <c r="I803" s="225"/>
      <c r="J803" s="226"/>
      <c r="U803" s="8"/>
    </row>
    <row r="804" spans="2:21" s="2" customFormat="1">
      <c r="B804" s="230"/>
      <c r="C804" s="413"/>
      <c r="D804" s="232"/>
      <c r="E804" s="99"/>
      <c r="F804" s="104"/>
      <c r="G804" s="104"/>
      <c r="H804" s="104"/>
      <c r="I804" s="225"/>
      <c r="J804" s="226"/>
      <c r="U804" s="8"/>
    </row>
    <row r="805" spans="2:21" s="2" customFormat="1">
      <c r="B805" s="230"/>
      <c r="C805" s="413"/>
      <c r="D805" s="232"/>
      <c r="E805" s="99"/>
      <c r="F805" s="104"/>
      <c r="G805" s="104"/>
      <c r="H805" s="104"/>
      <c r="I805" s="225"/>
      <c r="J805" s="226"/>
      <c r="U805" s="8"/>
    </row>
    <row r="806" spans="2:21" s="2" customFormat="1">
      <c r="B806" s="230"/>
      <c r="C806" s="413"/>
      <c r="D806" s="232"/>
      <c r="E806" s="99"/>
      <c r="F806" s="104"/>
      <c r="G806" s="104"/>
      <c r="H806" s="104"/>
      <c r="I806" s="225"/>
      <c r="J806" s="226"/>
      <c r="U806" s="8"/>
    </row>
    <row r="807" spans="2:21" s="2" customFormat="1">
      <c r="B807" s="230"/>
      <c r="C807" s="413"/>
      <c r="D807" s="232"/>
      <c r="E807" s="99"/>
      <c r="F807" s="104"/>
      <c r="G807" s="104"/>
      <c r="H807" s="104"/>
      <c r="I807" s="225"/>
      <c r="J807" s="226"/>
      <c r="U807" s="8"/>
    </row>
    <row r="808" spans="2:21" s="2" customFormat="1">
      <c r="B808" s="230"/>
      <c r="C808" s="413"/>
      <c r="D808" s="232"/>
      <c r="E808" s="99"/>
      <c r="F808" s="104"/>
      <c r="G808" s="104"/>
      <c r="H808" s="104"/>
      <c r="I808" s="225"/>
      <c r="J808" s="226"/>
      <c r="U808" s="8"/>
    </row>
    <row r="809" spans="2:21" s="2" customFormat="1">
      <c r="B809" s="230"/>
      <c r="C809" s="413"/>
      <c r="D809" s="232"/>
      <c r="E809" s="99"/>
      <c r="F809" s="104"/>
      <c r="G809" s="104"/>
      <c r="H809" s="104"/>
      <c r="I809" s="225"/>
      <c r="J809" s="226"/>
      <c r="U809" s="8"/>
    </row>
    <row r="810" spans="2:21" s="2" customFormat="1">
      <c r="B810" s="230"/>
      <c r="C810" s="413"/>
      <c r="D810" s="232"/>
      <c r="E810" s="99"/>
      <c r="F810" s="104"/>
      <c r="G810" s="104"/>
      <c r="H810" s="104"/>
      <c r="I810" s="225"/>
      <c r="J810" s="226"/>
      <c r="U810" s="8"/>
    </row>
    <row r="811" spans="2:21" s="2" customFormat="1">
      <c r="B811" s="230"/>
      <c r="C811" s="413"/>
      <c r="D811" s="232"/>
      <c r="E811" s="99"/>
      <c r="F811" s="104"/>
      <c r="G811" s="104"/>
      <c r="H811" s="104"/>
      <c r="I811" s="225"/>
      <c r="J811" s="226"/>
      <c r="U811" s="8"/>
    </row>
    <row r="812" spans="2:21" s="2" customFormat="1">
      <c r="B812" s="230"/>
      <c r="C812" s="413"/>
      <c r="D812" s="232"/>
      <c r="E812" s="99"/>
      <c r="F812" s="104"/>
      <c r="G812" s="104"/>
      <c r="H812" s="104"/>
      <c r="I812" s="225"/>
      <c r="J812" s="226"/>
      <c r="U812" s="8"/>
    </row>
    <row r="813" spans="2:21" s="2" customFormat="1">
      <c r="B813" s="230"/>
      <c r="C813" s="413"/>
      <c r="D813" s="232"/>
      <c r="E813" s="99"/>
      <c r="F813" s="104"/>
      <c r="G813" s="104"/>
      <c r="H813" s="104"/>
      <c r="I813" s="225"/>
      <c r="J813" s="226"/>
      <c r="U813" s="8"/>
    </row>
    <row r="814" spans="2:21" s="2" customFormat="1">
      <c r="B814" s="230"/>
      <c r="C814" s="413"/>
      <c r="D814" s="232"/>
      <c r="E814" s="99"/>
      <c r="F814" s="104"/>
      <c r="G814" s="104"/>
      <c r="H814" s="104"/>
      <c r="I814" s="225"/>
      <c r="J814" s="226"/>
      <c r="U814" s="8"/>
    </row>
    <row r="815" spans="2:21" s="2" customFormat="1">
      <c r="B815" s="230"/>
      <c r="C815" s="413"/>
      <c r="D815" s="232"/>
      <c r="E815" s="99"/>
      <c r="F815" s="104"/>
      <c r="G815" s="104"/>
      <c r="H815" s="104"/>
      <c r="I815" s="225"/>
      <c r="J815" s="226"/>
      <c r="U815" s="8"/>
    </row>
    <row r="816" spans="2:21" s="2" customFormat="1">
      <c r="B816" s="230"/>
      <c r="C816" s="413"/>
      <c r="D816" s="232"/>
      <c r="E816" s="99"/>
      <c r="F816" s="104"/>
      <c r="G816" s="104"/>
      <c r="H816" s="104"/>
      <c r="I816" s="225"/>
      <c r="J816" s="226"/>
      <c r="U816" s="8"/>
    </row>
    <row r="817" spans="2:21" s="2" customFormat="1">
      <c r="B817" s="230"/>
      <c r="C817" s="413"/>
      <c r="D817" s="232"/>
      <c r="E817" s="99"/>
      <c r="F817" s="104"/>
      <c r="G817" s="104"/>
      <c r="H817" s="104"/>
      <c r="I817" s="225"/>
      <c r="J817" s="226"/>
      <c r="U817" s="8"/>
    </row>
    <row r="818" spans="2:21" s="2" customFormat="1">
      <c r="B818" s="230"/>
      <c r="C818" s="413"/>
      <c r="D818" s="232"/>
      <c r="E818" s="99"/>
      <c r="F818" s="104"/>
      <c r="G818" s="104"/>
      <c r="H818" s="104"/>
      <c r="I818" s="225"/>
      <c r="J818" s="226"/>
      <c r="U818" s="8"/>
    </row>
    <row r="819" spans="2:21" s="2" customFormat="1">
      <c r="B819" s="230"/>
      <c r="C819" s="413"/>
      <c r="D819" s="232"/>
      <c r="E819" s="99"/>
      <c r="F819" s="104"/>
      <c r="G819" s="104"/>
      <c r="H819" s="104"/>
      <c r="I819" s="225"/>
      <c r="J819" s="226"/>
      <c r="U819" s="8"/>
    </row>
    <row r="820" spans="2:21" s="2" customFormat="1">
      <c r="B820" s="230"/>
      <c r="C820" s="413"/>
      <c r="D820" s="232"/>
      <c r="E820" s="99"/>
      <c r="F820" s="104"/>
      <c r="G820" s="104"/>
      <c r="H820" s="104"/>
      <c r="I820" s="225"/>
      <c r="J820" s="226"/>
      <c r="U820" s="8"/>
    </row>
    <row r="821" spans="2:21" s="2" customFormat="1">
      <c r="B821" s="230"/>
      <c r="C821" s="413"/>
      <c r="D821" s="232"/>
      <c r="E821" s="99"/>
      <c r="F821" s="104"/>
      <c r="G821" s="104"/>
      <c r="H821" s="104"/>
      <c r="I821" s="225"/>
      <c r="J821" s="226"/>
      <c r="U821" s="8"/>
    </row>
    <row r="822" spans="2:21" s="2" customFormat="1">
      <c r="B822" s="230"/>
      <c r="C822" s="413"/>
      <c r="D822" s="232"/>
      <c r="E822" s="99"/>
      <c r="F822" s="104"/>
      <c r="G822" s="104"/>
      <c r="H822" s="104"/>
      <c r="I822" s="225"/>
      <c r="J822" s="226"/>
      <c r="U822" s="8"/>
    </row>
    <row r="823" spans="2:21" s="2" customFormat="1">
      <c r="B823" s="230"/>
      <c r="C823" s="413"/>
      <c r="D823" s="232"/>
      <c r="E823" s="99"/>
      <c r="F823" s="104"/>
      <c r="G823" s="104"/>
      <c r="H823" s="104"/>
      <c r="I823" s="225"/>
      <c r="J823" s="226"/>
      <c r="U823" s="8"/>
    </row>
    <row r="824" spans="2:21" s="2" customFormat="1">
      <c r="B824" s="230"/>
      <c r="C824" s="413"/>
      <c r="D824" s="232"/>
      <c r="E824" s="99"/>
      <c r="F824" s="104"/>
      <c r="G824" s="104"/>
      <c r="H824" s="104"/>
      <c r="I824" s="225"/>
      <c r="J824" s="226"/>
      <c r="U824" s="8"/>
    </row>
    <row r="825" spans="2:21" s="2" customFormat="1">
      <c r="B825" s="230"/>
      <c r="C825" s="413"/>
      <c r="D825" s="232"/>
      <c r="E825" s="99"/>
      <c r="F825" s="104"/>
      <c r="G825" s="104"/>
      <c r="H825" s="104"/>
      <c r="I825" s="225"/>
      <c r="J825" s="226"/>
      <c r="U825" s="8"/>
    </row>
    <row r="826" spans="2:21" s="2" customFormat="1">
      <c r="B826" s="230"/>
      <c r="C826" s="413"/>
      <c r="D826" s="232"/>
      <c r="E826" s="99"/>
      <c r="F826" s="104"/>
      <c r="G826" s="104"/>
      <c r="H826" s="104"/>
      <c r="I826" s="225"/>
      <c r="J826" s="226"/>
      <c r="U826" s="8"/>
    </row>
    <row r="827" spans="2:21" s="2" customFormat="1">
      <c r="B827" s="230"/>
      <c r="C827" s="413"/>
      <c r="D827" s="232"/>
      <c r="E827" s="99"/>
      <c r="F827" s="104"/>
      <c r="G827" s="104"/>
      <c r="H827" s="104"/>
      <c r="I827" s="225"/>
      <c r="J827" s="226"/>
      <c r="U827" s="8"/>
    </row>
    <row r="828" spans="2:21" s="2" customFormat="1">
      <c r="B828" s="230"/>
      <c r="C828" s="413"/>
      <c r="D828" s="232"/>
      <c r="E828" s="99"/>
      <c r="F828" s="104"/>
      <c r="G828" s="104"/>
      <c r="H828" s="104"/>
      <c r="I828" s="225"/>
      <c r="J828" s="226"/>
      <c r="U828" s="8"/>
    </row>
    <row r="829" spans="2:21" s="2" customFormat="1">
      <c r="B829" s="230"/>
      <c r="C829" s="413"/>
      <c r="D829" s="232"/>
      <c r="E829" s="99"/>
      <c r="F829" s="104"/>
      <c r="G829" s="104"/>
      <c r="H829" s="104"/>
      <c r="I829" s="225"/>
      <c r="J829" s="226"/>
      <c r="U829" s="8"/>
    </row>
    <row r="830" spans="2:21" s="2" customFormat="1">
      <c r="B830" s="230"/>
      <c r="C830" s="413"/>
      <c r="D830" s="232"/>
      <c r="E830" s="99"/>
      <c r="F830" s="104"/>
      <c r="G830" s="104"/>
      <c r="H830" s="104"/>
      <c r="I830" s="225"/>
      <c r="J830" s="226"/>
      <c r="U830" s="8"/>
    </row>
    <row r="831" spans="2:21" s="2" customFormat="1">
      <c r="B831" s="230"/>
      <c r="C831" s="413"/>
      <c r="D831" s="232"/>
      <c r="E831" s="99"/>
      <c r="F831" s="104"/>
      <c r="G831" s="104"/>
      <c r="H831" s="104"/>
      <c r="I831" s="225"/>
      <c r="J831" s="226"/>
      <c r="U831" s="8"/>
    </row>
    <row r="832" spans="2:21" s="2" customFormat="1">
      <c r="B832" s="230"/>
      <c r="C832" s="413"/>
      <c r="D832" s="232"/>
      <c r="E832" s="99"/>
      <c r="F832" s="104"/>
      <c r="G832" s="104"/>
      <c r="H832" s="104"/>
      <c r="I832" s="225"/>
      <c r="J832" s="226"/>
      <c r="U832" s="8"/>
    </row>
    <row r="833" spans="2:21" s="2" customFormat="1">
      <c r="B833" s="230"/>
      <c r="C833" s="413"/>
      <c r="D833" s="232"/>
      <c r="E833" s="99"/>
      <c r="F833" s="104"/>
      <c r="G833" s="104"/>
      <c r="H833" s="104"/>
      <c r="I833" s="225"/>
      <c r="J833" s="226"/>
      <c r="U833" s="8"/>
    </row>
    <row r="834" spans="2:21" s="2" customFormat="1">
      <c r="B834" s="230"/>
      <c r="C834" s="413"/>
      <c r="D834" s="232"/>
      <c r="E834" s="99"/>
      <c r="F834" s="104"/>
      <c r="G834" s="104"/>
      <c r="H834" s="104"/>
      <c r="I834" s="225"/>
      <c r="J834" s="226"/>
      <c r="U834" s="8"/>
    </row>
    <row r="835" spans="2:21" s="2" customFormat="1">
      <c r="B835" s="230"/>
      <c r="C835" s="413"/>
      <c r="D835" s="232"/>
      <c r="E835" s="99"/>
      <c r="F835" s="104"/>
      <c r="G835" s="104"/>
      <c r="H835" s="104"/>
      <c r="I835" s="225"/>
      <c r="J835" s="226"/>
      <c r="U835" s="8"/>
    </row>
    <row r="836" spans="2:21" s="2" customFormat="1">
      <c r="B836" s="230"/>
      <c r="C836" s="413"/>
      <c r="D836" s="232"/>
      <c r="E836" s="99"/>
      <c r="F836" s="104"/>
      <c r="G836" s="104"/>
      <c r="H836" s="104"/>
      <c r="I836" s="225"/>
      <c r="J836" s="226"/>
      <c r="U836" s="8"/>
    </row>
    <row r="837" spans="2:21" s="2" customFormat="1">
      <c r="B837" s="230"/>
      <c r="C837" s="413"/>
      <c r="D837" s="232"/>
      <c r="E837" s="99"/>
      <c r="F837" s="104"/>
      <c r="G837" s="104"/>
      <c r="H837" s="104"/>
      <c r="I837" s="225"/>
      <c r="J837" s="226"/>
      <c r="U837" s="8"/>
    </row>
    <row r="838" spans="2:21" s="2" customFormat="1">
      <c r="B838" s="230"/>
      <c r="C838" s="413"/>
      <c r="D838" s="232"/>
      <c r="E838" s="99"/>
      <c r="F838" s="104"/>
      <c r="G838" s="104"/>
      <c r="H838" s="104"/>
      <c r="I838" s="225"/>
      <c r="J838" s="226"/>
      <c r="U838" s="8"/>
    </row>
    <row r="839" spans="2:21" s="2" customFormat="1">
      <c r="B839" s="230"/>
      <c r="C839" s="413"/>
      <c r="D839" s="232"/>
      <c r="E839" s="99"/>
      <c r="F839" s="104"/>
      <c r="G839" s="104"/>
      <c r="H839" s="104"/>
      <c r="I839" s="225"/>
      <c r="J839" s="226"/>
      <c r="U839" s="8"/>
    </row>
    <row r="840" spans="2:21" s="2" customFormat="1">
      <c r="B840" s="230"/>
      <c r="C840" s="413"/>
      <c r="D840" s="232"/>
      <c r="E840" s="99"/>
      <c r="F840" s="104"/>
      <c r="G840" s="104"/>
      <c r="H840" s="104"/>
      <c r="I840" s="225"/>
      <c r="J840" s="226"/>
      <c r="U840" s="8"/>
    </row>
    <row r="841" spans="2:21" s="2" customFormat="1">
      <c r="B841" s="230"/>
      <c r="C841" s="413"/>
      <c r="D841" s="232"/>
      <c r="E841" s="99"/>
      <c r="F841" s="104"/>
      <c r="G841" s="104"/>
      <c r="H841" s="104"/>
      <c r="I841" s="225"/>
      <c r="J841" s="226"/>
      <c r="U841" s="8"/>
    </row>
    <row r="842" spans="2:21" s="2" customFormat="1">
      <c r="B842" s="230"/>
      <c r="C842" s="413"/>
      <c r="D842" s="232"/>
      <c r="E842" s="99"/>
      <c r="F842" s="104"/>
      <c r="G842" s="104"/>
      <c r="H842" s="104"/>
      <c r="I842" s="225"/>
      <c r="J842" s="226"/>
      <c r="U842" s="8"/>
    </row>
    <row r="843" spans="2:21" s="2" customFormat="1">
      <c r="B843" s="230"/>
      <c r="C843" s="413"/>
      <c r="D843" s="232"/>
      <c r="E843" s="99"/>
      <c r="F843" s="104"/>
      <c r="G843" s="104"/>
      <c r="H843" s="104"/>
      <c r="I843" s="225"/>
      <c r="J843" s="226"/>
      <c r="U843" s="8"/>
    </row>
    <row r="844" spans="2:21" s="2" customFormat="1">
      <c r="B844" s="230"/>
      <c r="C844" s="413"/>
      <c r="D844" s="232"/>
      <c r="E844" s="99"/>
      <c r="F844" s="104"/>
      <c r="G844" s="104"/>
      <c r="H844" s="104"/>
      <c r="I844" s="225"/>
      <c r="J844" s="226"/>
      <c r="U844" s="8"/>
    </row>
    <row r="845" spans="2:21" s="2" customFormat="1">
      <c r="B845" s="230"/>
      <c r="C845" s="413"/>
      <c r="D845" s="232"/>
      <c r="E845" s="99"/>
      <c r="F845" s="104"/>
      <c r="G845" s="104"/>
      <c r="H845" s="104"/>
      <c r="I845" s="225"/>
      <c r="J845" s="226"/>
      <c r="U845" s="8"/>
    </row>
    <row r="846" spans="2:21" s="2" customFormat="1">
      <c r="B846" s="230"/>
      <c r="C846" s="413"/>
      <c r="D846" s="232"/>
      <c r="E846" s="99"/>
      <c r="F846" s="104"/>
      <c r="G846" s="104"/>
      <c r="H846" s="104"/>
      <c r="I846" s="225"/>
      <c r="J846" s="226"/>
      <c r="U846" s="8"/>
    </row>
    <row r="847" spans="2:21" s="2" customFormat="1">
      <c r="B847" s="230"/>
      <c r="C847" s="413"/>
      <c r="D847" s="232"/>
      <c r="E847" s="99"/>
      <c r="F847" s="104"/>
      <c r="G847" s="104"/>
      <c r="H847" s="104"/>
      <c r="I847" s="225"/>
      <c r="J847" s="226"/>
      <c r="U847" s="8"/>
    </row>
    <row r="848" spans="2:21" s="2" customFormat="1">
      <c r="B848" s="230"/>
      <c r="C848" s="413"/>
      <c r="D848" s="232"/>
      <c r="E848" s="99"/>
      <c r="F848" s="104"/>
      <c r="G848" s="104"/>
      <c r="H848" s="104"/>
      <c r="I848" s="225"/>
      <c r="J848" s="226"/>
      <c r="U848" s="8"/>
    </row>
    <row r="849" spans="2:21" s="2" customFormat="1">
      <c r="B849" s="230"/>
      <c r="C849" s="413"/>
      <c r="D849" s="232"/>
      <c r="E849" s="99"/>
      <c r="F849" s="104"/>
      <c r="G849" s="104"/>
      <c r="H849" s="104"/>
      <c r="I849" s="225"/>
      <c r="J849" s="226"/>
      <c r="U849" s="8"/>
    </row>
    <row r="850" spans="2:21" s="2" customFormat="1">
      <c r="B850" s="230"/>
      <c r="C850" s="413"/>
      <c r="D850" s="232"/>
      <c r="E850" s="99"/>
      <c r="F850" s="104"/>
      <c r="G850" s="104"/>
      <c r="H850" s="104"/>
      <c r="I850" s="225"/>
      <c r="J850" s="226"/>
      <c r="U850" s="8"/>
    </row>
    <row r="851" spans="2:21" s="2" customFormat="1">
      <c r="B851" s="230"/>
      <c r="C851" s="413"/>
      <c r="D851" s="232"/>
      <c r="E851" s="99"/>
      <c r="F851" s="104"/>
      <c r="G851" s="104"/>
      <c r="H851" s="104"/>
      <c r="I851" s="225"/>
      <c r="J851" s="226"/>
      <c r="U851" s="8"/>
    </row>
    <row r="852" spans="2:21" s="2" customFormat="1">
      <c r="B852" s="230"/>
      <c r="C852" s="413"/>
      <c r="D852" s="232"/>
      <c r="E852" s="99"/>
      <c r="F852" s="104"/>
      <c r="G852" s="104"/>
      <c r="H852" s="104"/>
      <c r="I852" s="225"/>
      <c r="J852" s="226"/>
      <c r="U852" s="8"/>
    </row>
    <row r="853" spans="2:21" s="2" customFormat="1">
      <c r="B853" s="230"/>
      <c r="C853" s="413"/>
      <c r="D853" s="232"/>
      <c r="E853" s="99"/>
      <c r="F853" s="104"/>
      <c r="G853" s="104"/>
      <c r="H853" s="104"/>
      <c r="I853" s="225"/>
      <c r="J853" s="226"/>
      <c r="U853" s="8"/>
    </row>
    <row r="854" spans="2:21" s="2" customFormat="1">
      <c r="B854" s="230"/>
      <c r="C854" s="413"/>
      <c r="D854" s="232"/>
      <c r="E854" s="99"/>
      <c r="F854" s="104"/>
      <c r="G854" s="104"/>
      <c r="H854" s="104"/>
      <c r="I854" s="225"/>
      <c r="J854" s="226"/>
      <c r="U854" s="8"/>
    </row>
    <row r="855" spans="2:21" s="2" customFormat="1">
      <c r="B855" s="230"/>
      <c r="C855" s="413"/>
      <c r="D855" s="232"/>
      <c r="E855" s="99"/>
      <c r="F855" s="104"/>
      <c r="G855" s="104"/>
      <c r="H855" s="104"/>
      <c r="I855" s="225"/>
      <c r="J855" s="226"/>
      <c r="U855" s="8"/>
    </row>
    <row r="856" spans="2:21" s="2" customFormat="1">
      <c r="B856" s="230"/>
      <c r="C856" s="413"/>
      <c r="D856" s="232"/>
      <c r="E856" s="99"/>
      <c r="F856" s="104"/>
      <c r="G856" s="104"/>
      <c r="H856" s="104"/>
      <c r="I856" s="225"/>
      <c r="J856" s="226"/>
      <c r="U856" s="8"/>
    </row>
    <row r="857" spans="2:21" s="2" customFormat="1">
      <c r="B857" s="230"/>
      <c r="C857" s="413"/>
      <c r="D857" s="232"/>
      <c r="E857" s="99"/>
      <c r="F857" s="104"/>
      <c r="G857" s="104"/>
      <c r="H857" s="104"/>
      <c r="I857" s="225"/>
      <c r="J857" s="226"/>
      <c r="U857" s="8"/>
    </row>
    <row r="858" spans="2:21" s="2" customFormat="1">
      <c r="B858" s="230"/>
      <c r="C858" s="413"/>
      <c r="D858" s="232"/>
      <c r="E858" s="99"/>
      <c r="F858" s="104"/>
      <c r="G858" s="104"/>
      <c r="H858" s="104"/>
      <c r="I858" s="225"/>
      <c r="J858" s="226"/>
      <c r="U858" s="8"/>
    </row>
    <row r="859" spans="2:21" s="2" customFormat="1">
      <c r="B859" s="230"/>
      <c r="C859" s="413"/>
      <c r="D859" s="232"/>
      <c r="E859" s="99"/>
      <c r="F859" s="104"/>
      <c r="G859" s="104"/>
      <c r="H859" s="104"/>
      <c r="I859" s="225"/>
      <c r="J859" s="226"/>
      <c r="U859" s="8"/>
    </row>
    <row r="860" spans="2:21" s="2" customFormat="1">
      <c r="B860" s="230"/>
      <c r="C860" s="413"/>
      <c r="D860" s="232"/>
      <c r="E860" s="99"/>
      <c r="F860" s="104"/>
      <c r="G860" s="104"/>
      <c r="H860" s="104"/>
      <c r="I860" s="225"/>
      <c r="J860" s="226"/>
      <c r="U860" s="8"/>
    </row>
    <row r="861" spans="2:21" s="2" customFormat="1">
      <c r="B861" s="230"/>
      <c r="C861" s="413"/>
      <c r="D861" s="232"/>
      <c r="E861" s="99"/>
      <c r="F861" s="104"/>
      <c r="G861" s="104"/>
      <c r="H861" s="104"/>
      <c r="I861" s="225"/>
      <c r="J861" s="226"/>
      <c r="U861" s="8"/>
    </row>
    <row r="862" spans="2:21" s="2" customFormat="1">
      <c r="B862" s="230"/>
      <c r="C862" s="413"/>
      <c r="D862" s="232"/>
      <c r="E862" s="99"/>
      <c r="F862" s="104"/>
      <c r="G862" s="104"/>
      <c r="H862" s="104"/>
      <c r="I862" s="225"/>
      <c r="J862" s="226"/>
      <c r="U862" s="8"/>
    </row>
    <row r="863" spans="2:21" s="2" customFormat="1">
      <c r="B863" s="230"/>
      <c r="C863" s="413"/>
      <c r="D863" s="232"/>
      <c r="E863" s="99"/>
      <c r="F863" s="104"/>
      <c r="G863" s="104"/>
      <c r="H863" s="104"/>
      <c r="I863" s="225"/>
      <c r="J863" s="226"/>
      <c r="U863" s="8"/>
    </row>
    <row r="864" spans="2:21" s="2" customFormat="1">
      <c r="B864" s="230"/>
      <c r="C864" s="413"/>
      <c r="D864" s="232"/>
      <c r="E864" s="99"/>
      <c r="F864" s="104"/>
      <c r="G864" s="104"/>
      <c r="H864" s="104"/>
      <c r="I864" s="225"/>
      <c r="J864" s="226"/>
      <c r="U864" s="8"/>
    </row>
    <row r="865" spans="2:21" s="2" customFormat="1">
      <c r="B865" s="230"/>
      <c r="C865" s="413"/>
      <c r="D865" s="232"/>
      <c r="E865" s="99"/>
      <c r="F865" s="104"/>
      <c r="G865" s="104"/>
      <c r="H865" s="104"/>
      <c r="I865" s="225"/>
      <c r="J865" s="226"/>
      <c r="U865" s="8"/>
    </row>
    <row r="866" spans="2:21" s="2" customFormat="1">
      <c r="B866" s="230"/>
      <c r="C866" s="413"/>
      <c r="D866" s="232"/>
      <c r="E866" s="99"/>
      <c r="F866" s="104"/>
      <c r="G866" s="104"/>
      <c r="H866" s="104"/>
      <c r="I866" s="225"/>
      <c r="J866" s="226"/>
      <c r="U866" s="8"/>
    </row>
    <row r="867" spans="2:21" s="2" customFormat="1">
      <c r="B867" s="230"/>
      <c r="C867" s="413"/>
      <c r="D867" s="232"/>
      <c r="E867" s="99"/>
      <c r="F867" s="104"/>
      <c r="G867" s="104"/>
      <c r="H867" s="104"/>
      <c r="I867" s="225"/>
      <c r="J867" s="226"/>
      <c r="U867" s="8"/>
    </row>
    <row r="868" spans="2:21" s="2" customFormat="1">
      <c r="B868" s="230"/>
      <c r="C868" s="413"/>
      <c r="D868" s="232"/>
      <c r="E868" s="99"/>
      <c r="F868" s="104"/>
      <c r="G868" s="104"/>
      <c r="H868" s="104"/>
      <c r="I868" s="225"/>
      <c r="J868" s="226"/>
      <c r="U868" s="8"/>
    </row>
    <row r="869" spans="2:21" s="2" customFormat="1">
      <c r="B869" s="230"/>
      <c r="C869" s="413"/>
      <c r="D869" s="232"/>
      <c r="E869" s="99"/>
      <c r="F869" s="104"/>
      <c r="G869" s="104"/>
      <c r="H869" s="104"/>
      <c r="I869" s="225"/>
      <c r="J869" s="226"/>
      <c r="U869" s="8"/>
    </row>
    <row r="870" spans="2:21" s="2" customFormat="1">
      <c r="B870" s="230"/>
      <c r="C870" s="413"/>
      <c r="D870" s="232"/>
      <c r="E870" s="99"/>
      <c r="F870" s="104"/>
      <c r="G870" s="104"/>
      <c r="H870" s="104"/>
      <c r="I870" s="225"/>
      <c r="J870" s="226"/>
      <c r="U870" s="8"/>
    </row>
    <row r="871" spans="2:21" s="2" customFormat="1">
      <c r="B871" s="230"/>
      <c r="C871" s="413"/>
      <c r="D871" s="232"/>
      <c r="E871" s="99"/>
      <c r="F871" s="104"/>
      <c r="G871" s="104"/>
      <c r="H871" s="104"/>
      <c r="I871" s="225"/>
      <c r="J871" s="226"/>
      <c r="U871" s="8"/>
    </row>
    <row r="872" spans="2:21" s="2" customFormat="1">
      <c r="B872" s="230"/>
      <c r="C872" s="413"/>
      <c r="D872" s="232"/>
      <c r="E872" s="99"/>
      <c r="F872" s="104"/>
      <c r="G872" s="104"/>
      <c r="H872" s="104"/>
      <c r="I872" s="225"/>
      <c r="J872" s="226"/>
      <c r="U872" s="8"/>
    </row>
    <row r="873" spans="2:21" s="2" customFormat="1">
      <c r="B873" s="230"/>
      <c r="C873" s="413"/>
      <c r="D873" s="232"/>
      <c r="E873" s="99"/>
      <c r="F873" s="104"/>
      <c r="G873" s="104"/>
      <c r="H873" s="104"/>
      <c r="I873" s="225"/>
      <c r="J873" s="226"/>
      <c r="U873" s="8"/>
    </row>
    <row r="874" spans="2:21" s="2" customFormat="1">
      <c r="B874" s="230"/>
      <c r="C874" s="413"/>
      <c r="D874" s="232"/>
      <c r="E874" s="99"/>
      <c r="F874" s="104"/>
      <c r="G874" s="104"/>
      <c r="H874" s="104"/>
      <c r="I874" s="225"/>
      <c r="J874" s="226"/>
      <c r="U874" s="8"/>
    </row>
    <row r="875" spans="2:21" s="2" customFormat="1">
      <c r="B875" s="230"/>
      <c r="C875" s="413"/>
      <c r="D875" s="232"/>
      <c r="E875" s="99"/>
      <c r="F875" s="104"/>
      <c r="G875" s="104"/>
      <c r="H875" s="104"/>
      <c r="I875" s="225"/>
      <c r="J875" s="226"/>
      <c r="U875" s="8"/>
    </row>
    <row r="876" spans="2:21" s="2" customFormat="1">
      <c r="B876" s="230"/>
      <c r="C876" s="413"/>
      <c r="D876" s="232"/>
      <c r="E876" s="99"/>
      <c r="F876" s="104"/>
      <c r="G876" s="104"/>
      <c r="H876" s="104"/>
      <c r="I876" s="225"/>
      <c r="J876" s="226"/>
      <c r="U876" s="8"/>
    </row>
    <row r="877" spans="2:21" s="2" customFormat="1">
      <c r="B877" s="230"/>
      <c r="C877" s="413"/>
      <c r="D877" s="232"/>
      <c r="E877" s="99"/>
      <c r="F877" s="104"/>
      <c r="G877" s="104"/>
      <c r="H877" s="104"/>
      <c r="I877" s="225"/>
      <c r="J877" s="226"/>
      <c r="U877" s="8"/>
    </row>
    <row r="878" spans="2:21" s="2" customFormat="1">
      <c r="B878" s="230"/>
      <c r="C878" s="413"/>
      <c r="D878" s="232"/>
      <c r="E878" s="99"/>
      <c r="F878" s="104"/>
      <c r="G878" s="104"/>
      <c r="H878" s="104"/>
      <c r="I878" s="225"/>
      <c r="J878" s="226"/>
      <c r="U878" s="8"/>
    </row>
    <row r="879" spans="2:21" s="2" customFormat="1">
      <c r="B879" s="230"/>
      <c r="C879" s="413"/>
      <c r="D879" s="232"/>
      <c r="E879" s="99"/>
      <c r="F879" s="104"/>
      <c r="G879" s="104"/>
      <c r="H879" s="104"/>
      <c r="I879" s="225"/>
      <c r="J879" s="226"/>
      <c r="U879" s="8"/>
    </row>
    <row r="880" spans="2:21" s="2" customFormat="1">
      <c r="B880" s="230"/>
      <c r="C880" s="413"/>
      <c r="D880" s="232"/>
      <c r="E880" s="99"/>
      <c r="F880" s="104"/>
      <c r="G880" s="104"/>
      <c r="H880" s="104"/>
      <c r="I880" s="225"/>
      <c r="J880" s="226"/>
      <c r="U880" s="8"/>
    </row>
    <row r="881" spans="2:21" s="2" customFormat="1">
      <c r="B881" s="230"/>
      <c r="C881" s="413"/>
      <c r="D881" s="232"/>
      <c r="E881" s="99"/>
      <c r="F881" s="104"/>
      <c r="G881" s="104"/>
      <c r="H881" s="104"/>
      <c r="I881" s="225"/>
      <c r="J881" s="226"/>
      <c r="U881" s="8"/>
    </row>
    <row r="882" spans="2:21" s="2" customFormat="1">
      <c r="B882" s="230"/>
      <c r="C882" s="413"/>
      <c r="D882" s="232"/>
      <c r="E882" s="99"/>
      <c r="F882" s="104"/>
      <c r="G882" s="104"/>
      <c r="H882" s="104"/>
      <c r="I882" s="225"/>
      <c r="J882" s="226"/>
      <c r="U882" s="8"/>
    </row>
    <row r="883" spans="2:21" s="2" customFormat="1">
      <c r="B883" s="230"/>
      <c r="C883" s="413"/>
      <c r="D883" s="232"/>
      <c r="E883" s="99"/>
      <c r="F883" s="104"/>
      <c r="G883" s="104"/>
      <c r="H883" s="104"/>
      <c r="I883" s="225"/>
      <c r="J883" s="226"/>
      <c r="U883" s="8"/>
    </row>
    <row r="884" spans="2:21" s="2" customFormat="1">
      <c r="B884" s="230"/>
      <c r="C884" s="413"/>
      <c r="D884" s="232"/>
      <c r="E884" s="99"/>
      <c r="F884" s="104"/>
      <c r="G884" s="104"/>
      <c r="H884" s="104"/>
      <c r="I884" s="225"/>
      <c r="J884" s="226"/>
      <c r="U884" s="8"/>
    </row>
    <row r="885" spans="2:21" s="2" customFormat="1">
      <c r="B885" s="230"/>
      <c r="C885" s="413"/>
      <c r="D885" s="232"/>
      <c r="E885" s="99"/>
      <c r="F885" s="104"/>
      <c r="G885" s="104"/>
      <c r="H885" s="104"/>
      <c r="I885" s="225"/>
      <c r="J885" s="226"/>
      <c r="U885" s="8"/>
    </row>
    <row r="886" spans="2:21" s="2" customFormat="1">
      <c r="B886" s="230"/>
      <c r="C886" s="413"/>
      <c r="D886" s="232"/>
      <c r="E886" s="99"/>
      <c r="F886" s="104"/>
      <c r="G886" s="104"/>
      <c r="H886" s="104"/>
      <c r="I886" s="225"/>
      <c r="J886" s="226"/>
      <c r="U886" s="8"/>
    </row>
    <row r="887" spans="2:21" s="2" customFormat="1">
      <c r="B887" s="230"/>
      <c r="C887" s="413"/>
      <c r="D887" s="232"/>
      <c r="E887" s="99"/>
      <c r="F887" s="104"/>
      <c r="G887" s="104"/>
      <c r="H887" s="104"/>
      <c r="I887" s="225"/>
      <c r="J887" s="226"/>
      <c r="U887" s="8"/>
    </row>
    <row r="888" spans="2:21" s="2" customFormat="1">
      <c r="B888" s="230"/>
      <c r="C888" s="413"/>
      <c r="D888" s="232"/>
      <c r="E888" s="99"/>
      <c r="F888" s="104"/>
      <c r="G888" s="104"/>
      <c r="H888" s="104"/>
      <c r="I888" s="225"/>
      <c r="J888" s="226"/>
      <c r="U888" s="8"/>
    </row>
    <row r="889" spans="2:21" s="2" customFormat="1">
      <c r="B889" s="230"/>
      <c r="C889" s="413"/>
      <c r="D889" s="232"/>
      <c r="E889" s="99"/>
      <c r="F889" s="104"/>
      <c r="G889" s="104"/>
      <c r="H889" s="104"/>
      <c r="I889" s="225"/>
      <c r="J889" s="226"/>
      <c r="U889" s="8"/>
    </row>
    <row r="890" spans="2:21" s="2" customFormat="1">
      <c r="B890" s="230"/>
      <c r="C890" s="413"/>
      <c r="D890" s="232"/>
      <c r="E890" s="99"/>
      <c r="F890" s="104"/>
      <c r="G890" s="104"/>
      <c r="H890" s="104"/>
      <c r="I890" s="225"/>
      <c r="J890" s="226"/>
      <c r="U890" s="8"/>
    </row>
    <row r="891" spans="2:21" s="2" customFormat="1">
      <c r="B891" s="230"/>
      <c r="C891" s="413"/>
      <c r="D891" s="232"/>
      <c r="E891" s="99"/>
      <c r="F891" s="104"/>
      <c r="G891" s="104"/>
      <c r="H891" s="104"/>
      <c r="I891" s="225"/>
      <c r="J891" s="226"/>
      <c r="U891" s="8"/>
    </row>
    <row r="892" spans="2:21" s="2" customFormat="1">
      <c r="B892" s="230"/>
      <c r="C892" s="413"/>
      <c r="D892" s="232"/>
      <c r="E892" s="99"/>
      <c r="F892" s="104"/>
      <c r="G892" s="104"/>
      <c r="H892" s="104"/>
      <c r="I892" s="225"/>
      <c r="J892" s="226"/>
      <c r="U892" s="8"/>
    </row>
    <row r="893" spans="2:21" s="2" customFormat="1">
      <c r="B893" s="230"/>
      <c r="C893" s="413"/>
      <c r="D893" s="232"/>
      <c r="E893" s="99"/>
      <c r="F893" s="104"/>
      <c r="G893" s="104"/>
      <c r="H893" s="104"/>
      <c r="I893" s="225"/>
      <c r="J893" s="226"/>
      <c r="U893" s="8"/>
    </row>
    <row r="894" spans="2:21" s="2" customFormat="1">
      <c r="B894" s="230"/>
      <c r="C894" s="413"/>
      <c r="D894" s="232"/>
      <c r="E894" s="99"/>
      <c r="F894" s="104"/>
      <c r="G894" s="104"/>
      <c r="H894" s="104"/>
      <c r="I894" s="225"/>
      <c r="J894" s="226"/>
      <c r="U894" s="8"/>
    </row>
    <row r="895" spans="2:21" s="2" customFormat="1">
      <c r="B895" s="230"/>
      <c r="C895" s="413"/>
      <c r="D895" s="232"/>
      <c r="E895" s="99"/>
      <c r="F895" s="104"/>
      <c r="G895" s="104"/>
      <c r="H895" s="104"/>
      <c r="I895" s="225"/>
      <c r="J895" s="226"/>
      <c r="U895" s="8"/>
    </row>
    <row r="896" spans="2:21" s="2" customFormat="1">
      <c r="B896" s="230"/>
      <c r="C896" s="413"/>
      <c r="D896" s="232"/>
      <c r="E896" s="99"/>
      <c r="F896" s="104"/>
      <c r="G896" s="104"/>
      <c r="H896" s="104"/>
      <c r="I896" s="225"/>
      <c r="J896" s="226"/>
      <c r="U896" s="8"/>
    </row>
    <row r="897" spans="2:21" s="2" customFormat="1">
      <c r="B897" s="230"/>
      <c r="C897" s="413"/>
      <c r="D897" s="232"/>
      <c r="E897" s="99"/>
      <c r="F897" s="104"/>
      <c r="G897" s="104"/>
      <c r="H897" s="104"/>
      <c r="I897" s="225"/>
      <c r="J897" s="226"/>
      <c r="U897" s="8"/>
    </row>
    <row r="898" spans="2:21" s="2" customFormat="1">
      <c r="B898" s="230"/>
      <c r="C898" s="413"/>
      <c r="D898" s="232"/>
      <c r="E898" s="99"/>
      <c r="F898" s="104"/>
      <c r="G898" s="104"/>
      <c r="H898" s="104"/>
      <c r="I898" s="225"/>
      <c r="J898" s="226"/>
      <c r="U898" s="8"/>
    </row>
    <row r="899" spans="2:21" s="2" customFormat="1">
      <c r="B899" s="230"/>
      <c r="C899" s="413"/>
      <c r="D899" s="232"/>
      <c r="E899" s="99"/>
      <c r="F899" s="104"/>
      <c r="G899" s="104"/>
      <c r="H899" s="104"/>
      <c r="I899" s="225"/>
      <c r="J899" s="226"/>
      <c r="U899" s="8"/>
    </row>
    <row r="900" spans="2:21" s="2" customFormat="1">
      <c r="B900" s="230"/>
      <c r="C900" s="413"/>
      <c r="D900" s="232"/>
      <c r="E900" s="99"/>
      <c r="F900" s="104"/>
      <c r="G900" s="104"/>
      <c r="H900" s="104"/>
      <c r="I900" s="225"/>
      <c r="J900" s="226"/>
      <c r="U900" s="8"/>
    </row>
    <row r="901" spans="2:21" s="2" customFormat="1">
      <c r="B901" s="230"/>
      <c r="C901" s="413"/>
      <c r="D901" s="232"/>
      <c r="E901" s="99"/>
      <c r="F901" s="104"/>
      <c r="G901" s="104"/>
      <c r="H901" s="104"/>
      <c r="I901" s="225"/>
      <c r="J901" s="226"/>
      <c r="U901" s="8"/>
    </row>
    <row r="902" spans="2:21" s="2" customFormat="1">
      <c r="B902" s="230"/>
      <c r="C902" s="413"/>
      <c r="D902" s="232"/>
      <c r="E902" s="99"/>
      <c r="F902" s="104"/>
      <c r="G902" s="104"/>
      <c r="H902" s="104"/>
      <c r="I902" s="225"/>
      <c r="J902" s="226"/>
      <c r="U902" s="8"/>
    </row>
    <row r="903" spans="2:21" s="2" customFormat="1">
      <c r="B903" s="230"/>
      <c r="C903" s="413"/>
      <c r="D903" s="232"/>
      <c r="E903" s="99"/>
      <c r="F903" s="104"/>
      <c r="G903" s="104"/>
      <c r="H903" s="104"/>
      <c r="I903" s="225"/>
      <c r="J903" s="226"/>
      <c r="U903" s="8"/>
    </row>
    <row r="904" spans="2:21" s="2" customFormat="1">
      <c r="B904" s="230"/>
      <c r="C904" s="413"/>
      <c r="D904" s="232"/>
      <c r="E904" s="99"/>
      <c r="F904" s="104"/>
      <c r="G904" s="104"/>
      <c r="H904" s="104"/>
      <c r="I904" s="225"/>
      <c r="J904" s="226"/>
      <c r="U904" s="8"/>
    </row>
    <row r="905" spans="2:21" s="2" customFormat="1">
      <c r="B905" s="230"/>
      <c r="C905" s="413"/>
      <c r="D905" s="232"/>
      <c r="E905" s="99"/>
      <c r="F905" s="104"/>
      <c r="G905" s="104"/>
      <c r="H905" s="104"/>
      <c r="I905" s="225"/>
      <c r="J905" s="226"/>
      <c r="U905" s="8"/>
    </row>
    <row r="906" spans="2:21" s="2" customFormat="1">
      <c r="B906" s="230"/>
      <c r="C906" s="413"/>
      <c r="D906" s="232"/>
      <c r="E906" s="99"/>
      <c r="F906" s="104"/>
      <c r="G906" s="104"/>
      <c r="H906" s="104"/>
      <c r="I906" s="225"/>
      <c r="J906" s="226"/>
      <c r="U906" s="8"/>
    </row>
    <row r="907" spans="2:21" s="2" customFormat="1">
      <c r="B907" s="230"/>
      <c r="C907" s="413"/>
      <c r="D907" s="232"/>
      <c r="E907" s="99"/>
      <c r="F907" s="104"/>
      <c r="G907" s="104"/>
      <c r="H907" s="104"/>
      <c r="I907" s="225"/>
      <c r="J907" s="226"/>
      <c r="U907" s="8"/>
    </row>
    <row r="908" spans="2:21" s="2" customFormat="1">
      <c r="B908" s="230"/>
      <c r="C908" s="413"/>
      <c r="D908" s="232"/>
      <c r="E908" s="99"/>
      <c r="F908" s="104"/>
      <c r="G908" s="104"/>
      <c r="H908" s="104"/>
      <c r="I908" s="225"/>
      <c r="J908" s="226"/>
      <c r="U908" s="8"/>
    </row>
    <row r="909" spans="2:21" s="2" customFormat="1">
      <c r="B909" s="230"/>
      <c r="C909" s="413"/>
      <c r="D909" s="232"/>
      <c r="E909" s="99"/>
      <c r="F909" s="104"/>
      <c r="G909" s="104"/>
      <c r="H909" s="104"/>
      <c r="I909" s="225"/>
      <c r="J909" s="226"/>
      <c r="U909" s="8"/>
    </row>
    <row r="910" spans="2:21" s="2" customFormat="1">
      <c r="B910" s="230"/>
      <c r="C910" s="413"/>
      <c r="D910" s="232"/>
      <c r="E910" s="99"/>
      <c r="F910" s="104"/>
      <c r="G910" s="104"/>
      <c r="H910" s="104"/>
      <c r="I910" s="225"/>
      <c r="J910" s="226"/>
      <c r="U910" s="8"/>
    </row>
    <row r="911" spans="2:21" s="2" customFormat="1">
      <c r="B911" s="230"/>
      <c r="C911" s="413"/>
      <c r="D911" s="232"/>
      <c r="E911" s="99"/>
      <c r="F911" s="104"/>
      <c r="G911" s="104"/>
      <c r="H911" s="104"/>
      <c r="I911" s="225"/>
      <c r="J911" s="226"/>
      <c r="U911" s="8"/>
    </row>
    <row r="912" spans="2:21" s="2" customFormat="1">
      <c r="B912" s="230"/>
      <c r="C912" s="413"/>
      <c r="D912" s="232"/>
      <c r="E912" s="99"/>
      <c r="F912" s="104"/>
      <c r="G912" s="104"/>
      <c r="H912" s="104"/>
      <c r="I912" s="225"/>
      <c r="J912" s="226"/>
      <c r="U912" s="8"/>
    </row>
    <row r="913" spans="2:21" s="2" customFormat="1">
      <c r="B913" s="230"/>
      <c r="C913" s="413"/>
      <c r="D913" s="232"/>
      <c r="E913" s="99"/>
      <c r="F913" s="104"/>
      <c r="G913" s="104"/>
      <c r="H913" s="104"/>
      <c r="I913" s="225"/>
      <c r="J913" s="226"/>
      <c r="U913" s="8"/>
    </row>
    <row r="914" spans="2:21" s="2" customFormat="1">
      <c r="B914" s="230"/>
      <c r="C914" s="413"/>
      <c r="D914" s="232"/>
      <c r="E914" s="99"/>
      <c r="F914" s="104"/>
      <c r="G914" s="104"/>
      <c r="H914" s="104"/>
      <c r="I914" s="225"/>
      <c r="J914" s="226"/>
      <c r="U914" s="8"/>
    </row>
    <row r="915" spans="2:21" s="2" customFormat="1">
      <c r="B915" s="230"/>
      <c r="C915" s="413"/>
      <c r="D915" s="232"/>
      <c r="E915" s="99"/>
      <c r="F915" s="104"/>
      <c r="G915" s="104"/>
      <c r="H915" s="104"/>
      <c r="I915" s="225"/>
      <c r="J915" s="226"/>
      <c r="U915" s="8"/>
    </row>
    <row r="916" spans="2:21" s="2" customFormat="1">
      <c r="B916" s="230"/>
      <c r="C916" s="413"/>
      <c r="D916" s="232"/>
      <c r="E916" s="99"/>
      <c r="F916" s="104"/>
      <c r="G916" s="104"/>
      <c r="H916" s="104"/>
      <c r="I916" s="225"/>
      <c r="J916" s="226"/>
      <c r="U916" s="8"/>
    </row>
    <row r="917" spans="2:21" s="2" customFormat="1">
      <c r="B917" s="230"/>
      <c r="C917" s="413"/>
      <c r="D917" s="232"/>
      <c r="E917" s="99"/>
      <c r="F917" s="104"/>
      <c r="G917" s="104"/>
      <c r="H917" s="104"/>
      <c r="I917" s="225"/>
      <c r="J917" s="226"/>
      <c r="U917" s="8"/>
    </row>
    <row r="918" spans="2:21" s="2" customFormat="1">
      <c r="B918" s="230"/>
      <c r="C918" s="413"/>
      <c r="D918" s="232"/>
      <c r="E918" s="99"/>
      <c r="F918" s="104"/>
      <c r="G918" s="104"/>
      <c r="H918" s="104"/>
      <c r="I918" s="225"/>
      <c r="J918" s="226"/>
      <c r="U918" s="8"/>
    </row>
    <row r="919" spans="2:21" s="2" customFormat="1">
      <c r="B919" s="230"/>
      <c r="C919" s="413"/>
      <c r="D919" s="232"/>
      <c r="E919" s="99"/>
      <c r="F919" s="104"/>
      <c r="G919" s="104"/>
      <c r="H919" s="104"/>
      <c r="I919" s="225"/>
      <c r="J919" s="226"/>
      <c r="U919" s="8"/>
    </row>
    <row r="920" spans="2:21" s="2" customFormat="1">
      <c r="B920" s="230"/>
      <c r="C920" s="413"/>
      <c r="D920" s="232"/>
      <c r="E920" s="99"/>
      <c r="F920" s="104"/>
      <c r="G920" s="104"/>
      <c r="H920" s="104"/>
      <c r="I920" s="225"/>
      <c r="J920" s="226"/>
      <c r="U920" s="8"/>
    </row>
    <row r="921" spans="2:21" s="2" customFormat="1">
      <c r="B921" s="230"/>
      <c r="C921" s="413"/>
      <c r="D921" s="232"/>
      <c r="E921" s="99"/>
      <c r="F921" s="104"/>
      <c r="G921" s="104"/>
      <c r="H921" s="104"/>
      <c r="I921" s="225"/>
      <c r="J921" s="226"/>
      <c r="U921" s="8"/>
    </row>
    <row r="922" spans="2:21" s="2" customFormat="1">
      <c r="B922" s="230"/>
      <c r="C922" s="413"/>
      <c r="D922" s="232"/>
      <c r="E922" s="99"/>
      <c r="F922" s="104"/>
      <c r="G922" s="104"/>
      <c r="H922" s="104"/>
      <c r="I922" s="225"/>
      <c r="J922" s="226"/>
      <c r="U922" s="8"/>
    </row>
    <row r="923" spans="2:21" s="2" customFormat="1">
      <c r="B923" s="230"/>
      <c r="C923" s="413"/>
      <c r="D923" s="232"/>
      <c r="E923" s="99"/>
      <c r="F923" s="104"/>
      <c r="G923" s="104"/>
      <c r="H923" s="104"/>
      <c r="I923" s="225"/>
      <c r="J923" s="226"/>
      <c r="U923" s="8"/>
    </row>
    <row r="924" spans="2:21" s="2" customFormat="1">
      <c r="B924" s="230"/>
      <c r="C924" s="413"/>
      <c r="D924" s="232"/>
      <c r="E924" s="99"/>
      <c r="F924" s="104"/>
      <c r="G924" s="104"/>
      <c r="H924" s="104"/>
      <c r="I924" s="225"/>
      <c r="J924" s="226"/>
      <c r="U924" s="8"/>
    </row>
    <row r="925" spans="2:21" s="2" customFormat="1">
      <c r="B925" s="230"/>
      <c r="C925" s="413"/>
      <c r="D925" s="232"/>
      <c r="E925" s="99"/>
      <c r="F925" s="104"/>
      <c r="G925" s="104"/>
      <c r="H925" s="104"/>
      <c r="I925" s="225"/>
      <c r="J925" s="226"/>
      <c r="U925" s="8"/>
    </row>
    <row r="926" spans="2:21" s="2" customFormat="1">
      <c r="B926" s="230"/>
      <c r="C926" s="413"/>
      <c r="D926" s="232"/>
      <c r="E926" s="99"/>
      <c r="F926" s="104"/>
      <c r="G926" s="104"/>
      <c r="H926" s="104"/>
      <c r="I926" s="225"/>
      <c r="J926" s="226"/>
      <c r="U926" s="8"/>
    </row>
    <row r="927" spans="2:21" s="2" customFormat="1">
      <c r="B927" s="230"/>
      <c r="C927" s="413"/>
      <c r="D927" s="232"/>
      <c r="E927" s="99"/>
      <c r="F927" s="104"/>
      <c r="G927" s="104"/>
      <c r="H927" s="104"/>
      <c r="I927" s="225"/>
      <c r="J927" s="226"/>
      <c r="U927" s="8"/>
    </row>
    <row r="928" spans="2:21" s="2" customFormat="1">
      <c r="B928" s="230"/>
      <c r="C928" s="413"/>
      <c r="D928" s="232"/>
      <c r="E928" s="99"/>
      <c r="F928" s="104"/>
      <c r="G928" s="104"/>
      <c r="H928" s="104"/>
      <c r="I928" s="225"/>
      <c r="J928" s="226"/>
      <c r="U928" s="8"/>
    </row>
    <row r="929" spans="2:21" s="2" customFormat="1">
      <c r="B929" s="230"/>
      <c r="C929" s="413"/>
      <c r="D929" s="232"/>
      <c r="E929" s="99"/>
      <c r="F929" s="104"/>
      <c r="G929" s="104"/>
      <c r="H929" s="104"/>
      <c r="I929" s="225"/>
      <c r="J929" s="226"/>
      <c r="U929" s="8"/>
    </row>
    <row r="930" spans="2:21" s="2" customFormat="1">
      <c r="B930" s="230"/>
      <c r="C930" s="413"/>
      <c r="D930" s="232"/>
      <c r="E930" s="99"/>
      <c r="F930" s="104"/>
      <c r="G930" s="104"/>
      <c r="H930" s="104"/>
      <c r="I930" s="225"/>
      <c r="J930" s="226"/>
      <c r="U930" s="8"/>
    </row>
    <row r="931" spans="2:21" s="2" customFormat="1">
      <c r="B931" s="230"/>
      <c r="C931" s="413"/>
      <c r="D931" s="232"/>
      <c r="E931" s="99"/>
      <c r="F931" s="104"/>
      <c r="G931" s="104"/>
      <c r="H931" s="104"/>
      <c r="I931" s="225"/>
      <c r="J931" s="226"/>
      <c r="U931" s="8"/>
    </row>
    <row r="932" spans="2:21" s="2" customFormat="1">
      <c r="B932" s="230"/>
      <c r="C932" s="413"/>
      <c r="D932" s="232"/>
      <c r="E932" s="99"/>
      <c r="F932" s="104"/>
      <c r="G932" s="104"/>
      <c r="H932" s="104"/>
      <c r="I932" s="225"/>
      <c r="J932" s="226"/>
      <c r="U932" s="8"/>
    </row>
    <row r="933" spans="2:21" s="2" customFormat="1">
      <c r="B933" s="230"/>
      <c r="C933" s="413"/>
      <c r="D933" s="232"/>
      <c r="E933" s="99"/>
      <c r="F933" s="104"/>
      <c r="G933" s="104"/>
      <c r="H933" s="104"/>
      <c r="I933" s="225"/>
      <c r="J933" s="226"/>
      <c r="U933" s="8"/>
    </row>
    <row r="934" spans="2:21" s="2" customFormat="1">
      <c r="B934" s="230"/>
      <c r="C934" s="413"/>
      <c r="D934" s="232"/>
      <c r="E934" s="99"/>
      <c r="F934" s="104"/>
      <c r="G934" s="104"/>
      <c r="H934" s="104"/>
      <c r="I934" s="225"/>
      <c r="J934" s="226"/>
      <c r="U934" s="8"/>
    </row>
    <row r="935" spans="2:21" s="2" customFormat="1">
      <c r="B935" s="230"/>
      <c r="C935" s="413"/>
      <c r="D935" s="232"/>
      <c r="E935" s="99"/>
      <c r="F935" s="104"/>
      <c r="G935" s="104"/>
      <c r="H935" s="104"/>
      <c r="I935" s="225"/>
      <c r="J935" s="226"/>
      <c r="U935" s="8"/>
    </row>
    <row r="936" spans="2:21" s="2" customFormat="1">
      <c r="B936" s="230"/>
      <c r="C936" s="413"/>
      <c r="D936" s="232"/>
      <c r="E936" s="99"/>
      <c r="F936" s="104"/>
      <c r="G936" s="104"/>
      <c r="H936" s="104"/>
      <c r="I936" s="225"/>
      <c r="J936" s="226"/>
      <c r="U936" s="8"/>
    </row>
    <row r="937" spans="2:21" s="2" customFormat="1">
      <c r="B937" s="230"/>
      <c r="C937" s="413"/>
      <c r="D937" s="232"/>
      <c r="E937" s="99"/>
      <c r="F937" s="104"/>
      <c r="G937" s="104"/>
      <c r="H937" s="104"/>
      <c r="I937" s="225"/>
      <c r="J937" s="226"/>
      <c r="U937" s="8"/>
    </row>
    <row r="938" spans="2:21" s="2" customFormat="1">
      <c r="B938" s="230"/>
      <c r="C938" s="413"/>
      <c r="D938" s="232"/>
      <c r="E938" s="99"/>
      <c r="F938" s="104"/>
      <c r="G938" s="104"/>
      <c r="H938" s="104"/>
      <c r="I938" s="225"/>
      <c r="J938" s="226"/>
      <c r="U938" s="8"/>
    </row>
    <row r="939" spans="2:21" s="2" customFormat="1">
      <c r="B939" s="230"/>
      <c r="C939" s="413"/>
      <c r="D939" s="232"/>
      <c r="E939" s="99"/>
      <c r="F939" s="104"/>
      <c r="G939" s="104"/>
      <c r="H939" s="104"/>
      <c r="I939" s="225"/>
      <c r="J939" s="226"/>
      <c r="U939" s="8"/>
    </row>
    <row r="940" spans="2:21" s="2" customFormat="1">
      <c r="B940" s="230"/>
      <c r="C940" s="413"/>
      <c r="D940" s="232"/>
      <c r="E940" s="99"/>
      <c r="F940" s="104"/>
      <c r="G940" s="104"/>
      <c r="H940" s="104"/>
      <c r="I940" s="225"/>
      <c r="J940" s="226"/>
      <c r="U940" s="8"/>
    </row>
    <row r="941" spans="2:21" s="2" customFormat="1">
      <c r="B941" s="230"/>
      <c r="C941" s="413"/>
      <c r="D941" s="232"/>
      <c r="E941" s="99"/>
      <c r="F941" s="104"/>
      <c r="G941" s="104"/>
      <c r="H941" s="104"/>
      <c r="I941" s="225"/>
      <c r="J941" s="226"/>
      <c r="U941" s="8"/>
    </row>
    <row r="942" spans="2:21" s="2" customFormat="1">
      <c r="B942" s="230"/>
      <c r="C942" s="413"/>
      <c r="D942" s="232"/>
      <c r="E942" s="99"/>
      <c r="F942" s="104"/>
      <c r="G942" s="104"/>
      <c r="H942" s="104"/>
      <c r="I942" s="225"/>
      <c r="J942" s="226"/>
      <c r="U942" s="8"/>
    </row>
    <row r="943" spans="2:21" s="2" customFormat="1">
      <c r="B943" s="230"/>
      <c r="C943" s="413"/>
      <c r="D943" s="232"/>
      <c r="E943" s="99"/>
      <c r="F943" s="104"/>
      <c r="G943" s="104"/>
      <c r="H943" s="104"/>
      <c r="I943" s="225"/>
      <c r="J943" s="226"/>
      <c r="U943" s="8"/>
    </row>
    <row r="944" spans="2:21" s="2" customFormat="1">
      <c r="B944" s="230"/>
      <c r="C944" s="413"/>
      <c r="D944" s="232"/>
      <c r="E944" s="99"/>
      <c r="F944" s="104"/>
      <c r="G944" s="104"/>
      <c r="H944" s="104"/>
      <c r="I944" s="225"/>
      <c r="J944" s="226"/>
      <c r="U944" s="8"/>
    </row>
    <row r="945" spans="2:21" s="2" customFormat="1">
      <c r="B945" s="230"/>
      <c r="C945" s="413"/>
      <c r="D945" s="232"/>
      <c r="E945" s="99"/>
      <c r="F945" s="104"/>
      <c r="G945" s="104"/>
      <c r="H945" s="104"/>
      <c r="I945" s="225"/>
      <c r="J945" s="226"/>
      <c r="U945" s="8"/>
    </row>
    <row r="946" spans="2:21" s="2" customFormat="1">
      <c r="B946" s="230"/>
      <c r="C946" s="413"/>
      <c r="D946" s="232"/>
      <c r="E946" s="99"/>
      <c r="F946" s="104"/>
      <c r="G946" s="104"/>
      <c r="H946" s="104"/>
      <c r="I946" s="225"/>
      <c r="J946" s="226"/>
      <c r="U946" s="8"/>
    </row>
    <row r="947" spans="2:21" s="2" customFormat="1">
      <c r="B947" s="230"/>
      <c r="C947" s="413"/>
      <c r="D947" s="232"/>
      <c r="E947" s="99"/>
      <c r="F947" s="104"/>
      <c r="G947" s="104"/>
      <c r="H947" s="104"/>
      <c r="I947" s="225"/>
      <c r="J947" s="226"/>
      <c r="U947" s="8"/>
    </row>
    <row r="948" spans="2:21" s="2" customFormat="1">
      <c r="B948" s="230"/>
      <c r="C948" s="413"/>
      <c r="D948" s="232"/>
      <c r="E948" s="99"/>
      <c r="F948" s="104"/>
      <c r="G948" s="104"/>
      <c r="H948" s="104"/>
      <c r="I948" s="225"/>
      <c r="J948" s="226"/>
      <c r="U948" s="8"/>
    </row>
    <row r="949" spans="2:21" s="2" customFormat="1">
      <c r="B949" s="230"/>
      <c r="C949" s="413"/>
      <c r="D949" s="232"/>
      <c r="E949" s="99"/>
      <c r="F949" s="104"/>
      <c r="G949" s="104"/>
      <c r="H949" s="104"/>
      <c r="I949" s="225"/>
      <c r="J949" s="226"/>
      <c r="U949" s="8"/>
    </row>
    <row r="950" spans="2:21" s="2" customFormat="1">
      <c r="B950" s="230"/>
      <c r="C950" s="413"/>
      <c r="D950" s="232"/>
      <c r="E950" s="99"/>
      <c r="F950" s="104"/>
      <c r="G950" s="104"/>
      <c r="H950" s="104"/>
      <c r="I950" s="225"/>
      <c r="J950" s="226"/>
      <c r="U950" s="8"/>
    </row>
    <row r="951" spans="2:21" s="2" customFormat="1">
      <c r="B951" s="230"/>
      <c r="C951" s="413"/>
      <c r="D951" s="232"/>
      <c r="E951" s="99"/>
      <c r="F951" s="104"/>
      <c r="G951" s="104"/>
      <c r="H951" s="104"/>
      <c r="I951" s="225"/>
      <c r="J951" s="226"/>
      <c r="U951" s="8"/>
    </row>
    <row r="952" spans="2:21" s="2" customFormat="1">
      <c r="B952" s="230"/>
      <c r="C952" s="413"/>
      <c r="D952" s="232"/>
      <c r="E952" s="99"/>
      <c r="F952" s="104"/>
      <c r="G952" s="104"/>
      <c r="H952" s="104"/>
      <c r="I952" s="225"/>
      <c r="J952" s="226"/>
      <c r="U952" s="8"/>
    </row>
    <row r="953" spans="2:21" s="2" customFormat="1">
      <c r="B953" s="230"/>
      <c r="C953" s="413"/>
      <c r="D953" s="232"/>
      <c r="E953" s="99"/>
      <c r="F953" s="104"/>
      <c r="G953" s="104"/>
      <c r="H953" s="104"/>
      <c r="I953" s="225"/>
      <c r="J953" s="226"/>
      <c r="U953" s="8"/>
    </row>
    <row r="954" spans="2:21" s="2" customFormat="1">
      <c r="B954" s="230"/>
      <c r="C954" s="413"/>
      <c r="D954" s="232"/>
      <c r="E954" s="99"/>
      <c r="F954" s="104"/>
      <c r="G954" s="104"/>
      <c r="H954" s="104"/>
      <c r="I954" s="225"/>
      <c r="J954" s="226"/>
      <c r="U954" s="8"/>
    </row>
    <row r="955" spans="2:21" s="2" customFormat="1">
      <c r="B955" s="230"/>
      <c r="C955" s="413"/>
      <c r="D955" s="232"/>
      <c r="E955" s="99"/>
      <c r="F955" s="104"/>
      <c r="G955" s="104"/>
      <c r="H955" s="104"/>
      <c r="I955" s="225"/>
      <c r="J955" s="226"/>
      <c r="U955" s="8"/>
    </row>
    <row r="956" spans="2:21" s="2" customFormat="1">
      <c r="B956" s="230"/>
      <c r="C956" s="413"/>
      <c r="D956" s="232"/>
      <c r="E956" s="99"/>
      <c r="F956" s="104"/>
      <c r="G956" s="104"/>
      <c r="H956" s="104"/>
      <c r="I956" s="225"/>
      <c r="J956" s="226"/>
      <c r="U956" s="8"/>
    </row>
    <row r="957" spans="2:21" s="2" customFormat="1">
      <c r="B957" s="230"/>
      <c r="C957" s="413"/>
      <c r="D957" s="232"/>
      <c r="E957" s="99"/>
      <c r="F957" s="104"/>
      <c r="G957" s="104"/>
      <c r="H957" s="104"/>
      <c r="I957" s="225"/>
      <c r="J957" s="226"/>
      <c r="U957" s="8"/>
    </row>
    <row r="958" spans="2:21" s="2" customFormat="1">
      <c r="B958" s="230"/>
      <c r="C958" s="413"/>
      <c r="D958" s="232"/>
      <c r="E958" s="99"/>
      <c r="F958" s="104"/>
      <c r="G958" s="104"/>
      <c r="H958" s="104"/>
      <c r="I958" s="225"/>
      <c r="J958" s="226"/>
      <c r="U958" s="8"/>
    </row>
    <row r="959" spans="2:21" s="2" customFormat="1">
      <c r="B959" s="230"/>
      <c r="C959" s="413"/>
      <c r="D959" s="232"/>
      <c r="E959" s="99"/>
      <c r="F959" s="104"/>
      <c r="G959" s="104"/>
      <c r="H959" s="104"/>
      <c r="I959" s="225"/>
      <c r="J959" s="226"/>
      <c r="U959" s="8"/>
    </row>
    <row r="960" spans="2:21" s="2" customFormat="1">
      <c r="B960" s="230"/>
      <c r="C960" s="413"/>
      <c r="D960" s="232"/>
      <c r="E960" s="99"/>
      <c r="F960" s="104"/>
      <c r="G960" s="104"/>
      <c r="H960" s="104"/>
      <c r="I960" s="225"/>
      <c r="J960" s="226"/>
      <c r="U960" s="8"/>
    </row>
    <row r="961" spans="2:21" s="2" customFormat="1">
      <c r="B961" s="230"/>
      <c r="C961" s="413"/>
      <c r="D961" s="232"/>
      <c r="E961" s="99"/>
      <c r="F961" s="104"/>
      <c r="G961" s="104"/>
      <c r="H961" s="104"/>
      <c r="I961" s="225"/>
      <c r="J961" s="226"/>
      <c r="U961" s="8"/>
    </row>
    <row r="962" spans="2:21" s="2" customFormat="1">
      <c r="B962" s="230"/>
      <c r="C962" s="413"/>
      <c r="D962" s="232"/>
      <c r="E962" s="99"/>
      <c r="F962" s="104"/>
      <c r="G962" s="104"/>
      <c r="H962" s="104"/>
      <c r="I962" s="225"/>
      <c r="J962" s="226"/>
      <c r="U962" s="8"/>
    </row>
    <row r="963" spans="2:21" s="2" customFormat="1">
      <c r="B963" s="230"/>
      <c r="C963" s="413"/>
      <c r="D963" s="232"/>
      <c r="E963" s="99"/>
      <c r="F963" s="104"/>
      <c r="G963" s="104"/>
      <c r="H963" s="104"/>
      <c r="I963" s="225"/>
      <c r="J963" s="226"/>
      <c r="U963" s="8"/>
    </row>
    <row r="964" spans="2:21" s="2" customFormat="1">
      <c r="B964" s="230"/>
      <c r="C964" s="413"/>
      <c r="D964" s="232"/>
      <c r="E964" s="99"/>
      <c r="F964" s="104"/>
      <c r="G964" s="104"/>
      <c r="H964" s="104"/>
      <c r="I964" s="225"/>
      <c r="J964" s="226"/>
      <c r="U964" s="8"/>
    </row>
    <row r="965" spans="2:21" s="2" customFormat="1">
      <c r="B965" s="230"/>
      <c r="C965" s="413"/>
      <c r="D965" s="232"/>
      <c r="E965" s="99"/>
      <c r="F965" s="104"/>
      <c r="G965" s="104"/>
      <c r="H965" s="104"/>
      <c r="I965" s="225"/>
      <c r="J965" s="226"/>
      <c r="U965" s="8"/>
    </row>
    <row r="966" spans="2:21" s="2" customFormat="1">
      <c r="B966" s="230"/>
      <c r="C966" s="413"/>
      <c r="D966" s="232"/>
      <c r="E966" s="99"/>
      <c r="F966" s="104"/>
      <c r="G966" s="104"/>
      <c r="H966" s="104"/>
      <c r="I966" s="225"/>
      <c r="J966" s="226"/>
      <c r="U966" s="8"/>
    </row>
    <row r="967" spans="2:21" s="2" customFormat="1">
      <c r="B967" s="230"/>
      <c r="C967" s="413"/>
      <c r="D967" s="232"/>
      <c r="E967" s="99"/>
      <c r="F967" s="104"/>
      <c r="G967" s="104"/>
      <c r="H967" s="104"/>
      <c r="I967" s="225"/>
      <c r="J967" s="226"/>
      <c r="U967" s="8"/>
    </row>
    <row r="968" spans="2:21" s="2" customFormat="1">
      <c r="B968" s="230"/>
      <c r="C968" s="413"/>
      <c r="D968" s="232"/>
      <c r="E968" s="99"/>
      <c r="F968" s="104"/>
      <c r="G968" s="104"/>
      <c r="H968" s="104"/>
      <c r="I968" s="225"/>
      <c r="J968" s="226"/>
      <c r="U968" s="8"/>
    </row>
    <row r="969" spans="2:21" s="2" customFormat="1">
      <c r="B969" s="230"/>
      <c r="C969" s="413"/>
      <c r="D969" s="232"/>
      <c r="E969" s="99"/>
      <c r="F969" s="104"/>
      <c r="G969" s="104"/>
      <c r="H969" s="104"/>
      <c r="I969" s="225"/>
      <c r="J969" s="226"/>
      <c r="U969" s="8"/>
    </row>
    <row r="970" spans="2:21" s="2" customFormat="1">
      <c r="B970" s="230"/>
      <c r="C970" s="413"/>
      <c r="D970" s="232"/>
      <c r="E970" s="99"/>
      <c r="F970" s="104"/>
      <c r="G970" s="104"/>
      <c r="H970" s="104"/>
      <c r="I970" s="225"/>
      <c r="J970" s="226"/>
      <c r="U970" s="8"/>
    </row>
    <row r="971" spans="2:21" s="2" customFormat="1">
      <c r="B971" s="230"/>
      <c r="C971" s="413"/>
      <c r="D971" s="232"/>
      <c r="E971" s="99"/>
      <c r="F971" s="104"/>
      <c r="G971" s="104"/>
      <c r="H971" s="104"/>
      <c r="I971" s="225"/>
      <c r="J971" s="226"/>
      <c r="U971" s="8"/>
    </row>
    <row r="972" spans="2:21" s="2" customFormat="1">
      <c r="B972" s="230"/>
      <c r="C972" s="413"/>
      <c r="D972" s="232"/>
      <c r="E972" s="99"/>
      <c r="F972" s="104"/>
      <c r="G972" s="104"/>
      <c r="H972" s="104"/>
      <c r="I972" s="225"/>
      <c r="J972" s="226"/>
      <c r="U972" s="8"/>
    </row>
    <row r="973" spans="2:21" s="2" customFormat="1">
      <c r="B973" s="230"/>
      <c r="C973" s="413"/>
      <c r="D973" s="232"/>
      <c r="E973" s="99"/>
      <c r="F973" s="104"/>
      <c r="G973" s="104"/>
      <c r="H973" s="104"/>
      <c r="I973" s="225"/>
      <c r="J973" s="226"/>
      <c r="U973" s="8"/>
    </row>
    <row r="974" spans="2:21" s="2" customFormat="1">
      <c r="B974" s="230"/>
      <c r="C974" s="413"/>
      <c r="D974" s="232"/>
      <c r="E974" s="99"/>
      <c r="F974" s="104"/>
      <c r="G974" s="104"/>
      <c r="H974" s="104"/>
      <c r="I974" s="225"/>
      <c r="J974" s="226"/>
      <c r="U974" s="8"/>
    </row>
    <row r="975" spans="2:21" s="2" customFormat="1">
      <c r="B975" s="230"/>
      <c r="C975" s="413"/>
      <c r="D975" s="232"/>
      <c r="E975" s="99"/>
      <c r="F975" s="104"/>
      <c r="G975" s="104"/>
      <c r="H975" s="104"/>
      <c r="I975" s="225"/>
      <c r="J975" s="226"/>
      <c r="U975" s="8"/>
    </row>
    <row r="976" spans="2:21" s="2" customFormat="1">
      <c r="B976" s="230"/>
      <c r="C976" s="413"/>
      <c r="D976" s="232"/>
      <c r="E976" s="99"/>
      <c r="F976" s="104"/>
      <c r="G976" s="104"/>
      <c r="H976" s="104"/>
      <c r="I976" s="225"/>
      <c r="J976" s="226"/>
      <c r="U976" s="8"/>
    </row>
    <row r="977" spans="2:21" s="2" customFormat="1">
      <c r="B977" s="230"/>
      <c r="C977" s="413"/>
      <c r="D977" s="232"/>
      <c r="E977" s="99"/>
      <c r="F977" s="104"/>
      <c r="G977" s="104"/>
      <c r="H977" s="104"/>
      <c r="I977" s="225"/>
      <c r="J977" s="226"/>
      <c r="U977" s="8"/>
    </row>
    <row r="978" spans="2:21" s="2" customFormat="1">
      <c r="B978" s="230"/>
      <c r="C978" s="413"/>
      <c r="D978" s="232"/>
      <c r="E978" s="99"/>
      <c r="F978" s="104"/>
      <c r="G978" s="104"/>
      <c r="H978" s="104"/>
      <c r="I978" s="225"/>
      <c r="J978" s="226"/>
      <c r="U978" s="8"/>
    </row>
    <row r="979" spans="2:21" s="2" customFormat="1">
      <c r="B979" s="230"/>
      <c r="C979" s="413"/>
      <c r="D979" s="232"/>
      <c r="E979" s="99"/>
      <c r="F979" s="104"/>
      <c r="G979" s="104"/>
      <c r="H979" s="104"/>
      <c r="I979" s="225"/>
      <c r="J979" s="226"/>
      <c r="U979" s="8"/>
    </row>
    <row r="980" spans="2:21" s="2" customFormat="1">
      <c r="B980" s="230"/>
      <c r="C980" s="413"/>
      <c r="D980" s="232"/>
      <c r="E980" s="99"/>
      <c r="F980" s="104"/>
      <c r="G980" s="104"/>
      <c r="H980" s="104"/>
      <c r="I980" s="225"/>
      <c r="J980" s="226"/>
      <c r="U980" s="8"/>
    </row>
    <row r="981" spans="2:21" s="2" customFormat="1">
      <c r="B981" s="230"/>
      <c r="C981" s="413"/>
      <c r="D981" s="232"/>
      <c r="E981" s="99"/>
      <c r="F981" s="104"/>
      <c r="G981" s="104"/>
      <c r="H981" s="104"/>
      <c r="I981" s="225"/>
      <c r="J981" s="226"/>
      <c r="U981" s="8"/>
    </row>
    <row r="982" spans="2:21" s="2" customFormat="1">
      <c r="B982" s="230"/>
      <c r="C982" s="413"/>
      <c r="D982" s="232"/>
      <c r="E982" s="99"/>
      <c r="F982" s="104"/>
      <c r="G982" s="104"/>
      <c r="H982" s="104"/>
      <c r="I982" s="225"/>
      <c r="J982" s="226"/>
      <c r="U982" s="8"/>
    </row>
    <row r="983" spans="2:21" s="2" customFormat="1">
      <c r="B983" s="230"/>
      <c r="C983" s="413"/>
      <c r="D983" s="232"/>
      <c r="E983" s="99"/>
      <c r="F983" s="104"/>
      <c r="G983" s="104"/>
      <c r="H983" s="104"/>
      <c r="I983" s="225"/>
      <c r="J983" s="226"/>
      <c r="U983" s="8"/>
    </row>
    <row r="984" spans="2:21" s="2" customFormat="1">
      <c r="B984" s="230"/>
      <c r="C984" s="413"/>
      <c r="D984" s="232"/>
      <c r="E984" s="99"/>
      <c r="F984" s="104"/>
      <c r="G984" s="104"/>
      <c r="H984" s="104"/>
      <c r="I984" s="225"/>
      <c r="J984" s="226"/>
      <c r="U984" s="8"/>
    </row>
    <row r="985" spans="2:21" s="2" customFormat="1">
      <c r="B985" s="230"/>
      <c r="C985" s="413"/>
      <c r="D985" s="232"/>
      <c r="E985" s="99"/>
      <c r="F985" s="104"/>
      <c r="G985" s="104"/>
      <c r="H985" s="104"/>
      <c r="I985" s="225"/>
      <c r="J985" s="226"/>
      <c r="U985" s="8"/>
    </row>
    <row r="986" spans="2:21" s="2" customFormat="1">
      <c r="B986" s="230"/>
      <c r="C986" s="413"/>
      <c r="D986" s="232"/>
      <c r="E986" s="99"/>
      <c r="F986" s="104"/>
      <c r="G986" s="104"/>
      <c r="H986" s="104"/>
      <c r="I986" s="225"/>
      <c r="J986" s="226"/>
      <c r="U986" s="8"/>
    </row>
    <row r="987" spans="2:21" s="2" customFormat="1">
      <c r="B987" s="230"/>
      <c r="C987" s="413"/>
      <c r="D987" s="232"/>
      <c r="E987" s="99"/>
      <c r="F987" s="104"/>
      <c r="G987" s="104"/>
      <c r="H987" s="104"/>
      <c r="I987" s="225"/>
      <c r="J987" s="226"/>
      <c r="U987" s="8"/>
    </row>
    <row r="988" spans="2:21" s="2" customFormat="1">
      <c r="B988" s="230"/>
      <c r="C988" s="413"/>
      <c r="D988" s="232"/>
      <c r="E988" s="99"/>
      <c r="F988" s="104"/>
      <c r="G988" s="104"/>
      <c r="H988" s="104"/>
      <c r="I988" s="225"/>
      <c r="J988" s="226"/>
      <c r="U988" s="8"/>
    </row>
    <row r="989" spans="2:21" s="2" customFormat="1">
      <c r="B989" s="230"/>
      <c r="C989" s="413"/>
      <c r="D989" s="232"/>
      <c r="E989" s="99"/>
      <c r="F989" s="104"/>
      <c r="G989" s="104"/>
      <c r="H989" s="104"/>
      <c r="I989" s="225"/>
      <c r="J989" s="226"/>
      <c r="U989" s="8"/>
    </row>
    <row r="990" spans="2:21" s="2" customFormat="1">
      <c r="B990" s="230"/>
      <c r="C990" s="413"/>
      <c r="D990" s="232"/>
      <c r="E990" s="99"/>
      <c r="F990" s="104"/>
      <c r="G990" s="104"/>
      <c r="H990" s="104"/>
      <c r="I990" s="225"/>
      <c r="J990" s="226"/>
      <c r="U990" s="8"/>
    </row>
    <row r="991" spans="2:21" s="2" customFormat="1">
      <c r="B991" s="230"/>
      <c r="C991" s="413"/>
      <c r="D991" s="232"/>
      <c r="E991" s="99"/>
      <c r="F991" s="104"/>
      <c r="G991" s="104"/>
      <c r="H991" s="104"/>
      <c r="I991" s="225"/>
      <c r="J991" s="226"/>
      <c r="U991" s="8"/>
    </row>
    <row r="992" spans="2:21" s="2" customFormat="1">
      <c r="B992" s="230"/>
      <c r="C992" s="413"/>
      <c r="D992" s="232"/>
      <c r="E992" s="99"/>
      <c r="F992" s="104"/>
      <c r="G992" s="104"/>
      <c r="H992" s="104"/>
      <c r="I992" s="225"/>
      <c r="J992" s="226"/>
      <c r="U992" s="8"/>
    </row>
    <row r="993" spans="2:21" s="2" customFormat="1">
      <c r="B993" s="230"/>
      <c r="C993" s="413"/>
      <c r="D993" s="232"/>
      <c r="E993" s="99"/>
      <c r="F993" s="104"/>
      <c r="G993" s="104"/>
      <c r="H993" s="104"/>
      <c r="I993" s="225"/>
      <c r="J993" s="226"/>
      <c r="U993" s="8"/>
    </row>
    <row r="994" spans="2:21" s="2" customFormat="1">
      <c r="B994" s="230"/>
      <c r="C994" s="413"/>
      <c r="D994" s="232"/>
      <c r="E994" s="99"/>
      <c r="F994" s="104"/>
      <c r="G994" s="104"/>
      <c r="H994" s="104"/>
      <c r="I994" s="225"/>
      <c r="J994" s="226"/>
      <c r="U994" s="8"/>
    </row>
    <row r="995" spans="2:21" s="2" customFormat="1">
      <c r="B995" s="230"/>
      <c r="C995" s="413"/>
      <c r="D995" s="232"/>
      <c r="E995" s="99"/>
      <c r="F995" s="104"/>
      <c r="G995" s="104"/>
      <c r="H995" s="104"/>
      <c r="I995" s="225"/>
      <c r="J995" s="226"/>
      <c r="U995" s="8"/>
    </row>
    <row r="996" spans="2:21" s="2" customFormat="1">
      <c r="B996" s="230"/>
      <c r="C996" s="413"/>
      <c r="D996" s="232"/>
      <c r="E996" s="99"/>
      <c r="F996" s="104"/>
      <c r="G996" s="104"/>
      <c r="H996" s="104"/>
      <c r="I996" s="225"/>
      <c r="J996" s="226"/>
      <c r="U996" s="8"/>
    </row>
    <row r="997" spans="2:21" s="2" customFormat="1">
      <c r="B997" s="230"/>
      <c r="C997" s="413"/>
      <c r="D997" s="232"/>
      <c r="E997" s="99"/>
      <c r="F997" s="104"/>
      <c r="G997" s="104"/>
      <c r="H997" s="104"/>
      <c r="I997" s="225"/>
      <c r="J997" s="226"/>
      <c r="U997" s="8"/>
    </row>
    <row r="998" spans="2:21" s="2" customFormat="1">
      <c r="B998" s="230"/>
      <c r="C998" s="413"/>
      <c r="D998" s="232"/>
      <c r="E998" s="99"/>
      <c r="F998" s="104"/>
      <c r="G998" s="104"/>
      <c r="H998" s="104"/>
      <c r="I998" s="225"/>
      <c r="J998" s="226"/>
      <c r="U998" s="8"/>
    </row>
    <row r="999" spans="2:21" s="2" customFormat="1">
      <c r="B999" s="230"/>
      <c r="C999" s="413"/>
      <c r="D999" s="232"/>
      <c r="E999" s="99"/>
      <c r="F999" s="104"/>
      <c r="G999" s="104"/>
      <c r="H999" s="104"/>
      <c r="I999" s="225"/>
      <c r="J999" s="226"/>
      <c r="U999" s="8"/>
    </row>
    <row r="1000" spans="2:21" s="2" customFormat="1">
      <c r="B1000" s="230"/>
      <c r="C1000" s="413"/>
      <c r="D1000" s="232"/>
      <c r="E1000" s="99"/>
      <c r="F1000" s="104"/>
      <c r="G1000" s="104"/>
      <c r="H1000" s="104"/>
      <c r="I1000" s="225"/>
      <c r="J1000" s="226"/>
      <c r="U1000" s="8"/>
    </row>
    <row r="1001" spans="2:21" s="2" customFormat="1">
      <c r="B1001" s="230"/>
      <c r="C1001" s="413"/>
      <c r="D1001" s="232"/>
      <c r="E1001" s="99"/>
      <c r="F1001" s="104"/>
      <c r="G1001" s="104"/>
      <c r="H1001" s="104"/>
      <c r="I1001" s="225"/>
      <c r="J1001" s="226"/>
      <c r="U1001" s="8"/>
    </row>
    <row r="1002" spans="2:21" s="2" customFormat="1">
      <c r="B1002" s="230"/>
      <c r="C1002" s="413"/>
      <c r="D1002" s="232"/>
      <c r="E1002" s="99"/>
      <c r="F1002" s="104"/>
      <c r="G1002" s="104"/>
      <c r="H1002" s="104"/>
      <c r="I1002" s="225"/>
      <c r="J1002" s="226"/>
      <c r="U1002" s="8"/>
    </row>
    <row r="1003" spans="2:21" s="2" customFormat="1">
      <c r="B1003" s="230"/>
      <c r="C1003" s="413"/>
      <c r="D1003" s="232"/>
      <c r="E1003" s="99"/>
      <c r="F1003" s="104"/>
      <c r="G1003" s="104"/>
      <c r="H1003" s="104"/>
      <c r="I1003" s="225"/>
      <c r="J1003" s="226"/>
      <c r="U1003" s="8"/>
    </row>
    <row r="1004" spans="2:21" s="2" customFormat="1">
      <c r="B1004" s="230"/>
      <c r="C1004" s="413"/>
      <c r="D1004" s="232"/>
      <c r="E1004" s="99"/>
      <c r="F1004" s="104"/>
      <c r="G1004" s="104"/>
      <c r="H1004" s="104"/>
      <c r="I1004" s="225"/>
      <c r="J1004" s="226"/>
      <c r="U1004" s="8"/>
    </row>
    <row r="1005" spans="2:21" s="2" customFormat="1">
      <c r="B1005" s="230"/>
      <c r="C1005" s="413"/>
      <c r="D1005" s="232"/>
      <c r="E1005" s="99"/>
      <c r="F1005" s="104"/>
      <c r="G1005" s="104"/>
      <c r="H1005" s="104"/>
      <c r="I1005" s="225"/>
      <c r="J1005" s="226"/>
      <c r="U1005" s="8"/>
    </row>
    <row r="1006" spans="2:21" s="2" customFormat="1">
      <c r="B1006" s="230"/>
      <c r="C1006" s="413"/>
      <c r="D1006" s="232"/>
      <c r="E1006" s="99"/>
      <c r="F1006" s="104"/>
      <c r="G1006" s="104"/>
      <c r="H1006" s="104"/>
      <c r="I1006" s="225"/>
      <c r="J1006" s="226"/>
      <c r="U1006" s="8"/>
    </row>
    <row r="1007" spans="2:21" s="2" customFormat="1">
      <c r="B1007" s="230"/>
      <c r="C1007" s="413"/>
      <c r="D1007" s="232"/>
      <c r="E1007" s="99"/>
      <c r="F1007" s="104"/>
      <c r="G1007" s="104"/>
      <c r="H1007" s="104"/>
      <c r="I1007" s="225"/>
      <c r="J1007" s="226"/>
      <c r="U1007" s="8"/>
    </row>
    <row r="1008" spans="2:21" s="2" customFormat="1">
      <c r="B1008" s="230"/>
      <c r="C1008" s="413"/>
      <c r="D1008" s="232"/>
      <c r="E1008" s="99"/>
      <c r="F1008" s="104"/>
      <c r="G1008" s="104"/>
      <c r="H1008" s="104"/>
      <c r="I1008" s="225"/>
      <c r="J1008" s="226"/>
      <c r="U1008" s="8"/>
    </row>
    <row r="1009" spans="2:21" s="2" customFormat="1">
      <c r="B1009" s="230"/>
      <c r="C1009" s="413"/>
      <c r="D1009" s="232"/>
      <c r="E1009" s="99"/>
      <c r="F1009" s="104"/>
      <c r="G1009" s="104"/>
      <c r="H1009" s="104"/>
      <c r="I1009" s="225"/>
      <c r="J1009" s="226"/>
      <c r="U1009" s="8"/>
    </row>
    <row r="1010" spans="2:21" s="2" customFormat="1">
      <c r="B1010" s="230"/>
      <c r="C1010" s="413"/>
      <c r="D1010" s="232"/>
      <c r="E1010" s="99"/>
      <c r="F1010" s="104"/>
      <c r="G1010" s="104"/>
      <c r="H1010" s="104"/>
      <c r="I1010" s="225"/>
      <c r="J1010" s="226"/>
      <c r="U1010" s="8"/>
    </row>
    <row r="1011" spans="2:21" s="2" customFormat="1">
      <c r="B1011" s="230"/>
      <c r="C1011" s="413"/>
      <c r="D1011" s="232"/>
      <c r="E1011" s="99"/>
      <c r="F1011" s="104"/>
      <c r="G1011" s="104"/>
      <c r="H1011" s="104"/>
      <c r="I1011" s="225"/>
      <c r="J1011" s="226"/>
      <c r="U1011" s="8"/>
    </row>
    <row r="1012" spans="2:21" s="2" customFormat="1">
      <c r="B1012" s="230"/>
      <c r="C1012" s="413"/>
      <c r="D1012" s="232"/>
      <c r="E1012" s="99"/>
      <c r="F1012" s="104"/>
      <c r="G1012" s="104"/>
      <c r="H1012" s="104"/>
      <c r="I1012" s="225"/>
      <c r="J1012" s="226"/>
      <c r="U1012" s="8"/>
    </row>
    <row r="1013" spans="2:21" s="2" customFormat="1">
      <c r="B1013" s="230"/>
      <c r="C1013" s="413"/>
      <c r="D1013" s="232"/>
      <c r="E1013" s="99"/>
      <c r="F1013" s="104"/>
      <c r="G1013" s="104"/>
      <c r="H1013" s="104"/>
      <c r="I1013" s="225"/>
      <c r="J1013" s="226"/>
      <c r="U1013" s="8"/>
    </row>
    <row r="1014" spans="2:21" s="2" customFormat="1">
      <c r="B1014" s="230"/>
      <c r="C1014" s="413"/>
      <c r="D1014" s="232"/>
      <c r="E1014" s="99"/>
      <c r="F1014" s="104"/>
      <c r="G1014" s="104"/>
      <c r="H1014" s="104"/>
      <c r="I1014" s="225"/>
      <c r="J1014" s="226"/>
      <c r="U1014" s="8"/>
    </row>
    <row r="1015" spans="2:21" s="2" customFormat="1">
      <c r="B1015" s="230"/>
      <c r="C1015" s="413"/>
      <c r="D1015" s="232"/>
      <c r="E1015" s="99"/>
      <c r="F1015" s="104"/>
      <c r="G1015" s="104"/>
      <c r="H1015" s="104"/>
      <c r="I1015" s="225"/>
      <c r="J1015" s="226"/>
      <c r="U1015" s="8"/>
    </row>
    <row r="1016" spans="2:21" s="2" customFormat="1">
      <c r="B1016" s="230"/>
      <c r="C1016" s="413"/>
      <c r="D1016" s="232"/>
      <c r="E1016" s="99"/>
      <c r="F1016" s="104"/>
      <c r="G1016" s="104"/>
      <c r="H1016" s="104"/>
      <c r="I1016" s="225"/>
      <c r="J1016" s="226"/>
      <c r="U1016" s="8"/>
    </row>
    <row r="1017" spans="2:21" s="2" customFormat="1">
      <c r="B1017" s="230"/>
      <c r="C1017" s="413"/>
      <c r="D1017" s="232"/>
      <c r="E1017" s="99"/>
      <c r="F1017" s="104"/>
      <c r="G1017" s="104"/>
      <c r="H1017" s="104"/>
      <c r="I1017" s="225"/>
      <c r="J1017" s="226"/>
      <c r="U1017" s="8"/>
    </row>
    <row r="1018" spans="2:21" s="2" customFormat="1">
      <c r="B1018" s="230"/>
      <c r="C1018" s="413"/>
      <c r="D1018" s="232"/>
      <c r="E1018" s="99"/>
      <c r="F1018" s="104"/>
      <c r="G1018" s="104"/>
      <c r="H1018" s="104"/>
      <c r="I1018" s="225"/>
      <c r="J1018" s="226"/>
      <c r="U1018" s="8"/>
    </row>
    <row r="1019" spans="2:21" s="2" customFormat="1">
      <c r="B1019" s="230"/>
      <c r="C1019" s="413"/>
      <c r="D1019" s="232"/>
      <c r="E1019" s="99"/>
      <c r="F1019" s="104"/>
      <c r="G1019" s="104"/>
      <c r="H1019" s="104"/>
      <c r="I1019" s="225"/>
      <c r="J1019" s="226"/>
      <c r="U1019" s="8"/>
    </row>
    <row r="1020" spans="2:21" s="2" customFormat="1">
      <c r="B1020" s="230"/>
      <c r="C1020" s="413"/>
      <c r="D1020" s="232"/>
      <c r="E1020" s="99"/>
      <c r="F1020" s="104"/>
      <c r="G1020" s="104"/>
      <c r="H1020" s="104"/>
      <c r="I1020" s="225"/>
      <c r="J1020" s="226"/>
      <c r="U1020" s="8"/>
    </row>
    <row r="1021" spans="2:21" s="2" customFormat="1">
      <c r="B1021" s="230"/>
      <c r="C1021" s="413"/>
      <c r="D1021" s="232"/>
      <c r="E1021" s="99"/>
      <c r="F1021" s="104"/>
      <c r="G1021" s="104"/>
      <c r="H1021" s="104"/>
      <c r="I1021" s="225"/>
      <c r="J1021" s="226"/>
      <c r="U1021" s="8"/>
    </row>
    <row r="1022" spans="2:21" s="2" customFormat="1">
      <c r="B1022" s="230"/>
      <c r="C1022" s="413"/>
      <c r="D1022" s="232"/>
      <c r="E1022" s="99"/>
      <c r="F1022" s="104"/>
      <c r="G1022" s="104"/>
      <c r="H1022" s="104"/>
      <c r="I1022" s="225"/>
      <c r="J1022" s="226"/>
      <c r="U1022" s="8"/>
    </row>
    <row r="1023" spans="2:21" s="2" customFormat="1">
      <c r="B1023" s="230"/>
      <c r="C1023" s="413"/>
      <c r="D1023" s="232"/>
      <c r="E1023" s="99"/>
      <c r="F1023" s="104"/>
      <c r="G1023" s="104"/>
      <c r="H1023" s="104"/>
      <c r="I1023" s="225"/>
      <c r="J1023" s="226"/>
      <c r="U1023" s="8"/>
    </row>
    <row r="1024" spans="2:21" s="2" customFormat="1">
      <c r="B1024" s="230"/>
      <c r="C1024" s="413"/>
      <c r="D1024" s="232"/>
      <c r="E1024" s="99"/>
      <c r="F1024" s="104"/>
      <c r="G1024" s="104"/>
      <c r="H1024" s="104"/>
      <c r="I1024" s="225"/>
      <c r="J1024" s="226"/>
      <c r="U1024" s="8"/>
    </row>
    <row r="1025" spans="2:21" s="2" customFormat="1">
      <c r="B1025" s="230"/>
      <c r="C1025" s="413"/>
      <c r="D1025" s="232"/>
      <c r="E1025" s="99"/>
      <c r="F1025" s="104"/>
      <c r="G1025" s="104"/>
      <c r="H1025" s="104"/>
      <c r="I1025" s="225"/>
      <c r="J1025" s="226"/>
      <c r="U1025" s="8"/>
    </row>
    <row r="1026" spans="2:21" s="2" customFormat="1">
      <c r="B1026" s="230"/>
      <c r="C1026" s="413"/>
      <c r="D1026" s="232"/>
      <c r="E1026" s="99"/>
      <c r="F1026" s="104"/>
      <c r="G1026" s="104"/>
      <c r="H1026" s="104"/>
      <c r="I1026" s="225"/>
      <c r="J1026" s="226"/>
      <c r="U1026" s="8"/>
    </row>
    <row r="1027" spans="2:21" s="2" customFormat="1">
      <c r="B1027" s="230"/>
      <c r="C1027" s="413"/>
      <c r="D1027" s="232"/>
      <c r="E1027" s="99"/>
      <c r="F1027" s="104"/>
      <c r="G1027" s="104"/>
      <c r="H1027" s="104"/>
      <c r="I1027" s="225"/>
      <c r="J1027" s="226"/>
      <c r="U1027" s="8"/>
    </row>
    <row r="1028" spans="2:21" s="2" customFormat="1">
      <c r="B1028" s="230"/>
      <c r="C1028" s="413"/>
      <c r="D1028" s="232"/>
      <c r="E1028" s="99"/>
      <c r="F1028" s="104"/>
      <c r="G1028" s="104"/>
      <c r="H1028" s="104"/>
      <c r="I1028" s="225"/>
      <c r="J1028" s="226"/>
      <c r="U1028" s="8"/>
    </row>
    <row r="1029" spans="2:21" s="2" customFormat="1">
      <c r="B1029" s="230"/>
      <c r="C1029" s="413"/>
      <c r="D1029" s="232"/>
      <c r="E1029" s="99"/>
      <c r="F1029" s="104"/>
      <c r="G1029" s="104"/>
      <c r="H1029" s="104"/>
      <c r="I1029" s="225"/>
      <c r="J1029" s="226"/>
      <c r="U1029" s="8"/>
    </row>
    <row r="1030" spans="2:21" s="2" customFormat="1">
      <c r="B1030" s="230"/>
      <c r="C1030" s="413"/>
      <c r="D1030" s="232"/>
      <c r="E1030" s="99"/>
      <c r="F1030" s="104"/>
      <c r="G1030" s="104"/>
      <c r="H1030" s="104"/>
      <c r="I1030" s="225"/>
      <c r="J1030" s="226"/>
      <c r="U1030" s="8"/>
    </row>
    <row r="1031" spans="2:21" s="2" customFormat="1">
      <c r="B1031" s="230"/>
      <c r="C1031" s="413"/>
      <c r="D1031" s="232"/>
      <c r="E1031" s="99"/>
      <c r="F1031" s="104"/>
      <c r="G1031" s="104"/>
      <c r="H1031" s="104"/>
      <c r="I1031" s="225"/>
      <c r="J1031" s="226"/>
      <c r="U1031" s="8"/>
    </row>
    <row r="1032" spans="2:21" s="2" customFormat="1">
      <c r="B1032" s="230"/>
      <c r="C1032" s="413"/>
      <c r="D1032" s="232"/>
      <c r="E1032" s="99"/>
      <c r="F1032" s="104"/>
      <c r="G1032" s="104"/>
      <c r="H1032" s="104"/>
      <c r="I1032" s="225"/>
      <c r="J1032" s="226"/>
      <c r="U1032" s="8"/>
    </row>
    <row r="1033" spans="2:21" s="2" customFormat="1">
      <c r="B1033" s="230"/>
      <c r="C1033" s="413"/>
      <c r="D1033" s="232"/>
      <c r="E1033" s="99"/>
      <c r="F1033" s="104"/>
      <c r="G1033" s="104"/>
      <c r="H1033" s="104"/>
      <c r="I1033" s="225"/>
      <c r="J1033" s="226"/>
      <c r="U1033" s="8"/>
    </row>
    <row r="1034" spans="2:21" s="2" customFormat="1">
      <c r="B1034" s="230"/>
      <c r="C1034" s="413"/>
      <c r="D1034" s="232"/>
      <c r="E1034" s="99"/>
      <c r="F1034" s="104"/>
      <c r="G1034" s="104"/>
      <c r="H1034" s="104"/>
      <c r="I1034" s="225"/>
      <c r="J1034" s="226"/>
      <c r="U1034" s="8"/>
    </row>
    <row r="1035" spans="2:21" s="2" customFormat="1">
      <c r="B1035" s="230"/>
      <c r="C1035" s="413"/>
      <c r="D1035" s="232"/>
      <c r="E1035" s="99"/>
      <c r="F1035" s="104"/>
      <c r="G1035" s="104"/>
      <c r="H1035" s="104"/>
      <c r="I1035" s="225"/>
      <c r="J1035" s="226"/>
      <c r="U1035" s="8"/>
    </row>
    <row r="1036" spans="2:21" s="2" customFormat="1">
      <c r="B1036" s="230"/>
      <c r="C1036" s="413"/>
      <c r="D1036" s="232"/>
      <c r="E1036" s="99"/>
      <c r="F1036" s="104"/>
      <c r="G1036" s="104"/>
      <c r="H1036" s="104"/>
      <c r="I1036" s="225"/>
      <c r="J1036" s="226"/>
      <c r="U1036" s="8"/>
    </row>
    <row r="1037" spans="2:21" s="2" customFormat="1">
      <c r="B1037" s="230"/>
      <c r="C1037" s="413"/>
      <c r="D1037" s="232"/>
      <c r="E1037" s="99"/>
      <c r="F1037" s="104"/>
      <c r="G1037" s="104"/>
      <c r="H1037" s="104"/>
      <c r="I1037" s="225"/>
      <c r="J1037" s="226"/>
      <c r="U1037" s="8"/>
    </row>
    <row r="1038" spans="2:21" s="2" customFormat="1">
      <c r="B1038" s="230"/>
      <c r="C1038" s="413"/>
      <c r="D1038" s="232"/>
      <c r="E1038" s="99"/>
      <c r="F1038" s="104"/>
      <c r="G1038" s="104"/>
      <c r="H1038" s="104"/>
      <c r="I1038" s="225"/>
      <c r="J1038" s="226"/>
      <c r="U1038" s="8"/>
    </row>
    <row r="1039" spans="2:21" s="2" customFormat="1">
      <c r="B1039" s="230"/>
      <c r="C1039" s="413"/>
      <c r="D1039" s="232"/>
      <c r="E1039" s="99"/>
      <c r="F1039" s="104"/>
      <c r="G1039" s="104"/>
      <c r="H1039" s="104"/>
      <c r="I1039" s="225"/>
      <c r="J1039" s="226"/>
      <c r="U1039" s="8"/>
    </row>
    <row r="1040" spans="2:21" s="2" customFormat="1">
      <c r="B1040" s="230"/>
      <c r="C1040" s="413"/>
      <c r="D1040" s="232"/>
      <c r="E1040" s="99"/>
      <c r="F1040" s="104"/>
      <c r="G1040" s="104"/>
      <c r="H1040" s="104"/>
      <c r="I1040" s="225"/>
      <c r="J1040" s="226"/>
      <c r="U1040" s="8"/>
    </row>
    <row r="1041" spans="2:21" s="2" customFormat="1">
      <c r="B1041" s="230"/>
      <c r="C1041" s="413"/>
      <c r="D1041" s="232"/>
      <c r="E1041" s="99"/>
      <c r="F1041" s="104"/>
      <c r="G1041" s="104"/>
      <c r="H1041" s="104"/>
      <c r="I1041" s="225"/>
      <c r="J1041" s="226"/>
      <c r="U1041" s="8"/>
    </row>
    <row r="1042" spans="2:21" s="2" customFormat="1">
      <c r="B1042" s="230"/>
      <c r="C1042" s="413"/>
      <c r="D1042" s="232"/>
      <c r="E1042" s="99"/>
      <c r="F1042" s="104"/>
      <c r="G1042" s="104"/>
      <c r="H1042" s="104"/>
      <c r="I1042" s="225"/>
      <c r="J1042" s="226"/>
      <c r="U1042" s="8"/>
    </row>
    <row r="1043" spans="2:21" s="2" customFormat="1">
      <c r="B1043" s="230"/>
      <c r="C1043" s="413"/>
      <c r="D1043" s="232"/>
      <c r="E1043" s="99"/>
      <c r="F1043" s="104"/>
      <c r="G1043" s="104"/>
      <c r="H1043" s="104"/>
      <c r="I1043" s="225"/>
      <c r="J1043" s="226"/>
      <c r="U1043" s="8"/>
    </row>
    <row r="1044" spans="2:21" s="2" customFormat="1">
      <c r="B1044" s="230"/>
      <c r="C1044" s="413"/>
      <c r="D1044" s="232"/>
      <c r="E1044" s="99"/>
      <c r="F1044" s="104"/>
      <c r="G1044" s="104"/>
      <c r="H1044" s="104"/>
      <c r="I1044" s="225"/>
      <c r="J1044" s="226"/>
      <c r="U1044" s="8"/>
    </row>
    <row r="1045" spans="2:21" s="2" customFormat="1">
      <c r="B1045" s="230"/>
      <c r="C1045" s="413"/>
      <c r="D1045" s="232"/>
      <c r="E1045" s="99"/>
      <c r="F1045" s="104"/>
      <c r="G1045" s="104"/>
      <c r="H1045" s="104"/>
      <c r="I1045" s="225"/>
      <c r="J1045" s="226"/>
      <c r="U1045" s="8"/>
    </row>
    <row r="1046" spans="2:21" s="2" customFormat="1">
      <c r="B1046" s="230"/>
      <c r="C1046" s="413"/>
      <c r="D1046" s="232"/>
      <c r="E1046" s="99"/>
      <c r="F1046" s="104"/>
      <c r="G1046" s="104"/>
      <c r="H1046" s="104"/>
      <c r="I1046" s="225"/>
      <c r="J1046" s="226"/>
      <c r="U1046" s="8"/>
    </row>
    <row r="1047" spans="2:21" s="2" customFormat="1">
      <c r="B1047" s="230"/>
      <c r="C1047" s="413"/>
      <c r="D1047" s="232"/>
      <c r="E1047" s="99"/>
      <c r="F1047" s="104"/>
      <c r="G1047" s="104"/>
      <c r="H1047" s="104"/>
      <c r="I1047" s="225"/>
      <c r="J1047" s="226"/>
      <c r="U1047" s="8"/>
    </row>
    <row r="1048" spans="2:21" s="2" customFormat="1">
      <c r="B1048" s="230"/>
      <c r="C1048" s="413"/>
      <c r="D1048" s="232"/>
      <c r="E1048" s="99"/>
      <c r="F1048" s="104"/>
      <c r="G1048" s="104"/>
      <c r="H1048" s="104"/>
      <c r="I1048" s="225"/>
      <c r="J1048" s="226"/>
      <c r="U1048" s="8"/>
    </row>
    <row r="1049" spans="2:21" s="2" customFormat="1">
      <c r="B1049" s="230"/>
      <c r="C1049" s="413"/>
      <c r="D1049" s="232"/>
      <c r="E1049" s="99"/>
      <c r="F1049" s="104"/>
      <c r="G1049" s="104"/>
      <c r="H1049" s="104"/>
      <c r="I1049" s="225"/>
      <c r="J1049" s="226"/>
      <c r="U1049" s="8"/>
    </row>
    <row r="1050" spans="2:21" s="2" customFormat="1">
      <c r="B1050" s="230"/>
      <c r="C1050" s="413"/>
      <c r="D1050" s="232"/>
      <c r="E1050" s="99"/>
      <c r="F1050" s="104"/>
      <c r="G1050" s="104"/>
      <c r="H1050" s="104"/>
      <c r="I1050" s="225"/>
      <c r="J1050" s="226"/>
      <c r="U1050" s="8"/>
    </row>
    <row r="1051" spans="2:21" s="2" customFormat="1">
      <c r="B1051" s="230"/>
      <c r="C1051" s="413"/>
      <c r="D1051" s="232"/>
      <c r="E1051" s="99"/>
      <c r="F1051" s="104"/>
      <c r="G1051" s="104"/>
      <c r="H1051" s="104"/>
      <c r="I1051" s="225"/>
      <c r="J1051" s="226"/>
      <c r="U1051" s="8"/>
    </row>
    <row r="1052" spans="2:21" s="2" customFormat="1">
      <c r="B1052" s="230"/>
      <c r="C1052" s="413"/>
      <c r="D1052" s="232"/>
      <c r="E1052" s="99"/>
      <c r="F1052" s="104"/>
      <c r="G1052" s="104"/>
      <c r="H1052" s="104"/>
      <c r="I1052" s="225"/>
      <c r="J1052" s="226"/>
      <c r="U1052" s="8"/>
    </row>
    <row r="1053" spans="2:21" s="2" customFormat="1">
      <c r="B1053" s="230"/>
      <c r="C1053" s="413"/>
      <c r="D1053" s="232"/>
      <c r="E1053" s="99"/>
      <c r="F1053" s="104"/>
      <c r="G1053" s="104"/>
      <c r="H1053" s="104"/>
      <c r="I1053" s="225"/>
      <c r="J1053" s="226"/>
      <c r="U1053" s="8"/>
    </row>
    <row r="1054" spans="2:21" s="2" customFormat="1">
      <c r="B1054" s="230"/>
      <c r="C1054" s="413"/>
      <c r="D1054" s="232"/>
      <c r="E1054" s="99"/>
      <c r="F1054" s="104"/>
      <c r="G1054" s="104"/>
      <c r="H1054" s="104"/>
      <c r="I1054" s="225"/>
      <c r="J1054" s="226"/>
      <c r="U1054" s="8"/>
    </row>
    <row r="1055" spans="2:21" s="2" customFormat="1">
      <c r="B1055" s="230"/>
      <c r="C1055" s="413"/>
      <c r="D1055" s="232"/>
      <c r="E1055" s="99"/>
      <c r="F1055" s="104"/>
      <c r="G1055" s="104"/>
      <c r="H1055" s="104"/>
      <c r="I1055" s="225"/>
      <c r="J1055" s="226"/>
      <c r="U1055" s="8"/>
    </row>
    <row r="1056" spans="2:21" s="2" customFormat="1">
      <c r="B1056" s="230"/>
      <c r="C1056" s="413"/>
      <c r="D1056" s="232"/>
      <c r="E1056" s="99"/>
      <c r="F1056" s="104"/>
      <c r="G1056" s="104"/>
      <c r="H1056" s="104"/>
      <c r="I1056" s="225"/>
      <c r="J1056" s="226"/>
      <c r="U1056" s="8"/>
    </row>
    <row r="1057" spans="2:21" s="2" customFormat="1">
      <c r="B1057" s="230"/>
      <c r="C1057" s="413"/>
      <c r="D1057" s="232"/>
      <c r="E1057" s="99"/>
      <c r="F1057" s="104"/>
      <c r="G1057" s="104"/>
      <c r="H1057" s="104"/>
      <c r="I1057" s="225"/>
      <c r="J1057" s="226"/>
      <c r="U1057" s="8"/>
    </row>
    <row r="1058" spans="2:21" s="2" customFormat="1">
      <c r="B1058" s="230"/>
      <c r="C1058" s="413"/>
      <c r="D1058" s="232"/>
      <c r="E1058" s="99"/>
      <c r="F1058" s="104"/>
      <c r="G1058" s="104"/>
      <c r="H1058" s="104"/>
      <c r="I1058" s="225"/>
      <c r="J1058" s="226"/>
      <c r="U1058" s="8"/>
    </row>
    <row r="1059" spans="2:21" s="2" customFormat="1">
      <c r="B1059" s="230"/>
      <c r="C1059" s="413"/>
      <c r="D1059" s="232"/>
      <c r="E1059" s="99"/>
      <c r="F1059" s="104"/>
      <c r="G1059" s="104"/>
      <c r="H1059" s="104"/>
      <c r="I1059" s="225"/>
      <c r="J1059" s="226"/>
      <c r="U1059" s="8"/>
    </row>
    <row r="1060" spans="2:21" s="2" customFormat="1">
      <c r="B1060" s="230"/>
      <c r="C1060" s="413"/>
      <c r="D1060" s="232"/>
      <c r="E1060" s="99"/>
      <c r="F1060" s="104"/>
      <c r="G1060" s="104"/>
      <c r="H1060" s="104"/>
      <c r="I1060" s="225"/>
      <c r="J1060" s="226"/>
      <c r="U1060" s="8"/>
    </row>
    <row r="1061" spans="2:21" s="2" customFormat="1">
      <c r="B1061" s="230"/>
      <c r="C1061" s="413"/>
      <c r="D1061" s="232"/>
      <c r="E1061" s="99"/>
      <c r="F1061" s="104"/>
      <c r="G1061" s="104"/>
      <c r="H1061" s="104"/>
      <c r="I1061" s="225"/>
      <c r="J1061" s="226"/>
      <c r="U1061" s="8"/>
    </row>
    <row r="1062" spans="2:21" s="2" customFormat="1">
      <c r="B1062" s="230"/>
      <c r="C1062" s="413"/>
      <c r="D1062" s="232"/>
      <c r="E1062" s="99"/>
      <c r="F1062" s="104"/>
      <c r="G1062" s="104"/>
      <c r="H1062" s="104"/>
      <c r="I1062" s="225"/>
      <c r="J1062" s="226"/>
      <c r="U1062" s="8"/>
    </row>
    <row r="1063" spans="2:21" s="2" customFormat="1">
      <c r="B1063" s="230"/>
      <c r="C1063" s="413"/>
      <c r="D1063" s="232"/>
      <c r="E1063" s="99"/>
      <c r="F1063" s="104"/>
      <c r="G1063" s="104"/>
      <c r="H1063" s="104"/>
      <c r="I1063" s="225"/>
      <c r="J1063" s="226"/>
      <c r="U1063" s="8"/>
    </row>
    <row r="1064" spans="2:21" s="2" customFormat="1">
      <c r="B1064" s="230"/>
      <c r="C1064" s="413"/>
      <c r="D1064" s="232"/>
      <c r="E1064" s="99"/>
      <c r="F1064" s="104"/>
      <c r="G1064" s="104"/>
      <c r="H1064" s="104"/>
      <c r="I1064" s="225"/>
      <c r="J1064" s="226"/>
      <c r="U1064" s="8"/>
    </row>
    <row r="1065" spans="2:21" s="2" customFormat="1">
      <c r="B1065" s="230"/>
      <c r="C1065" s="413"/>
      <c r="D1065" s="232"/>
      <c r="E1065" s="99"/>
      <c r="F1065" s="104"/>
      <c r="G1065" s="104"/>
      <c r="H1065" s="104"/>
      <c r="I1065" s="225"/>
      <c r="J1065" s="226"/>
      <c r="U1065" s="8"/>
    </row>
    <row r="1066" spans="2:21" s="2" customFormat="1">
      <c r="B1066" s="230"/>
      <c r="C1066" s="413"/>
      <c r="D1066" s="232"/>
      <c r="E1066" s="99"/>
      <c r="F1066" s="104"/>
      <c r="G1066" s="104"/>
      <c r="H1066" s="104"/>
      <c r="I1066" s="225"/>
      <c r="J1066" s="226"/>
      <c r="U1066" s="8"/>
    </row>
    <row r="1067" spans="2:21" s="2" customFormat="1">
      <c r="B1067" s="230"/>
      <c r="C1067" s="413"/>
      <c r="D1067" s="232"/>
      <c r="E1067" s="99"/>
      <c r="F1067" s="104"/>
      <c r="G1067" s="104"/>
      <c r="H1067" s="104"/>
      <c r="I1067" s="225"/>
      <c r="J1067" s="226"/>
      <c r="U1067" s="8"/>
    </row>
    <row r="1068" spans="2:21" s="2" customFormat="1">
      <c r="B1068" s="230"/>
      <c r="C1068" s="413"/>
      <c r="D1068" s="232"/>
      <c r="E1068" s="99"/>
      <c r="F1068" s="104"/>
      <c r="G1068" s="104"/>
      <c r="H1068" s="104"/>
      <c r="I1068" s="225"/>
      <c r="J1068" s="226"/>
      <c r="U1068" s="8"/>
    </row>
    <row r="1069" spans="2:21" s="2" customFormat="1">
      <c r="B1069" s="230"/>
      <c r="C1069" s="413"/>
      <c r="D1069" s="232"/>
      <c r="E1069" s="99"/>
      <c r="F1069" s="104"/>
      <c r="G1069" s="104"/>
      <c r="H1069" s="104"/>
      <c r="I1069" s="225"/>
      <c r="J1069" s="226"/>
      <c r="U1069" s="8"/>
    </row>
    <row r="1070" spans="2:21" s="2" customFormat="1">
      <c r="B1070" s="230"/>
      <c r="C1070" s="413"/>
      <c r="D1070" s="232"/>
      <c r="E1070" s="99"/>
      <c r="F1070" s="104"/>
      <c r="G1070" s="104"/>
      <c r="H1070" s="104"/>
      <c r="I1070" s="225"/>
      <c r="J1070" s="226"/>
      <c r="U1070" s="8"/>
    </row>
    <row r="1071" spans="2:21" s="2" customFormat="1">
      <c r="B1071" s="230"/>
      <c r="C1071" s="413"/>
      <c r="D1071" s="232"/>
      <c r="E1071" s="99"/>
      <c r="F1071" s="104"/>
      <c r="G1071" s="104"/>
      <c r="H1071" s="104"/>
      <c r="I1071" s="225"/>
      <c r="J1071" s="226"/>
      <c r="U1071" s="8"/>
    </row>
    <row r="1072" spans="2:21" s="2" customFormat="1">
      <c r="B1072" s="230"/>
      <c r="C1072" s="413"/>
      <c r="D1072" s="232"/>
      <c r="E1072" s="99"/>
      <c r="F1072" s="104"/>
      <c r="G1072" s="104"/>
      <c r="H1072" s="104"/>
      <c r="I1072" s="225"/>
      <c r="J1072" s="226"/>
      <c r="U1072" s="8"/>
    </row>
    <row r="1073" spans="2:21" s="2" customFormat="1">
      <c r="B1073" s="230"/>
      <c r="C1073" s="413"/>
      <c r="D1073" s="232"/>
      <c r="E1073" s="99"/>
      <c r="F1073" s="104"/>
      <c r="G1073" s="104"/>
      <c r="H1073" s="104"/>
      <c r="I1073" s="225"/>
      <c r="J1073" s="226"/>
      <c r="U1073" s="8"/>
    </row>
    <row r="1074" spans="2:21" s="2" customFormat="1">
      <c r="B1074" s="230"/>
      <c r="C1074" s="413"/>
      <c r="D1074" s="232"/>
      <c r="E1074" s="99"/>
      <c r="F1074" s="104"/>
      <c r="G1074" s="104"/>
      <c r="H1074" s="104"/>
      <c r="I1074" s="225"/>
      <c r="J1074" s="226"/>
      <c r="U1074" s="8"/>
    </row>
    <row r="1075" spans="2:21" s="2" customFormat="1">
      <c r="B1075" s="230"/>
      <c r="C1075" s="413"/>
      <c r="D1075" s="232"/>
      <c r="E1075" s="99"/>
      <c r="F1075" s="104"/>
      <c r="G1075" s="104"/>
      <c r="H1075" s="104"/>
      <c r="I1075" s="225"/>
      <c r="J1075" s="226"/>
      <c r="U1075" s="8"/>
    </row>
    <row r="1076" spans="2:21" s="2" customFormat="1">
      <c r="B1076" s="230"/>
      <c r="C1076" s="413"/>
      <c r="D1076" s="232"/>
      <c r="E1076" s="99"/>
      <c r="F1076" s="104"/>
      <c r="G1076" s="104"/>
      <c r="H1076" s="104"/>
      <c r="I1076" s="225"/>
      <c r="J1076" s="226"/>
      <c r="U1076" s="8"/>
    </row>
    <row r="1077" spans="2:21" s="2" customFormat="1">
      <c r="B1077" s="230"/>
      <c r="C1077" s="413"/>
      <c r="D1077" s="232"/>
      <c r="E1077" s="99"/>
      <c r="F1077" s="104"/>
      <c r="G1077" s="104"/>
      <c r="H1077" s="104"/>
      <c r="I1077" s="225"/>
      <c r="J1077" s="226"/>
      <c r="U1077" s="8"/>
    </row>
    <row r="1078" spans="2:21" s="2" customFormat="1">
      <c r="B1078" s="230"/>
      <c r="C1078" s="413"/>
      <c r="D1078" s="232"/>
      <c r="E1078" s="99"/>
      <c r="F1078" s="104"/>
      <c r="G1078" s="104"/>
      <c r="H1078" s="104"/>
      <c r="I1078" s="225"/>
      <c r="J1078" s="226"/>
      <c r="U1078" s="8"/>
    </row>
    <row r="1079" spans="2:21" s="2" customFormat="1">
      <c r="B1079" s="230"/>
      <c r="C1079" s="413"/>
      <c r="D1079" s="232"/>
      <c r="E1079" s="99"/>
      <c r="F1079" s="104"/>
      <c r="G1079" s="104"/>
      <c r="H1079" s="104"/>
      <c r="I1079" s="225"/>
      <c r="J1079" s="226"/>
      <c r="U1079" s="8"/>
    </row>
    <row r="1080" spans="2:21" s="2" customFormat="1">
      <c r="B1080" s="230"/>
      <c r="C1080" s="413"/>
      <c r="D1080" s="232"/>
      <c r="E1080" s="99"/>
      <c r="F1080" s="104"/>
      <c r="G1080" s="104"/>
      <c r="H1080" s="104"/>
      <c r="I1080" s="225"/>
      <c r="J1080" s="226"/>
      <c r="U1080" s="8"/>
    </row>
    <row r="1081" spans="2:21" s="2" customFormat="1">
      <c r="B1081" s="230"/>
      <c r="C1081" s="413"/>
      <c r="D1081" s="232"/>
      <c r="E1081" s="99"/>
      <c r="F1081" s="104"/>
      <c r="G1081" s="104"/>
      <c r="H1081" s="104"/>
      <c r="I1081" s="225"/>
      <c r="J1081" s="226"/>
      <c r="U1081" s="8"/>
    </row>
    <row r="1082" spans="2:21" s="2" customFormat="1">
      <c r="B1082" s="230"/>
      <c r="C1082" s="413"/>
      <c r="D1082" s="232"/>
      <c r="E1082" s="99"/>
      <c r="F1082" s="104"/>
      <c r="G1082" s="104"/>
      <c r="H1082" s="104"/>
      <c r="I1082" s="225"/>
      <c r="J1082" s="226"/>
      <c r="U1082" s="8"/>
    </row>
    <row r="1083" spans="2:21" s="2" customFormat="1">
      <c r="B1083" s="230"/>
      <c r="C1083" s="413"/>
      <c r="D1083" s="232"/>
      <c r="E1083" s="99"/>
      <c r="F1083" s="104"/>
      <c r="G1083" s="104"/>
      <c r="H1083" s="104"/>
      <c r="I1083" s="225"/>
      <c r="J1083" s="226"/>
      <c r="U1083" s="8"/>
    </row>
    <row r="1084" spans="2:21" s="2" customFormat="1">
      <c r="B1084" s="230"/>
      <c r="C1084" s="413"/>
      <c r="D1084" s="232"/>
      <c r="E1084" s="99"/>
      <c r="F1084" s="104"/>
      <c r="G1084" s="104"/>
      <c r="H1084" s="104"/>
      <c r="I1084" s="225"/>
      <c r="J1084" s="226"/>
      <c r="U1084" s="8"/>
    </row>
    <row r="1085" spans="2:21" s="2" customFormat="1">
      <c r="B1085" s="230"/>
      <c r="C1085" s="413"/>
      <c r="D1085" s="232"/>
      <c r="E1085" s="99"/>
      <c r="F1085" s="104"/>
      <c r="G1085" s="104"/>
      <c r="H1085" s="104"/>
      <c r="I1085" s="225"/>
      <c r="J1085" s="226"/>
      <c r="U1085" s="8"/>
    </row>
    <row r="1086" spans="2:21" s="2" customFormat="1">
      <c r="B1086" s="230"/>
      <c r="C1086" s="413"/>
      <c r="D1086" s="232"/>
      <c r="E1086" s="99"/>
      <c r="F1086" s="104"/>
      <c r="G1086" s="104"/>
      <c r="H1086" s="104"/>
      <c r="I1086" s="225"/>
      <c r="J1086" s="226"/>
      <c r="U1086" s="8"/>
    </row>
    <row r="1087" spans="2:21" s="2" customFormat="1">
      <c r="B1087" s="230"/>
      <c r="C1087" s="413"/>
      <c r="D1087" s="232"/>
      <c r="E1087" s="99"/>
      <c r="F1087" s="104"/>
      <c r="G1087" s="104"/>
      <c r="H1087" s="104"/>
      <c r="I1087" s="225"/>
      <c r="J1087" s="226"/>
      <c r="U1087" s="8"/>
    </row>
    <row r="1088" spans="2:21" s="2" customFormat="1">
      <c r="B1088" s="230"/>
      <c r="C1088" s="413"/>
      <c r="D1088" s="232"/>
      <c r="E1088" s="99"/>
      <c r="F1088" s="104"/>
      <c r="G1088" s="104"/>
      <c r="H1088" s="104"/>
      <c r="I1088" s="225"/>
      <c r="J1088" s="226"/>
      <c r="U1088" s="8"/>
    </row>
    <row r="1089" spans="2:21" s="2" customFormat="1">
      <c r="B1089" s="230"/>
      <c r="C1089" s="413"/>
      <c r="D1089" s="232"/>
      <c r="E1089" s="99"/>
      <c r="F1089" s="104"/>
      <c r="G1089" s="104"/>
      <c r="H1089" s="104"/>
      <c r="I1089" s="225"/>
      <c r="J1089" s="226"/>
      <c r="U1089" s="8"/>
    </row>
    <row r="1090" spans="2:21" s="2" customFormat="1">
      <c r="B1090" s="230"/>
      <c r="C1090" s="413"/>
      <c r="D1090" s="232"/>
      <c r="E1090" s="99"/>
      <c r="F1090" s="104"/>
      <c r="G1090" s="104"/>
      <c r="H1090" s="104"/>
      <c r="I1090" s="225"/>
      <c r="J1090" s="226"/>
      <c r="U1090" s="8"/>
    </row>
    <row r="1091" spans="2:21" s="2" customFormat="1">
      <c r="B1091" s="230"/>
      <c r="C1091" s="413"/>
      <c r="D1091" s="232"/>
      <c r="E1091" s="99"/>
      <c r="F1091" s="104"/>
      <c r="G1091" s="104"/>
      <c r="H1091" s="104"/>
      <c r="I1091" s="225"/>
      <c r="J1091" s="226"/>
      <c r="U1091" s="8"/>
    </row>
    <row r="1092" spans="2:21" s="2" customFormat="1">
      <c r="B1092" s="230"/>
      <c r="C1092" s="413"/>
      <c r="D1092" s="232"/>
      <c r="E1092" s="99"/>
      <c r="F1092" s="104"/>
      <c r="G1092" s="104"/>
      <c r="H1092" s="104"/>
      <c r="I1092" s="225"/>
      <c r="J1092" s="226"/>
      <c r="U1092" s="8"/>
    </row>
    <row r="1093" spans="2:21" s="2" customFormat="1">
      <c r="B1093" s="230"/>
      <c r="C1093" s="413"/>
      <c r="D1093" s="232"/>
      <c r="E1093" s="99"/>
      <c r="F1093" s="104"/>
      <c r="G1093" s="104"/>
      <c r="H1093" s="104"/>
      <c r="I1093" s="225"/>
      <c r="J1093" s="226"/>
      <c r="U1093" s="8"/>
    </row>
    <row r="1094" spans="2:21" s="2" customFormat="1">
      <c r="B1094" s="230"/>
      <c r="C1094" s="413"/>
      <c r="D1094" s="232"/>
      <c r="E1094" s="99"/>
      <c r="F1094" s="104"/>
      <c r="G1094" s="104"/>
      <c r="H1094" s="104"/>
      <c r="I1094" s="225"/>
      <c r="J1094" s="226"/>
      <c r="U1094" s="8"/>
    </row>
    <row r="1095" spans="2:21" s="2" customFormat="1">
      <c r="B1095" s="230"/>
      <c r="C1095" s="413"/>
      <c r="D1095" s="232"/>
      <c r="E1095" s="99"/>
      <c r="F1095" s="104"/>
      <c r="G1095" s="104"/>
      <c r="H1095" s="104"/>
      <c r="I1095" s="225"/>
      <c r="J1095" s="226"/>
      <c r="U1095" s="8"/>
    </row>
    <row r="1096" spans="2:21" s="2" customFormat="1">
      <c r="B1096" s="230"/>
      <c r="C1096" s="413"/>
      <c r="D1096" s="232"/>
      <c r="E1096" s="99"/>
      <c r="F1096" s="104"/>
      <c r="G1096" s="104"/>
      <c r="H1096" s="104"/>
      <c r="I1096" s="225"/>
      <c r="J1096" s="226"/>
      <c r="U1096" s="8"/>
    </row>
    <row r="1097" spans="2:21" s="2" customFormat="1">
      <c r="B1097" s="230"/>
      <c r="C1097" s="413"/>
      <c r="D1097" s="232"/>
      <c r="E1097" s="99"/>
      <c r="F1097" s="104"/>
      <c r="G1097" s="104"/>
      <c r="H1097" s="104"/>
      <c r="I1097" s="225"/>
      <c r="J1097" s="226"/>
      <c r="U1097" s="8"/>
    </row>
    <row r="1098" spans="2:21" s="2" customFormat="1">
      <c r="B1098" s="230"/>
      <c r="C1098" s="413"/>
      <c r="D1098" s="232"/>
      <c r="E1098" s="99"/>
      <c r="F1098" s="104"/>
      <c r="G1098" s="104"/>
      <c r="H1098" s="104"/>
      <c r="I1098" s="225"/>
      <c r="J1098" s="226"/>
      <c r="U1098" s="8"/>
    </row>
    <row r="1099" spans="2:21" s="2" customFormat="1">
      <c r="B1099" s="230"/>
      <c r="C1099" s="413"/>
      <c r="D1099" s="232"/>
      <c r="E1099" s="99"/>
      <c r="F1099" s="104"/>
      <c r="G1099" s="104"/>
      <c r="H1099" s="104"/>
      <c r="I1099" s="225"/>
      <c r="J1099" s="226"/>
      <c r="U1099" s="8"/>
    </row>
    <row r="1100" spans="2:21" s="2" customFormat="1">
      <c r="B1100" s="230"/>
      <c r="C1100" s="413"/>
      <c r="D1100" s="232"/>
      <c r="E1100" s="99"/>
      <c r="F1100" s="104"/>
      <c r="G1100" s="104"/>
      <c r="H1100" s="104"/>
      <c r="I1100" s="225"/>
      <c r="J1100" s="226"/>
      <c r="U1100" s="8"/>
    </row>
    <row r="1101" spans="2:21" s="2" customFormat="1">
      <c r="B1101" s="230"/>
      <c r="C1101" s="413"/>
      <c r="D1101" s="232"/>
      <c r="E1101" s="99"/>
      <c r="F1101" s="104"/>
      <c r="G1101" s="104"/>
      <c r="H1101" s="104"/>
      <c r="I1101" s="225"/>
      <c r="J1101" s="226"/>
      <c r="U1101" s="8"/>
    </row>
    <row r="1102" spans="2:21" s="2" customFormat="1">
      <c r="B1102" s="230"/>
      <c r="C1102" s="413"/>
      <c r="D1102" s="232"/>
      <c r="E1102" s="99"/>
      <c r="F1102" s="104"/>
      <c r="G1102" s="104"/>
      <c r="H1102" s="104"/>
      <c r="I1102" s="225"/>
      <c r="J1102" s="226"/>
      <c r="U1102" s="8"/>
    </row>
    <row r="1103" spans="2:21" s="2" customFormat="1">
      <c r="B1103" s="230"/>
      <c r="C1103" s="413"/>
      <c r="D1103" s="232"/>
      <c r="E1103" s="99"/>
      <c r="F1103" s="104"/>
      <c r="G1103" s="104"/>
      <c r="H1103" s="104"/>
      <c r="I1103" s="225"/>
      <c r="J1103" s="226"/>
      <c r="U1103" s="8"/>
    </row>
    <row r="1104" spans="2:21" s="2" customFormat="1">
      <c r="B1104" s="230"/>
      <c r="C1104" s="413"/>
      <c r="D1104" s="232"/>
      <c r="E1104" s="99"/>
      <c r="F1104" s="104"/>
      <c r="G1104" s="104"/>
      <c r="H1104" s="104"/>
      <c r="I1104" s="225"/>
      <c r="J1104" s="226"/>
      <c r="U1104" s="8"/>
    </row>
    <row r="1105" spans="2:21" s="2" customFormat="1">
      <c r="B1105" s="230"/>
      <c r="C1105" s="413"/>
      <c r="D1105" s="232"/>
      <c r="E1105" s="99"/>
      <c r="F1105" s="104"/>
      <c r="G1105" s="104"/>
      <c r="H1105" s="104"/>
      <c r="I1105" s="225"/>
      <c r="J1105" s="226"/>
      <c r="U1105" s="8"/>
    </row>
    <row r="1106" spans="2:21" s="2" customFormat="1">
      <c r="B1106" s="230"/>
      <c r="C1106" s="413"/>
      <c r="D1106" s="232"/>
      <c r="E1106" s="99"/>
      <c r="F1106" s="104"/>
      <c r="G1106" s="104"/>
      <c r="H1106" s="104"/>
      <c r="I1106" s="225"/>
      <c r="J1106" s="226"/>
      <c r="U1106" s="8"/>
    </row>
    <row r="1107" spans="2:21" s="2" customFormat="1">
      <c r="B1107" s="230"/>
      <c r="C1107" s="413"/>
      <c r="D1107" s="232"/>
      <c r="E1107" s="99"/>
      <c r="F1107" s="104"/>
      <c r="G1107" s="104"/>
      <c r="H1107" s="104"/>
      <c r="I1107" s="225"/>
      <c r="J1107" s="226"/>
      <c r="U1107" s="8"/>
    </row>
    <row r="1108" spans="2:21" s="2" customFormat="1">
      <c r="B1108" s="230"/>
      <c r="C1108" s="413"/>
      <c r="D1108" s="232"/>
      <c r="E1108" s="99"/>
      <c r="F1108" s="104"/>
      <c r="G1108" s="104"/>
      <c r="H1108" s="104"/>
      <c r="I1108" s="225"/>
      <c r="J1108" s="226"/>
      <c r="U1108" s="8"/>
    </row>
    <row r="1109" spans="2:21" s="2" customFormat="1">
      <c r="B1109" s="230"/>
      <c r="C1109" s="413"/>
      <c r="D1109" s="232"/>
      <c r="E1109" s="99"/>
      <c r="F1109" s="104"/>
      <c r="G1109" s="104"/>
      <c r="H1109" s="104"/>
      <c r="I1109" s="225"/>
      <c r="J1109" s="226"/>
      <c r="U1109" s="8"/>
    </row>
    <row r="1110" spans="2:21" s="2" customFormat="1">
      <c r="B1110" s="230"/>
      <c r="C1110" s="413"/>
      <c r="D1110" s="232"/>
      <c r="E1110" s="99"/>
      <c r="F1110" s="104"/>
      <c r="G1110" s="104"/>
      <c r="H1110" s="104"/>
      <c r="I1110" s="225"/>
      <c r="J1110" s="226"/>
      <c r="U1110" s="8"/>
    </row>
    <row r="1111" spans="2:21" s="2" customFormat="1">
      <c r="B1111" s="230"/>
      <c r="C1111" s="413"/>
      <c r="D1111" s="232"/>
      <c r="E1111" s="99"/>
      <c r="F1111" s="104"/>
      <c r="G1111" s="104"/>
      <c r="H1111" s="104"/>
      <c r="I1111" s="225"/>
      <c r="J1111" s="226"/>
      <c r="U1111" s="8"/>
    </row>
    <row r="1112" spans="2:21" s="2" customFormat="1">
      <c r="B1112" s="230"/>
      <c r="C1112" s="413"/>
      <c r="D1112" s="232"/>
      <c r="E1112" s="99"/>
      <c r="F1112" s="104"/>
      <c r="G1112" s="104"/>
      <c r="H1112" s="104"/>
      <c r="I1112" s="225"/>
      <c r="J1112" s="226"/>
      <c r="U1112" s="8"/>
    </row>
    <row r="1113" spans="2:21" s="2" customFormat="1">
      <c r="B1113" s="230"/>
      <c r="C1113" s="413"/>
      <c r="D1113" s="232"/>
      <c r="E1113" s="99"/>
      <c r="F1113" s="104"/>
      <c r="G1113" s="104"/>
      <c r="H1113" s="104"/>
      <c r="I1113" s="225"/>
      <c r="J1113" s="226"/>
      <c r="U1113" s="8"/>
    </row>
    <row r="1114" spans="2:21" s="2" customFormat="1">
      <c r="B1114" s="230"/>
      <c r="C1114" s="413"/>
      <c r="D1114" s="232"/>
      <c r="E1114" s="99"/>
      <c r="F1114" s="104"/>
      <c r="G1114" s="104"/>
      <c r="H1114" s="104"/>
      <c r="I1114" s="225"/>
      <c r="J1114" s="226"/>
      <c r="U1114" s="8"/>
    </row>
    <row r="1115" spans="2:21" s="2" customFormat="1">
      <c r="B1115" s="230"/>
      <c r="C1115" s="413"/>
      <c r="D1115" s="232"/>
      <c r="E1115" s="99"/>
      <c r="F1115" s="104"/>
      <c r="G1115" s="104"/>
      <c r="H1115" s="104"/>
      <c r="I1115" s="225"/>
      <c r="J1115" s="226"/>
      <c r="U1115" s="8"/>
    </row>
    <row r="1116" spans="2:21" s="2" customFormat="1">
      <c r="B1116" s="230"/>
      <c r="C1116" s="413"/>
      <c r="D1116" s="232"/>
      <c r="E1116" s="99"/>
      <c r="F1116" s="104"/>
      <c r="G1116" s="104"/>
      <c r="H1116" s="104"/>
      <c r="I1116" s="225"/>
      <c r="J1116" s="226"/>
      <c r="U1116" s="8"/>
    </row>
    <row r="1117" spans="2:21" s="2" customFormat="1">
      <c r="B1117" s="230"/>
      <c r="C1117" s="413"/>
      <c r="D1117" s="232"/>
      <c r="E1117" s="99"/>
      <c r="F1117" s="104"/>
      <c r="G1117" s="104"/>
      <c r="H1117" s="104"/>
      <c r="I1117" s="225"/>
      <c r="J1117" s="226"/>
      <c r="U1117" s="8"/>
    </row>
    <row r="1118" spans="2:21" s="2" customFormat="1">
      <c r="B1118" s="230"/>
      <c r="C1118" s="413"/>
      <c r="D1118" s="232"/>
      <c r="E1118" s="99"/>
      <c r="F1118" s="104"/>
      <c r="G1118" s="104"/>
      <c r="H1118" s="104"/>
      <c r="I1118" s="225"/>
      <c r="J1118" s="226"/>
      <c r="U1118" s="8"/>
    </row>
    <row r="1119" spans="2:21" s="2" customFormat="1">
      <c r="B1119" s="230"/>
      <c r="C1119" s="413"/>
      <c r="D1119" s="232"/>
      <c r="E1119" s="99"/>
      <c r="F1119" s="104"/>
      <c r="G1119" s="104"/>
      <c r="H1119" s="104"/>
      <c r="I1119" s="225"/>
      <c r="J1119" s="226"/>
      <c r="U1119" s="8"/>
    </row>
    <row r="1120" spans="2:21" s="2" customFormat="1">
      <c r="B1120" s="230"/>
      <c r="C1120" s="413"/>
      <c r="D1120" s="232"/>
      <c r="E1120" s="99"/>
      <c r="F1120" s="104"/>
      <c r="G1120" s="104"/>
      <c r="H1120" s="104"/>
      <c r="I1120" s="225"/>
      <c r="J1120" s="226"/>
      <c r="U1120" s="8"/>
    </row>
    <row r="1121" spans="2:21" s="2" customFormat="1">
      <c r="B1121" s="230"/>
      <c r="C1121" s="413"/>
      <c r="D1121" s="232"/>
      <c r="E1121" s="99"/>
      <c r="F1121" s="104"/>
      <c r="G1121" s="104"/>
      <c r="H1121" s="104"/>
      <c r="I1121" s="225"/>
      <c r="J1121" s="226"/>
      <c r="U1121" s="8"/>
    </row>
    <row r="1122" spans="2:21" s="2" customFormat="1">
      <c r="B1122" s="230"/>
      <c r="C1122" s="413"/>
      <c r="D1122" s="232"/>
      <c r="E1122" s="99"/>
      <c r="F1122" s="104"/>
      <c r="G1122" s="104"/>
      <c r="H1122" s="104"/>
      <c r="I1122" s="225"/>
      <c r="J1122" s="226"/>
      <c r="U1122" s="8"/>
    </row>
    <row r="1123" spans="2:21" s="2" customFormat="1">
      <c r="B1123" s="230"/>
      <c r="C1123" s="413"/>
      <c r="D1123" s="232"/>
      <c r="E1123" s="99"/>
      <c r="F1123" s="104"/>
      <c r="G1123" s="104"/>
      <c r="H1123" s="104"/>
      <c r="I1123" s="225"/>
      <c r="J1123" s="226"/>
      <c r="U1123" s="8"/>
    </row>
    <row r="1124" spans="2:21" s="2" customFormat="1">
      <c r="B1124" s="230"/>
      <c r="C1124" s="413"/>
      <c r="D1124" s="232"/>
      <c r="E1124" s="99"/>
      <c r="F1124" s="104"/>
      <c r="G1124" s="104"/>
      <c r="H1124" s="104"/>
      <c r="I1124" s="225"/>
      <c r="J1124" s="226"/>
      <c r="U1124" s="8"/>
    </row>
    <row r="1125" spans="2:21" s="2" customFormat="1">
      <c r="B1125" s="230"/>
      <c r="C1125" s="413"/>
      <c r="D1125" s="232"/>
      <c r="E1125" s="99"/>
      <c r="F1125" s="104"/>
      <c r="G1125" s="104"/>
      <c r="H1125" s="104"/>
      <c r="I1125" s="225"/>
      <c r="J1125" s="226"/>
      <c r="U1125" s="8"/>
    </row>
    <row r="1126" spans="2:21" s="2" customFormat="1">
      <c r="B1126" s="230"/>
      <c r="C1126" s="413"/>
      <c r="D1126" s="232"/>
      <c r="E1126" s="99"/>
      <c r="F1126" s="104"/>
      <c r="G1126" s="104"/>
      <c r="H1126" s="104"/>
      <c r="I1126" s="225"/>
      <c r="J1126" s="226"/>
      <c r="U1126" s="8"/>
    </row>
    <row r="1127" spans="2:21" s="2" customFormat="1">
      <c r="B1127" s="230"/>
      <c r="C1127" s="413"/>
      <c r="D1127" s="232"/>
      <c r="E1127" s="99"/>
      <c r="F1127" s="104"/>
      <c r="G1127" s="104"/>
      <c r="H1127" s="104"/>
      <c r="I1127" s="225"/>
      <c r="J1127" s="226"/>
      <c r="U1127" s="8"/>
    </row>
    <row r="1128" spans="2:21" s="2" customFormat="1">
      <c r="B1128" s="230"/>
      <c r="C1128" s="413"/>
      <c r="D1128" s="232"/>
      <c r="E1128" s="99"/>
      <c r="F1128" s="104"/>
      <c r="G1128" s="104"/>
      <c r="H1128" s="104"/>
      <c r="I1128" s="225"/>
      <c r="J1128" s="226"/>
      <c r="U1128" s="8"/>
    </row>
    <row r="1129" spans="2:21" s="2" customFormat="1">
      <c r="B1129" s="230"/>
      <c r="C1129" s="413"/>
      <c r="D1129" s="232"/>
      <c r="E1129" s="99"/>
      <c r="F1129" s="104"/>
      <c r="G1129" s="104"/>
      <c r="H1129" s="104"/>
      <c r="I1129" s="225"/>
      <c r="J1129" s="226"/>
      <c r="U1129" s="8"/>
    </row>
    <row r="1130" spans="2:21" s="2" customFormat="1">
      <c r="B1130" s="230"/>
      <c r="C1130" s="413"/>
      <c r="D1130" s="232"/>
      <c r="E1130" s="99"/>
      <c r="F1130" s="104"/>
      <c r="G1130" s="104"/>
      <c r="H1130" s="104"/>
      <c r="I1130" s="225"/>
      <c r="J1130" s="226"/>
      <c r="U1130" s="8"/>
    </row>
    <row r="1131" spans="2:21" s="2" customFormat="1">
      <c r="B1131" s="230"/>
      <c r="C1131" s="413"/>
      <c r="D1131" s="232"/>
      <c r="E1131" s="99"/>
      <c r="F1131" s="104"/>
      <c r="G1131" s="104"/>
      <c r="H1131" s="104"/>
      <c r="I1131" s="225"/>
      <c r="J1131" s="226"/>
      <c r="U1131" s="8"/>
    </row>
    <row r="1132" spans="2:21" s="2" customFormat="1">
      <c r="B1132" s="230"/>
      <c r="C1132" s="413"/>
      <c r="D1132" s="232"/>
      <c r="E1132" s="99"/>
      <c r="F1132" s="104"/>
      <c r="G1132" s="104"/>
      <c r="H1132" s="104"/>
      <c r="I1132" s="225"/>
      <c r="J1132" s="226"/>
      <c r="U1132" s="8"/>
    </row>
    <row r="1133" spans="2:21" s="2" customFormat="1">
      <c r="B1133" s="230"/>
      <c r="C1133" s="413"/>
      <c r="D1133" s="232"/>
      <c r="E1133" s="99"/>
      <c r="F1133" s="104"/>
      <c r="G1133" s="104"/>
      <c r="H1133" s="104"/>
      <c r="I1133" s="225"/>
      <c r="J1133" s="226"/>
      <c r="U1133" s="8"/>
    </row>
    <row r="1134" spans="2:21" s="2" customFormat="1">
      <c r="B1134" s="230"/>
      <c r="C1134" s="413"/>
      <c r="D1134" s="232"/>
      <c r="E1134" s="99"/>
      <c r="F1134" s="104"/>
      <c r="G1134" s="104"/>
      <c r="H1134" s="104"/>
      <c r="I1134" s="225"/>
      <c r="J1134" s="226"/>
      <c r="U1134" s="8"/>
    </row>
    <row r="1135" spans="2:21" s="2" customFormat="1">
      <c r="B1135" s="230"/>
      <c r="C1135" s="413"/>
      <c r="D1135" s="232"/>
      <c r="E1135" s="99"/>
      <c r="F1135" s="104"/>
      <c r="G1135" s="104"/>
      <c r="H1135" s="104"/>
      <c r="I1135" s="225"/>
      <c r="J1135" s="226"/>
      <c r="U1135" s="8"/>
    </row>
    <row r="1136" spans="2:21" s="2" customFormat="1">
      <c r="B1136" s="230"/>
      <c r="C1136" s="413"/>
      <c r="D1136" s="232"/>
      <c r="E1136" s="99"/>
      <c r="F1136" s="104"/>
      <c r="G1136" s="104"/>
      <c r="H1136" s="104"/>
      <c r="I1136" s="225"/>
      <c r="J1136" s="226"/>
      <c r="U1136" s="8"/>
    </row>
    <row r="1137" spans="2:21" s="2" customFormat="1">
      <c r="B1137" s="230"/>
      <c r="C1137" s="413"/>
      <c r="D1137" s="232"/>
      <c r="E1137" s="99"/>
      <c r="F1137" s="104"/>
      <c r="G1137" s="104"/>
      <c r="H1137" s="104"/>
      <c r="I1137" s="225"/>
      <c r="J1137" s="226"/>
      <c r="U1137" s="8"/>
    </row>
    <row r="1138" spans="2:21" s="2" customFormat="1">
      <c r="B1138" s="230"/>
      <c r="C1138" s="413"/>
      <c r="D1138" s="232"/>
      <c r="E1138" s="99"/>
      <c r="F1138" s="104"/>
      <c r="G1138" s="104"/>
      <c r="H1138" s="104"/>
      <c r="I1138" s="225"/>
      <c r="J1138" s="226"/>
      <c r="U1138" s="8"/>
    </row>
    <row r="1139" spans="2:21" s="2" customFormat="1">
      <c r="B1139" s="230"/>
      <c r="C1139" s="413"/>
      <c r="D1139" s="232"/>
      <c r="E1139" s="99"/>
      <c r="F1139" s="104"/>
      <c r="G1139" s="104"/>
      <c r="H1139" s="104"/>
      <c r="I1139" s="225"/>
      <c r="J1139" s="226"/>
      <c r="U1139" s="8"/>
    </row>
    <row r="1140" spans="2:21" s="2" customFormat="1">
      <c r="B1140" s="230"/>
      <c r="C1140" s="413"/>
      <c r="D1140" s="232"/>
      <c r="E1140" s="99"/>
      <c r="F1140" s="104"/>
      <c r="G1140" s="104"/>
      <c r="H1140" s="104"/>
      <c r="I1140" s="225"/>
      <c r="J1140" s="226"/>
      <c r="U1140" s="8"/>
    </row>
    <row r="1141" spans="2:21" s="2" customFormat="1">
      <c r="B1141" s="230"/>
      <c r="C1141" s="413"/>
      <c r="D1141" s="232"/>
      <c r="E1141" s="99"/>
      <c r="F1141" s="104"/>
      <c r="G1141" s="104"/>
      <c r="H1141" s="104"/>
      <c r="I1141" s="225"/>
      <c r="J1141" s="226"/>
      <c r="U1141" s="8"/>
    </row>
    <row r="1142" spans="2:21" s="2" customFormat="1">
      <c r="B1142" s="230"/>
      <c r="C1142" s="413"/>
      <c r="D1142" s="232"/>
      <c r="E1142" s="99"/>
      <c r="F1142" s="104"/>
      <c r="G1142" s="104"/>
      <c r="H1142" s="104"/>
      <c r="I1142" s="225"/>
      <c r="J1142" s="226"/>
      <c r="U1142" s="8"/>
    </row>
    <row r="1143" spans="2:21" s="2" customFormat="1">
      <c r="B1143" s="230"/>
      <c r="C1143" s="413"/>
      <c r="D1143" s="232"/>
      <c r="E1143" s="99"/>
      <c r="F1143" s="104"/>
      <c r="G1143" s="104"/>
      <c r="H1143" s="104"/>
      <c r="I1143" s="225"/>
      <c r="J1143" s="226"/>
      <c r="U1143" s="8"/>
    </row>
    <row r="1144" spans="2:21" s="2" customFormat="1">
      <c r="B1144" s="230"/>
      <c r="C1144" s="413"/>
      <c r="D1144" s="232"/>
      <c r="E1144" s="99"/>
      <c r="F1144" s="104"/>
      <c r="G1144" s="104"/>
      <c r="H1144" s="104"/>
      <c r="I1144" s="225"/>
      <c r="J1144" s="226"/>
      <c r="U1144" s="8"/>
    </row>
    <row r="1145" spans="2:21" s="2" customFormat="1">
      <c r="B1145" s="230"/>
      <c r="C1145" s="413"/>
      <c r="D1145" s="232"/>
      <c r="E1145" s="99"/>
      <c r="F1145" s="104"/>
      <c r="G1145" s="104"/>
      <c r="H1145" s="104"/>
      <c r="I1145" s="225"/>
      <c r="J1145" s="226"/>
      <c r="U1145" s="8"/>
    </row>
    <row r="1146" spans="2:21" s="2" customFormat="1">
      <c r="B1146" s="230"/>
      <c r="C1146" s="413"/>
      <c r="D1146" s="232"/>
      <c r="E1146" s="99"/>
      <c r="F1146" s="104"/>
      <c r="G1146" s="104"/>
      <c r="H1146" s="104"/>
      <c r="I1146" s="225"/>
      <c r="J1146" s="226"/>
      <c r="U1146" s="8"/>
    </row>
    <row r="1147" spans="2:21" s="2" customFormat="1">
      <c r="B1147" s="230"/>
      <c r="C1147" s="413"/>
      <c r="D1147" s="232"/>
      <c r="E1147" s="99"/>
      <c r="F1147" s="104"/>
      <c r="G1147" s="104"/>
      <c r="H1147" s="104"/>
      <c r="I1147" s="225"/>
      <c r="J1147" s="226"/>
      <c r="U1147" s="8"/>
    </row>
    <row r="1148" spans="2:21" s="2" customFormat="1">
      <c r="B1148" s="230"/>
      <c r="C1148" s="413"/>
      <c r="D1148" s="232"/>
      <c r="E1148" s="99"/>
      <c r="F1148" s="104"/>
      <c r="G1148" s="104"/>
      <c r="H1148" s="104"/>
      <c r="I1148" s="225"/>
      <c r="J1148" s="226"/>
      <c r="U1148" s="8"/>
    </row>
    <row r="1149" spans="2:21" s="2" customFormat="1">
      <c r="B1149" s="230"/>
      <c r="C1149" s="413"/>
      <c r="D1149" s="232"/>
      <c r="E1149" s="99"/>
      <c r="F1149" s="104"/>
      <c r="G1149" s="104"/>
      <c r="H1149" s="104"/>
      <c r="I1149" s="225"/>
      <c r="J1149" s="226"/>
      <c r="U1149" s="8"/>
    </row>
    <row r="1150" spans="2:21" s="2" customFormat="1">
      <c r="B1150" s="230"/>
      <c r="C1150" s="413"/>
      <c r="D1150" s="232"/>
      <c r="E1150" s="99"/>
      <c r="F1150" s="104"/>
      <c r="G1150" s="104"/>
      <c r="H1150" s="104"/>
      <c r="I1150" s="225"/>
      <c r="J1150" s="226"/>
      <c r="U1150" s="8"/>
    </row>
    <row r="1151" spans="2:21" s="2" customFormat="1">
      <c r="B1151" s="230"/>
      <c r="C1151" s="413"/>
      <c r="D1151" s="232"/>
      <c r="E1151" s="99"/>
      <c r="F1151" s="104"/>
      <c r="G1151" s="104"/>
      <c r="H1151" s="104"/>
      <c r="I1151" s="225"/>
      <c r="J1151" s="226"/>
      <c r="U1151" s="8"/>
    </row>
    <row r="1152" spans="2:21" s="2" customFormat="1">
      <c r="B1152" s="230"/>
      <c r="C1152" s="413"/>
      <c r="D1152" s="232"/>
      <c r="E1152" s="99"/>
      <c r="F1152" s="104"/>
      <c r="G1152" s="104"/>
      <c r="H1152" s="104"/>
      <c r="I1152" s="225"/>
      <c r="J1152" s="226"/>
      <c r="U1152" s="8"/>
    </row>
    <row r="1153" spans="2:21" s="2" customFormat="1">
      <c r="B1153" s="230"/>
      <c r="C1153" s="413"/>
      <c r="D1153" s="232"/>
      <c r="E1153" s="99"/>
      <c r="F1153" s="104"/>
      <c r="G1153" s="104"/>
      <c r="H1153" s="104"/>
      <c r="I1153" s="225"/>
      <c r="J1153" s="226"/>
      <c r="U1153" s="8"/>
    </row>
    <row r="1154" spans="2:21" s="2" customFormat="1">
      <c r="B1154" s="230"/>
      <c r="C1154" s="413"/>
      <c r="D1154" s="232"/>
      <c r="E1154" s="99"/>
      <c r="F1154" s="104"/>
      <c r="G1154" s="104"/>
      <c r="H1154" s="104"/>
      <c r="I1154" s="225"/>
      <c r="J1154" s="226"/>
      <c r="U1154" s="8"/>
    </row>
    <row r="1155" spans="2:21" s="2" customFormat="1">
      <c r="B1155" s="230"/>
      <c r="C1155" s="413"/>
      <c r="D1155" s="232"/>
      <c r="E1155" s="99"/>
      <c r="F1155" s="104"/>
      <c r="G1155" s="104"/>
      <c r="H1155" s="104"/>
      <c r="I1155" s="225"/>
      <c r="J1155" s="226"/>
      <c r="U1155" s="8"/>
    </row>
    <row r="1156" spans="2:21" s="2" customFormat="1">
      <c r="B1156" s="230"/>
      <c r="C1156" s="413"/>
      <c r="D1156" s="232"/>
      <c r="E1156" s="99"/>
      <c r="F1156" s="104"/>
      <c r="G1156" s="104"/>
      <c r="H1156" s="104"/>
      <c r="I1156" s="225"/>
      <c r="J1156" s="226"/>
      <c r="U1156" s="8"/>
    </row>
    <row r="1157" spans="2:21" s="2" customFormat="1">
      <c r="B1157" s="230"/>
      <c r="C1157" s="413"/>
      <c r="D1157" s="232"/>
      <c r="E1157" s="99"/>
      <c r="F1157" s="104"/>
      <c r="G1157" s="104"/>
      <c r="H1157" s="104"/>
      <c r="I1157" s="225"/>
      <c r="J1157" s="226"/>
      <c r="U1157" s="8"/>
    </row>
    <row r="1158" spans="2:21" s="2" customFormat="1">
      <c r="B1158" s="230"/>
      <c r="C1158" s="413"/>
      <c r="D1158" s="232"/>
      <c r="E1158" s="99"/>
      <c r="F1158" s="104"/>
      <c r="G1158" s="104"/>
      <c r="H1158" s="104"/>
      <c r="I1158" s="225"/>
      <c r="J1158" s="226"/>
      <c r="U1158" s="8"/>
    </row>
    <row r="1159" spans="2:21" s="2" customFormat="1">
      <c r="B1159" s="230"/>
      <c r="C1159" s="413"/>
      <c r="D1159" s="232"/>
      <c r="E1159" s="99"/>
      <c r="F1159" s="104"/>
      <c r="G1159" s="104"/>
      <c r="H1159" s="104"/>
      <c r="I1159" s="225"/>
      <c r="J1159" s="226"/>
      <c r="U1159" s="8"/>
    </row>
    <row r="1160" spans="2:21" s="2" customFormat="1">
      <c r="B1160" s="230"/>
      <c r="C1160" s="413"/>
      <c r="D1160" s="232"/>
      <c r="E1160" s="99"/>
      <c r="F1160" s="104"/>
      <c r="G1160" s="104"/>
      <c r="H1160" s="104"/>
      <c r="I1160" s="225"/>
      <c r="J1160" s="226"/>
      <c r="U1160" s="8"/>
    </row>
    <row r="1161" spans="2:21" s="2" customFormat="1">
      <c r="B1161" s="230"/>
      <c r="C1161" s="413"/>
      <c r="D1161" s="232"/>
      <c r="E1161" s="99"/>
      <c r="F1161" s="104"/>
      <c r="G1161" s="104"/>
      <c r="H1161" s="104"/>
      <c r="I1161" s="225"/>
      <c r="J1161" s="226"/>
      <c r="U1161" s="8"/>
    </row>
    <row r="1162" spans="2:21" s="2" customFormat="1">
      <c r="B1162" s="230"/>
      <c r="C1162" s="413"/>
      <c r="D1162" s="232"/>
      <c r="E1162" s="99"/>
      <c r="F1162" s="104"/>
      <c r="G1162" s="104"/>
      <c r="H1162" s="104"/>
      <c r="I1162" s="225"/>
      <c r="J1162" s="226"/>
      <c r="U1162" s="8"/>
    </row>
    <row r="1163" spans="2:21" s="2" customFormat="1">
      <c r="B1163" s="230"/>
      <c r="C1163" s="413"/>
      <c r="D1163" s="232"/>
      <c r="E1163" s="99"/>
      <c r="F1163" s="104"/>
      <c r="G1163" s="104"/>
      <c r="H1163" s="104"/>
      <c r="I1163" s="225"/>
      <c r="J1163" s="226"/>
      <c r="U1163" s="8"/>
    </row>
    <row r="1164" spans="2:21" s="2" customFormat="1">
      <c r="B1164" s="230"/>
      <c r="C1164" s="413"/>
      <c r="D1164" s="232"/>
      <c r="E1164" s="99"/>
      <c r="F1164" s="104"/>
      <c r="G1164" s="104"/>
      <c r="H1164" s="104"/>
      <c r="I1164" s="225"/>
      <c r="J1164" s="226"/>
      <c r="U1164" s="8"/>
    </row>
    <row r="1165" spans="2:21" s="2" customFormat="1">
      <c r="B1165" s="230"/>
      <c r="C1165" s="413"/>
      <c r="D1165" s="232"/>
      <c r="E1165" s="99"/>
      <c r="F1165" s="104"/>
      <c r="G1165" s="104"/>
      <c r="H1165" s="104"/>
      <c r="I1165" s="225"/>
      <c r="J1165" s="226"/>
      <c r="U1165" s="8"/>
    </row>
    <row r="1166" spans="2:21" s="2" customFormat="1">
      <c r="B1166" s="230"/>
      <c r="C1166" s="413"/>
      <c r="D1166" s="232"/>
      <c r="E1166" s="99"/>
      <c r="F1166" s="104"/>
      <c r="G1166" s="104"/>
      <c r="H1166" s="104"/>
      <c r="I1166" s="225"/>
      <c r="J1166" s="226"/>
      <c r="U1166" s="8"/>
    </row>
    <row r="1167" spans="2:21" s="2" customFormat="1">
      <c r="B1167" s="230"/>
      <c r="C1167" s="413"/>
      <c r="D1167" s="232"/>
      <c r="E1167" s="99"/>
      <c r="F1167" s="104"/>
      <c r="G1167" s="104"/>
      <c r="H1167" s="104"/>
      <c r="I1167" s="225"/>
      <c r="J1167" s="226"/>
      <c r="U1167" s="8"/>
    </row>
    <row r="1168" spans="2:21" s="2" customFormat="1">
      <c r="B1168" s="230"/>
      <c r="C1168" s="413"/>
      <c r="D1168" s="232"/>
      <c r="E1168" s="99"/>
      <c r="F1168" s="104"/>
      <c r="G1168" s="104"/>
      <c r="H1168" s="104"/>
      <c r="I1168" s="225"/>
      <c r="J1168" s="226"/>
      <c r="U1168" s="8"/>
    </row>
    <row r="1169" spans="2:21" s="2" customFormat="1">
      <c r="B1169" s="230"/>
      <c r="C1169" s="413"/>
      <c r="D1169" s="232"/>
      <c r="E1169" s="99"/>
      <c r="F1169" s="104"/>
      <c r="G1169" s="104"/>
      <c r="H1169" s="104"/>
      <c r="I1169" s="225"/>
      <c r="J1169" s="226"/>
      <c r="U1169" s="8"/>
    </row>
    <row r="1170" spans="2:21" s="2" customFormat="1">
      <c r="B1170" s="230"/>
      <c r="C1170" s="413"/>
      <c r="D1170" s="232"/>
      <c r="E1170" s="99"/>
      <c r="F1170" s="104"/>
      <c r="G1170" s="104"/>
      <c r="H1170" s="104"/>
      <c r="I1170" s="225"/>
      <c r="J1170" s="226"/>
      <c r="U1170" s="8"/>
    </row>
    <row r="1171" spans="2:21" s="2" customFormat="1">
      <c r="B1171" s="230"/>
      <c r="C1171" s="413"/>
      <c r="D1171" s="232"/>
      <c r="E1171" s="99"/>
      <c r="F1171" s="104"/>
      <c r="G1171" s="104"/>
      <c r="H1171" s="104"/>
      <c r="I1171" s="225"/>
      <c r="J1171" s="226"/>
      <c r="U1171" s="8"/>
    </row>
    <row r="1172" spans="2:21" s="2" customFormat="1">
      <c r="B1172" s="230"/>
      <c r="C1172" s="413"/>
      <c r="D1172" s="232"/>
      <c r="E1172" s="99"/>
      <c r="F1172" s="104"/>
      <c r="G1172" s="104"/>
      <c r="H1172" s="104"/>
      <c r="I1172" s="225"/>
      <c r="J1172" s="226"/>
      <c r="U1172" s="8"/>
    </row>
    <row r="1173" spans="2:21" s="2" customFormat="1">
      <c r="B1173" s="230"/>
      <c r="C1173" s="413"/>
      <c r="D1173" s="232"/>
      <c r="E1173" s="99"/>
      <c r="F1173" s="104"/>
      <c r="G1173" s="104"/>
      <c r="H1173" s="104"/>
      <c r="I1173" s="225"/>
      <c r="J1173" s="226"/>
      <c r="U1173" s="8"/>
    </row>
    <row r="1174" spans="2:21" s="2" customFormat="1">
      <c r="B1174" s="230"/>
      <c r="C1174" s="413"/>
      <c r="D1174" s="232"/>
      <c r="E1174" s="99"/>
      <c r="F1174" s="104"/>
      <c r="G1174" s="104"/>
      <c r="H1174" s="104"/>
      <c r="I1174" s="225"/>
      <c r="J1174" s="226"/>
      <c r="U1174" s="8"/>
    </row>
    <row r="1175" spans="2:21" s="2" customFormat="1">
      <c r="B1175" s="230"/>
      <c r="C1175" s="413"/>
      <c r="D1175" s="232"/>
      <c r="E1175" s="99"/>
      <c r="F1175" s="104"/>
      <c r="G1175" s="104"/>
      <c r="H1175" s="104"/>
      <c r="I1175" s="225"/>
      <c r="J1175" s="226"/>
      <c r="U1175" s="8"/>
    </row>
    <row r="1176" spans="2:21" s="2" customFormat="1">
      <c r="B1176" s="230"/>
      <c r="C1176" s="413"/>
      <c r="D1176" s="232"/>
      <c r="E1176" s="99"/>
      <c r="F1176" s="104"/>
      <c r="G1176" s="104"/>
      <c r="H1176" s="104"/>
      <c r="I1176" s="225"/>
      <c r="J1176" s="226"/>
      <c r="U1176" s="8"/>
    </row>
    <row r="1177" spans="2:21" s="2" customFormat="1">
      <c r="B1177" s="230"/>
      <c r="C1177" s="413"/>
      <c r="D1177" s="232"/>
      <c r="E1177" s="99"/>
      <c r="F1177" s="104"/>
      <c r="G1177" s="104"/>
      <c r="H1177" s="104"/>
      <c r="I1177" s="225"/>
      <c r="J1177" s="226"/>
      <c r="U1177" s="8"/>
    </row>
    <row r="1178" spans="2:21" s="2" customFormat="1">
      <c r="B1178" s="230"/>
      <c r="C1178" s="413"/>
      <c r="D1178" s="232"/>
      <c r="E1178" s="99"/>
      <c r="F1178" s="104"/>
      <c r="G1178" s="104"/>
      <c r="H1178" s="104"/>
      <c r="I1178" s="225"/>
      <c r="J1178" s="226"/>
      <c r="U1178" s="8"/>
    </row>
    <row r="1179" spans="2:21" s="2" customFormat="1">
      <c r="B1179" s="230"/>
      <c r="C1179" s="413"/>
      <c r="D1179" s="232"/>
      <c r="E1179" s="99"/>
      <c r="F1179" s="104"/>
      <c r="G1179" s="104"/>
      <c r="H1179" s="104"/>
      <c r="I1179" s="225"/>
      <c r="J1179" s="226"/>
      <c r="U1179" s="8"/>
    </row>
    <row r="1180" spans="2:21" s="2" customFormat="1">
      <c r="B1180" s="230"/>
      <c r="C1180" s="413"/>
      <c r="D1180" s="232"/>
      <c r="E1180" s="99"/>
      <c r="F1180" s="104"/>
      <c r="G1180" s="104"/>
      <c r="H1180" s="104"/>
      <c r="I1180" s="225"/>
      <c r="J1180" s="226"/>
      <c r="U1180" s="8"/>
    </row>
    <row r="1181" spans="2:21" s="2" customFormat="1">
      <c r="B1181" s="230"/>
      <c r="C1181" s="413"/>
      <c r="D1181" s="232"/>
      <c r="E1181" s="99"/>
      <c r="F1181" s="104"/>
      <c r="G1181" s="104"/>
      <c r="H1181" s="104"/>
      <c r="I1181" s="225"/>
      <c r="J1181" s="226"/>
      <c r="U1181" s="8"/>
    </row>
    <row r="1182" spans="2:21" s="2" customFormat="1">
      <c r="B1182" s="230"/>
      <c r="C1182" s="413"/>
      <c r="D1182" s="232"/>
      <c r="E1182" s="99"/>
      <c r="F1182" s="104"/>
      <c r="G1182" s="104"/>
      <c r="H1182" s="104"/>
      <c r="I1182" s="225"/>
      <c r="J1182" s="226"/>
      <c r="U1182" s="8"/>
    </row>
    <row r="1183" spans="2:21" s="2" customFormat="1">
      <c r="B1183" s="230"/>
      <c r="C1183" s="413"/>
      <c r="D1183" s="232"/>
      <c r="E1183" s="99"/>
      <c r="F1183" s="104"/>
      <c r="G1183" s="104"/>
      <c r="H1183" s="104"/>
      <c r="I1183" s="225"/>
      <c r="J1183" s="226"/>
      <c r="U1183" s="8"/>
    </row>
    <row r="1184" spans="2:21" s="2" customFormat="1">
      <c r="B1184" s="230"/>
      <c r="C1184" s="413"/>
      <c r="D1184" s="232"/>
      <c r="E1184" s="99"/>
      <c r="F1184" s="104"/>
      <c r="G1184" s="104"/>
      <c r="H1184" s="104"/>
      <c r="I1184" s="225"/>
      <c r="J1184" s="226"/>
      <c r="U1184" s="8"/>
    </row>
    <row r="1185" spans="2:21" s="2" customFormat="1">
      <c r="B1185" s="230"/>
      <c r="C1185" s="413"/>
      <c r="D1185" s="232"/>
      <c r="E1185" s="99"/>
      <c r="F1185" s="104"/>
      <c r="G1185" s="104"/>
      <c r="H1185" s="104"/>
      <c r="I1185" s="225"/>
      <c r="J1185" s="226"/>
      <c r="U1185" s="8"/>
    </row>
    <row r="1186" spans="2:21" s="2" customFormat="1">
      <c r="B1186" s="230"/>
      <c r="C1186" s="413"/>
      <c r="D1186" s="232"/>
      <c r="E1186" s="99"/>
      <c r="F1186" s="104"/>
      <c r="G1186" s="104"/>
      <c r="H1186" s="104"/>
      <c r="I1186" s="225"/>
      <c r="J1186" s="226"/>
      <c r="U1186" s="8"/>
    </row>
    <row r="1187" spans="2:21" s="2" customFormat="1">
      <c r="B1187" s="230"/>
      <c r="C1187" s="413"/>
      <c r="D1187" s="232"/>
      <c r="E1187" s="99"/>
      <c r="F1187" s="104"/>
      <c r="G1187" s="104"/>
      <c r="H1187" s="104"/>
      <c r="I1187" s="225"/>
      <c r="J1187" s="226"/>
      <c r="U1187" s="8"/>
    </row>
    <row r="1188" spans="2:21" s="2" customFormat="1">
      <c r="B1188" s="230"/>
      <c r="C1188" s="413"/>
      <c r="D1188" s="232"/>
      <c r="E1188" s="99"/>
      <c r="F1188" s="104"/>
      <c r="G1188" s="104"/>
      <c r="H1188" s="104"/>
      <c r="I1188" s="225"/>
      <c r="J1188" s="226"/>
      <c r="U1188" s="8"/>
    </row>
    <row r="1189" spans="2:21" s="2" customFormat="1">
      <c r="B1189" s="230"/>
      <c r="C1189" s="413"/>
      <c r="D1189" s="232"/>
      <c r="E1189" s="99"/>
      <c r="F1189" s="104"/>
      <c r="G1189" s="104"/>
      <c r="H1189" s="104"/>
      <c r="I1189" s="225"/>
      <c r="J1189" s="226"/>
      <c r="U1189" s="8"/>
    </row>
    <row r="1190" spans="2:21" s="2" customFormat="1">
      <c r="B1190" s="230"/>
      <c r="C1190" s="413"/>
      <c r="D1190" s="232"/>
      <c r="E1190" s="99"/>
      <c r="F1190" s="104"/>
      <c r="G1190" s="104"/>
      <c r="H1190" s="104"/>
      <c r="I1190" s="225"/>
      <c r="J1190" s="226"/>
      <c r="U1190" s="8"/>
    </row>
    <row r="1191" spans="2:21" s="2" customFormat="1">
      <c r="B1191" s="230"/>
      <c r="C1191" s="413"/>
      <c r="D1191" s="232"/>
      <c r="E1191" s="99"/>
      <c r="F1191" s="104"/>
      <c r="G1191" s="104"/>
      <c r="H1191" s="104"/>
      <c r="I1191" s="225"/>
      <c r="J1191" s="226"/>
      <c r="U1191" s="8"/>
    </row>
    <row r="1192" spans="2:21" s="2" customFormat="1">
      <c r="B1192" s="230"/>
      <c r="C1192" s="413"/>
      <c r="D1192" s="232"/>
      <c r="E1192" s="99"/>
      <c r="F1192" s="104"/>
      <c r="G1192" s="104"/>
      <c r="H1192" s="104"/>
      <c r="I1192" s="225"/>
      <c r="J1192" s="226"/>
      <c r="U1192" s="8"/>
    </row>
    <row r="1193" spans="2:21" s="2" customFormat="1">
      <c r="B1193" s="230"/>
      <c r="C1193" s="413"/>
      <c r="D1193" s="232"/>
      <c r="E1193" s="99"/>
      <c r="F1193" s="104"/>
      <c r="G1193" s="104"/>
      <c r="H1193" s="104"/>
      <c r="I1193" s="225"/>
      <c r="J1193" s="226"/>
      <c r="U1193" s="8"/>
    </row>
    <row r="1194" spans="2:21" s="2" customFormat="1">
      <c r="B1194" s="230"/>
      <c r="C1194" s="413"/>
      <c r="D1194" s="232"/>
      <c r="E1194" s="99"/>
      <c r="F1194" s="104"/>
      <c r="G1194" s="104"/>
      <c r="H1194" s="104"/>
      <c r="I1194" s="225"/>
      <c r="J1194" s="226"/>
      <c r="U1194" s="8"/>
    </row>
    <row r="1195" spans="2:21" s="2" customFormat="1">
      <c r="B1195" s="230"/>
      <c r="C1195" s="413"/>
      <c r="D1195" s="232"/>
      <c r="E1195" s="99"/>
      <c r="F1195" s="104"/>
      <c r="G1195" s="104"/>
      <c r="H1195" s="104"/>
      <c r="I1195" s="225"/>
      <c r="J1195" s="226"/>
      <c r="U1195" s="8"/>
    </row>
    <row r="1196" spans="2:21" s="2" customFormat="1">
      <c r="B1196" s="230"/>
      <c r="C1196" s="413"/>
      <c r="D1196" s="232"/>
      <c r="E1196" s="99"/>
      <c r="F1196" s="104"/>
      <c r="G1196" s="104"/>
      <c r="H1196" s="104"/>
      <c r="I1196" s="225"/>
      <c r="J1196" s="226"/>
      <c r="U1196" s="8"/>
    </row>
    <row r="1197" spans="2:21" s="2" customFormat="1">
      <c r="B1197" s="230"/>
      <c r="C1197" s="413"/>
      <c r="D1197" s="232"/>
      <c r="E1197" s="99"/>
      <c r="F1197" s="104"/>
      <c r="G1197" s="104"/>
      <c r="H1197" s="104"/>
      <c r="I1197" s="225"/>
      <c r="J1197" s="226"/>
      <c r="U1197" s="8"/>
    </row>
    <row r="1198" spans="2:21" s="2" customFormat="1">
      <c r="B1198" s="230"/>
      <c r="C1198" s="413"/>
      <c r="D1198" s="232"/>
      <c r="E1198" s="99"/>
      <c r="F1198" s="104"/>
      <c r="G1198" s="104"/>
      <c r="H1198" s="104"/>
      <c r="I1198" s="225"/>
      <c r="J1198" s="226"/>
      <c r="U1198" s="8"/>
    </row>
    <row r="1199" spans="2:21" s="2" customFormat="1">
      <c r="B1199" s="230"/>
      <c r="C1199" s="413"/>
      <c r="D1199" s="232"/>
      <c r="E1199" s="99"/>
      <c r="F1199" s="104"/>
      <c r="G1199" s="104"/>
      <c r="H1199" s="104"/>
      <c r="I1199" s="225"/>
      <c r="J1199" s="226"/>
      <c r="U1199" s="8"/>
    </row>
    <row r="1200" spans="2:21" s="2" customFormat="1">
      <c r="B1200" s="230"/>
      <c r="C1200" s="413"/>
      <c r="D1200" s="232"/>
      <c r="E1200" s="99"/>
      <c r="F1200" s="104"/>
      <c r="G1200" s="104"/>
      <c r="H1200" s="104"/>
      <c r="I1200" s="225"/>
      <c r="J1200" s="226"/>
      <c r="U1200" s="8"/>
    </row>
    <row r="1201" spans="2:21" s="2" customFormat="1">
      <c r="B1201" s="230"/>
      <c r="C1201" s="413"/>
      <c r="D1201" s="232"/>
      <c r="E1201" s="99"/>
      <c r="F1201" s="104"/>
      <c r="G1201" s="104"/>
      <c r="H1201" s="104"/>
      <c r="I1201" s="225"/>
      <c r="J1201" s="226"/>
      <c r="U1201" s="8"/>
    </row>
    <row r="1202" spans="2:21" s="2" customFormat="1">
      <c r="B1202" s="230"/>
      <c r="C1202" s="413"/>
      <c r="D1202" s="232"/>
      <c r="E1202" s="99"/>
      <c r="F1202" s="104"/>
      <c r="G1202" s="104"/>
      <c r="H1202" s="104"/>
      <c r="I1202" s="225"/>
      <c r="J1202" s="226"/>
      <c r="U1202" s="8"/>
    </row>
    <row r="1203" spans="2:21" s="2" customFormat="1">
      <c r="B1203" s="230"/>
      <c r="C1203" s="413"/>
      <c r="D1203" s="232"/>
      <c r="E1203" s="99"/>
      <c r="F1203" s="104"/>
      <c r="G1203" s="104"/>
      <c r="H1203" s="104"/>
      <c r="I1203" s="225"/>
      <c r="J1203" s="226"/>
      <c r="U1203" s="8"/>
    </row>
    <row r="1204" spans="2:21" s="2" customFormat="1">
      <c r="B1204" s="230"/>
      <c r="C1204" s="413"/>
      <c r="D1204" s="232"/>
      <c r="E1204" s="99"/>
      <c r="F1204" s="104"/>
      <c r="G1204" s="104"/>
      <c r="H1204" s="104"/>
      <c r="I1204" s="225"/>
      <c r="J1204" s="226"/>
      <c r="U1204" s="8"/>
    </row>
    <row r="1205" spans="2:21" s="2" customFormat="1">
      <c r="B1205" s="230"/>
      <c r="C1205" s="413"/>
      <c r="D1205" s="232"/>
      <c r="E1205" s="99"/>
      <c r="F1205" s="104"/>
      <c r="G1205" s="104"/>
      <c r="H1205" s="104"/>
      <c r="I1205" s="225"/>
      <c r="J1205" s="226"/>
      <c r="U1205" s="8"/>
    </row>
    <row r="1206" spans="2:21" s="2" customFormat="1">
      <c r="B1206" s="230"/>
      <c r="C1206" s="413"/>
      <c r="D1206" s="232"/>
      <c r="E1206" s="99"/>
      <c r="F1206" s="104"/>
      <c r="G1206" s="104"/>
      <c r="H1206" s="104"/>
      <c r="I1206" s="225"/>
      <c r="J1206" s="226"/>
      <c r="U1206" s="8"/>
    </row>
    <row r="1207" spans="2:21" s="2" customFormat="1">
      <c r="B1207" s="230"/>
      <c r="C1207" s="413"/>
      <c r="D1207" s="232"/>
      <c r="E1207" s="99"/>
      <c r="F1207" s="104"/>
      <c r="G1207" s="104"/>
      <c r="H1207" s="104"/>
      <c r="I1207" s="225"/>
      <c r="J1207" s="226"/>
      <c r="U1207" s="8"/>
    </row>
    <row r="1208" spans="2:21" s="2" customFormat="1">
      <c r="B1208" s="230"/>
      <c r="C1208" s="413"/>
      <c r="D1208" s="232"/>
      <c r="E1208" s="99"/>
      <c r="F1208" s="104"/>
      <c r="G1208" s="104"/>
      <c r="H1208" s="104"/>
      <c r="I1208" s="225"/>
      <c r="J1208" s="226"/>
      <c r="U1208" s="8"/>
    </row>
    <row r="1209" spans="2:21" s="2" customFormat="1">
      <c r="B1209" s="230"/>
      <c r="C1209" s="413"/>
      <c r="D1209" s="232"/>
      <c r="E1209" s="99"/>
      <c r="F1209" s="104"/>
      <c r="G1209" s="104"/>
      <c r="H1209" s="104"/>
      <c r="I1209" s="225"/>
      <c r="J1209" s="226"/>
      <c r="U1209" s="8"/>
    </row>
    <row r="1210" spans="2:21" s="2" customFormat="1">
      <c r="B1210" s="230"/>
      <c r="C1210" s="413"/>
      <c r="D1210" s="232"/>
      <c r="E1210" s="99"/>
      <c r="F1210" s="104"/>
      <c r="G1210" s="104"/>
      <c r="H1210" s="104"/>
      <c r="I1210" s="225"/>
      <c r="J1210" s="226"/>
      <c r="U1210" s="8"/>
    </row>
    <row r="1211" spans="2:21" s="2" customFormat="1">
      <c r="B1211" s="230"/>
      <c r="C1211" s="413"/>
      <c r="D1211" s="232"/>
      <c r="E1211" s="99"/>
      <c r="F1211" s="104"/>
      <c r="G1211" s="104"/>
      <c r="H1211" s="104"/>
      <c r="I1211" s="225"/>
      <c r="J1211" s="226"/>
      <c r="U1211" s="8"/>
    </row>
    <row r="1212" spans="2:21" s="2" customFormat="1">
      <c r="B1212" s="230"/>
      <c r="C1212" s="413"/>
      <c r="D1212" s="232"/>
      <c r="E1212" s="99"/>
      <c r="F1212" s="104"/>
      <c r="G1212" s="104"/>
      <c r="H1212" s="104"/>
      <c r="I1212" s="225"/>
      <c r="J1212" s="226"/>
      <c r="U1212" s="8"/>
    </row>
    <row r="1213" spans="2:21" s="2" customFormat="1">
      <c r="B1213" s="230"/>
      <c r="C1213" s="413"/>
      <c r="D1213" s="232"/>
      <c r="E1213" s="99"/>
      <c r="F1213" s="104"/>
      <c r="G1213" s="104"/>
      <c r="H1213" s="104"/>
      <c r="I1213" s="225"/>
      <c r="J1213" s="226"/>
      <c r="U1213" s="8"/>
    </row>
    <row r="1214" spans="2:21" s="2" customFormat="1">
      <c r="B1214" s="230"/>
      <c r="C1214" s="413"/>
      <c r="D1214" s="232"/>
      <c r="E1214" s="99"/>
      <c r="F1214" s="104"/>
      <c r="G1214" s="104"/>
      <c r="H1214" s="104"/>
      <c r="I1214" s="225"/>
      <c r="J1214" s="226"/>
      <c r="U1214" s="8"/>
    </row>
    <row r="1215" spans="2:21" s="2" customFormat="1">
      <c r="B1215" s="230"/>
      <c r="C1215" s="413"/>
      <c r="D1215" s="232"/>
      <c r="E1215" s="99"/>
      <c r="F1215" s="104"/>
      <c r="G1215" s="104"/>
      <c r="H1215" s="104"/>
      <c r="I1215" s="225"/>
      <c r="J1215" s="226"/>
      <c r="U1215" s="8"/>
    </row>
    <row r="1216" spans="2:21" s="2" customFormat="1">
      <c r="B1216" s="230"/>
      <c r="C1216" s="413"/>
      <c r="D1216" s="232"/>
      <c r="E1216" s="99"/>
      <c r="F1216" s="104"/>
      <c r="G1216" s="104"/>
      <c r="H1216" s="104"/>
      <c r="I1216" s="225"/>
      <c r="J1216" s="226"/>
      <c r="U1216" s="8"/>
    </row>
    <row r="1217" spans="2:21" s="2" customFormat="1">
      <c r="B1217" s="230"/>
      <c r="C1217" s="413"/>
      <c r="D1217" s="232"/>
      <c r="E1217" s="99"/>
      <c r="F1217" s="104"/>
      <c r="G1217" s="104"/>
      <c r="H1217" s="104"/>
      <c r="I1217" s="225"/>
      <c r="J1217" s="226"/>
      <c r="U1217" s="8"/>
    </row>
    <row r="1218" spans="2:21" s="2" customFormat="1">
      <c r="B1218" s="230"/>
      <c r="C1218" s="413"/>
      <c r="D1218" s="232"/>
      <c r="E1218" s="99"/>
      <c r="F1218" s="104"/>
      <c r="G1218" s="104"/>
      <c r="H1218" s="104"/>
      <c r="I1218" s="225"/>
      <c r="J1218" s="226"/>
      <c r="U1218" s="8"/>
    </row>
    <row r="1219" spans="2:21" s="2" customFormat="1">
      <c r="B1219" s="230"/>
      <c r="C1219" s="413"/>
      <c r="D1219" s="232"/>
      <c r="E1219" s="99"/>
      <c r="F1219" s="104"/>
      <c r="G1219" s="104"/>
      <c r="H1219" s="104"/>
      <c r="I1219" s="225"/>
      <c r="J1219" s="226"/>
      <c r="U1219" s="8"/>
    </row>
    <row r="1220" spans="2:21" s="2" customFormat="1">
      <c r="B1220" s="230"/>
      <c r="C1220" s="413"/>
      <c r="D1220" s="232"/>
      <c r="E1220" s="99"/>
      <c r="F1220" s="104"/>
      <c r="G1220" s="104"/>
      <c r="H1220" s="104"/>
      <c r="I1220" s="225"/>
      <c r="J1220" s="226"/>
      <c r="U1220" s="8"/>
    </row>
    <row r="1221" spans="2:21" s="2" customFormat="1">
      <c r="B1221" s="230"/>
      <c r="C1221" s="413"/>
      <c r="D1221" s="232"/>
      <c r="E1221" s="99"/>
      <c r="F1221" s="104"/>
      <c r="G1221" s="104"/>
      <c r="H1221" s="104"/>
      <c r="I1221" s="225"/>
      <c r="J1221" s="226"/>
      <c r="U1221" s="8"/>
    </row>
    <row r="1222" spans="2:21" s="2" customFormat="1">
      <c r="B1222" s="230"/>
      <c r="C1222" s="413"/>
      <c r="D1222" s="232"/>
      <c r="E1222" s="99"/>
      <c r="F1222" s="104"/>
      <c r="G1222" s="104"/>
      <c r="H1222" s="104"/>
      <c r="I1222" s="225"/>
      <c r="J1222" s="226"/>
      <c r="U1222" s="8"/>
    </row>
    <row r="1223" spans="2:21" s="2" customFormat="1">
      <c r="B1223" s="230"/>
      <c r="C1223" s="413"/>
      <c r="D1223" s="232"/>
      <c r="E1223" s="99"/>
      <c r="F1223" s="104"/>
      <c r="G1223" s="104"/>
      <c r="H1223" s="104"/>
      <c r="I1223" s="225"/>
      <c r="J1223" s="226"/>
      <c r="U1223" s="8"/>
    </row>
    <row r="1224" spans="2:21" s="2" customFormat="1">
      <c r="B1224" s="230"/>
      <c r="C1224" s="413"/>
      <c r="D1224" s="232"/>
      <c r="E1224" s="99"/>
      <c r="F1224" s="104"/>
      <c r="G1224" s="104"/>
      <c r="H1224" s="104"/>
      <c r="I1224" s="225"/>
      <c r="J1224" s="226"/>
      <c r="U1224" s="8"/>
    </row>
    <row r="1225" spans="2:21" s="2" customFormat="1">
      <c r="B1225" s="230"/>
      <c r="C1225" s="413"/>
      <c r="D1225" s="232"/>
      <c r="E1225" s="99"/>
      <c r="F1225" s="104"/>
      <c r="G1225" s="104"/>
      <c r="H1225" s="104"/>
      <c r="I1225" s="225"/>
      <c r="J1225" s="226"/>
      <c r="U1225" s="8"/>
    </row>
    <row r="1226" spans="2:21" s="2" customFormat="1">
      <c r="B1226" s="230"/>
      <c r="C1226" s="413"/>
      <c r="D1226" s="232"/>
      <c r="E1226" s="99"/>
      <c r="F1226" s="104"/>
      <c r="G1226" s="104"/>
      <c r="H1226" s="104"/>
      <c r="I1226" s="225"/>
      <c r="J1226" s="226"/>
      <c r="U1226" s="8"/>
    </row>
    <row r="1227" spans="2:21" s="2" customFormat="1">
      <c r="B1227" s="230"/>
      <c r="C1227" s="413"/>
      <c r="D1227" s="232"/>
      <c r="E1227" s="99"/>
      <c r="F1227" s="104"/>
      <c r="G1227" s="104"/>
      <c r="H1227" s="104"/>
      <c r="I1227" s="225"/>
      <c r="J1227" s="226"/>
      <c r="U1227" s="8"/>
    </row>
    <row r="1228" spans="2:21" s="2" customFormat="1">
      <c r="B1228" s="230"/>
      <c r="C1228" s="413"/>
      <c r="D1228" s="232"/>
      <c r="E1228" s="99"/>
      <c r="F1228" s="104"/>
      <c r="G1228" s="104"/>
      <c r="H1228" s="104"/>
      <c r="I1228" s="225"/>
      <c r="J1228" s="226"/>
      <c r="U1228" s="8"/>
    </row>
    <row r="1229" spans="2:21" s="2" customFormat="1">
      <c r="B1229" s="230"/>
      <c r="C1229" s="413"/>
      <c r="D1229" s="232"/>
      <c r="E1229" s="99"/>
      <c r="F1229" s="104"/>
      <c r="G1229" s="104"/>
      <c r="H1229" s="104"/>
      <c r="I1229" s="225"/>
      <c r="J1229" s="226"/>
      <c r="U1229" s="8"/>
    </row>
    <row r="1230" spans="2:21" s="2" customFormat="1">
      <c r="B1230" s="230"/>
      <c r="C1230" s="413"/>
      <c r="D1230" s="232"/>
      <c r="E1230" s="99"/>
      <c r="F1230" s="104"/>
      <c r="G1230" s="104"/>
      <c r="H1230" s="104"/>
      <c r="I1230" s="225"/>
      <c r="J1230" s="226"/>
      <c r="U1230" s="8"/>
    </row>
    <row r="1231" spans="2:21" s="2" customFormat="1">
      <c r="B1231" s="230"/>
      <c r="C1231" s="413"/>
      <c r="D1231" s="232"/>
      <c r="E1231" s="99"/>
      <c r="F1231" s="104"/>
      <c r="G1231" s="104"/>
      <c r="H1231" s="104"/>
      <c r="I1231" s="225"/>
      <c r="J1231" s="226"/>
      <c r="U1231" s="8"/>
    </row>
    <row r="1232" spans="2:21" s="2" customFormat="1">
      <c r="B1232" s="230"/>
      <c r="C1232" s="413"/>
      <c r="D1232" s="232"/>
      <c r="E1232" s="99"/>
      <c r="F1232" s="104"/>
      <c r="G1232" s="104"/>
      <c r="H1232" s="104"/>
      <c r="I1232" s="225"/>
      <c r="J1232" s="226"/>
      <c r="U1232" s="8"/>
    </row>
    <row r="1233" spans="2:21" s="2" customFormat="1">
      <c r="B1233" s="230"/>
      <c r="C1233" s="413"/>
      <c r="D1233" s="232"/>
      <c r="E1233" s="99"/>
      <c r="F1233" s="104"/>
      <c r="G1233" s="104"/>
      <c r="H1233" s="104"/>
      <c r="I1233" s="225"/>
      <c r="J1233" s="226"/>
      <c r="U1233" s="8"/>
    </row>
    <row r="1234" spans="2:21" s="2" customFormat="1">
      <c r="B1234" s="230"/>
      <c r="C1234" s="413"/>
      <c r="D1234" s="232"/>
      <c r="E1234" s="99"/>
      <c r="F1234" s="104"/>
      <c r="G1234" s="104"/>
      <c r="H1234" s="104"/>
      <c r="I1234" s="225"/>
      <c r="J1234" s="226"/>
      <c r="U1234" s="8"/>
    </row>
    <row r="1235" spans="2:21" s="2" customFormat="1">
      <c r="B1235" s="230"/>
      <c r="C1235" s="413"/>
      <c r="D1235" s="232"/>
      <c r="E1235" s="99"/>
      <c r="F1235" s="104"/>
      <c r="G1235" s="104"/>
      <c r="H1235" s="104"/>
      <c r="I1235" s="225"/>
      <c r="J1235" s="226"/>
      <c r="U1235" s="8"/>
    </row>
    <row r="1236" spans="2:21" s="2" customFormat="1">
      <c r="B1236" s="230"/>
      <c r="C1236" s="413"/>
      <c r="D1236" s="232"/>
      <c r="E1236" s="99"/>
      <c r="F1236" s="104"/>
      <c r="G1236" s="104"/>
      <c r="H1236" s="104"/>
      <c r="I1236" s="225"/>
      <c r="J1236" s="226"/>
      <c r="U1236" s="8"/>
    </row>
    <row r="1237" spans="2:21" s="2" customFormat="1">
      <c r="B1237" s="230"/>
      <c r="C1237" s="413"/>
      <c r="D1237" s="232"/>
      <c r="E1237" s="99"/>
      <c r="F1237" s="104"/>
      <c r="G1237" s="104"/>
      <c r="H1237" s="104"/>
      <c r="I1237" s="225"/>
      <c r="J1237" s="226"/>
      <c r="U1237" s="8"/>
    </row>
    <row r="1238" spans="2:21" s="2" customFormat="1">
      <c r="B1238" s="230"/>
      <c r="C1238" s="413"/>
      <c r="D1238" s="232"/>
      <c r="E1238" s="99"/>
      <c r="F1238" s="104"/>
      <c r="G1238" s="104"/>
      <c r="H1238" s="104"/>
      <c r="I1238" s="225"/>
      <c r="J1238" s="226"/>
      <c r="U1238" s="8"/>
    </row>
  </sheetData>
  <mergeCells count="103">
    <mergeCell ref="I2:J2"/>
    <mergeCell ref="U1:U2"/>
    <mergeCell ref="D2:E2"/>
    <mergeCell ref="C493:E493"/>
    <mergeCell ref="C505:E505"/>
    <mergeCell ref="C577:E577"/>
    <mergeCell ref="C589:E589"/>
    <mergeCell ref="C601:E601"/>
    <mergeCell ref="C517:E517"/>
    <mergeCell ref="C529:E529"/>
    <mergeCell ref="C541:E541"/>
    <mergeCell ref="C553:E553"/>
    <mergeCell ref="C565:E565"/>
    <mergeCell ref="C433:E433"/>
    <mergeCell ref="C445:E445"/>
    <mergeCell ref="C457:E457"/>
    <mergeCell ref="C469:E469"/>
    <mergeCell ref="C481:E481"/>
    <mergeCell ref="C373:E373"/>
    <mergeCell ref="C385:E385"/>
    <mergeCell ref="C397:E397"/>
    <mergeCell ref="C409:E409"/>
    <mergeCell ref="C421:E421"/>
    <mergeCell ref="C313:E313"/>
    <mergeCell ref="C325:E325"/>
    <mergeCell ref="C25:E25"/>
    <mergeCell ref="C37:E37"/>
    <mergeCell ref="C49:E49"/>
    <mergeCell ref="C61:E61"/>
    <mergeCell ref="C337:E337"/>
    <mergeCell ref="C349:E349"/>
    <mergeCell ref="C361:E361"/>
    <mergeCell ref="C253:E253"/>
    <mergeCell ref="C265:E265"/>
    <mergeCell ref="C277:E277"/>
    <mergeCell ref="C289:E289"/>
    <mergeCell ref="C301:E301"/>
    <mergeCell ref="C193:E193"/>
    <mergeCell ref="C205:E205"/>
    <mergeCell ref="C217:E217"/>
    <mergeCell ref="C229:E229"/>
    <mergeCell ref="C241:E241"/>
    <mergeCell ref="B94:B97"/>
    <mergeCell ref="B106:B109"/>
    <mergeCell ref="C97:E97"/>
    <mergeCell ref="C109:E109"/>
    <mergeCell ref="C121:E121"/>
    <mergeCell ref="B250:B253"/>
    <mergeCell ref="C133:E133"/>
    <mergeCell ref="C145:E145"/>
    <mergeCell ref="C157:E157"/>
    <mergeCell ref="C169:E169"/>
    <mergeCell ref="C181:E181"/>
    <mergeCell ref="B10:B13"/>
    <mergeCell ref="B22:B25"/>
    <mergeCell ref="B34:B37"/>
    <mergeCell ref="B46:B49"/>
    <mergeCell ref="B58:B61"/>
    <mergeCell ref="B454:B457"/>
    <mergeCell ref="B466:B469"/>
    <mergeCell ref="C13:E13"/>
    <mergeCell ref="C73:E73"/>
    <mergeCell ref="C85:E85"/>
    <mergeCell ref="B262:B265"/>
    <mergeCell ref="B130:B133"/>
    <mergeCell ref="B142:B145"/>
    <mergeCell ref="B154:B157"/>
    <mergeCell ref="B166:B169"/>
    <mergeCell ref="B178:B181"/>
    <mergeCell ref="B190:B193"/>
    <mergeCell ref="B202:B205"/>
    <mergeCell ref="B214:B217"/>
    <mergeCell ref="B226:B229"/>
    <mergeCell ref="B238:B241"/>
    <mergeCell ref="B118:B121"/>
    <mergeCell ref="B70:B73"/>
    <mergeCell ref="B82:B85"/>
    <mergeCell ref="B478:B481"/>
    <mergeCell ref="B406:B409"/>
    <mergeCell ref="B274:B277"/>
    <mergeCell ref="B286:B289"/>
    <mergeCell ref="B298:B301"/>
    <mergeCell ref="B310:B313"/>
    <mergeCell ref="B322:B325"/>
    <mergeCell ref="B334:B337"/>
    <mergeCell ref="B346:B349"/>
    <mergeCell ref="B358:B361"/>
    <mergeCell ref="B370:B373"/>
    <mergeCell ref="B382:B385"/>
    <mergeCell ref="B394:B397"/>
    <mergeCell ref="B418:B421"/>
    <mergeCell ref="B430:B433"/>
    <mergeCell ref="B442:B445"/>
    <mergeCell ref="B490:B493"/>
    <mergeCell ref="B502:B505"/>
    <mergeCell ref="B514:B517"/>
    <mergeCell ref="B598:B601"/>
    <mergeCell ref="B562:B565"/>
    <mergeCell ref="B574:B577"/>
    <mergeCell ref="B526:B529"/>
    <mergeCell ref="B538:B541"/>
    <mergeCell ref="B550:B553"/>
    <mergeCell ref="B586:B589"/>
  </mergeCells>
  <phoneticPr fontId="33" type="noConversion"/>
  <conditionalFormatting sqref="B8 I2 F1">
    <cfRule type="cellIs" dxfId="58" priority="161" operator="greaterThan">
      <formula>0</formula>
    </cfRule>
  </conditionalFormatting>
  <conditionalFormatting sqref="I2">
    <cfRule type="cellIs" dxfId="57" priority="109" operator="lessThan">
      <formula>0</formula>
    </cfRule>
    <cfRule type="cellIs" dxfId="56" priority="110" operator="greaterThan">
      <formula>0</formula>
    </cfRule>
    <cfRule type="cellIs" dxfId="55" priority="111" operator="greaterThan">
      <formula>0</formula>
    </cfRule>
  </conditionalFormatting>
  <conditionalFormatting sqref="B20">
    <cfRule type="cellIs" dxfId="54" priority="108" operator="greaterThan">
      <formula>0</formula>
    </cfRule>
  </conditionalFormatting>
  <conditionalFormatting sqref="B32">
    <cfRule type="cellIs" dxfId="53" priority="56" operator="greaterThan">
      <formula>0</formula>
    </cfRule>
  </conditionalFormatting>
  <conditionalFormatting sqref="B44">
    <cfRule type="cellIs" dxfId="52" priority="55" operator="greaterThan">
      <formula>0</formula>
    </cfRule>
  </conditionalFormatting>
  <conditionalFormatting sqref="B56">
    <cfRule type="cellIs" dxfId="51" priority="54" operator="greaterThan">
      <formula>0</formula>
    </cfRule>
  </conditionalFormatting>
  <conditionalFormatting sqref="B68">
    <cfRule type="cellIs" dxfId="50" priority="53" operator="greaterThan">
      <formula>0</formula>
    </cfRule>
  </conditionalFormatting>
  <conditionalFormatting sqref="B80">
    <cfRule type="cellIs" dxfId="49" priority="52" operator="greaterThan">
      <formula>0</formula>
    </cfRule>
  </conditionalFormatting>
  <conditionalFormatting sqref="B92">
    <cfRule type="cellIs" dxfId="48" priority="51" operator="greaterThan">
      <formula>0</formula>
    </cfRule>
  </conditionalFormatting>
  <conditionalFormatting sqref="B104">
    <cfRule type="cellIs" dxfId="47" priority="50" operator="greaterThan">
      <formula>0</formula>
    </cfRule>
  </conditionalFormatting>
  <conditionalFormatting sqref="B116">
    <cfRule type="cellIs" dxfId="46" priority="49" operator="greaterThan">
      <formula>0</formula>
    </cfRule>
  </conditionalFormatting>
  <conditionalFormatting sqref="B128">
    <cfRule type="cellIs" dxfId="45" priority="48" operator="greaterThan">
      <formula>0</formula>
    </cfRule>
  </conditionalFormatting>
  <conditionalFormatting sqref="B140">
    <cfRule type="cellIs" dxfId="44" priority="47" operator="greaterThan">
      <formula>0</formula>
    </cfRule>
  </conditionalFormatting>
  <conditionalFormatting sqref="B152">
    <cfRule type="cellIs" dxfId="43" priority="46" operator="greaterThan">
      <formula>0</formula>
    </cfRule>
  </conditionalFormatting>
  <conditionalFormatting sqref="B164">
    <cfRule type="cellIs" dxfId="42" priority="45" operator="greaterThan">
      <formula>0</formula>
    </cfRule>
  </conditionalFormatting>
  <conditionalFormatting sqref="B176">
    <cfRule type="cellIs" dxfId="41" priority="44" operator="greaterThan">
      <formula>0</formula>
    </cfRule>
  </conditionalFormatting>
  <conditionalFormatting sqref="B188">
    <cfRule type="cellIs" dxfId="40" priority="43" operator="greaterThan">
      <formula>0</formula>
    </cfRule>
  </conditionalFormatting>
  <conditionalFormatting sqref="B200">
    <cfRule type="cellIs" dxfId="39" priority="42" operator="greaterThan">
      <formula>0</formula>
    </cfRule>
  </conditionalFormatting>
  <conditionalFormatting sqref="B212">
    <cfRule type="cellIs" dxfId="38" priority="41" operator="greaterThan">
      <formula>0</formula>
    </cfRule>
  </conditionalFormatting>
  <conditionalFormatting sqref="B224">
    <cfRule type="cellIs" dxfId="37" priority="40" operator="greaterThan">
      <formula>0</formula>
    </cfRule>
  </conditionalFormatting>
  <conditionalFormatting sqref="B236">
    <cfRule type="cellIs" dxfId="36" priority="39" operator="greaterThan">
      <formula>0</formula>
    </cfRule>
  </conditionalFormatting>
  <conditionalFormatting sqref="B248">
    <cfRule type="cellIs" dxfId="35" priority="38" operator="greaterThan">
      <formula>0</formula>
    </cfRule>
  </conditionalFormatting>
  <conditionalFormatting sqref="B260">
    <cfRule type="cellIs" dxfId="34" priority="37" operator="greaterThan">
      <formula>0</formula>
    </cfRule>
  </conditionalFormatting>
  <conditionalFormatting sqref="B272">
    <cfRule type="cellIs" dxfId="33" priority="36" operator="greaterThan">
      <formula>0</formula>
    </cfRule>
  </conditionalFormatting>
  <conditionalFormatting sqref="B284">
    <cfRule type="cellIs" dxfId="32" priority="35" operator="greaterThan">
      <formula>0</formula>
    </cfRule>
  </conditionalFormatting>
  <conditionalFormatting sqref="B296">
    <cfRule type="cellIs" dxfId="31" priority="34" operator="greaterThan">
      <formula>0</formula>
    </cfRule>
  </conditionalFormatting>
  <conditionalFormatting sqref="B308">
    <cfRule type="cellIs" dxfId="30" priority="33" operator="greaterThan">
      <formula>0</formula>
    </cfRule>
  </conditionalFormatting>
  <conditionalFormatting sqref="B320">
    <cfRule type="cellIs" dxfId="29" priority="32" operator="greaterThan">
      <formula>0</formula>
    </cfRule>
  </conditionalFormatting>
  <conditionalFormatting sqref="B332">
    <cfRule type="cellIs" dxfId="28" priority="31" operator="greaterThan">
      <formula>0</formula>
    </cfRule>
  </conditionalFormatting>
  <conditionalFormatting sqref="B344">
    <cfRule type="cellIs" dxfId="27" priority="30" operator="greaterThan">
      <formula>0</formula>
    </cfRule>
  </conditionalFormatting>
  <conditionalFormatting sqref="B356">
    <cfRule type="cellIs" dxfId="26" priority="29" operator="greaterThan">
      <formula>0</formula>
    </cfRule>
  </conditionalFormatting>
  <conditionalFormatting sqref="B368">
    <cfRule type="cellIs" dxfId="25" priority="28" operator="greaterThan">
      <formula>0</formula>
    </cfRule>
  </conditionalFormatting>
  <conditionalFormatting sqref="B380">
    <cfRule type="cellIs" dxfId="24" priority="27" operator="greaterThan">
      <formula>0</formula>
    </cfRule>
  </conditionalFormatting>
  <conditionalFormatting sqref="B392">
    <cfRule type="cellIs" dxfId="23" priority="26" operator="greaterThan">
      <formula>0</formula>
    </cfRule>
  </conditionalFormatting>
  <conditionalFormatting sqref="B404">
    <cfRule type="cellIs" dxfId="22" priority="25" operator="greaterThan">
      <formula>0</formula>
    </cfRule>
  </conditionalFormatting>
  <conditionalFormatting sqref="B416">
    <cfRule type="cellIs" dxfId="21" priority="24" operator="greaterThan">
      <formula>0</formula>
    </cfRule>
  </conditionalFormatting>
  <conditionalFormatting sqref="B428">
    <cfRule type="cellIs" dxfId="20" priority="23" operator="greaterThan">
      <formula>0</formula>
    </cfRule>
  </conditionalFormatting>
  <conditionalFormatting sqref="B440">
    <cfRule type="cellIs" dxfId="19" priority="22" operator="greaterThan">
      <formula>0</formula>
    </cfRule>
  </conditionalFormatting>
  <conditionalFormatting sqref="B452">
    <cfRule type="cellIs" dxfId="18" priority="21" operator="greaterThan">
      <formula>0</formula>
    </cfRule>
  </conditionalFormatting>
  <conditionalFormatting sqref="B464">
    <cfRule type="cellIs" dxfId="17" priority="20" operator="greaterThan">
      <formula>0</formula>
    </cfRule>
  </conditionalFormatting>
  <conditionalFormatting sqref="B476">
    <cfRule type="cellIs" dxfId="16" priority="19" operator="greaterThan">
      <formula>0</formula>
    </cfRule>
  </conditionalFormatting>
  <conditionalFormatting sqref="B488">
    <cfRule type="cellIs" dxfId="15" priority="18" operator="greaterThan">
      <formula>0</formula>
    </cfRule>
  </conditionalFormatting>
  <conditionalFormatting sqref="B500">
    <cfRule type="cellIs" dxfId="14" priority="17" operator="greaterThan">
      <formula>0</formula>
    </cfRule>
  </conditionalFormatting>
  <conditionalFormatting sqref="B512">
    <cfRule type="cellIs" dxfId="13" priority="16" operator="greaterThan">
      <formula>0</formula>
    </cfRule>
  </conditionalFormatting>
  <conditionalFormatting sqref="B524">
    <cfRule type="cellIs" dxfId="12" priority="15" operator="greaterThan">
      <formula>0</formula>
    </cfRule>
  </conditionalFormatting>
  <conditionalFormatting sqref="B536">
    <cfRule type="cellIs" dxfId="11" priority="14" operator="greaterThan">
      <formula>0</formula>
    </cfRule>
  </conditionalFormatting>
  <conditionalFormatting sqref="B548">
    <cfRule type="cellIs" dxfId="10" priority="13" operator="greaterThan">
      <formula>0</formula>
    </cfRule>
  </conditionalFormatting>
  <conditionalFormatting sqref="B560">
    <cfRule type="cellIs" dxfId="9" priority="12" operator="greaterThan">
      <formula>0</formula>
    </cfRule>
  </conditionalFormatting>
  <conditionalFormatting sqref="B572">
    <cfRule type="cellIs" dxfId="8" priority="11" operator="greaterThan">
      <formula>0</formula>
    </cfRule>
  </conditionalFormatting>
  <conditionalFormatting sqref="B584">
    <cfRule type="cellIs" dxfId="7" priority="10" operator="greaterThan">
      <formula>0</formula>
    </cfRule>
  </conditionalFormatting>
  <conditionalFormatting sqref="B596">
    <cfRule type="cellIs" dxfId="6" priority="9" operator="greaterThan">
      <formula>0</formula>
    </cfRule>
  </conditionalFormatting>
  <conditionalFormatting sqref="T2">
    <cfRule type="cellIs" dxfId="5" priority="8" operator="greaterThan">
      <formula>0</formula>
    </cfRule>
  </conditionalFormatting>
  <conditionalFormatting sqref="B1:B1048576">
    <cfRule type="containsText" dxfId="4" priority="6" operator="containsText" text="AOC Incomplete">
      <formula>NOT(ISERROR(SEARCH("AOC Incomplete",B1)))</formula>
    </cfRule>
  </conditionalFormatting>
  <conditionalFormatting sqref="B3:B601">
    <cfRule type="containsText" dxfId="3" priority="5" operator="containsText" text="AOC Incomplete">
      <formula>NOT(ISERROR(SEARCH("AOC Incomplete",B3)))</formula>
    </cfRule>
  </conditionalFormatting>
  <conditionalFormatting sqref="B315 B303 B291 B279 B267 B255 B243 B231 B219 B207 B195 B183 B171 B159 B147 B135 B123 B111 B99 B87 B75 B63 B51 B39 B27 B15 B3 B327 B339 B351 B363 B375 B387 B399 B411 B423 B435 B447 B459 B471 B483 B495 B507 B519 B531 B543 B555 B567 B579 B591">
    <cfRule type="containsText" dxfId="2" priority="4" operator="containsText" text="Incomplete">
      <formula>NOT(ISERROR(SEARCH("Incomplete",B3)))</formula>
    </cfRule>
  </conditionalFormatting>
  <conditionalFormatting sqref="F1">
    <cfRule type="cellIs" dxfId="1" priority="1" operator="lessThan">
      <formula>0</formula>
    </cfRule>
    <cfRule type="cellIs" dxfId="0" priority="2" operator="greaterThan">
      <formula>0</formula>
    </cfRule>
  </conditionalFormatting>
  <dataValidations count="1">
    <dataValidation type="list" allowBlank="1" showInputMessage="1" showErrorMessage="1" sqref="B15 B567 B555 B543 B531 B519 B507 B495 B483 B471 B459 B447 B435 B423 B411 B399 B387 B375 B363 B351 B339 B327 B3 B315 B579 B303 B291 B279 B267 B255 B243 B231 B219 B207 B195 B183 B171 B159 B147 B135 B123 B111 B99 B87 B75 B63 B51 B39 B27 B591" xr:uid="{D82B9173-0122-4678-848D-42FD822DE29E}">
      <formula1>$T$4:$T$8</formula1>
    </dataValidation>
  </dataValidations>
  <printOptions horizontalCentered="1"/>
  <pageMargins left="0.25" right="0.25" top="0.25" bottom="0.5" header="0.3" footer="0.3"/>
  <pageSetup scale="72" orientation="landscape" r:id="rId1"/>
  <headerFooter>
    <oddFooter>&amp;LArizona Department of Education&amp;CPage &amp;P of 17&amp;RTitle IV-A Student Support and Academic Enrichment Grant</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2E8EEEC-55C3-43FD-857E-6BC03A43D411}">
          <x14:formula1>
            <xm:f>'Budget Balance Summary'!$C$85:$C$91</xm:f>
          </x14:formula1>
          <xm:sqref>D4:D12 D580:D588 D16:D24 D28:D36 D40:D48 D52:D60 D64:D72 D76:D84 D88:D96 D100:D108 D112:D120 D124:D132 D136:D144 D148:D156 D160:D168 D172:D180 D184:D192 D196:D204 D208:D216 D220:D228 D232:D240 D244:D252 D256:D264 D268:D276 D280:D288 D292:D300 D304:D312 D316:D324 D328:D336 D340:D348 D352:D360 D364:D372 D376:D384 D388:D396 D400:D408 D412:D420 D424:D432 D436:D444 D448:D456 D460:D468 D472:D480 D496:D504 D484:D492 D508:D516 D520:D528 D532:D540 D544:D552 D556:D564 D568:D576 D592:D600</xm:sqref>
        </x14:dataValidation>
        <x14:dataValidation type="list" allowBlank="1" showInputMessage="1" showErrorMessage="1" xr:uid="{C19D2CA5-4F0E-4EE4-92C6-9DEDD77E45B5}">
          <x14:formula1>
            <xm:f>'Budget Balance Summary'!$A$85:$A$125</xm:f>
          </x14:formula1>
          <xm:sqref>E4:E12 E16:E24 E28:E36 E40:E48 E52:E60 E64:E72 E76:E84 E88:E96 E100:E108 E112:E120 E124:E132 E136:E144 E148:E156 E160:E168 E172:E180 E184:E192 E196:E204 E208:E216 E220:E228 E232:E240 E244:E252 E256:E264 E268:E276 E280:E288 E292:E300 E304:E312 E316:E324 E328:E336 E340:E348 E352:E360 E364:E372 E376:E384 E388:E396 E400:E408 E412:E420 E424:E432 E436:E444 E448:E456 E460:E468 E472:E480 E484:E492 E496:E504 E508:E516 E520:E528 E532:E540 E544:E552 E556:E564 E568:E576 E580:E588 E592:E600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7C906-2B0F-4DB0-95CC-CE2CA0CA0DAF}">
  <sheetPr>
    <tabColor theme="1"/>
  </sheetPr>
  <dimension ref="A1:J7"/>
  <sheetViews>
    <sheetView workbookViewId="0">
      <selection activeCell="A3" sqref="A3"/>
    </sheetView>
  </sheetViews>
  <sheetFormatPr defaultColWidth="0" defaultRowHeight="5.25" customHeight="1" zeroHeight="1"/>
  <cols>
    <col min="1" max="1" width="22.5703125" style="2" customWidth="1"/>
    <col min="2" max="3" width="16.7109375" style="2" customWidth="1"/>
    <col min="4" max="4" width="17" style="2" customWidth="1"/>
    <col min="5" max="5" width="16.7109375" style="2" customWidth="1"/>
    <col min="6" max="6" width="14.7109375" style="2" customWidth="1"/>
    <col min="7" max="7" width="22" style="2" customWidth="1"/>
    <col min="8" max="8" width="11" style="2" customWidth="1"/>
    <col min="9" max="9" width="5.42578125" style="2" customWidth="1"/>
    <col min="10" max="10" width="0" style="2" hidden="1" customWidth="1"/>
    <col min="11" max="16384" width="5.42578125" style="2" hidden="1"/>
  </cols>
  <sheetData>
    <row r="1" spans="1:7" ht="23.25" customHeight="1">
      <c r="A1" s="371" t="s">
        <v>235</v>
      </c>
    </row>
    <row r="2" spans="1:7" ht="31.5" customHeight="1">
      <c r="A2" s="546" t="s">
        <v>199</v>
      </c>
      <c r="B2" s="546"/>
      <c r="C2" s="547" t="s">
        <v>200</v>
      </c>
      <c r="D2" s="548"/>
      <c r="E2" s="545" t="str">
        <f>'Budget Summary'!A2</f>
        <v>LEA Name</v>
      </c>
      <c r="F2" s="545"/>
      <c r="G2" s="545"/>
    </row>
    <row r="3" spans="1:7" s="5" customFormat="1" ht="53.25" customHeight="1">
      <c r="A3" s="372" t="str">
        <f>'Budget Summary'!D1</f>
        <v>FY23</v>
      </c>
      <c r="B3" s="308" t="s">
        <v>201</v>
      </c>
      <c r="C3" s="175" t="s">
        <v>202</v>
      </c>
      <c r="D3" s="176" t="s">
        <v>203</v>
      </c>
      <c r="E3" s="179" t="s">
        <v>204</v>
      </c>
      <c r="F3" s="176" t="s">
        <v>205</v>
      </c>
      <c r="G3" s="304" t="s">
        <v>106</v>
      </c>
    </row>
    <row r="4" spans="1:7" s="5" customFormat="1" ht="30" customHeight="1">
      <c r="A4" s="310" t="s">
        <v>206</v>
      </c>
      <c r="B4" s="180">
        <f>'Category Totals'!D99</f>
        <v>0</v>
      </c>
      <c r="C4" s="180">
        <f>'Category Totals'!E99</f>
        <v>0</v>
      </c>
      <c r="D4" s="180">
        <f>'Category Totals'!F99</f>
        <v>0</v>
      </c>
      <c r="E4" s="181">
        <f>'Category Totals'!G99</f>
        <v>0</v>
      </c>
      <c r="F4" s="182">
        <f>'Category Totals'!I99</f>
        <v>0</v>
      </c>
      <c r="G4" s="305">
        <f>SUM(B4:F4)</f>
        <v>0</v>
      </c>
    </row>
    <row r="5" spans="1:7" s="5" customFormat="1" ht="30" customHeight="1">
      <c r="A5" s="311" t="s">
        <v>188</v>
      </c>
      <c r="B5" s="183">
        <f>'Category Totals'!D100</f>
        <v>0</v>
      </c>
      <c r="C5" s="183">
        <f>'Category Totals'!E100</f>
        <v>0</v>
      </c>
      <c r="D5" s="183">
        <f>'Category Totals'!F100</f>
        <v>0</v>
      </c>
      <c r="E5" s="184">
        <f>'Category Totals'!G100</f>
        <v>0</v>
      </c>
      <c r="F5" s="185">
        <f>'Category Totals'!I100</f>
        <v>0</v>
      </c>
      <c r="G5" s="306">
        <f>SUM(B5:F5)</f>
        <v>0</v>
      </c>
    </row>
    <row r="6" spans="1:7" s="5" customFormat="1" ht="27" customHeight="1">
      <c r="A6" s="312" t="s">
        <v>106</v>
      </c>
      <c r="B6" s="309">
        <f t="shared" ref="B6" si="0">SUM(B4:B5)</f>
        <v>0</v>
      </c>
      <c r="C6" s="177">
        <f>SUM(C4:C5)</f>
        <v>0</v>
      </c>
      <c r="D6" s="177">
        <f>SUM(D4:D5)</f>
        <v>0</v>
      </c>
      <c r="E6" s="177">
        <f>SUM(E4:E5)</f>
        <v>0</v>
      </c>
      <c r="F6" s="178">
        <f>SUM(F4:F5)</f>
        <v>0</v>
      </c>
      <c r="G6" s="307">
        <f>SUM(G4:G5)</f>
        <v>0</v>
      </c>
    </row>
    <row r="7" spans="1:7" ht="24.75" customHeight="1"/>
  </sheetData>
  <mergeCells count="3">
    <mergeCell ref="E2:G2"/>
    <mergeCell ref="A2:B2"/>
    <mergeCell ref="C2:D2"/>
  </mergeCells>
  <printOptions horizontalCentered="1"/>
  <pageMargins left="0.7" right="0.7" top="0.75" bottom="0.75" header="0.3" footer="0.3"/>
  <pageSetup scale="75" orientation="landscape"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d7f00378-845f-4a0a-b4d3-bb359c7bba79" xsi:nil="true"/>
    <ProjectTitle xmlns="d7f00378-845f-4a0a-b4d3-bb359c7bba79">Template</ProjectTitle>
    <TaxCatchAll xmlns="f69ac7c7-1a2e-46bd-a988-685139f8f258" xsi:nil="true"/>
    <lcf76f155ced4ddcb4097134ff3c332f xmlns="d7f00378-845f-4a0a-b4d3-bb359c7bba79">
      <Terms xmlns="http://schemas.microsoft.com/office/infopath/2007/PartnerControls"/>
    </lcf76f155ced4ddcb4097134ff3c332f>
    <TitleIV_x002d_ASpecialist xmlns="d7f00378-845f-4a0a-b4d3-bb359c7bba79" xsi:nil="true"/>
    <TitleIProgramSpecialist xmlns="d7f00378-845f-4a0a-b4d3-bb359c7bba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9EEA145C01BF4A9B923CBE8FFEA961" ma:contentTypeVersion="20" ma:contentTypeDescription="Create a new document." ma:contentTypeScope="" ma:versionID="f469b91595976797faf8923d02e2b3da">
  <xsd:schema xmlns:xsd="http://www.w3.org/2001/XMLSchema" xmlns:xs="http://www.w3.org/2001/XMLSchema" xmlns:p="http://schemas.microsoft.com/office/2006/metadata/properties" xmlns:ns2="d7f00378-845f-4a0a-b4d3-bb359c7bba79" xmlns:ns3="65be2ccf-7fc2-4456-aa64-618de98f7d31" xmlns:ns4="f69ac7c7-1a2e-46bd-a988-685139f8f258" targetNamespace="http://schemas.microsoft.com/office/2006/metadata/properties" ma:root="true" ma:fieldsID="973e1a10fd691b41b45732f2dacde9b6" ns2:_="" ns3:_="" ns4:_="">
    <xsd:import namespace="d7f00378-845f-4a0a-b4d3-bb359c7bba79"/>
    <xsd:import namespace="65be2ccf-7fc2-4456-aa64-618de98f7d31"/>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2:ProjectTitle" minOccurs="0"/>
                <xsd:element ref="ns2:MediaServiceAutoKeyPoints" minOccurs="0"/>
                <xsd:element ref="ns2:MediaServiceKeyPoints" minOccurs="0"/>
                <xsd:element ref="ns2:Category"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TitleIProgramSpecialist" minOccurs="0"/>
                <xsd:element ref="ns2:TitleIV_x002d_ASpeciali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f00378-845f-4a0a-b4d3-bb359c7bb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rojectTitle" ma:index="10" nillable="true" ma:displayName="Project Title Field" ma:description="FY23 Review Comments for TI, II" ma:format="Dropdown" ma:internalName="ProjectTitl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Category" ma:index="13" nillable="true" ma:displayName="Category" ma:format="Dropdown" ma:internalName="Category">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ternalName="MediaServiceLocation" ma:readOnly="true">
      <xsd:simpleType>
        <xsd:restriction base="dms:Text"/>
      </xsd:simpleType>
    </xsd:element>
    <xsd:element name="TitleIProgramSpecialist" ma:index="26" nillable="true" ma:displayName="Title I Specialist" ma:format="Dropdown" ma:internalName="TitleIProgramSpecialist">
      <xsd:simpleType>
        <xsd:restriction base="dms:Text">
          <xsd:maxLength value="255"/>
        </xsd:restriction>
      </xsd:simpleType>
    </xsd:element>
    <xsd:element name="TitleIV_x002d_ASpecialist" ma:index="27" nillable="true" ma:displayName="Title IV-A Specialist" ma:format="Dropdown" ma:internalName="TitleIV_x002d_ASpecialis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be2ccf-7fc2-4456-aa64-618de98f7d3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a4c72312-020f-4be6-9a88-53d78483ed09}" ma:internalName="TaxCatchAll" ma:showField="CatchAllData" ma:web="65be2ccf-7fc2-4456-aa64-618de98f7d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0CC1AC-50BC-4AFE-9ED4-674A89F48FCA}">
  <ds:schemaRefs>
    <ds:schemaRef ds:uri="http://schemas.microsoft.com/sharepoint/v3/contenttype/forms"/>
  </ds:schemaRefs>
</ds:datastoreItem>
</file>

<file path=customXml/itemProps2.xml><?xml version="1.0" encoding="utf-8"?>
<ds:datastoreItem xmlns:ds="http://schemas.openxmlformats.org/officeDocument/2006/customXml" ds:itemID="{5C49A677-D7C8-4C6C-A25F-AE69F2765730}">
  <ds:schemaRefs>
    <ds:schemaRef ds:uri="http://schemas.microsoft.com/office/2006/metadata/properties"/>
    <ds:schemaRef ds:uri="http://schemas.microsoft.com/office/infopath/2007/PartnerControls"/>
    <ds:schemaRef ds:uri="d7f00378-845f-4a0a-b4d3-bb359c7bba79"/>
    <ds:schemaRef ds:uri="f69ac7c7-1a2e-46bd-a988-685139f8f258"/>
  </ds:schemaRefs>
</ds:datastoreItem>
</file>

<file path=customXml/itemProps3.xml><?xml version="1.0" encoding="utf-8"?>
<ds:datastoreItem xmlns:ds="http://schemas.openxmlformats.org/officeDocument/2006/customXml" ds:itemID="{B7310E42-0215-403B-A9FF-2B5145B35A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f00378-845f-4a0a-b4d3-bb359c7bba79"/>
    <ds:schemaRef ds:uri="65be2ccf-7fc2-4456-aa64-618de98f7d31"/>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Budget Summary</vt:lpstr>
      <vt:lpstr>Budget Balance Summary</vt:lpstr>
      <vt:lpstr>Category Totals</vt:lpstr>
      <vt:lpstr>Private Schools</vt:lpstr>
      <vt:lpstr>Worksheet Totals</vt:lpstr>
      <vt:lpstr>'Budget Balance Summary'!Print_Area</vt:lpstr>
      <vt:lpstr>'Budget Summary'!Print_Area</vt:lpstr>
      <vt:lpstr>'Category Totals'!Print_Area</vt:lpstr>
      <vt:lpstr>Instructions!Print_Area</vt:lpstr>
      <vt:lpstr>'Private Schools'!Print_Area</vt:lpstr>
      <vt:lpstr>'Worksheet Totals'!Print_Area</vt:lpstr>
      <vt:lpstr>'Category Totals'!Print_Titles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Title IV-A LEA Review Workbook</dc:title>
  <dc:subject>Title IV-A LEA Review Workbook</dc:subject>
  <dc:creator>Sandra Skelton</dc:creator>
  <cp:keywords>Title IV-A Tool</cp:keywords>
  <dc:description/>
  <cp:lastModifiedBy>Skelton, Sandra</cp:lastModifiedBy>
  <cp:revision/>
  <cp:lastPrinted>2022-12-21T21:17:47Z</cp:lastPrinted>
  <dcterms:created xsi:type="dcterms:W3CDTF">2018-04-16T21:08:41Z</dcterms:created>
  <dcterms:modified xsi:type="dcterms:W3CDTF">2022-12-22T17:17:32Z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0x010100109EEA145C01BF4A9B923CBE8FFEA961</vt:lpwstr>
  </property>
  <property fmtid="{D5CDD505-2E9C-101B-9397-08002B2CF9AE}" pid="3" name="MediaServiceImageTags">
    <vt:lpwstr/>
  </property>
</Properties>
</file>