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13_ncr:1_{777AE5D8-EFCA-4EB3-962C-A7C38DE902C1}" xr6:coauthVersionLast="45" xr6:coauthVersionMax="45" xr10:uidLastSave="{00000000-0000-0000-0000-000000000000}"/>
  <bookViews>
    <workbookView xWindow="150" yWindow="465" windowWidth="20145" windowHeight="10425" activeTab="2" xr2:uid="{00000000-000D-0000-FFFF-FFFF00000000}"/>
  </bookViews>
  <sheets>
    <sheet name="INSTRUCTIONS" sheetId="35" r:id="rId1"/>
    <sheet name="Comments&amp;Additional Info" sheetId="58" r:id="rId2"/>
    <sheet name="Central" sheetId="1" r:id="rId3"/>
    <sheet name="Leased Central" sheetId="10" r:id="rId4"/>
    <sheet name="Snowflake" sheetId="8" r:id="rId5"/>
    <sheet name="Show Low" sheetId="59" r:id="rId6"/>
    <sheet name="Blue Ridge" sheetId="60" r:id="rId7"/>
    <sheet name="Round Valley" sheetId="70" r:id="rId8"/>
    <sheet name="Mogollon" sheetId="71" r:id="rId9"/>
    <sheet name="Payson" sheetId="72" r:id="rId10"/>
    <sheet name="St Johns" sheetId="73" r:id="rId11"/>
    <sheet name="Holbrook" sheetId="74" r:id="rId12"/>
    <sheet name="Joseph City" sheetId="75" r:id="rId13"/>
    <sheet name="Winslow" sheetId="76" r:id="rId14"/>
    <sheet name="Alchesay" sheetId="77" r:id="rId15"/>
    <sheet name=" Member District 12" sheetId="78" r:id="rId16"/>
  </sheets>
  <definedNames>
    <definedName name="_xlnm.Print_Area" localSheetId="15">' Member District 12'!$A$1:$K$100</definedName>
    <definedName name="_xlnm.Print_Area" localSheetId="14">Alchesay!$A$1:$K$100</definedName>
    <definedName name="_xlnm.Print_Area" localSheetId="6">'Blue Ridge'!$A$1:$K$100</definedName>
    <definedName name="_xlnm.Print_Area" localSheetId="2">Central!$A$1:$K$100</definedName>
    <definedName name="_xlnm.Print_Area" localSheetId="11">Holbrook!$A$1:$K$100</definedName>
    <definedName name="_xlnm.Print_Area" localSheetId="0">INSTRUCTIONS!$A$1:$C$14</definedName>
    <definedName name="_xlnm.Print_Area" localSheetId="12">'Joseph City'!$A$1:$K$100</definedName>
    <definedName name="_xlnm.Print_Area" localSheetId="3">'Leased Central'!$A$1:$K$100</definedName>
    <definedName name="_xlnm.Print_Area" localSheetId="8">Mogollon!$A$1:$K$100</definedName>
    <definedName name="_xlnm.Print_Area" localSheetId="9">Payson!$A$1:$K$100</definedName>
    <definedName name="_xlnm.Print_Area" localSheetId="7">'Round Valley'!$A$1:$K$100</definedName>
    <definedName name="_xlnm.Print_Area" localSheetId="5">'Show Low'!$A$1:$K$100</definedName>
    <definedName name="_xlnm.Print_Area" localSheetId="4">Snowflake!$A$1:$K$100</definedName>
    <definedName name="_xlnm.Print_Area" localSheetId="10">'St Johns'!$A$1:$K$100</definedName>
    <definedName name="_xlnm.Print_Area" localSheetId="13">Winslow!$A$1:$K$100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77" l="1"/>
  <c r="H42" i="77"/>
  <c r="G42" i="77"/>
  <c r="G95" i="77" s="1"/>
  <c r="F42" i="77"/>
  <c r="E42" i="77"/>
  <c r="D42" i="77" s="1"/>
  <c r="J34" i="77"/>
  <c r="H34" i="77"/>
  <c r="H95" i="77" s="1"/>
  <c r="G34" i="77"/>
  <c r="F34" i="77"/>
  <c r="E34" i="77"/>
  <c r="D34" i="77" s="1"/>
  <c r="I29" i="77"/>
  <c r="H29" i="77"/>
  <c r="G29" i="77"/>
  <c r="F29" i="77"/>
  <c r="D29" i="77" s="1"/>
  <c r="E29" i="77"/>
  <c r="G27" i="77"/>
  <c r="F27" i="77"/>
  <c r="E27" i="77"/>
  <c r="E95" i="77" s="1"/>
  <c r="D67" i="8"/>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95" i="78" s="1"/>
  <c r="K2" i="78" s="1"/>
  <c r="K6" i="78" s="1"/>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F95" i="77"/>
  <c r="D17" i="77"/>
  <c r="D18" i="77"/>
  <c r="D20" i="77"/>
  <c r="D21" i="77"/>
  <c r="D22" i="77"/>
  <c r="D23" i="77"/>
  <c r="D24" i="77"/>
  <c r="D25" i="77"/>
  <c r="D26" i="77"/>
  <c r="D28" i="77"/>
  <c r="D30" i="77"/>
  <c r="D31" i="77"/>
  <c r="D32" i="77"/>
  <c r="D33" i="77"/>
  <c r="D35" i="77"/>
  <c r="D36" i="77"/>
  <c r="D37" i="77"/>
  <c r="D38" i="77"/>
  <c r="D39" i="77"/>
  <c r="D40" i="77"/>
  <c r="D41"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95" i="76" s="1"/>
  <c r="K2" i="76" s="1"/>
  <c r="K6" i="76" s="1"/>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95" i="75" s="1"/>
  <c r="K2" i="75" s="1"/>
  <c r="K6" i="75" s="1"/>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95" i="74" s="1"/>
  <c r="K2" i="74" s="1"/>
  <c r="K6" i="74" s="1"/>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95" i="73" s="1"/>
  <c r="K2" i="73" s="1"/>
  <c r="K6" i="73" s="1"/>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95" i="72" s="1"/>
  <c r="K2" i="72" s="1"/>
  <c r="K6" i="72" s="1"/>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95" i="71" s="1"/>
  <c r="K2" i="71" s="1"/>
  <c r="K6" i="71" s="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95" i="70" s="1"/>
  <c r="K2" i="70" s="1"/>
  <c r="K6" i="70" s="1"/>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95" i="60" s="1"/>
  <c r="K2" i="60" s="1"/>
  <c r="K6" i="60" s="1"/>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95" i="8" s="1"/>
  <c r="K2" i="8" s="1"/>
  <c r="K6" i="8" s="1"/>
  <c r="D17" i="8"/>
  <c r="D12" i="10"/>
  <c r="B12" i="10"/>
  <c r="D12" i="60"/>
  <c r="B12" i="60"/>
  <c r="D12" i="59"/>
  <c r="B12" i="59"/>
  <c r="D12" i="8"/>
  <c r="B12" i="8"/>
  <c r="K95" i="60"/>
  <c r="J95" i="60"/>
  <c r="I95" i="60"/>
  <c r="H95" i="60"/>
  <c r="G95" i="60"/>
  <c r="F95" i="60"/>
  <c r="E95" i="60"/>
  <c r="K95" i="59"/>
  <c r="J95" i="59"/>
  <c r="I95" i="59"/>
  <c r="H95" i="59"/>
  <c r="G95" i="59"/>
  <c r="F95" i="59"/>
  <c r="E95" i="59"/>
  <c r="D95" i="59"/>
  <c r="K2" i="59" s="1"/>
  <c r="K6" i="59" s="1"/>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s="1"/>
  <c r="K5" i="10" s="1"/>
  <c r="J7" i="10" s="1"/>
  <c r="K95" i="1"/>
  <c r="J95" i="1"/>
  <c r="I95" i="1"/>
  <c r="H95" i="1"/>
  <c r="G95" i="1"/>
  <c r="F95" i="1"/>
  <c r="E95" i="1"/>
  <c r="D95" i="1" l="1"/>
  <c r="K2" i="1" s="1"/>
  <c r="K5" i="1" s="1"/>
  <c r="D27" i="77"/>
  <c r="D95" i="77" s="1"/>
  <c r="K2" i="77" s="1"/>
  <c r="K6" i="77" s="1"/>
</calcChain>
</file>

<file path=xl/sharedStrings.xml><?xml version="1.0" encoding="utf-8"?>
<sst xmlns="http://schemas.openxmlformats.org/spreadsheetml/2006/main" count="2587" uniqueCount="266">
  <si>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</si>
  <si>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</si>
  <si>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</si>
  <si>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</si>
  <si>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</si>
  <si>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</si>
  <si>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</si>
  <si>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</si>
  <si>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</si>
  <si>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</si>
  <si>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</si>
  <si>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</si>
  <si>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</si>
  <si>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</si>
  <si>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</si>
  <si>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</si>
  <si>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</si>
  <si>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</si>
  <si>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</si>
  <si>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</si>
  <si>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</si>
  <si>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</si>
  <si>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</si>
  <si>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</si>
  <si>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</si>
  <si>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</si>
  <si>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</si>
  <si>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</si>
  <si>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</si>
  <si>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</si>
  <si>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</si>
  <si>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</si>
  <si>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</si>
  <si>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</si>
  <si>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</si>
  <si>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</si>
  <si>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</si>
  <si>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</si>
  <si>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</si>
  <si>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</si>
  <si>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</si>
  <si>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</si>
  <si>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</si>
  <si>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</si>
  <si>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</si>
  <si>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</si>
  <si>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</si>
  <si>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</si>
  <si>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</si>
  <si>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</si>
  <si>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</si>
  <si>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</si>
  <si>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</si>
  <si>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</si>
  <si>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</si>
  <si>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</si>
  <si>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</si>
  <si>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</si>
  <si>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</si>
  <si>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</si>
  <si>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</si>
  <si>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</si>
  <si>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</si>
  <si>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</si>
  <si>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</si>
  <si>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</si>
  <si>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</si>
  <si>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</si>
  <si>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</si>
  <si>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</si>
  <si>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</si>
  <si>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</si>
  <si>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</si>
  <si>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</si>
  <si>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</si>
  <si>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</si>
  <si>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</si>
  <si>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</si>
  <si>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</si>
  <si>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</si>
  <si>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</si>
  <si>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</si>
  <si>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</si>
  <si>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</si>
  <si>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</si>
  <si>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</si>
  <si>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</si>
  <si>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</si>
  <si>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</si>
  <si>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</si>
  <si>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</si>
  <si>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</si>
  <si>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</si>
  <si>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</si>
  <si>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</si>
  <si>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</si>
  <si>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</si>
  <si>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</si>
  <si>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</si>
  <si>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</si>
  <si>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</si>
  <si>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</si>
  <si>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</si>
  <si>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</si>
  <si>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</si>
  <si>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</si>
  <si>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</si>
  <si>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</si>
  <si>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</si>
  <si>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</si>
  <si>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</si>
  <si>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</si>
  <si>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</si>
  <si>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</si>
  <si>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</si>
  <si>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</si>
  <si>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</si>
  <si>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</si>
  <si>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</si>
  <si>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</si>
  <si>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</si>
  <si>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</si>
  <si>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</si>
  <si>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</si>
  <si>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</si>
  <si>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</si>
  <si>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</si>
  <si>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</si>
  <si>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</si>
  <si>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</si>
  <si>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</si>
  <si>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</si>
  <si>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</si>
  <si>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</si>
  <si>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</si>
  <si>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</si>
  <si>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</si>
  <si>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</si>
  <si>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</si>
  <si>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</si>
  <si>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</si>
  <si>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</si>
  <si>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</si>
  <si>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</si>
  <si>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</si>
  <si>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</si>
  <si>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</si>
  <si>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</si>
  <si>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</si>
  <si>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</si>
  <si>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</si>
  <si>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</si>
  <si>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</si>
  <si>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</si>
  <si>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</si>
  <si>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</si>
  <si>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</si>
  <si>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</si>
  <si>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</si>
  <si>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</si>
  <si>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</si>
  <si>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</si>
  <si>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</si>
  <si>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</si>
  <si>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</si>
  <si>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</si>
  <si>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</si>
  <si>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</si>
  <si>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</si>
  <si>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</si>
  <si>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</si>
  <si>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</si>
  <si>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</si>
  <si>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</si>
  <si>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</si>
  <si>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</si>
  <si>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</si>
  <si>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</si>
  <si>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</si>
  <si>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</si>
  <si>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</si>
  <si>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</si>
  <si>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</si>
  <si>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</si>
  <si>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</si>
  <si>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</si>
  <si>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</si>
  <si>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</si>
  <si>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</si>
  <si>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</si>
  <si>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</si>
  <si>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</si>
  <si>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</si>
  <si>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</si>
  <si>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</si>
  <si>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</si>
  <si>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</si>
  <si>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</si>
  <si>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</si>
  <si>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</si>
  <si>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</si>
  <si>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</si>
  <si>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</si>
  <si>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</si>
  <si>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</si>
  <si>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</si>
  <si>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</si>
  <si>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</si>
  <si>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</si>
  <si>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</si>
  <si>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</si>
  <si>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</si>
  <si>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</si>
  <si>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</si>
  <si>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</si>
  <si>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</si>
  <si>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</si>
  <si>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</si>
  <si>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</si>
  <si>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</si>
  <si>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</si>
  <si>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</si>
  <si>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</si>
  <si>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</si>
  <si>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</si>
  <si>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</si>
  <si>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</si>
  <si>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</si>
  <si>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</si>
  <si>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</si>
  <si>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</si>
  <si>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</si>
  <si>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</si>
  <si>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</si>
  <si>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</si>
  <si>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</si>
  <si>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</si>
  <si>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</si>
  <si>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</si>
  <si>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</si>
  <si>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</si>
  <si>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</si>
  <si>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Round Valley Unified School District</t>
  </si>
  <si>
    <t>Heber-Overgaard Unified School District</t>
  </si>
  <si>
    <t>Payson Unified School District</t>
  </si>
  <si>
    <t xml:space="preserve">Holbrook Unified School District </t>
  </si>
  <si>
    <t>Joseph City Unified School District</t>
  </si>
  <si>
    <t>NAVIT- Northern Arizona Vocational Institute of Technology</t>
  </si>
  <si>
    <t>090835</t>
  </si>
  <si>
    <t>Snowflake Unified School District</t>
  </si>
  <si>
    <t>090205</t>
  </si>
  <si>
    <t>090210</t>
  </si>
  <si>
    <t xml:space="preserve">Blue Ridge Unified School District </t>
  </si>
  <si>
    <t>090232</t>
  </si>
  <si>
    <t>010210</t>
  </si>
  <si>
    <t>090206</t>
  </si>
  <si>
    <t>040210</t>
  </si>
  <si>
    <t>St. Johns Unified School District</t>
  </si>
  <si>
    <t>010201</t>
  </si>
  <si>
    <t>090203</t>
  </si>
  <si>
    <t>090202</t>
  </si>
  <si>
    <t xml:space="preserve">Winslow Unified School District </t>
  </si>
  <si>
    <t>090201</t>
  </si>
  <si>
    <t>Whiteriver Unified School District</t>
  </si>
  <si>
    <t>090220</t>
  </si>
  <si>
    <t xml:space="preserve">Show Low Unified School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</si>
</sst>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9">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indent="1"/>
      <protection locked="0"/>
    </xf>
    <xf numFmtId="44" fontId="4" fillId="0" borderId="45"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xf numFmtId="44" fontId="4" fillId="0" borderId="47"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protection locked="0"/>
    </xf>
    <xf numFmtId="44" fontId="4" fillId="0" borderId="45" xfId="1" applyFont="1" applyFill="1" applyBorder="1" applyAlignment="1" applyProtection="1">
      <alignment horizontal="left" vertical="center"/>
      <protection locked="0"/>
    </xf>
    <xf numFmtId="44" fontId="4" fillId="0" borderId="47" xfId="1" applyFont="1" applyFill="1" applyBorder="1" applyAlignment="1" applyProtection="1">
      <alignment horizontal="left" vertical="center"/>
      <protection locked="0"/>
    </xf>
    <xf numFmtId="44" fontId="4" fillId="0" borderId="5" xfId="1" applyFont="1" applyFill="1" applyBorder="1" applyAlignment="1" applyProtection="1">
      <alignment horizontal="left" vertical="center" indent="1"/>
      <protection locked="0"/>
    </xf>
    <xf numFmtId="44" fontId="4" fillId="0" borderId="0" xfId="1" applyFont="1" applyFill="1" applyBorder="1" applyAlignment="1" applyProtection="1">
      <alignment horizontal="left" vertical="center" indent="1"/>
      <protection locked="0"/>
    </xf>
    <xf numFmtId="44" fontId="4" fillId="0" borderId="23" xfId="1" applyFont="1" applyFill="1" applyBorder="1" applyAlignment="1" applyProtection="1">
      <alignment horizontal="left" vertical="center" indent="1"/>
      <protection locked="0"/>
    </xf>
    <xf numFmtId="0" fontId="5" fillId="0" borderId="32" xfId="2" quotePrefix="1"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xf>
    <xf numFmtId="0" fontId="3" fillId="0" borderId="39" xfId="2" applyFont="1" applyBorder="1" applyAlignment="1" applyProtection="1">
      <alignment horizontal="left" vertical="center" indent="1"/>
    </xf>
    <xf numFmtId="44" fontId="4" fillId="0" borderId="13" xfId="1" applyFont="1" applyBorder="1" applyAlignment="1" applyProtection="1">
      <alignment vertical="center"/>
      <protection locked="0"/>
    </xf>
    <xf numFmtId="0" fontId="3" fillId="0" borderId="13" xfId="2" applyFont="1" applyBorder="1" applyAlignment="1" applyProtection="1">
      <alignment horizontal="left" vertical="center" indent="1"/>
    </xf>
    <xf numFmtId="44" fontId="4" fillId="0" borderId="6" xfId="1" applyFont="1" applyBorder="1" applyAlignment="1" applyProtection="1">
      <alignment vertical="center"/>
      <protection locked="0"/>
    </xf>
    <xf numFmtId="0" fontId="3" fillId="0" borderId="48" xfId="2" applyFont="1" applyBorder="1" applyAlignment="1" applyProtection="1">
      <alignment horizontal="left" vertical="center" indent="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48D06349-B8EF-4F1D-B82D-ED098FFE97B4}"/>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205" t="s">
        <v>234</v>
      </c>
      <c r="B1" s="205"/>
    </row>
    <row r="2" spans="1:3" ht="15" customHeight="1" x14ac:dyDescent="0.2">
      <c r="A2" s="205" t="s">
        <v>167</v>
      </c>
      <c r="B2" s="205"/>
    </row>
    <row r="3" spans="1:3" ht="15" customHeight="1" x14ac:dyDescent="0.2">
      <c r="A3" s="205" t="s">
        <v>194</v>
      </c>
      <c r="B3" s="205"/>
    </row>
    <row r="4" spans="1:3" ht="15" customHeight="1" x14ac:dyDescent="0.2">
      <c r="A4" s="115"/>
      <c r="B4" s="115"/>
    </row>
    <row r="5" spans="1:3" ht="30" customHeight="1" x14ac:dyDescent="0.2">
      <c r="A5" s="206" t="s">
        <v>152</v>
      </c>
      <c r="B5" s="206"/>
      <c r="C5" s="206"/>
    </row>
    <row r="6" spans="1:3" ht="15" customHeight="1" x14ac:dyDescent="0.2"/>
    <row r="7" spans="1:3" ht="15" customHeight="1" x14ac:dyDescent="0.2">
      <c r="A7" s="118" t="s">
        <v>195</v>
      </c>
      <c r="B7" s="119" t="s">
        <v>196</v>
      </c>
      <c r="C7" s="120"/>
    </row>
    <row r="8" spans="1:3" ht="29.25" customHeight="1" x14ac:dyDescent="0.2">
      <c r="A8" s="118"/>
      <c r="B8" s="166" t="s">
        <v>239</v>
      </c>
      <c r="C8" s="120"/>
    </row>
    <row r="9" spans="1:3" ht="15" customHeight="1" x14ac:dyDescent="0.2">
      <c r="A9" s="121">
        <v>1</v>
      </c>
      <c r="B9" s="122" t="s">
        <v>197</v>
      </c>
      <c r="C9" s="123"/>
    </row>
    <row r="10" spans="1:3" ht="15" customHeight="1" x14ac:dyDescent="0.2">
      <c r="A10" s="124">
        <v>2</v>
      </c>
      <c r="B10" s="122" t="s">
        <v>156</v>
      </c>
      <c r="C10" s="123"/>
    </row>
    <row r="11" spans="1:3" ht="15" customHeight="1" x14ac:dyDescent="0.2">
      <c r="A11" s="124"/>
      <c r="B11" s="122" t="s">
        <v>236</v>
      </c>
      <c r="C11" s="123"/>
    </row>
    <row r="12" spans="1:3" ht="15" customHeight="1" x14ac:dyDescent="0.2">
      <c r="A12" s="124">
        <v>3</v>
      </c>
      <c r="B12" s="122" t="s">
        <v>198</v>
      </c>
      <c r="C12" s="123"/>
    </row>
    <row r="13" spans="1:3" ht="15" customHeight="1" x14ac:dyDescent="0.2">
      <c r="A13" s="124">
        <v>4</v>
      </c>
      <c r="B13" s="122" t="s">
        <v>157</v>
      </c>
      <c r="C13" s="123"/>
    </row>
    <row r="14" spans="1:3" ht="25.5" customHeight="1" x14ac:dyDescent="0.2">
      <c r="A14" s="124">
        <v>5</v>
      </c>
      <c r="B14" s="122" t="s">
        <v>237</v>
      </c>
      <c r="C14" s="123"/>
    </row>
    <row r="15" spans="1:3" ht="15" customHeight="1" x14ac:dyDescent="0.2">
      <c r="A15" s="124"/>
      <c r="B15" s="117" t="s">
        <v>153</v>
      </c>
      <c r="C15" s="123"/>
    </row>
    <row r="16" spans="1:3" ht="15" customHeight="1" x14ac:dyDescent="0.2">
      <c r="A16" s="124"/>
      <c r="B16" s="117" t="s">
        <v>154</v>
      </c>
      <c r="C16" s="123"/>
    </row>
    <row r="17" spans="1:11" ht="15" customHeight="1" x14ac:dyDescent="0.2">
      <c r="A17" s="124"/>
      <c r="B17" s="117" t="s">
        <v>155</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158</v>
      </c>
      <c r="C42" s="123"/>
    </row>
    <row r="43" spans="1:3" ht="51" x14ac:dyDescent="0.2">
      <c r="A43" s="124"/>
      <c r="B43" s="122" t="s">
        <v>159</v>
      </c>
      <c r="C43" s="123"/>
    </row>
    <row r="44" spans="1:3" ht="17.25" customHeight="1" x14ac:dyDescent="0.2">
      <c r="A44" s="124">
        <v>6</v>
      </c>
      <c r="B44" s="167" t="s">
        <v>240</v>
      </c>
      <c r="C44" s="123"/>
    </row>
    <row r="45" spans="1:3" ht="15.75" customHeight="1" x14ac:dyDescent="0.2">
      <c r="A45" s="124">
        <v>7</v>
      </c>
      <c r="B45" s="122" t="s">
        <v>199</v>
      </c>
      <c r="C45" s="123"/>
    </row>
    <row r="46" spans="1:3" x14ac:dyDescent="0.2">
      <c r="A46" s="124"/>
      <c r="B46" s="126"/>
      <c r="C46" s="123"/>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764598.64000000013</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v>4910.9799999999996</v>
      </c>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769509.62000000011</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769509.62</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244</v>
      </c>
      <c r="C11" s="257"/>
      <c r="D11" s="198" t="s">
        <v>256</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68" t="str">
        <f>Central!B12</f>
        <v>NAVIT- Northern Arizona Vocational Institute of Technology</v>
      </c>
      <c r="C12" s="268"/>
      <c r="D12" s="198"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f t="shared" si="0"/>
        <v>95193.520000000019</v>
      </c>
      <c r="E22" s="178">
        <v>57207.5</v>
      </c>
      <c r="F22" s="178">
        <v>17155.29</v>
      </c>
      <c r="G22" s="178">
        <v>2778.05</v>
      </c>
      <c r="H22" s="178">
        <v>2911.13</v>
      </c>
      <c r="I22" s="178">
        <v>0</v>
      </c>
      <c r="J22" s="179">
        <v>6533.46</v>
      </c>
      <c r="K22" s="181">
        <v>8608.09</v>
      </c>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f t="shared" si="0"/>
        <v>107342.88</v>
      </c>
      <c r="E27" s="178">
        <v>55532.11</v>
      </c>
      <c r="F27" s="178">
        <v>17212.93</v>
      </c>
      <c r="G27" s="178">
        <v>389.5</v>
      </c>
      <c r="H27" s="178">
        <v>4902.2</v>
      </c>
      <c r="I27" s="178">
        <v>13278.36</v>
      </c>
      <c r="J27" s="179">
        <v>7199.62</v>
      </c>
      <c r="K27" s="181">
        <v>8828.1600000000017</v>
      </c>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t="str">
        <f t="shared" si="0"/>
        <v/>
      </c>
      <c r="E29" s="178"/>
      <c r="F29" s="178"/>
      <c r="G29" s="178"/>
      <c r="H29" s="178"/>
      <c r="I29" s="178"/>
      <c r="J29" s="179"/>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f t="shared" si="0"/>
        <v>104383.45000000001</v>
      </c>
      <c r="E34" s="178">
        <v>59255.1</v>
      </c>
      <c r="F34" s="178">
        <v>17885.2</v>
      </c>
      <c r="G34" s="178">
        <v>647.6</v>
      </c>
      <c r="H34" s="178">
        <v>404.87</v>
      </c>
      <c r="I34" s="178">
        <v>16160.53</v>
      </c>
      <c r="J34" s="179">
        <v>1202</v>
      </c>
      <c r="K34" s="181">
        <v>8828.1500000000015</v>
      </c>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f t="shared" si="0"/>
        <v>149407.47</v>
      </c>
      <c r="E36" s="178">
        <v>60596.24</v>
      </c>
      <c r="F36" s="178">
        <v>19273.509999999998</v>
      </c>
      <c r="G36" s="178">
        <v>557.47</v>
      </c>
      <c r="H36" s="178">
        <v>10171.27</v>
      </c>
      <c r="I36" s="178">
        <v>47845.919999999998</v>
      </c>
      <c r="J36" s="179">
        <v>2370</v>
      </c>
      <c r="K36" s="181">
        <v>8593.0600000000013</v>
      </c>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t="str">
        <f t="shared" si="0"/>
        <v/>
      </c>
      <c r="E40" s="178"/>
      <c r="F40" s="178"/>
      <c r="G40" s="178"/>
      <c r="H40" s="178"/>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t="str">
        <f t="shared" si="0"/>
        <v/>
      </c>
      <c r="E53" s="178"/>
      <c r="F53" s="178"/>
      <c r="G53" s="178"/>
      <c r="H53" s="178"/>
      <c r="I53" s="178"/>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t="str">
        <f t="shared" si="0"/>
        <v/>
      </c>
      <c r="E61" s="178"/>
      <c r="F61" s="178"/>
      <c r="G61" s="178"/>
      <c r="H61" s="178"/>
      <c r="I61" s="178"/>
      <c r="J61" s="179"/>
      <c r="K61" s="181"/>
      <c r="L61" s="62"/>
      <c r="M61" s="38"/>
    </row>
    <row r="62" spans="1:14" ht="24.95" customHeight="1" x14ac:dyDescent="0.25">
      <c r="A62" s="192" t="s">
        <v>115</v>
      </c>
      <c r="B62" s="193">
        <v>358</v>
      </c>
      <c r="C62" s="194" t="s">
        <v>216</v>
      </c>
      <c r="D62" s="156">
        <f t="shared" si="0"/>
        <v>119062.90999999999</v>
      </c>
      <c r="E62" s="178">
        <v>61470.62</v>
      </c>
      <c r="F62" s="178">
        <v>18376.3</v>
      </c>
      <c r="G62" s="178">
        <v>5906.15</v>
      </c>
      <c r="H62" s="178">
        <v>3026.97</v>
      </c>
      <c r="I62" s="178">
        <v>13444.79</v>
      </c>
      <c r="J62" s="179">
        <v>8009.94</v>
      </c>
      <c r="K62" s="181">
        <v>8828.14</v>
      </c>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f t="shared" si="0"/>
        <v>104882.43</v>
      </c>
      <c r="E68" s="178">
        <v>63070.44</v>
      </c>
      <c r="F68" s="178">
        <v>18005.47</v>
      </c>
      <c r="G68" s="178">
        <v>1575.7</v>
      </c>
      <c r="H68" s="178">
        <v>6074.11</v>
      </c>
      <c r="I68" s="178">
        <v>6113.51</v>
      </c>
      <c r="J68" s="179">
        <v>1215.05</v>
      </c>
      <c r="K68" s="181">
        <v>8828.1500000000015</v>
      </c>
      <c r="L68" s="62"/>
    </row>
    <row r="69" spans="1:12" ht="24.95" customHeight="1" x14ac:dyDescent="0.25">
      <c r="A69" s="192" t="s">
        <v>107</v>
      </c>
      <c r="B69" s="193">
        <v>354</v>
      </c>
      <c r="C69" s="194" t="s">
        <v>108</v>
      </c>
      <c r="D69" s="156" t="str">
        <f t="shared" si="0"/>
        <v/>
      </c>
      <c r="E69" s="178"/>
      <c r="F69" s="178"/>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t="str">
        <f t="shared" si="0"/>
        <v/>
      </c>
      <c r="E74" s="178"/>
      <c r="F74" s="178"/>
      <c r="G74" s="178"/>
      <c r="H74" s="178"/>
      <c r="I74" s="178"/>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f t="shared" si="0"/>
        <v>84325.98</v>
      </c>
      <c r="E76" s="178">
        <v>41796.03</v>
      </c>
      <c r="F76" s="178">
        <v>11770.14</v>
      </c>
      <c r="G76" s="178">
        <v>848.01</v>
      </c>
      <c r="H76" s="178">
        <v>3117.42</v>
      </c>
      <c r="I76" s="178">
        <v>16479.7</v>
      </c>
      <c r="J76" s="179">
        <v>1710.95</v>
      </c>
      <c r="K76" s="181">
        <v>8603.73</v>
      </c>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t="str">
        <f t="shared" si="0"/>
        <v/>
      </c>
      <c r="E79" s="178"/>
      <c r="F79" s="178"/>
      <c r="G79" s="178"/>
      <c r="H79" s="178"/>
      <c r="I79" s="178"/>
      <c r="J79" s="179"/>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764598.64000000013</v>
      </c>
      <c r="E95" s="103">
        <f t="shared" ref="E95:K95" si="2">SUM(E17:E94)</f>
        <v>398928.04000000004</v>
      </c>
      <c r="F95" s="103">
        <f t="shared" si="2"/>
        <v>119678.84</v>
      </c>
      <c r="G95" s="103">
        <f t="shared" si="2"/>
        <v>12702.480000000001</v>
      </c>
      <c r="H95" s="103">
        <f t="shared" si="2"/>
        <v>30607.97</v>
      </c>
      <c r="I95" s="103">
        <f t="shared" si="2"/>
        <v>113322.81</v>
      </c>
      <c r="J95" s="103">
        <f t="shared" si="2"/>
        <v>28241.02</v>
      </c>
      <c r="K95" s="103">
        <f t="shared" si="2"/>
        <v>61117.48000000001</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222819.61000000002</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222819.61000000002</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222819.61</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257</v>
      </c>
      <c r="C11" s="257"/>
      <c r="D11" s="198" t="s">
        <v>258</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165" t="s">
        <v>167</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f t="shared" si="0"/>
        <v>32445.51</v>
      </c>
      <c r="E27" s="178">
        <v>22106.45</v>
      </c>
      <c r="F27" s="178">
        <v>7338.15</v>
      </c>
      <c r="G27" s="178">
        <v>319.35000000000002</v>
      </c>
      <c r="H27" s="178">
        <v>2681.56</v>
      </c>
      <c r="I27" s="178">
        <v>0</v>
      </c>
      <c r="J27" s="179">
        <v>0</v>
      </c>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38815.869999999995</v>
      </c>
      <c r="E29" s="178">
        <v>28842.95</v>
      </c>
      <c r="F29" s="178">
        <v>9038.36</v>
      </c>
      <c r="G29" s="178">
        <v>532.25</v>
      </c>
      <c r="H29" s="178">
        <v>27.31</v>
      </c>
      <c r="I29" s="178">
        <v>0</v>
      </c>
      <c r="J29" s="179">
        <v>375</v>
      </c>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t="str">
        <f t="shared" si="0"/>
        <v/>
      </c>
      <c r="E34" s="178"/>
      <c r="F34" s="178"/>
      <c r="G34" s="178"/>
      <c r="H34" s="178"/>
      <c r="I34" s="178"/>
      <c r="J34" s="179"/>
      <c r="K34" s="181"/>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f t="shared" si="0"/>
        <v>73077.570000000007</v>
      </c>
      <c r="E36" s="178">
        <v>53346.61</v>
      </c>
      <c r="F36" s="178">
        <v>16130.18</v>
      </c>
      <c r="G36" s="178">
        <v>538.19000000000005</v>
      </c>
      <c r="H36" s="178">
        <v>3062.59</v>
      </c>
      <c r="I36" s="178">
        <v>0</v>
      </c>
      <c r="J36" s="179">
        <v>0</v>
      </c>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t="str">
        <f t="shared" si="0"/>
        <v/>
      </c>
      <c r="E40" s="178"/>
      <c r="F40" s="178"/>
      <c r="G40" s="178"/>
      <c r="H40" s="178"/>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f t="shared" si="0"/>
        <v>42953.98</v>
      </c>
      <c r="E53" s="178">
        <v>26362.44</v>
      </c>
      <c r="F53" s="178">
        <v>8525.0300000000007</v>
      </c>
      <c r="G53" s="178">
        <v>0</v>
      </c>
      <c r="H53" s="178">
        <v>5438.5</v>
      </c>
      <c r="I53" s="178">
        <v>1945.36</v>
      </c>
      <c r="J53" s="179">
        <v>682.65</v>
      </c>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t="str">
        <f t="shared" si="0"/>
        <v/>
      </c>
      <c r="E61" s="178"/>
      <c r="F61" s="178"/>
      <c r="G61" s="178"/>
      <c r="H61" s="178"/>
      <c r="I61" s="178"/>
      <c r="J61" s="179"/>
      <c r="K61" s="181"/>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t="str">
        <f t="shared" si="0"/>
        <v/>
      </c>
      <c r="E69" s="178"/>
      <c r="F69" s="178"/>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t="str">
        <f t="shared" si="0"/>
        <v/>
      </c>
      <c r="E74" s="178"/>
      <c r="F74" s="178"/>
      <c r="G74" s="178"/>
      <c r="H74" s="178"/>
      <c r="I74" s="178"/>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f t="shared" si="0"/>
        <v>35526.68</v>
      </c>
      <c r="E79" s="178">
        <v>22326.05</v>
      </c>
      <c r="F79" s="178">
        <v>7337.61</v>
      </c>
      <c r="G79" s="178">
        <v>0</v>
      </c>
      <c r="H79" s="178">
        <v>1293.7</v>
      </c>
      <c r="I79" s="178">
        <v>4394.32</v>
      </c>
      <c r="J79" s="179">
        <v>175</v>
      </c>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222819.61000000002</v>
      </c>
      <c r="E95" s="158">
        <f t="shared" ref="E95:K95" si="2">SUM(E17:E94)</f>
        <v>152984.5</v>
      </c>
      <c r="F95" s="158">
        <f t="shared" si="2"/>
        <v>48369.33</v>
      </c>
      <c r="G95" s="158">
        <f t="shared" si="2"/>
        <v>1389.79</v>
      </c>
      <c r="H95" s="158">
        <f t="shared" si="2"/>
        <v>12503.66</v>
      </c>
      <c r="I95" s="158">
        <f t="shared" si="2"/>
        <v>6339.6799999999994</v>
      </c>
      <c r="J95" s="158">
        <f t="shared" si="2"/>
        <v>1232.6500000000001</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210879.74999999997</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210879.74999999997</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210879.75</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245</v>
      </c>
      <c r="C11" s="257"/>
      <c r="D11" s="198" t="s">
        <v>259</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f t="shared" si="0"/>
        <v>7857.24</v>
      </c>
      <c r="E27" s="178">
        <v>5525.47</v>
      </c>
      <c r="F27" s="178">
        <v>2138.91</v>
      </c>
      <c r="G27" s="178">
        <v>89</v>
      </c>
      <c r="H27" s="178">
        <v>103.86</v>
      </c>
      <c r="I27" s="178"/>
      <c r="J27" s="179"/>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7664.38</v>
      </c>
      <c r="E29" s="178">
        <v>5525.47</v>
      </c>
      <c r="F29" s="178">
        <v>2138.91</v>
      </c>
      <c r="G29" s="178"/>
      <c r="H29" s="178"/>
      <c r="I29" s="178"/>
      <c r="J29" s="179"/>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f t="shared" si="0"/>
        <v>35287.509999999995</v>
      </c>
      <c r="E34" s="178">
        <v>25726.880000000001</v>
      </c>
      <c r="F34" s="178">
        <v>9480.32</v>
      </c>
      <c r="G34" s="178">
        <v>80.31</v>
      </c>
      <c r="H34" s="178"/>
      <c r="I34" s="178"/>
      <c r="J34" s="179"/>
      <c r="K34" s="181"/>
      <c r="M34" s="207"/>
      <c r="N34" s="207"/>
    </row>
    <row r="35" spans="1:23" s="89" customFormat="1" ht="24.95" customHeight="1" x14ac:dyDescent="0.25">
      <c r="A35" s="192" t="s">
        <v>46</v>
      </c>
      <c r="B35" s="193">
        <v>319</v>
      </c>
      <c r="C35" s="194" t="s">
        <v>223</v>
      </c>
      <c r="D35" s="156">
        <f t="shared" si="0"/>
        <v>7664.38</v>
      </c>
      <c r="E35" s="178">
        <v>5525.47</v>
      </c>
      <c r="F35" s="178">
        <v>2138.91</v>
      </c>
      <c r="G35" s="178"/>
      <c r="H35" s="178"/>
      <c r="I35" s="178"/>
      <c r="J35" s="179"/>
      <c r="K35" s="181"/>
      <c r="M35" s="207"/>
      <c r="N35" s="207"/>
    </row>
    <row r="36" spans="1:23" s="89" customFormat="1" ht="24.95" customHeight="1" x14ac:dyDescent="0.25">
      <c r="A36" s="192" t="s">
        <v>47</v>
      </c>
      <c r="B36" s="193">
        <v>320</v>
      </c>
      <c r="C36" s="194" t="s">
        <v>48</v>
      </c>
      <c r="D36" s="156" t="str">
        <f t="shared" si="0"/>
        <v/>
      </c>
      <c r="E36" s="178"/>
      <c r="F36" s="178"/>
      <c r="G36" s="178"/>
      <c r="H36" s="178"/>
      <c r="I36" s="178"/>
      <c r="J36" s="179"/>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t="str">
        <f t="shared" si="0"/>
        <v/>
      </c>
      <c r="E40" s="178"/>
      <c r="F40" s="178"/>
      <c r="G40" s="178"/>
      <c r="H40" s="178"/>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f t="shared" si="0"/>
        <v>8084.38</v>
      </c>
      <c r="E42" s="178">
        <v>5525.47</v>
      </c>
      <c r="F42" s="178">
        <v>2138.91</v>
      </c>
      <c r="G42" s="178"/>
      <c r="H42" s="178">
        <v>420</v>
      </c>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f t="shared" si="0"/>
        <v>20820.849999999999</v>
      </c>
      <c r="E48" s="178">
        <v>15102.34</v>
      </c>
      <c r="F48" s="178">
        <v>5632.41</v>
      </c>
      <c r="G48" s="178">
        <v>86.1</v>
      </c>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t="str">
        <f t="shared" si="0"/>
        <v/>
      </c>
      <c r="E53" s="178"/>
      <c r="F53" s="178"/>
      <c r="G53" s="178"/>
      <c r="H53" s="178"/>
      <c r="I53" s="178"/>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f t="shared" si="0"/>
        <v>7664.38</v>
      </c>
      <c r="E58" s="178">
        <v>5525.47</v>
      </c>
      <c r="F58" s="178">
        <v>2138.91</v>
      </c>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t="str">
        <f t="shared" si="0"/>
        <v/>
      </c>
      <c r="E61" s="178"/>
      <c r="F61" s="178"/>
      <c r="G61" s="178"/>
      <c r="H61" s="178"/>
      <c r="I61" s="178"/>
      <c r="J61" s="179"/>
      <c r="K61" s="181"/>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f t="shared" si="0"/>
        <v>7664.3899999999994</v>
      </c>
      <c r="E63" s="178">
        <v>5525.48</v>
      </c>
      <c r="F63" s="178">
        <v>2138.91</v>
      </c>
      <c r="G63" s="178"/>
      <c r="H63" s="178"/>
      <c r="I63" s="178"/>
      <c r="J63" s="179"/>
      <c r="K63" s="181"/>
      <c r="L63" s="62"/>
    </row>
    <row r="64" spans="1:14" ht="24.95" customHeight="1" x14ac:dyDescent="0.25">
      <c r="A64" s="192" t="s">
        <v>98</v>
      </c>
      <c r="B64" s="193">
        <v>349</v>
      </c>
      <c r="C64" s="194" t="s">
        <v>99</v>
      </c>
      <c r="D64" s="156">
        <f t="shared" si="0"/>
        <v>7664.3899999999994</v>
      </c>
      <c r="E64" s="178">
        <v>5525.48</v>
      </c>
      <c r="F64" s="178">
        <v>2138.91</v>
      </c>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f t="shared" si="0"/>
        <v>7664.4</v>
      </c>
      <c r="E69" s="178">
        <v>5525.48</v>
      </c>
      <c r="F69" s="178">
        <v>2138.92</v>
      </c>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f t="shared" si="0"/>
        <v>29461.18</v>
      </c>
      <c r="E74" s="178">
        <v>21114.58</v>
      </c>
      <c r="F74" s="178">
        <v>8265.64</v>
      </c>
      <c r="G74" s="178">
        <v>80.959999999999994</v>
      </c>
      <c r="H74" s="178"/>
      <c r="I74" s="178"/>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f t="shared" si="0"/>
        <v>63382.27</v>
      </c>
      <c r="E79" s="178">
        <v>45324.88</v>
      </c>
      <c r="F79" s="178">
        <v>17445.169999999998</v>
      </c>
      <c r="G79" s="178">
        <v>612.22</v>
      </c>
      <c r="H79" s="178"/>
      <c r="I79" s="178"/>
      <c r="J79" s="179"/>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210879.74999999997</v>
      </c>
      <c r="E95" s="103">
        <f t="shared" ref="E95:K95" si="2">SUM(E17:E94)</f>
        <v>151472.47</v>
      </c>
      <c r="F95" s="103">
        <f t="shared" si="2"/>
        <v>57934.829999999994</v>
      </c>
      <c r="G95" s="103">
        <f t="shared" si="2"/>
        <v>948.59</v>
      </c>
      <c r="H95" s="103">
        <f t="shared" si="2"/>
        <v>523.86</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3335.44</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3335.44</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3335.44</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246</v>
      </c>
      <c r="C11" s="257"/>
      <c r="D11" s="198" t="s">
        <v>260</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68" t="str">
        <f>Central!B12</f>
        <v>NAVIT- Northern Arizona Vocational Institute of Technology</v>
      </c>
      <c r="C12" s="268"/>
      <c r="D12" s="198"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t="str">
        <f t="shared" si="0"/>
        <v/>
      </c>
      <c r="E27" s="178"/>
      <c r="F27" s="178"/>
      <c r="G27" s="178"/>
      <c r="H27" s="178"/>
      <c r="I27" s="178"/>
      <c r="J27" s="179"/>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t="str">
        <f t="shared" si="0"/>
        <v/>
      </c>
      <c r="E29" s="178"/>
      <c r="F29" s="178"/>
      <c r="G29" s="178"/>
      <c r="H29" s="178"/>
      <c r="I29" s="178"/>
      <c r="J29" s="179"/>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f t="shared" si="0"/>
        <v>1639.94</v>
      </c>
      <c r="E32" s="178"/>
      <c r="F32" s="178"/>
      <c r="G32" s="178"/>
      <c r="H32" s="178">
        <v>1639.94</v>
      </c>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t="str">
        <f t="shared" si="0"/>
        <v/>
      </c>
      <c r="E34" s="178"/>
      <c r="F34" s="178"/>
      <c r="G34" s="178"/>
      <c r="H34" s="178"/>
      <c r="I34" s="178"/>
      <c r="J34" s="179"/>
      <c r="K34" s="181"/>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t="str">
        <f t="shared" si="0"/>
        <v/>
      </c>
      <c r="E36" s="178"/>
      <c r="F36" s="178"/>
      <c r="G36" s="178"/>
      <c r="H36" s="178"/>
      <c r="I36" s="178"/>
      <c r="J36" s="179"/>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t="str">
        <f t="shared" si="0"/>
        <v/>
      </c>
      <c r="E40" s="178"/>
      <c r="F40" s="178"/>
      <c r="G40" s="178"/>
      <c r="H40" s="178"/>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t="str">
        <f t="shared" si="0"/>
        <v/>
      </c>
      <c r="E53" s="178"/>
      <c r="F53" s="178"/>
      <c r="G53" s="178"/>
      <c r="H53" s="178"/>
      <c r="I53" s="178"/>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t="str">
        <f t="shared" si="0"/>
        <v/>
      </c>
      <c r="E61" s="178"/>
      <c r="F61" s="178"/>
      <c r="G61" s="178"/>
      <c r="H61" s="178"/>
      <c r="I61" s="178"/>
      <c r="J61" s="179"/>
      <c r="K61" s="181"/>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t="str">
        <f t="shared" si="0"/>
        <v/>
      </c>
      <c r="E69" s="178"/>
      <c r="F69" s="178"/>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f t="shared" si="0"/>
        <v>1695.5</v>
      </c>
      <c r="E74" s="178"/>
      <c r="F74" s="178"/>
      <c r="G74" s="178"/>
      <c r="H74" s="178"/>
      <c r="I74" s="178">
        <v>1695.5</v>
      </c>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t="str">
        <f t="shared" si="0"/>
        <v/>
      </c>
      <c r="E79" s="178"/>
      <c r="F79" s="178"/>
      <c r="G79" s="178"/>
      <c r="H79" s="178"/>
      <c r="I79" s="178"/>
      <c r="J79" s="179"/>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3335.44</v>
      </c>
      <c r="E95" s="103">
        <f t="shared" ref="E95:K95" si="2">SUM(E17:E94)</f>
        <v>0</v>
      </c>
      <c r="F95" s="103">
        <f t="shared" si="2"/>
        <v>0</v>
      </c>
      <c r="G95" s="103">
        <f t="shared" si="2"/>
        <v>0</v>
      </c>
      <c r="H95" s="103">
        <f t="shared" si="2"/>
        <v>1639.94</v>
      </c>
      <c r="I95" s="103">
        <f t="shared" si="2"/>
        <v>1695.5</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442326.99999999994</v>
      </c>
      <c r="M2" s="207" t="s">
        <v>183</v>
      </c>
      <c r="N2" s="207"/>
    </row>
    <row r="3" spans="1:25" ht="30" customHeight="1" x14ac:dyDescent="0.25">
      <c r="A3" s="242"/>
      <c r="B3" s="242"/>
      <c r="C3" s="242"/>
      <c r="D3" s="242"/>
      <c r="E3" s="242"/>
      <c r="F3" s="74"/>
      <c r="G3" s="266" t="s">
        <v>184</v>
      </c>
      <c r="H3" s="267"/>
      <c r="I3" s="267"/>
      <c r="J3" s="267"/>
      <c r="K3" s="60">
        <v>30992.87</v>
      </c>
      <c r="M3" s="237" t="s">
        <v>130</v>
      </c>
      <c r="N3" s="237"/>
    </row>
    <row r="4" spans="1:25" ht="30" customHeight="1" x14ac:dyDescent="0.25">
      <c r="A4" s="242"/>
      <c r="B4" s="242"/>
      <c r="C4" s="242"/>
      <c r="D4" s="242"/>
      <c r="E4" s="242"/>
      <c r="F4" s="74"/>
      <c r="G4" s="262" t="s">
        <v>185</v>
      </c>
      <c r="H4" s="263"/>
      <c r="I4" s="263"/>
      <c r="J4" s="263"/>
      <c r="K4" s="60">
        <v>369967.62</v>
      </c>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843287.49</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843287.49</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261</v>
      </c>
      <c r="C11" s="257"/>
      <c r="D11" s="198" t="s">
        <v>262</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165" t="s">
        <v>167</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f t="shared" si="0"/>
        <v>9572.15</v>
      </c>
      <c r="E18" s="178">
        <v>1226.5</v>
      </c>
      <c r="F18" s="178">
        <v>8345.65</v>
      </c>
      <c r="G18" s="178"/>
      <c r="H18" s="178"/>
      <c r="I18" s="178"/>
      <c r="J18" s="179"/>
      <c r="K18" s="181"/>
      <c r="M18" s="150"/>
      <c r="N18" s="151" t="s">
        <v>170</v>
      </c>
    </row>
    <row r="19" spans="1:14" s="89" customFormat="1" ht="24.95" customHeight="1" x14ac:dyDescent="0.25">
      <c r="A19" s="192" t="s">
        <v>206</v>
      </c>
      <c r="B19" s="193">
        <v>376</v>
      </c>
      <c r="C19" s="194" t="s">
        <v>207</v>
      </c>
      <c r="D19" s="156">
        <f t="shared" si="0"/>
        <v>74486.309999999983</v>
      </c>
      <c r="E19" s="178">
        <v>54975.63</v>
      </c>
      <c r="F19" s="178">
        <v>10994.14</v>
      </c>
      <c r="G19" s="178">
        <v>3977.15</v>
      </c>
      <c r="H19" s="178">
        <v>842.39</v>
      </c>
      <c r="I19" s="178"/>
      <c r="J19" s="179">
        <v>3697</v>
      </c>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f t="shared" si="0"/>
        <v>41172.379999999997</v>
      </c>
      <c r="E24" s="178">
        <v>24572.66</v>
      </c>
      <c r="F24" s="178">
        <v>12684.72</v>
      </c>
      <c r="G24" s="178"/>
      <c r="H24" s="178">
        <v>2445.08</v>
      </c>
      <c r="I24" s="178">
        <v>1329.92</v>
      </c>
      <c r="J24" s="179">
        <v>140</v>
      </c>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t="str">
        <f t="shared" si="0"/>
        <v/>
      </c>
      <c r="E27" s="178"/>
      <c r="F27" s="178"/>
      <c r="G27" s="178"/>
      <c r="H27" s="178"/>
      <c r="I27" s="178"/>
      <c r="J27" s="179"/>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27698.079999999998</v>
      </c>
      <c r="E29" s="178">
        <v>19785.849999999999</v>
      </c>
      <c r="F29" s="178">
        <v>7904.3</v>
      </c>
      <c r="G29" s="178">
        <v>7.93</v>
      </c>
      <c r="H29" s="178"/>
      <c r="I29" s="178"/>
      <c r="J29" s="179"/>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f t="shared" si="0"/>
        <v>41157.379999999997</v>
      </c>
      <c r="E34" s="178">
        <v>23424.95</v>
      </c>
      <c r="F34" s="178">
        <v>12473.27</v>
      </c>
      <c r="G34" s="178">
        <v>80</v>
      </c>
      <c r="H34" s="178">
        <v>2821.53</v>
      </c>
      <c r="I34" s="178">
        <v>2357.63</v>
      </c>
      <c r="J34" s="179"/>
      <c r="K34" s="181"/>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t="str">
        <f t="shared" si="0"/>
        <v/>
      </c>
      <c r="E36" s="178"/>
      <c r="F36" s="178"/>
      <c r="G36" s="178"/>
      <c r="H36" s="178"/>
      <c r="I36" s="178"/>
      <c r="J36" s="179"/>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f t="shared" si="0"/>
        <v>3117.49</v>
      </c>
      <c r="E40" s="178">
        <v>2593</v>
      </c>
      <c r="F40" s="178">
        <v>524.49</v>
      </c>
      <c r="G40" s="178"/>
      <c r="H40" s="178"/>
      <c r="I40" s="178"/>
      <c r="J40" s="179"/>
      <c r="K40" s="181"/>
      <c r="M40" s="92"/>
      <c r="N40" s="207" t="s">
        <v>176</v>
      </c>
    </row>
    <row r="41" spans="1:23" s="89" customFormat="1" ht="24.95" customHeight="1" x14ac:dyDescent="0.25">
      <c r="A41" s="192" t="s">
        <v>57</v>
      </c>
      <c r="B41" s="193">
        <v>324</v>
      </c>
      <c r="C41" s="194" t="s">
        <v>58</v>
      </c>
      <c r="D41" s="156">
        <f t="shared" si="0"/>
        <v>109729.08</v>
      </c>
      <c r="E41" s="178">
        <v>51973.41</v>
      </c>
      <c r="F41" s="178">
        <v>18665.7</v>
      </c>
      <c r="G41" s="178">
        <v>230.71</v>
      </c>
      <c r="H41" s="178">
        <v>2823.65</v>
      </c>
      <c r="I41" s="178">
        <v>35915.61</v>
      </c>
      <c r="J41" s="179">
        <v>120</v>
      </c>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f t="shared" si="0"/>
        <v>29562.079999999998</v>
      </c>
      <c r="E51" s="178">
        <v>21175.15</v>
      </c>
      <c r="F51" s="178">
        <v>8196.42</v>
      </c>
      <c r="G51" s="178"/>
      <c r="H51" s="178"/>
      <c r="I51" s="178">
        <v>190.51</v>
      </c>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t="str">
        <f t="shared" si="0"/>
        <v/>
      </c>
      <c r="E53" s="178"/>
      <c r="F53" s="178"/>
      <c r="G53" s="178"/>
      <c r="H53" s="178"/>
      <c r="I53" s="178"/>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f t="shared" si="0"/>
        <v>36331.72</v>
      </c>
      <c r="E61" s="178">
        <v>25777.99</v>
      </c>
      <c r="F61" s="178">
        <v>10453.73</v>
      </c>
      <c r="G61" s="178"/>
      <c r="H61" s="178"/>
      <c r="I61" s="178"/>
      <c r="J61" s="179">
        <v>100</v>
      </c>
      <c r="K61" s="181"/>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f t="shared" si="0"/>
        <v>65</v>
      </c>
      <c r="E69" s="178"/>
      <c r="F69" s="178"/>
      <c r="G69" s="178">
        <v>65</v>
      </c>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t="str">
        <f t="shared" si="0"/>
        <v/>
      </c>
      <c r="E74" s="178"/>
      <c r="F74" s="178"/>
      <c r="G74" s="178"/>
      <c r="H74" s="178"/>
      <c r="I74" s="178"/>
      <c r="J74" s="179"/>
      <c r="K74" s="181"/>
      <c r="L74" s="62"/>
    </row>
    <row r="75" spans="1:12" ht="24.95" customHeight="1" x14ac:dyDescent="0.25">
      <c r="A75" s="192" t="s">
        <v>121</v>
      </c>
      <c r="B75" s="193">
        <v>362</v>
      </c>
      <c r="C75" s="194" t="s">
        <v>231</v>
      </c>
      <c r="D75" s="156">
        <f t="shared" si="0"/>
        <v>69435.33</v>
      </c>
      <c r="E75" s="178">
        <v>40917</v>
      </c>
      <c r="F75" s="178">
        <v>16560.009999999998</v>
      </c>
      <c r="G75" s="178"/>
      <c r="H75" s="178">
        <v>8501.74</v>
      </c>
      <c r="I75" s="178">
        <v>3456.58</v>
      </c>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t="str">
        <f t="shared" si="0"/>
        <v/>
      </c>
      <c r="E79" s="178"/>
      <c r="F79" s="178"/>
      <c r="G79" s="178"/>
      <c r="H79" s="178"/>
      <c r="I79" s="178"/>
      <c r="J79" s="179"/>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442326.99999999994</v>
      </c>
      <c r="E95" s="158">
        <f t="shared" ref="E95:K95" si="2">SUM(E17:E94)</f>
        <v>266422.14</v>
      </c>
      <c r="F95" s="158">
        <f t="shared" si="2"/>
        <v>106802.43</v>
      </c>
      <c r="G95" s="158">
        <f t="shared" si="2"/>
        <v>4360.79</v>
      </c>
      <c r="H95" s="158">
        <f t="shared" si="2"/>
        <v>17434.39</v>
      </c>
      <c r="I95" s="158">
        <f t="shared" si="2"/>
        <v>43250.250000000007</v>
      </c>
      <c r="J95" s="158">
        <f t="shared" si="2"/>
        <v>4057</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533021.92000000004</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533021.92000000004</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533021.92000000004</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263</v>
      </c>
      <c r="C11" s="257"/>
      <c r="D11" s="198" t="s">
        <v>264</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f t="shared" si="0"/>
        <v>91715.939999999988</v>
      </c>
      <c r="E27" s="178">
        <f>53417.06+1700+2988.85</f>
        <v>58105.909999999996</v>
      </c>
      <c r="F27" s="178">
        <f>21425.78+343.38+5842.72</f>
        <v>27611.88</v>
      </c>
      <c r="G27" s="178">
        <f>715+457.97+173.75+166.83+101.25+474.89</f>
        <v>2089.69</v>
      </c>
      <c r="H27" s="178">
        <v>1394.79</v>
      </c>
      <c r="I27" s="178">
        <v>1318.67</v>
      </c>
      <c r="J27" s="179">
        <v>1195</v>
      </c>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160069.93</v>
      </c>
      <c r="E29" s="178">
        <f>74805.74+2050+2823+2988.85</f>
        <v>82667.590000000011</v>
      </c>
      <c r="F29" s="178">
        <f>25874.61+415.74+230.64+5842.72</f>
        <v>32363.710000000003</v>
      </c>
      <c r="G29" s="178">
        <f>715+6905.06+1495.11+173.75+166.83+101.25+474.89</f>
        <v>10031.89</v>
      </c>
      <c r="H29" s="178">
        <f>27248.94+1571.12+56</f>
        <v>28876.059999999998</v>
      </c>
      <c r="I29" s="178">
        <f>1859.19+1318.67</f>
        <v>3177.86</v>
      </c>
      <c r="J29" s="179">
        <v>2952.82</v>
      </c>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f t="shared" si="0"/>
        <v>92864.400000000009</v>
      </c>
      <c r="E34" s="178">
        <f>53003.35+2050+2988.85</f>
        <v>58042.2</v>
      </c>
      <c r="F34" s="178">
        <f>21378.93+415.74+5842.72</f>
        <v>27637.390000000003</v>
      </c>
      <c r="G34" s="178">
        <f>715+1628.08+173.75+166.83+101.25+474.89</f>
        <v>3259.7999999999997</v>
      </c>
      <c r="H34" s="178">
        <f>859.71+166.11</f>
        <v>1025.8200000000002</v>
      </c>
      <c r="I34" s="178">
        <v>1318.67</v>
      </c>
      <c r="J34" s="179">
        <f>1426.33+154.19</f>
        <v>1580.52</v>
      </c>
      <c r="K34" s="181"/>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t="str">
        <f t="shared" si="0"/>
        <v/>
      </c>
      <c r="E36" s="178"/>
      <c r="F36" s="178"/>
      <c r="G36" s="178"/>
      <c r="H36" s="178"/>
      <c r="I36" s="178"/>
      <c r="J36" s="179"/>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t="str">
        <f t="shared" si="0"/>
        <v/>
      </c>
      <c r="E40" s="178"/>
      <c r="F40" s="178"/>
      <c r="G40" s="178"/>
      <c r="H40" s="178"/>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f t="shared" si="0"/>
        <v>188371.65</v>
      </c>
      <c r="E42" s="178">
        <f>109338.49+1600+10000+2988.85</f>
        <v>123927.34000000001</v>
      </c>
      <c r="F42" s="178">
        <f>39955+317.4+1993.93+5842.72</f>
        <v>48109.05</v>
      </c>
      <c r="G42" s="178">
        <f>1605+3467.83+173.75+166.83+101.25+474.89</f>
        <v>5989.55</v>
      </c>
      <c r="H42" s="178">
        <f>5042.38+56</f>
        <v>5098.38</v>
      </c>
      <c r="I42" s="178">
        <v>2637.33</v>
      </c>
      <c r="J42" s="179">
        <f>330+2280</f>
        <v>2610</v>
      </c>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t="str">
        <f t="shared" si="0"/>
        <v/>
      </c>
      <c r="E53" s="178"/>
      <c r="F53" s="178"/>
      <c r="G53" s="178"/>
      <c r="H53" s="178"/>
      <c r="I53" s="178"/>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t="str">
        <f t="shared" si="0"/>
        <v/>
      </c>
      <c r="E61" s="178"/>
      <c r="F61" s="178"/>
      <c r="G61" s="178"/>
      <c r="H61" s="178"/>
      <c r="I61" s="178"/>
      <c r="J61" s="179"/>
      <c r="K61" s="181"/>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t="str">
        <f t="shared" si="0"/>
        <v/>
      </c>
      <c r="E69" s="178"/>
      <c r="F69" s="178"/>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t="str">
        <f t="shared" si="0"/>
        <v/>
      </c>
      <c r="E74" s="178"/>
      <c r="F74" s="178"/>
      <c r="G74" s="178"/>
      <c r="H74" s="178"/>
      <c r="I74" s="178"/>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t="str">
        <f t="shared" si="0"/>
        <v/>
      </c>
      <c r="E79" s="178"/>
      <c r="F79" s="178"/>
      <c r="G79" s="178"/>
      <c r="H79" s="178"/>
      <c r="I79" s="178"/>
      <c r="J79" s="179"/>
      <c r="K79" s="181"/>
      <c r="L79" s="62"/>
    </row>
    <row r="80" spans="1:12" ht="41.25" customHeight="1" x14ac:dyDescent="0.25">
      <c r="A80" s="211" t="s">
        <v>180</v>
      </c>
      <c r="B80" s="212"/>
      <c r="C80" s="212"/>
      <c r="D80" s="156"/>
      <c r="E80" s="182"/>
      <c r="F80" s="182"/>
      <c r="G80" s="182"/>
      <c r="H80" s="182"/>
      <c r="I80" s="182"/>
      <c r="J80" s="183"/>
      <c r="K80" s="184"/>
      <c r="L80" s="62"/>
    </row>
    <row r="81" spans="1:12" ht="24.95" customHeight="1" x14ac:dyDescent="0.25">
      <c r="A81" s="169"/>
      <c r="B81" s="171"/>
      <c r="C81" s="170"/>
      <c r="D81" s="156" t="str">
        <f t="shared" ref="D81:D94" si="1">IF(SUM(E81:K81)&gt;0,(SUM(E81:K81)),"")</f>
        <v/>
      </c>
      <c r="E81" s="178"/>
      <c r="F81" s="178"/>
      <c r="G81" s="178"/>
      <c r="H81" s="178"/>
      <c r="I81" s="178"/>
      <c r="J81" s="179"/>
      <c r="K81" s="181"/>
      <c r="L81" s="62"/>
    </row>
    <row r="82" spans="1:12" ht="24.95" customHeight="1" x14ac:dyDescent="0.25">
      <c r="A82" s="169"/>
      <c r="B82" s="171"/>
      <c r="C82" s="170"/>
      <c r="D82" s="156" t="str">
        <f t="shared" si="1"/>
        <v/>
      </c>
      <c r="E82" s="178"/>
      <c r="F82" s="178"/>
      <c r="G82" s="178"/>
      <c r="H82" s="178"/>
      <c r="I82" s="178"/>
      <c r="J82" s="179"/>
      <c r="K82" s="181"/>
      <c r="L82" s="62"/>
    </row>
    <row r="83" spans="1:12" ht="24.95" customHeight="1" x14ac:dyDescent="0.25">
      <c r="A83" s="169"/>
      <c r="B83" s="171"/>
      <c r="C83" s="170"/>
      <c r="D83" s="156" t="str">
        <f t="shared" si="1"/>
        <v/>
      </c>
      <c r="E83" s="178"/>
      <c r="F83" s="178"/>
      <c r="G83" s="178"/>
      <c r="H83" s="178"/>
      <c r="I83" s="178"/>
      <c r="J83" s="179"/>
      <c r="K83" s="181"/>
      <c r="L83" s="62"/>
    </row>
    <row r="84" spans="1:12" ht="24.95" customHeight="1" x14ac:dyDescent="0.25">
      <c r="A84" s="169"/>
      <c r="B84" s="171"/>
      <c r="C84" s="170"/>
      <c r="D84" s="156" t="str">
        <f t="shared" si="1"/>
        <v/>
      </c>
      <c r="E84" s="178"/>
      <c r="F84" s="178"/>
      <c r="G84" s="178"/>
      <c r="H84" s="178"/>
      <c r="I84" s="178"/>
      <c r="J84" s="179"/>
      <c r="K84" s="181"/>
      <c r="L84" s="62"/>
    </row>
    <row r="85" spans="1:12" ht="46.5" customHeight="1" x14ac:dyDescent="0.25">
      <c r="A85" s="169"/>
      <c r="B85" s="171"/>
      <c r="C85" s="170"/>
      <c r="D85" s="156" t="str">
        <f t="shared" si="1"/>
        <v/>
      </c>
      <c r="E85" s="178"/>
      <c r="F85" s="178"/>
      <c r="G85" s="178"/>
      <c r="H85" s="178"/>
      <c r="I85" s="178"/>
      <c r="J85" s="179"/>
      <c r="K85" s="181"/>
      <c r="L85" s="62"/>
    </row>
    <row r="86" spans="1:12" ht="24.95" customHeight="1" x14ac:dyDescent="0.25">
      <c r="A86" s="169"/>
      <c r="B86" s="171"/>
      <c r="C86" s="170"/>
      <c r="D86" s="156" t="str">
        <f t="shared" si="1"/>
        <v/>
      </c>
      <c r="E86" s="178"/>
      <c r="F86" s="178"/>
      <c r="G86" s="178"/>
      <c r="H86" s="178"/>
      <c r="I86" s="178"/>
      <c r="J86" s="179"/>
      <c r="K86" s="181"/>
      <c r="L86" s="62"/>
    </row>
    <row r="87" spans="1:12" ht="24.95" customHeight="1" x14ac:dyDescent="0.25">
      <c r="A87" s="169"/>
      <c r="B87" s="171"/>
      <c r="C87" s="170"/>
      <c r="D87" s="156" t="str">
        <f t="shared" si="1"/>
        <v/>
      </c>
      <c r="E87" s="178"/>
      <c r="F87" s="178"/>
      <c r="G87" s="178"/>
      <c r="H87" s="178"/>
      <c r="I87" s="178"/>
      <c r="J87" s="179"/>
      <c r="K87" s="181"/>
      <c r="L87" s="62"/>
    </row>
    <row r="88" spans="1:12" ht="24.95" customHeight="1" x14ac:dyDescent="0.25">
      <c r="A88" s="169"/>
      <c r="B88" s="171"/>
      <c r="C88" s="170"/>
      <c r="D88" s="156" t="str">
        <f t="shared" si="1"/>
        <v/>
      </c>
      <c r="E88" s="178"/>
      <c r="F88" s="178"/>
      <c r="G88" s="178"/>
      <c r="H88" s="178"/>
      <c r="I88" s="178"/>
      <c r="J88" s="179"/>
      <c r="K88" s="181"/>
      <c r="L88" s="62"/>
    </row>
    <row r="89" spans="1:12" ht="24.95" customHeight="1" x14ac:dyDescent="0.25">
      <c r="A89" s="169"/>
      <c r="B89" s="171"/>
      <c r="C89" s="170"/>
      <c r="D89" s="156" t="str">
        <f t="shared" si="1"/>
        <v/>
      </c>
      <c r="E89" s="178"/>
      <c r="F89" s="178"/>
      <c r="G89" s="178"/>
      <c r="H89" s="178"/>
      <c r="I89" s="178"/>
      <c r="J89" s="179"/>
      <c r="K89" s="181"/>
      <c r="L89" s="62"/>
    </row>
    <row r="90" spans="1:12" ht="24.95" customHeight="1" x14ac:dyDescent="0.25">
      <c r="A90" s="169"/>
      <c r="B90" s="171"/>
      <c r="C90" s="170"/>
      <c r="D90" s="156" t="str">
        <f t="shared" si="1"/>
        <v/>
      </c>
      <c r="E90" s="178"/>
      <c r="F90" s="178"/>
      <c r="G90" s="178"/>
      <c r="H90" s="178"/>
      <c r="I90" s="178"/>
      <c r="J90" s="179"/>
      <c r="K90" s="181"/>
      <c r="L90" s="62"/>
    </row>
    <row r="91" spans="1:12" ht="24.95" customHeight="1" x14ac:dyDescent="0.25">
      <c r="A91" s="169"/>
      <c r="B91" s="171"/>
      <c r="C91" s="170"/>
      <c r="D91" s="156" t="str">
        <f t="shared" si="1"/>
        <v/>
      </c>
      <c r="E91" s="178"/>
      <c r="F91" s="178"/>
      <c r="G91" s="178"/>
      <c r="H91" s="178"/>
      <c r="I91" s="178"/>
      <c r="J91" s="179"/>
      <c r="K91" s="181"/>
      <c r="L91" s="62"/>
    </row>
    <row r="92" spans="1:12" ht="24.95" customHeight="1" x14ac:dyDescent="0.25">
      <c r="A92" s="169"/>
      <c r="B92" s="171"/>
      <c r="C92" s="170"/>
      <c r="D92" s="156" t="str">
        <f t="shared" si="1"/>
        <v/>
      </c>
      <c r="E92" s="178"/>
      <c r="F92" s="178"/>
      <c r="G92" s="178"/>
      <c r="H92" s="178"/>
      <c r="I92" s="178"/>
      <c r="J92" s="179"/>
      <c r="K92" s="181"/>
      <c r="L92" s="62"/>
    </row>
    <row r="93" spans="1:12" ht="24.95" customHeight="1" x14ac:dyDescent="0.25">
      <c r="A93" s="169"/>
      <c r="B93" s="171"/>
      <c r="C93" s="170"/>
      <c r="D93" s="156" t="str">
        <f t="shared" si="1"/>
        <v/>
      </c>
      <c r="E93" s="178"/>
      <c r="F93" s="178"/>
      <c r="G93" s="178"/>
      <c r="H93" s="178"/>
      <c r="I93" s="178"/>
      <c r="J93" s="179"/>
      <c r="K93" s="181"/>
      <c r="L93" s="62"/>
    </row>
    <row r="94" spans="1:12" ht="24.95" customHeight="1" thickBot="1" x14ac:dyDescent="0.3">
      <c r="A94" s="172"/>
      <c r="B94" s="173"/>
      <c r="C94" s="174"/>
      <c r="D94" s="157" t="str">
        <f t="shared" si="1"/>
        <v/>
      </c>
      <c r="E94" s="185"/>
      <c r="F94" s="185"/>
      <c r="G94" s="185"/>
      <c r="H94" s="185"/>
      <c r="I94" s="185"/>
      <c r="J94" s="186"/>
      <c r="K94" s="187"/>
      <c r="L94" s="62"/>
    </row>
    <row r="95" spans="1:12" ht="24.95" customHeight="1" thickBot="1" x14ac:dyDescent="0.3">
      <c r="A95" s="254" t="s">
        <v>233</v>
      </c>
      <c r="B95" s="255"/>
      <c r="C95" s="255"/>
      <c r="D95" s="158">
        <f>SUM(D17:D94)</f>
        <v>533021.92000000004</v>
      </c>
      <c r="E95" s="103">
        <f t="shared" ref="E95:K95" si="2">SUM(E17:E94)</f>
        <v>322743.04000000004</v>
      </c>
      <c r="F95" s="103">
        <f t="shared" si="2"/>
        <v>135722.03000000003</v>
      </c>
      <c r="G95" s="103">
        <f t="shared" si="2"/>
        <v>21370.93</v>
      </c>
      <c r="H95" s="103">
        <f t="shared" si="2"/>
        <v>36395.049999999996</v>
      </c>
      <c r="I95" s="103">
        <f t="shared" si="2"/>
        <v>8452.5300000000007</v>
      </c>
      <c r="J95" s="103">
        <f t="shared" si="2"/>
        <v>8338.34</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2:C12"/>
    <mergeCell ref="E14:K14"/>
    <mergeCell ref="M14:N16"/>
    <mergeCell ref="E15:J15"/>
    <mergeCell ref="K15:K16"/>
    <mergeCell ref="N20:N22"/>
    <mergeCell ref="B11:C11"/>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topLeftCell="A6" zoomScale="65" zoomScaleNormal="65" zoomScaleSheetLayoutView="100" workbookViewId="0">
      <selection activeCell="B12" sqref="B12:D12"/>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0</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0</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c r="C11" s="257"/>
      <c r="D11" s="113"/>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68" t="str">
        <f>Central!B12</f>
        <v>NAVIT- Northern Arizona Vocational Institute of Technology</v>
      </c>
      <c r="C12" s="268"/>
      <c r="D12" s="198"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192" t="s">
        <v>16</v>
      </c>
      <c r="B18" s="193">
        <v>302</v>
      </c>
      <c r="C18" s="194" t="s">
        <v>17</v>
      </c>
      <c r="D18" s="156" t="str">
        <f t="shared" si="0"/>
        <v/>
      </c>
      <c r="E18" s="176"/>
      <c r="F18" s="176"/>
      <c r="G18" s="176"/>
      <c r="H18" s="176"/>
      <c r="I18" s="176"/>
      <c r="J18" s="176"/>
      <c r="K18" s="176"/>
      <c r="M18" s="150"/>
      <c r="N18" s="151" t="s">
        <v>170</v>
      </c>
    </row>
    <row r="19" spans="1:14" s="89" customFormat="1" ht="24.95" customHeight="1" x14ac:dyDescent="0.25">
      <c r="A19" s="192" t="s">
        <v>206</v>
      </c>
      <c r="B19" s="193">
        <v>376</v>
      </c>
      <c r="C19" s="194" t="s">
        <v>207</v>
      </c>
      <c r="D19" s="156" t="str">
        <f t="shared" si="0"/>
        <v/>
      </c>
      <c r="E19" s="176"/>
      <c r="F19" s="176"/>
      <c r="G19" s="176"/>
      <c r="H19" s="176"/>
      <c r="I19" s="176"/>
      <c r="J19" s="176"/>
      <c r="K19" s="176"/>
      <c r="M19" s="150"/>
      <c r="N19" s="151"/>
    </row>
    <row r="20" spans="1:14" s="89" customFormat="1" ht="24.95" customHeight="1" x14ac:dyDescent="0.25">
      <c r="A20" s="192" t="s">
        <v>18</v>
      </c>
      <c r="B20" s="193">
        <v>303</v>
      </c>
      <c r="C20" s="194" t="s">
        <v>19</v>
      </c>
      <c r="D20" s="156" t="str">
        <f t="shared" si="0"/>
        <v/>
      </c>
      <c r="E20" s="176"/>
      <c r="F20" s="176"/>
      <c r="G20" s="176"/>
      <c r="H20" s="176"/>
      <c r="I20" s="176"/>
      <c r="J20" s="176"/>
      <c r="K20" s="176"/>
      <c r="M20" s="92"/>
      <c r="N20" s="207" t="s">
        <v>171</v>
      </c>
    </row>
    <row r="21" spans="1:14" s="89" customFormat="1" ht="24.95" customHeight="1" x14ac:dyDescent="0.25">
      <c r="A21" s="192" t="s">
        <v>20</v>
      </c>
      <c r="B21" s="193">
        <v>304</v>
      </c>
      <c r="C21" s="194" t="s">
        <v>21</v>
      </c>
      <c r="D21" s="156" t="str">
        <f t="shared" si="0"/>
        <v/>
      </c>
      <c r="E21" s="176"/>
      <c r="F21" s="176"/>
      <c r="G21" s="176"/>
      <c r="H21" s="176"/>
      <c r="I21" s="176"/>
      <c r="J21" s="176"/>
      <c r="K21" s="176"/>
      <c r="M21" s="92"/>
      <c r="N21" s="207"/>
    </row>
    <row r="22" spans="1:14" s="89" customFormat="1" ht="24.95" customHeight="1" x14ac:dyDescent="0.25">
      <c r="A22" s="192" t="s">
        <v>22</v>
      </c>
      <c r="B22" s="193">
        <v>305</v>
      </c>
      <c r="C22" s="194" t="s">
        <v>23</v>
      </c>
      <c r="D22" s="156" t="str">
        <f t="shared" si="0"/>
        <v/>
      </c>
      <c r="E22" s="176"/>
      <c r="F22" s="176"/>
      <c r="G22" s="176"/>
      <c r="H22" s="176"/>
      <c r="I22" s="176"/>
      <c r="J22" s="176"/>
      <c r="K22" s="176"/>
      <c r="M22" s="92"/>
      <c r="N22" s="207"/>
    </row>
    <row r="23" spans="1:14" s="89" customFormat="1" ht="24.95" customHeight="1" x14ac:dyDescent="0.25">
      <c r="A23" s="192" t="s">
        <v>24</v>
      </c>
      <c r="B23" s="193">
        <v>306</v>
      </c>
      <c r="C23" s="194" t="s">
        <v>25</v>
      </c>
      <c r="D23" s="156" t="str">
        <f t="shared" si="0"/>
        <v/>
      </c>
      <c r="E23" s="176"/>
      <c r="F23" s="176"/>
      <c r="G23" s="176"/>
      <c r="H23" s="176"/>
      <c r="I23" s="176"/>
      <c r="J23" s="176"/>
      <c r="K23" s="176"/>
      <c r="M23" s="92"/>
      <c r="N23" s="207" t="s">
        <v>172</v>
      </c>
    </row>
    <row r="24" spans="1:14" s="89" customFormat="1" ht="24.95" customHeight="1" x14ac:dyDescent="0.25">
      <c r="A24" s="192" t="s">
        <v>26</v>
      </c>
      <c r="B24" s="193">
        <v>307</v>
      </c>
      <c r="C24" s="194" t="s">
        <v>27</v>
      </c>
      <c r="D24" s="156" t="str">
        <f t="shared" si="0"/>
        <v/>
      </c>
      <c r="E24" s="176"/>
      <c r="F24" s="176"/>
      <c r="G24" s="176"/>
      <c r="H24" s="176"/>
      <c r="I24" s="176"/>
      <c r="J24" s="176"/>
      <c r="K24" s="176"/>
      <c r="M24" s="92"/>
      <c r="N24" s="207"/>
    </row>
    <row r="25" spans="1:14" s="89" customFormat="1" ht="24.95" customHeight="1" x14ac:dyDescent="0.25">
      <c r="A25" s="192" t="s">
        <v>28</v>
      </c>
      <c r="B25" s="193">
        <v>309</v>
      </c>
      <c r="C25" s="194" t="s">
        <v>224</v>
      </c>
      <c r="D25" s="156" t="str">
        <f t="shared" si="0"/>
        <v/>
      </c>
      <c r="E25" s="176"/>
      <c r="F25" s="176"/>
      <c r="G25" s="176"/>
      <c r="H25" s="176"/>
      <c r="I25" s="176"/>
      <c r="J25" s="176"/>
      <c r="K25" s="176"/>
      <c r="M25" s="92"/>
      <c r="N25" s="207" t="s">
        <v>173</v>
      </c>
    </row>
    <row r="26" spans="1:14" s="89" customFormat="1" ht="24.95" customHeight="1" x14ac:dyDescent="0.25">
      <c r="A26" s="192" t="s">
        <v>30</v>
      </c>
      <c r="B26" s="193">
        <v>310</v>
      </c>
      <c r="C26" s="194" t="s">
        <v>31</v>
      </c>
      <c r="D26" s="156" t="str">
        <f t="shared" si="0"/>
        <v/>
      </c>
      <c r="E26" s="176"/>
      <c r="F26" s="176"/>
      <c r="G26" s="176"/>
      <c r="H26" s="176"/>
      <c r="I26" s="176"/>
      <c r="J26" s="176"/>
      <c r="K26" s="176"/>
      <c r="M26" s="92"/>
      <c r="N26" s="207"/>
    </row>
    <row r="27" spans="1:14" s="89" customFormat="1" ht="24.95" customHeight="1" x14ac:dyDescent="0.25">
      <c r="A27" s="192" t="s">
        <v>32</v>
      </c>
      <c r="B27" s="193">
        <v>311</v>
      </c>
      <c r="C27" s="194" t="s">
        <v>33</v>
      </c>
      <c r="D27" s="156" t="str">
        <f t="shared" si="0"/>
        <v/>
      </c>
      <c r="E27" s="176"/>
      <c r="F27" s="176"/>
      <c r="G27" s="176"/>
      <c r="H27" s="176"/>
      <c r="I27" s="176"/>
      <c r="J27" s="176"/>
      <c r="K27" s="176"/>
      <c r="M27" s="92"/>
      <c r="N27" s="207" t="s">
        <v>174</v>
      </c>
    </row>
    <row r="28" spans="1:14" s="89" customFormat="1" ht="24.95" customHeight="1" x14ac:dyDescent="0.25">
      <c r="A28" s="192" t="s">
        <v>34</v>
      </c>
      <c r="B28" s="193">
        <v>312</v>
      </c>
      <c r="C28" s="194" t="s">
        <v>35</v>
      </c>
      <c r="D28" s="156" t="str">
        <f t="shared" si="0"/>
        <v/>
      </c>
      <c r="E28" s="176"/>
      <c r="F28" s="176"/>
      <c r="G28" s="176"/>
      <c r="H28" s="176"/>
      <c r="I28" s="176"/>
      <c r="J28" s="176"/>
      <c r="K28" s="176"/>
      <c r="M28" s="92"/>
      <c r="N28" s="207"/>
    </row>
    <row r="29" spans="1:14" s="89" customFormat="1" ht="24.95" customHeight="1" x14ac:dyDescent="0.25">
      <c r="A29" s="192" t="s">
        <v>36</v>
      </c>
      <c r="B29" s="193">
        <v>313</v>
      </c>
      <c r="C29" s="194" t="s">
        <v>208</v>
      </c>
      <c r="D29" s="156" t="str">
        <f t="shared" si="0"/>
        <v/>
      </c>
      <c r="E29" s="176"/>
      <c r="F29" s="176"/>
      <c r="G29" s="176"/>
      <c r="H29" s="176"/>
      <c r="I29" s="176"/>
      <c r="J29" s="176"/>
      <c r="K29" s="176"/>
      <c r="M29" s="92"/>
      <c r="N29" s="207"/>
    </row>
    <row r="30" spans="1:14" s="89" customFormat="1" ht="24.95" customHeight="1" x14ac:dyDescent="0.25">
      <c r="A30" s="192" t="s">
        <v>37</v>
      </c>
      <c r="B30" s="193">
        <v>314</v>
      </c>
      <c r="C30" s="194" t="s">
        <v>209</v>
      </c>
      <c r="D30" s="156" t="str">
        <f t="shared" si="0"/>
        <v/>
      </c>
      <c r="E30" s="176"/>
      <c r="F30" s="176"/>
      <c r="G30" s="176"/>
      <c r="H30" s="176"/>
      <c r="I30" s="176"/>
      <c r="J30" s="176"/>
      <c r="K30" s="176"/>
      <c r="M30" s="207" t="s">
        <v>186</v>
      </c>
      <c r="N30" s="207"/>
    </row>
    <row r="31" spans="1:14" s="89" customFormat="1" ht="24.95" customHeight="1" x14ac:dyDescent="0.25">
      <c r="A31" s="192" t="s">
        <v>38</v>
      </c>
      <c r="B31" s="193">
        <v>315</v>
      </c>
      <c r="C31" s="194" t="s">
        <v>39</v>
      </c>
      <c r="D31" s="156" t="str">
        <f t="shared" si="0"/>
        <v/>
      </c>
      <c r="E31" s="176"/>
      <c r="F31" s="176"/>
      <c r="G31" s="176"/>
      <c r="H31" s="176"/>
      <c r="I31" s="176"/>
      <c r="J31" s="176"/>
      <c r="K31" s="176"/>
      <c r="M31" s="207"/>
      <c r="N31" s="207"/>
    </row>
    <row r="32" spans="1:14" s="89" customFormat="1" ht="24.95" customHeight="1" x14ac:dyDescent="0.25">
      <c r="A32" s="192" t="s">
        <v>40</v>
      </c>
      <c r="B32" s="193">
        <v>316</v>
      </c>
      <c r="C32" s="194" t="s">
        <v>41</v>
      </c>
      <c r="D32" s="156" t="str">
        <f t="shared" si="0"/>
        <v/>
      </c>
      <c r="E32" s="176"/>
      <c r="F32" s="176"/>
      <c r="G32" s="176"/>
      <c r="H32" s="176"/>
      <c r="I32" s="176"/>
      <c r="J32" s="176"/>
      <c r="K32" s="176"/>
      <c r="M32" s="207"/>
      <c r="N32" s="207"/>
    </row>
    <row r="33" spans="1:23" s="89" customFormat="1" ht="24.95" customHeight="1" x14ac:dyDescent="0.25">
      <c r="A33" s="192" t="s">
        <v>42</v>
      </c>
      <c r="B33" s="193">
        <v>317</v>
      </c>
      <c r="C33" s="194" t="s">
        <v>43</v>
      </c>
      <c r="D33" s="156" t="str">
        <f t="shared" si="0"/>
        <v/>
      </c>
      <c r="E33" s="176"/>
      <c r="F33" s="176"/>
      <c r="G33" s="176"/>
      <c r="H33" s="176"/>
      <c r="I33" s="176"/>
      <c r="J33" s="176"/>
      <c r="K33" s="176"/>
      <c r="M33" s="207"/>
      <c r="N33" s="207"/>
    </row>
    <row r="34" spans="1:23" s="89" customFormat="1" ht="24.95" customHeight="1" x14ac:dyDescent="0.25">
      <c r="A34" s="192" t="s">
        <v>44</v>
      </c>
      <c r="B34" s="193">
        <v>318</v>
      </c>
      <c r="C34" s="194" t="s">
        <v>45</v>
      </c>
      <c r="D34" s="156" t="str">
        <f t="shared" si="0"/>
        <v/>
      </c>
      <c r="E34" s="176"/>
      <c r="F34" s="176"/>
      <c r="G34" s="176"/>
      <c r="H34" s="176"/>
      <c r="I34" s="176"/>
      <c r="J34" s="176"/>
      <c r="K34" s="176"/>
      <c r="M34" s="207"/>
      <c r="N34" s="207"/>
    </row>
    <row r="35" spans="1:23" s="89" customFormat="1" ht="24.95" customHeight="1" x14ac:dyDescent="0.25">
      <c r="A35" s="192" t="s">
        <v>46</v>
      </c>
      <c r="B35" s="193">
        <v>319</v>
      </c>
      <c r="C35" s="194" t="s">
        <v>223</v>
      </c>
      <c r="D35" s="156" t="str">
        <f t="shared" si="0"/>
        <v/>
      </c>
      <c r="E35" s="176"/>
      <c r="F35" s="176"/>
      <c r="G35" s="176"/>
      <c r="H35" s="176"/>
      <c r="I35" s="176"/>
      <c r="J35" s="176"/>
      <c r="K35" s="176"/>
      <c r="M35" s="207"/>
      <c r="N35" s="207"/>
    </row>
    <row r="36" spans="1:23" s="89" customFormat="1" ht="24.95" customHeight="1" x14ac:dyDescent="0.25">
      <c r="A36" s="192" t="s">
        <v>47</v>
      </c>
      <c r="B36" s="193">
        <v>320</v>
      </c>
      <c r="C36" s="194" t="s">
        <v>48</v>
      </c>
      <c r="D36" s="156" t="str">
        <f t="shared" si="0"/>
        <v/>
      </c>
      <c r="E36" s="176"/>
      <c r="F36" s="176"/>
      <c r="G36" s="176"/>
      <c r="H36" s="176"/>
      <c r="I36" s="176"/>
      <c r="J36" s="176"/>
      <c r="K36" s="176"/>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6"/>
      <c r="F37" s="176"/>
      <c r="G37" s="176"/>
      <c r="H37" s="176"/>
      <c r="I37" s="176"/>
      <c r="J37" s="176"/>
      <c r="K37" s="176"/>
      <c r="M37" s="207"/>
      <c r="N37" s="207"/>
    </row>
    <row r="38" spans="1:23" s="89" customFormat="1" ht="24.95" customHeight="1" x14ac:dyDescent="0.25">
      <c r="A38" s="192" t="s">
        <v>51</v>
      </c>
      <c r="B38" s="193">
        <v>322</v>
      </c>
      <c r="C38" s="194" t="s">
        <v>52</v>
      </c>
      <c r="D38" s="156" t="str">
        <f t="shared" si="0"/>
        <v/>
      </c>
      <c r="E38" s="176"/>
      <c r="F38" s="176"/>
      <c r="G38" s="176"/>
      <c r="H38" s="176"/>
      <c r="I38" s="176"/>
      <c r="J38" s="176"/>
      <c r="K38" s="176"/>
      <c r="M38" s="207"/>
      <c r="N38" s="207"/>
    </row>
    <row r="39" spans="1:23" s="89" customFormat="1" ht="24.95" customHeight="1" x14ac:dyDescent="0.25">
      <c r="A39" s="192" t="s">
        <v>53</v>
      </c>
      <c r="B39" s="193">
        <v>345</v>
      </c>
      <c r="C39" s="194" t="s">
        <v>54</v>
      </c>
      <c r="D39" s="156" t="str">
        <f t="shared" si="0"/>
        <v/>
      </c>
      <c r="E39" s="176"/>
      <c r="F39" s="176"/>
      <c r="G39" s="176"/>
      <c r="H39" s="176"/>
      <c r="I39" s="176"/>
      <c r="J39" s="176"/>
      <c r="K39" s="176"/>
      <c r="M39" s="93"/>
      <c r="N39" s="93"/>
    </row>
    <row r="40" spans="1:23" s="89" customFormat="1" ht="24.95" customHeight="1" x14ac:dyDescent="0.25">
      <c r="A40" s="192" t="s">
        <v>55</v>
      </c>
      <c r="B40" s="193">
        <v>323</v>
      </c>
      <c r="C40" s="194" t="s">
        <v>56</v>
      </c>
      <c r="D40" s="156" t="str">
        <f t="shared" si="0"/>
        <v/>
      </c>
      <c r="E40" s="176"/>
      <c r="F40" s="176"/>
      <c r="G40" s="176"/>
      <c r="H40" s="176"/>
      <c r="I40" s="176"/>
      <c r="J40" s="176"/>
      <c r="K40" s="176"/>
      <c r="M40" s="92"/>
      <c r="N40" s="207" t="s">
        <v>176</v>
      </c>
    </row>
    <row r="41" spans="1:23" s="89" customFormat="1" ht="24.95" customHeight="1" x14ac:dyDescent="0.25">
      <c r="A41" s="192" t="s">
        <v>57</v>
      </c>
      <c r="B41" s="193">
        <v>324</v>
      </c>
      <c r="C41" s="194" t="s">
        <v>58</v>
      </c>
      <c r="D41" s="156" t="str">
        <f t="shared" si="0"/>
        <v/>
      </c>
      <c r="E41" s="176"/>
      <c r="F41" s="176"/>
      <c r="G41" s="176"/>
      <c r="H41" s="176"/>
      <c r="I41" s="176"/>
      <c r="J41" s="176"/>
      <c r="K41" s="176"/>
      <c r="M41" s="92"/>
      <c r="N41" s="207"/>
    </row>
    <row r="42" spans="1:23" s="89" customFormat="1" ht="24.95" customHeight="1" x14ac:dyDescent="0.25">
      <c r="A42" s="192" t="s">
        <v>59</v>
      </c>
      <c r="B42" s="193">
        <v>325</v>
      </c>
      <c r="C42" s="194" t="s">
        <v>60</v>
      </c>
      <c r="D42" s="156" t="str">
        <f t="shared" si="0"/>
        <v/>
      </c>
      <c r="E42" s="176"/>
      <c r="F42" s="176"/>
      <c r="G42" s="176"/>
      <c r="H42" s="176"/>
      <c r="I42" s="176"/>
      <c r="J42" s="176"/>
      <c r="K42" s="176"/>
      <c r="M42" s="92"/>
      <c r="N42" s="207" t="s">
        <v>177</v>
      </c>
    </row>
    <row r="43" spans="1:23" s="89" customFormat="1" ht="24.95" customHeight="1" x14ac:dyDescent="0.25">
      <c r="A43" s="192" t="s">
        <v>61</v>
      </c>
      <c r="B43" s="193">
        <v>326</v>
      </c>
      <c r="C43" s="194" t="s">
        <v>62</v>
      </c>
      <c r="D43" s="156" t="str">
        <f t="shared" si="0"/>
        <v/>
      </c>
      <c r="E43" s="176"/>
      <c r="F43" s="176"/>
      <c r="G43" s="176"/>
      <c r="H43" s="176"/>
      <c r="I43" s="176"/>
      <c r="J43" s="176"/>
      <c r="K43" s="176"/>
      <c r="M43" s="92"/>
      <c r="N43" s="207"/>
    </row>
    <row r="44" spans="1:23" s="89" customFormat="1" ht="33" customHeight="1" x14ac:dyDescent="0.25">
      <c r="A44" s="192" t="s">
        <v>116</v>
      </c>
      <c r="B44" s="193">
        <v>359</v>
      </c>
      <c r="C44" s="194" t="s">
        <v>241</v>
      </c>
      <c r="D44" s="156" t="str">
        <f t="shared" si="0"/>
        <v/>
      </c>
      <c r="E44" s="176"/>
      <c r="F44" s="176"/>
      <c r="G44" s="176"/>
      <c r="H44" s="176"/>
      <c r="I44" s="176"/>
      <c r="J44" s="176"/>
      <c r="K44" s="176"/>
      <c r="M44" s="92"/>
      <c r="N44" s="207" t="s">
        <v>178</v>
      </c>
    </row>
    <row r="45" spans="1:23" s="89" customFormat="1" ht="24.95" customHeight="1" x14ac:dyDescent="0.25">
      <c r="A45" s="192" t="s">
        <v>63</v>
      </c>
      <c r="B45" s="193">
        <v>327</v>
      </c>
      <c r="C45" s="194" t="s">
        <v>64</v>
      </c>
      <c r="D45" s="156" t="str">
        <f t="shared" si="0"/>
        <v/>
      </c>
      <c r="E45" s="176"/>
      <c r="F45" s="176"/>
      <c r="G45" s="176"/>
      <c r="H45" s="176"/>
      <c r="I45" s="176"/>
      <c r="J45" s="176"/>
      <c r="K45" s="176"/>
      <c r="M45" s="92"/>
      <c r="N45" s="207"/>
    </row>
    <row r="46" spans="1:23" s="89" customFormat="1" ht="24.95" customHeight="1" x14ac:dyDescent="0.25">
      <c r="A46" s="192" t="s">
        <v>65</v>
      </c>
      <c r="B46" s="193">
        <v>328</v>
      </c>
      <c r="C46" s="194" t="s">
        <v>66</v>
      </c>
      <c r="D46" s="156" t="str">
        <f t="shared" si="0"/>
        <v/>
      </c>
      <c r="E46" s="176"/>
      <c r="F46" s="176"/>
      <c r="G46" s="176"/>
      <c r="H46" s="176"/>
      <c r="I46" s="176"/>
      <c r="J46" s="176"/>
      <c r="K46" s="176"/>
      <c r="M46" s="92"/>
      <c r="N46" s="207" t="s">
        <v>179</v>
      </c>
    </row>
    <row r="47" spans="1:23" s="89" customFormat="1" ht="24.95" customHeight="1" x14ac:dyDescent="0.25">
      <c r="A47" s="192" t="s">
        <v>67</v>
      </c>
      <c r="B47" s="193">
        <v>329</v>
      </c>
      <c r="C47" s="194" t="s">
        <v>68</v>
      </c>
      <c r="D47" s="156" t="str">
        <f t="shared" si="0"/>
        <v/>
      </c>
      <c r="E47" s="176"/>
      <c r="F47" s="176"/>
      <c r="G47" s="176"/>
      <c r="H47" s="176"/>
      <c r="I47" s="176"/>
      <c r="J47" s="176"/>
      <c r="K47" s="176"/>
      <c r="M47" s="92"/>
      <c r="N47" s="207"/>
    </row>
    <row r="48" spans="1:23" s="89" customFormat="1" ht="24.95" customHeight="1" x14ac:dyDescent="0.25">
      <c r="A48" s="192" t="s">
        <v>69</v>
      </c>
      <c r="B48" s="193">
        <v>330</v>
      </c>
      <c r="C48" s="194" t="s">
        <v>225</v>
      </c>
      <c r="D48" s="156" t="str">
        <f t="shared" si="0"/>
        <v/>
      </c>
      <c r="E48" s="176"/>
      <c r="F48" s="176"/>
      <c r="G48" s="176"/>
      <c r="H48" s="176"/>
      <c r="I48" s="176"/>
      <c r="J48" s="176"/>
      <c r="K48" s="176"/>
      <c r="M48" s="92"/>
      <c r="N48" s="150"/>
    </row>
    <row r="49" spans="1:14" s="89" customFormat="1" ht="24.95" customHeight="1" x14ac:dyDescent="0.25">
      <c r="A49" s="192" t="s">
        <v>72</v>
      </c>
      <c r="B49" s="193">
        <v>333</v>
      </c>
      <c r="C49" s="194" t="s">
        <v>73</v>
      </c>
      <c r="D49" s="156" t="str">
        <f t="shared" si="0"/>
        <v/>
      </c>
      <c r="E49" s="176"/>
      <c r="F49" s="176"/>
      <c r="G49" s="176"/>
      <c r="H49" s="176"/>
      <c r="I49" s="176"/>
      <c r="J49" s="176"/>
      <c r="K49" s="176"/>
      <c r="M49" s="92"/>
      <c r="N49" s="151" t="s">
        <v>134</v>
      </c>
    </row>
    <row r="50" spans="1:14" s="89" customFormat="1" ht="24.95" customHeight="1" x14ac:dyDescent="0.25">
      <c r="A50" s="192" t="s">
        <v>74</v>
      </c>
      <c r="B50" s="193">
        <v>334</v>
      </c>
      <c r="C50" s="194" t="s">
        <v>222</v>
      </c>
      <c r="D50" s="156" t="str">
        <f t="shared" si="0"/>
        <v/>
      </c>
      <c r="E50" s="176"/>
      <c r="F50" s="176"/>
      <c r="G50" s="176"/>
      <c r="H50" s="176"/>
      <c r="I50" s="176"/>
      <c r="J50" s="176"/>
      <c r="K50" s="176"/>
      <c r="M50" s="92"/>
      <c r="N50" s="150"/>
    </row>
    <row r="51" spans="1:14" s="89" customFormat="1" ht="24.95" customHeight="1" x14ac:dyDescent="0.25">
      <c r="A51" s="192" t="s">
        <v>75</v>
      </c>
      <c r="B51" s="193">
        <v>335</v>
      </c>
      <c r="C51" s="194" t="s">
        <v>210</v>
      </c>
      <c r="D51" s="156" t="str">
        <f t="shared" si="0"/>
        <v/>
      </c>
      <c r="E51" s="176"/>
      <c r="F51" s="176"/>
      <c r="G51" s="176"/>
      <c r="H51" s="176"/>
      <c r="I51" s="176"/>
      <c r="J51" s="176"/>
      <c r="K51" s="176"/>
      <c r="M51" s="151" t="s">
        <v>78</v>
      </c>
      <c r="N51" s="92"/>
    </row>
    <row r="52" spans="1:14" s="89" customFormat="1" ht="24.95" customHeight="1" x14ac:dyDescent="0.25">
      <c r="A52" s="192" t="s">
        <v>76</v>
      </c>
      <c r="B52" s="193">
        <v>336</v>
      </c>
      <c r="C52" s="194" t="s">
        <v>77</v>
      </c>
      <c r="D52" s="156" t="str">
        <f t="shared" si="0"/>
        <v/>
      </c>
      <c r="E52" s="176"/>
      <c r="F52" s="176"/>
      <c r="G52" s="176"/>
      <c r="H52" s="176"/>
      <c r="I52" s="176"/>
      <c r="J52" s="176"/>
      <c r="K52" s="176"/>
      <c r="M52" s="151"/>
      <c r="N52" s="92"/>
    </row>
    <row r="53" spans="1:14" s="89" customFormat="1" ht="24.95" customHeight="1" x14ac:dyDescent="0.25">
      <c r="A53" s="192" t="s">
        <v>79</v>
      </c>
      <c r="B53" s="193">
        <v>337</v>
      </c>
      <c r="C53" s="194" t="s">
        <v>226</v>
      </c>
      <c r="D53" s="156" t="str">
        <f t="shared" si="0"/>
        <v/>
      </c>
      <c r="E53" s="176"/>
      <c r="F53" s="176"/>
      <c r="G53" s="176"/>
      <c r="H53" s="176"/>
      <c r="I53" s="176"/>
      <c r="J53" s="176"/>
      <c r="K53" s="176"/>
      <c r="M53" s="92"/>
      <c r="N53" s="92"/>
    </row>
    <row r="54" spans="1:14" s="89" customFormat="1" ht="24.95" customHeight="1" x14ac:dyDescent="0.25">
      <c r="A54" s="192" t="s">
        <v>81</v>
      </c>
      <c r="B54" s="193">
        <v>339</v>
      </c>
      <c r="C54" s="194" t="s">
        <v>82</v>
      </c>
      <c r="D54" s="156" t="str">
        <f t="shared" si="0"/>
        <v/>
      </c>
      <c r="E54" s="176"/>
      <c r="F54" s="176"/>
      <c r="G54" s="176"/>
      <c r="H54" s="176"/>
      <c r="I54" s="176"/>
      <c r="J54" s="176"/>
      <c r="K54" s="176"/>
      <c r="M54" s="92"/>
      <c r="N54" s="92"/>
    </row>
    <row r="55" spans="1:14" s="89" customFormat="1" ht="24.95" customHeight="1" x14ac:dyDescent="0.25">
      <c r="A55" s="192" t="s">
        <v>83</v>
      </c>
      <c r="B55" s="193">
        <v>340</v>
      </c>
      <c r="C55" s="194" t="s">
        <v>84</v>
      </c>
      <c r="D55" s="156" t="str">
        <f t="shared" si="0"/>
        <v/>
      </c>
      <c r="E55" s="176"/>
      <c r="F55" s="176"/>
      <c r="G55" s="176"/>
      <c r="H55" s="176"/>
      <c r="I55" s="176"/>
      <c r="J55" s="176"/>
      <c r="K55" s="176"/>
      <c r="M55" s="92"/>
      <c r="N55" s="92"/>
    </row>
    <row r="56" spans="1:14" s="89" customFormat="1" ht="24.95" customHeight="1" x14ac:dyDescent="0.25">
      <c r="A56" s="192" t="s">
        <v>212</v>
      </c>
      <c r="B56" s="193">
        <v>373</v>
      </c>
      <c r="C56" s="194" t="s">
        <v>214</v>
      </c>
      <c r="D56" s="156" t="str">
        <f t="shared" si="0"/>
        <v/>
      </c>
      <c r="E56" s="176"/>
      <c r="F56" s="176"/>
      <c r="G56" s="176"/>
      <c r="H56" s="176"/>
      <c r="I56" s="176"/>
      <c r="J56" s="176"/>
      <c r="K56" s="176"/>
      <c r="M56" s="92"/>
      <c r="N56" s="92"/>
    </row>
    <row r="57" spans="1:14" s="89" customFormat="1" ht="24.95" customHeight="1" x14ac:dyDescent="0.25">
      <c r="A57" s="192" t="s">
        <v>87</v>
      </c>
      <c r="B57" s="193">
        <v>342</v>
      </c>
      <c r="C57" s="194" t="s">
        <v>88</v>
      </c>
      <c r="D57" s="156" t="str">
        <f t="shared" si="0"/>
        <v/>
      </c>
      <c r="E57" s="176"/>
      <c r="F57" s="176"/>
      <c r="G57" s="176"/>
      <c r="H57" s="176"/>
      <c r="I57" s="176"/>
      <c r="J57" s="176"/>
      <c r="K57" s="176"/>
      <c r="M57" s="92"/>
      <c r="N57" s="92"/>
    </row>
    <row r="58" spans="1:14" s="89" customFormat="1" ht="24.95" customHeight="1" x14ac:dyDescent="0.25">
      <c r="A58" s="192" t="s">
        <v>89</v>
      </c>
      <c r="B58" s="193">
        <v>343</v>
      </c>
      <c r="C58" s="194" t="s">
        <v>90</v>
      </c>
      <c r="D58" s="156" t="str">
        <f t="shared" si="0"/>
        <v/>
      </c>
      <c r="E58" s="176"/>
      <c r="F58" s="176"/>
      <c r="G58" s="176"/>
      <c r="H58" s="176"/>
      <c r="I58" s="176"/>
      <c r="J58" s="176"/>
      <c r="K58" s="176"/>
      <c r="M58" s="92"/>
      <c r="N58" s="92"/>
    </row>
    <row r="59" spans="1:14" s="89" customFormat="1" ht="24.95" customHeight="1" x14ac:dyDescent="0.25">
      <c r="A59" s="192" t="s">
        <v>91</v>
      </c>
      <c r="B59" s="193">
        <v>344</v>
      </c>
      <c r="C59" s="194" t="s">
        <v>92</v>
      </c>
      <c r="D59" s="156" t="str">
        <f t="shared" si="0"/>
        <v/>
      </c>
      <c r="E59" s="176"/>
      <c r="F59" s="176"/>
      <c r="G59" s="176"/>
      <c r="H59" s="176"/>
      <c r="I59" s="176"/>
      <c r="J59" s="176"/>
      <c r="K59" s="176"/>
      <c r="M59" s="92"/>
      <c r="N59" s="92"/>
    </row>
    <row r="60" spans="1:14" s="88" customFormat="1" ht="24.95" customHeight="1" x14ac:dyDescent="0.25">
      <c r="A60" s="192" t="s">
        <v>93</v>
      </c>
      <c r="B60" s="193">
        <v>346</v>
      </c>
      <c r="C60" s="194" t="s">
        <v>94</v>
      </c>
      <c r="D60" s="156" t="str">
        <f t="shared" si="0"/>
        <v/>
      </c>
      <c r="E60" s="176"/>
      <c r="F60" s="176"/>
      <c r="G60" s="176"/>
      <c r="H60" s="176"/>
      <c r="I60" s="176"/>
      <c r="J60" s="176"/>
      <c r="K60" s="176"/>
      <c r="M60" s="92"/>
      <c r="N60" s="38"/>
    </row>
    <row r="61" spans="1:14" ht="24.95" customHeight="1" x14ac:dyDescent="0.25">
      <c r="A61" s="192" t="s">
        <v>95</v>
      </c>
      <c r="B61" s="193">
        <v>347</v>
      </c>
      <c r="C61" s="194" t="s">
        <v>227</v>
      </c>
      <c r="D61" s="156" t="str">
        <f t="shared" si="0"/>
        <v/>
      </c>
      <c r="E61" s="176"/>
      <c r="F61" s="176"/>
      <c r="G61" s="176"/>
      <c r="H61" s="176"/>
      <c r="I61" s="176"/>
      <c r="J61" s="176"/>
      <c r="K61" s="176"/>
      <c r="L61" s="62"/>
      <c r="M61" s="38"/>
    </row>
    <row r="62" spans="1:14" ht="24.95" customHeight="1" x14ac:dyDescent="0.25">
      <c r="A62" s="192" t="s">
        <v>115</v>
      </c>
      <c r="B62" s="193">
        <v>358</v>
      </c>
      <c r="C62" s="194" t="s">
        <v>216</v>
      </c>
      <c r="D62" s="156" t="str">
        <f t="shared" si="0"/>
        <v/>
      </c>
      <c r="E62" s="176"/>
      <c r="F62" s="176"/>
      <c r="G62" s="176"/>
      <c r="H62" s="176"/>
      <c r="I62" s="176"/>
      <c r="J62" s="176"/>
      <c r="K62" s="176"/>
      <c r="L62" s="62"/>
    </row>
    <row r="63" spans="1:14" ht="24.95" customHeight="1" x14ac:dyDescent="0.25">
      <c r="A63" s="192" t="s">
        <v>96</v>
      </c>
      <c r="B63" s="193">
        <v>348</v>
      </c>
      <c r="C63" s="194" t="s">
        <v>97</v>
      </c>
      <c r="D63" s="156" t="str">
        <f t="shared" si="0"/>
        <v/>
      </c>
      <c r="E63" s="176"/>
      <c r="F63" s="176"/>
      <c r="G63" s="176"/>
      <c r="H63" s="176"/>
      <c r="I63" s="176"/>
      <c r="J63" s="176"/>
      <c r="K63" s="176"/>
      <c r="L63" s="62"/>
    </row>
    <row r="64" spans="1:14" ht="24.95" customHeight="1" x14ac:dyDescent="0.25">
      <c r="A64" s="192" t="s">
        <v>98</v>
      </c>
      <c r="B64" s="193">
        <v>349</v>
      </c>
      <c r="C64" s="194" t="s">
        <v>99</v>
      </c>
      <c r="D64" s="156" t="str">
        <f t="shared" si="0"/>
        <v/>
      </c>
      <c r="E64" s="176"/>
      <c r="F64" s="176"/>
      <c r="G64" s="176"/>
      <c r="H64" s="176"/>
      <c r="I64" s="176"/>
      <c r="J64" s="176"/>
      <c r="K64" s="176"/>
      <c r="L64" s="62"/>
    </row>
    <row r="65" spans="1:12" ht="24.95" customHeight="1" x14ac:dyDescent="0.25">
      <c r="A65" s="192" t="s">
        <v>80</v>
      </c>
      <c r="B65" s="193">
        <v>338</v>
      </c>
      <c r="C65" s="194" t="s">
        <v>217</v>
      </c>
      <c r="D65" s="156" t="str">
        <f t="shared" si="0"/>
        <v/>
      </c>
      <c r="E65" s="176"/>
      <c r="F65" s="176"/>
      <c r="G65" s="176"/>
      <c r="H65" s="176"/>
      <c r="I65" s="176"/>
      <c r="J65" s="176"/>
      <c r="K65" s="176"/>
      <c r="L65" s="62"/>
    </row>
    <row r="66" spans="1:12" ht="24.95" customHeight="1" x14ac:dyDescent="0.25">
      <c r="A66" s="192" t="s">
        <v>102</v>
      </c>
      <c r="B66" s="193">
        <v>351</v>
      </c>
      <c r="C66" s="194" t="s">
        <v>218</v>
      </c>
      <c r="D66" s="156" t="str">
        <f t="shared" si="0"/>
        <v/>
      </c>
      <c r="E66" s="176"/>
      <c r="F66" s="176"/>
      <c r="G66" s="176"/>
      <c r="H66" s="176"/>
      <c r="I66" s="176"/>
      <c r="J66" s="176"/>
      <c r="K66" s="176"/>
      <c r="L66" s="62"/>
    </row>
    <row r="67" spans="1:12" ht="24.95" customHeight="1" x14ac:dyDescent="0.25">
      <c r="A67" s="192" t="s">
        <v>103</v>
      </c>
      <c r="B67" s="193">
        <v>352</v>
      </c>
      <c r="C67" s="194" t="s">
        <v>104</v>
      </c>
      <c r="D67" s="156" t="str">
        <f t="shared" si="0"/>
        <v/>
      </c>
      <c r="E67" s="176"/>
      <c r="F67" s="176"/>
      <c r="G67" s="176"/>
      <c r="H67" s="176"/>
      <c r="I67" s="176"/>
      <c r="J67" s="176"/>
      <c r="K67" s="176"/>
      <c r="L67" s="62"/>
    </row>
    <row r="68" spans="1:12" ht="24.95" customHeight="1" x14ac:dyDescent="0.25">
      <c r="A68" s="192" t="s">
        <v>105</v>
      </c>
      <c r="B68" s="193">
        <v>353</v>
      </c>
      <c r="C68" s="194" t="s">
        <v>228</v>
      </c>
      <c r="D68" s="156" t="str">
        <f t="shared" si="0"/>
        <v/>
      </c>
      <c r="E68" s="176"/>
      <c r="F68" s="176"/>
      <c r="G68" s="176"/>
      <c r="H68" s="176"/>
      <c r="I68" s="176"/>
      <c r="J68" s="176"/>
      <c r="K68" s="176"/>
      <c r="L68" s="62"/>
    </row>
    <row r="69" spans="1:12" ht="24.95" customHeight="1" x14ac:dyDescent="0.25">
      <c r="A69" s="192" t="s">
        <v>107</v>
      </c>
      <c r="B69" s="193">
        <v>354</v>
      </c>
      <c r="C69" s="194" t="s">
        <v>108</v>
      </c>
      <c r="D69" s="156" t="str">
        <f t="shared" si="0"/>
        <v/>
      </c>
      <c r="E69" s="176"/>
      <c r="F69" s="176"/>
      <c r="G69" s="176"/>
      <c r="H69" s="176"/>
      <c r="I69" s="176"/>
      <c r="J69" s="176"/>
      <c r="K69" s="176"/>
      <c r="L69" s="62"/>
    </row>
    <row r="70" spans="1:12" ht="24.95" customHeight="1" x14ac:dyDescent="0.25">
      <c r="A70" s="192" t="s">
        <v>109</v>
      </c>
      <c r="B70" s="193">
        <v>355</v>
      </c>
      <c r="C70" s="194" t="s">
        <v>110</v>
      </c>
      <c r="D70" s="156" t="str">
        <f t="shared" si="0"/>
        <v/>
      </c>
      <c r="E70" s="176"/>
      <c r="F70" s="176"/>
      <c r="G70" s="176"/>
      <c r="H70" s="176"/>
      <c r="I70" s="176"/>
      <c r="J70" s="176"/>
      <c r="K70" s="176"/>
      <c r="L70" s="62"/>
    </row>
    <row r="71" spans="1:12" ht="24.95" customHeight="1" x14ac:dyDescent="0.25">
      <c r="A71" s="192" t="s">
        <v>111</v>
      </c>
      <c r="B71" s="193">
        <v>356</v>
      </c>
      <c r="C71" s="194" t="s">
        <v>112</v>
      </c>
      <c r="D71" s="156" t="str">
        <f t="shared" si="0"/>
        <v/>
      </c>
      <c r="E71" s="176"/>
      <c r="F71" s="176"/>
      <c r="G71" s="176"/>
      <c r="H71" s="176"/>
      <c r="I71" s="176"/>
      <c r="J71" s="176"/>
      <c r="K71" s="176"/>
      <c r="L71" s="62"/>
    </row>
    <row r="72" spans="1:12" ht="24.95" customHeight="1" x14ac:dyDescent="0.25">
      <c r="A72" s="192" t="s">
        <v>229</v>
      </c>
      <c r="B72" s="193">
        <v>374</v>
      </c>
      <c r="C72" s="194" t="s">
        <v>230</v>
      </c>
      <c r="D72" s="156" t="str">
        <f t="shared" si="0"/>
        <v/>
      </c>
      <c r="E72" s="176"/>
      <c r="F72" s="176"/>
      <c r="G72" s="176"/>
      <c r="H72" s="176"/>
      <c r="I72" s="176"/>
      <c r="J72" s="176"/>
      <c r="K72" s="176"/>
      <c r="L72" s="62"/>
    </row>
    <row r="73" spans="1:12" ht="24.95" customHeight="1" x14ac:dyDescent="0.25">
      <c r="A73" s="192" t="s">
        <v>113</v>
      </c>
      <c r="B73" s="193">
        <v>357</v>
      </c>
      <c r="C73" s="194" t="s">
        <v>114</v>
      </c>
      <c r="D73" s="156" t="str">
        <f t="shared" si="0"/>
        <v/>
      </c>
      <c r="E73" s="176"/>
      <c r="F73" s="176"/>
      <c r="G73" s="176"/>
      <c r="H73" s="176"/>
      <c r="I73" s="176"/>
      <c r="J73" s="176"/>
      <c r="K73" s="176"/>
      <c r="L73" s="62"/>
    </row>
    <row r="74" spans="1:12" ht="24.95" customHeight="1" x14ac:dyDescent="0.25">
      <c r="A74" s="192" t="s">
        <v>120</v>
      </c>
      <c r="B74" s="193">
        <v>361</v>
      </c>
      <c r="C74" s="194" t="s">
        <v>219</v>
      </c>
      <c r="D74" s="156" t="str">
        <f t="shared" si="0"/>
        <v/>
      </c>
      <c r="E74" s="176"/>
      <c r="F74" s="176"/>
      <c r="G74" s="176"/>
      <c r="H74" s="176"/>
      <c r="I74" s="176"/>
      <c r="J74" s="176"/>
      <c r="K74" s="176"/>
      <c r="L74" s="62"/>
    </row>
    <row r="75" spans="1:12" ht="24.95" customHeight="1" x14ac:dyDescent="0.25">
      <c r="A75" s="192" t="s">
        <v>121</v>
      </c>
      <c r="B75" s="193">
        <v>362</v>
      </c>
      <c r="C75" s="194" t="s">
        <v>231</v>
      </c>
      <c r="D75" s="156" t="str">
        <f t="shared" si="0"/>
        <v/>
      </c>
      <c r="E75" s="176"/>
      <c r="F75" s="176"/>
      <c r="G75" s="176"/>
      <c r="H75" s="176"/>
      <c r="I75" s="176"/>
      <c r="J75" s="176"/>
      <c r="K75" s="176"/>
      <c r="L75" s="62"/>
    </row>
    <row r="76" spans="1:12" ht="24.95" customHeight="1" x14ac:dyDescent="0.25">
      <c r="A76" s="192" t="s">
        <v>123</v>
      </c>
      <c r="B76" s="193">
        <v>364</v>
      </c>
      <c r="C76" s="194" t="s">
        <v>220</v>
      </c>
      <c r="D76" s="156" t="str">
        <f t="shared" si="0"/>
        <v/>
      </c>
      <c r="E76" s="176"/>
      <c r="F76" s="176"/>
      <c r="G76" s="176"/>
      <c r="H76" s="176"/>
      <c r="I76" s="176"/>
      <c r="J76" s="176"/>
      <c r="K76" s="176"/>
      <c r="L76" s="62"/>
    </row>
    <row r="77" spans="1:12" ht="24.95" customHeight="1" x14ac:dyDescent="0.25">
      <c r="A77" s="192" t="s">
        <v>124</v>
      </c>
      <c r="B77" s="193">
        <v>365</v>
      </c>
      <c r="C77" s="194" t="s">
        <v>125</v>
      </c>
      <c r="D77" s="156" t="str">
        <f t="shared" si="0"/>
        <v/>
      </c>
      <c r="E77" s="176"/>
      <c r="F77" s="176"/>
      <c r="G77" s="176"/>
      <c r="H77" s="176"/>
      <c r="I77" s="176"/>
      <c r="J77" s="176"/>
      <c r="K77" s="176"/>
      <c r="L77" s="62"/>
    </row>
    <row r="78" spans="1:12" ht="24.95" customHeight="1" x14ac:dyDescent="0.25">
      <c r="A78" s="192" t="s">
        <v>126</v>
      </c>
      <c r="B78" s="193">
        <v>366</v>
      </c>
      <c r="C78" s="194" t="s">
        <v>232</v>
      </c>
      <c r="D78" s="156" t="str">
        <f t="shared" si="0"/>
        <v/>
      </c>
      <c r="E78" s="176"/>
      <c r="F78" s="176"/>
      <c r="G78" s="176"/>
      <c r="H78" s="176"/>
      <c r="I78" s="176"/>
      <c r="J78" s="176"/>
      <c r="K78" s="176"/>
      <c r="L78" s="62"/>
    </row>
    <row r="79" spans="1:12" ht="24.95" customHeight="1" x14ac:dyDescent="0.25">
      <c r="A79" s="192" t="s">
        <v>127</v>
      </c>
      <c r="B79" s="193">
        <v>368</v>
      </c>
      <c r="C79" s="194" t="s">
        <v>128</v>
      </c>
      <c r="D79" s="156" t="str">
        <f t="shared" si="0"/>
        <v/>
      </c>
      <c r="E79" s="176"/>
      <c r="F79" s="176"/>
      <c r="G79" s="176"/>
      <c r="H79" s="176"/>
      <c r="I79" s="176"/>
      <c r="J79" s="176"/>
      <c r="K79" s="176"/>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A2" sqref="A2"/>
    </sheetView>
  </sheetViews>
  <sheetFormatPr defaultRowHeight="15" x14ac:dyDescent="0.25"/>
  <sheetData>
    <row r="2" spans="1:1" ht="18.75" x14ac:dyDescent="0.3">
      <c r="A2" s="127"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E81" sqref="E81"/>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220" t="s">
        <v>162</v>
      </c>
      <c r="N1" s="220"/>
    </row>
    <row r="2" spans="1:25" ht="30" customHeight="1" x14ac:dyDescent="0.25">
      <c r="A2" s="242" t="s">
        <v>163</v>
      </c>
      <c r="B2" s="242"/>
      <c r="C2" s="242"/>
      <c r="D2" s="242"/>
      <c r="E2" s="242"/>
      <c r="F2" s="12"/>
      <c r="G2" s="243" t="s">
        <v>1</v>
      </c>
      <c r="H2" s="244"/>
      <c r="I2" s="244"/>
      <c r="J2" s="245"/>
      <c r="K2" s="134">
        <f>D95</f>
        <v>1882580.5099999998</v>
      </c>
      <c r="M2" s="207" t="s">
        <v>164</v>
      </c>
      <c r="N2" s="207"/>
    </row>
    <row r="3" spans="1:25" ht="30" customHeight="1" x14ac:dyDescent="0.25">
      <c r="A3" s="242"/>
      <c r="B3" s="242"/>
      <c r="C3" s="242"/>
      <c r="D3" s="242"/>
      <c r="E3" s="242"/>
      <c r="F3" s="12"/>
      <c r="G3" s="246" t="s">
        <v>165</v>
      </c>
      <c r="H3" s="247"/>
      <c r="I3" s="247"/>
      <c r="J3" s="248"/>
      <c r="K3" s="64">
        <v>2999657.39</v>
      </c>
      <c r="M3" s="237" t="s">
        <v>130</v>
      </c>
      <c r="N3" s="237"/>
    </row>
    <row r="4" spans="1:25" ht="30" customHeight="1" x14ac:dyDescent="0.25">
      <c r="A4" s="242"/>
      <c r="B4" s="242"/>
      <c r="C4" s="242"/>
      <c r="D4" s="242"/>
      <c r="E4" s="242"/>
      <c r="F4" s="12"/>
      <c r="G4" s="249" t="s">
        <v>2</v>
      </c>
      <c r="H4" s="250"/>
      <c r="I4" s="250"/>
      <c r="J4" s="251"/>
      <c r="K4" s="64"/>
      <c r="L4" s="3"/>
      <c r="M4" s="207" t="s">
        <v>131</v>
      </c>
      <c r="N4" s="207"/>
      <c r="O4"/>
      <c r="P4"/>
      <c r="Q4"/>
      <c r="R4"/>
      <c r="S4"/>
      <c r="T4"/>
      <c r="U4"/>
      <c r="V4"/>
      <c r="W4"/>
      <c r="X4"/>
      <c r="Y4"/>
    </row>
    <row r="5" spans="1:25" ht="30" customHeight="1" x14ac:dyDescent="0.25">
      <c r="A5" s="236"/>
      <c r="B5" s="236"/>
      <c r="C5" s="236"/>
      <c r="D5" s="236"/>
      <c r="E5" s="236"/>
      <c r="F5" s="12"/>
      <c r="G5" s="51" t="s">
        <v>3</v>
      </c>
      <c r="H5" s="52"/>
      <c r="I5" s="52"/>
      <c r="J5" s="53"/>
      <c r="K5" s="135">
        <f>SUM(K2:K4)</f>
        <v>4882237.9000000004</v>
      </c>
      <c r="L5" s="4"/>
      <c r="M5" s="237" t="s">
        <v>4</v>
      </c>
      <c r="N5" s="237"/>
      <c r="O5"/>
      <c r="P5"/>
      <c r="Q5"/>
      <c r="R5"/>
      <c r="S5"/>
      <c r="T5"/>
      <c r="U5"/>
      <c r="V5"/>
      <c r="W5"/>
      <c r="X5"/>
      <c r="Y5"/>
    </row>
    <row r="6" spans="1:25" ht="44.25" customHeight="1" thickBot="1" x14ac:dyDescent="0.3">
      <c r="F6" s="12"/>
      <c r="G6" s="238" t="s">
        <v>166</v>
      </c>
      <c r="H6" s="239"/>
      <c r="I6" s="239"/>
      <c r="J6" s="240"/>
      <c r="K6" s="104">
        <v>4882237.91</v>
      </c>
      <c r="L6" s="4"/>
      <c r="M6" s="241" t="s">
        <v>132</v>
      </c>
      <c r="N6" s="241"/>
      <c r="O6" s="5"/>
      <c r="P6" s="5"/>
      <c r="Q6" s="5"/>
      <c r="R6" s="5"/>
      <c r="S6" s="5"/>
      <c r="T6" s="5"/>
      <c r="U6" s="5"/>
      <c r="V6" s="5"/>
      <c r="W6" s="5"/>
      <c r="X6" s="5"/>
      <c r="Y6" s="5"/>
    </row>
    <row r="7" spans="1:25" ht="15" customHeight="1" x14ac:dyDescent="0.25">
      <c r="A7" s="12"/>
      <c r="B7" s="12"/>
      <c r="F7" s="12"/>
      <c r="J7" s="44"/>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21"/>
      <c r="B9" s="224" t="s">
        <v>149</v>
      </c>
      <c r="C9" s="225"/>
      <c r="D9" s="230" t="s">
        <v>5</v>
      </c>
      <c r="E9" s="8" t="s">
        <v>6</v>
      </c>
      <c r="F9" s="9"/>
      <c r="G9" s="9"/>
      <c r="H9" s="9"/>
      <c r="I9" s="9"/>
      <c r="J9" s="9"/>
      <c r="K9" s="10"/>
      <c r="L9" s="11"/>
      <c r="M9" s="220" t="s">
        <v>133</v>
      </c>
      <c r="N9" s="220"/>
      <c r="O9" s="6"/>
      <c r="P9" s="6"/>
      <c r="Q9" s="6"/>
      <c r="R9" s="6"/>
      <c r="S9" s="6"/>
      <c r="T9" s="6"/>
      <c r="U9" s="6"/>
      <c r="V9" s="6"/>
      <c r="W9" s="6"/>
      <c r="X9" s="6"/>
      <c r="Y9" s="6"/>
    </row>
    <row r="10" spans="1:25" s="12" customFormat="1" ht="24.95" customHeight="1" x14ac:dyDescent="0.25">
      <c r="A10" s="222"/>
      <c r="B10" s="226"/>
      <c r="C10" s="227"/>
      <c r="D10" s="231"/>
      <c r="E10" s="13" t="s">
        <v>234</v>
      </c>
      <c r="F10" s="14"/>
      <c r="G10" s="14"/>
      <c r="H10" s="14"/>
      <c r="I10" s="14"/>
      <c r="J10" s="14"/>
      <c r="K10" s="15"/>
      <c r="L10" s="11"/>
      <c r="M10" s="233" t="s">
        <v>191</v>
      </c>
      <c r="N10" s="234"/>
      <c r="O10" s="16"/>
      <c r="P10" s="16"/>
      <c r="Q10" s="16"/>
      <c r="R10" s="16"/>
      <c r="S10" s="16"/>
      <c r="T10" s="16"/>
      <c r="U10" s="16"/>
      <c r="V10" s="16"/>
      <c r="W10" s="16"/>
      <c r="X10" s="16"/>
      <c r="Y10" s="16"/>
    </row>
    <row r="11" spans="1:25" s="12" customFormat="1" ht="30.75" customHeight="1" thickBot="1" x14ac:dyDescent="0.3">
      <c r="A11" s="223"/>
      <c r="B11" s="228"/>
      <c r="C11" s="229"/>
      <c r="D11" s="232"/>
      <c r="E11" s="13" t="s">
        <v>167</v>
      </c>
      <c r="F11" s="14"/>
      <c r="G11" s="14"/>
      <c r="H11" s="14"/>
      <c r="I11" s="14"/>
      <c r="J11" s="14"/>
      <c r="K11" s="15"/>
      <c r="L11" s="17"/>
      <c r="M11" s="234"/>
      <c r="N11" s="234"/>
      <c r="O11" s="16"/>
      <c r="P11" s="16"/>
      <c r="Q11" s="16"/>
      <c r="R11" s="16"/>
      <c r="S11" s="16"/>
      <c r="T11" s="16"/>
      <c r="U11" s="16"/>
      <c r="V11" s="16"/>
      <c r="W11" s="16"/>
      <c r="X11" s="16"/>
      <c r="Y11" s="16"/>
    </row>
    <row r="12" spans="1:25" s="12" customFormat="1" ht="34.5" customHeight="1" thickBot="1" x14ac:dyDescent="0.3">
      <c r="A12" s="50" t="s">
        <v>168</v>
      </c>
      <c r="B12" s="235" t="s">
        <v>247</v>
      </c>
      <c r="C12" s="235"/>
      <c r="D12" s="49" t="s">
        <v>248</v>
      </c>
      <c r="E12" s="18" t="s">
        <v>7</v>
      </c>
      <c r="F12" s="19"/>
      <c r="G12" s="19"/>
      <c r="H12" s="19"/>
      <c r="I12" s="19"/>
      <c r="J12" s="19"/>
      <c r="K12" s="20"/>
      <c r="L12" s="21"/>
      <c r="M12" s="234"/>
      <c r="N12" s="234"/>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34"/>
      <c r="N13" s="234"/>
    </row>
    <row r="14" spans="1:25" ht="35.1" customHeight="1" thickBot="1" x14ac:dyDescent="0.3">
      <c r="A14" s="57"/>
      <c r="B14" s="96"/>
      <c r="C14" s="57"/>
      <c r="D14" s="97"/>
      <c r="E14" s="213" t="s">
        <v>201</v>
      </c>
      <c r="F14" s="214"/>
      <c r="G14" s="214"/>
      <c r="H14" s="214"/>
      <c r="I14" s="214"/>
      <c r="J14" s="214"/>
      <c r="K14" s="215"/>
      <c r="M14" s="131"/>
      <c r="N14" s="131"/>
      <c r="O14" s="25"/>
      <c r="P14" s="25"/>
      <c r="Q14" s="25"/>
      <c r="R14" s="25"/>
      <c r="S14" s="25"/>
      <c r="T14" s="25"/>
      <c r="U14" s="25"/>
      <c r="V14" s="25"/>
      <c r="W14" s="25"/>
      <c r="X14" s="25"/>
      <c r="Y14" s="25"/>
    </row>
    <row r="15" spans="1:25" ht="39.75" customHeight="1" thickBot="1" x14ac:dyDescent="0.3">
      <c r="A15" s="58"/>
      <c r="B15" s="98"/>
      <c r="C15" s="58"/>
      <c r="D15" s="99"/>
      <c r="E15" s="213" t="s">
        <v>9</v>
      </c>
      <c r="F15" s="216"/>
      <c r="G15" s="216"/>
      <c r="H15" s="216"/>
      <c r="I15" s="216"/>
      <c r="J15" s="217"/>
      <c r="K15" s="218" t="s">
        <v>10</v>
      </c>
      <c r="M15" s="220" t="s">
        <v>202</v>
      </c>
      <c r="N15" s="220"/>
    </row>
    <row r="16" spans="1:25" s="26" customFormat="1" ht="123.75" customHeight="1" thickBot="1" x14ac:dyDescent="0.3">
      <c r="A16" s="94" t="s">
        <v>150</v>
      </c>
      <c r="B16" s="100" t="s">
        <v>135</v>
      </c>
      <c r="C16" s="102" t="s">
        <v>11</v>
      </c>
      <c r="D16" s="101" t="s">
        <v>12</v>
      </c>
      <c r="E16" s="35" t="s">
        <v>13</v>
      </c>
      <c r="F16" s="36" t="s">
        <v>14</v>
      </c>
      <c r="G16" s="36" t="s">
        <v>136</v>
      </c>
      <c r="H16" s="36" t="s">
        <v>137</v>
      </c>
      <c r="I16" s="36" t="s">
        <v>139</v>
      </c>
      <c r="J16" s="37" t="s">
        <v>138</v>
      </c>
      <c r="K16" s="219"/>
      <c r="M16" s="220"/>
      <c r="N16" s="220"/>
    </row>
    <row r="17" spans="1:14" s="27" customFormat="1" ht="24.95" customHeight="1" x14ac:dyDescent="0.25">
      <c r="A17" s="189" t="s">
        <v>15</v>
      </c>
      <c r="B17" s="190">
        <v>301</v>
      </c>
      <c r="C17" s="191" t="s">
        <v>221</v>
      </c>
      <c r="D17" s="128" t="str">
        <f>IF(SUM(E17:K17)&gt;0,(SUM(E17:K17)),"")</f>
        <v/>
      </c>
      <c r="E17" s="136"/>
      <c r="F17" s="137"/>
      <c r="G17" s="137"/>
      <c r="H17" s="137"/>
      <c r="I17" s="137"/>
      <c r="J17" s="137"/>
      <c r="K17" s="138"/>
      <c r="M17" s="30"/>
      <c r="N17" s="41" t="s">
        <v>169</v>
      </c>
    </row>
    <row r="18" spans="1:14" s="27" customFormat="1" ht="24.95" customHeight="1" x14ac:dyDescent="0.25">
      <c r="A18" s="192" t="s">
        <v>16</v>
      </c>
      <c r="B18" s="193">
        <v>302</v>
      </c>
      <c r="C18" s="194" t="s">
        <v>17</v>
      </c>
      <c r="D18" s="129" t="str">
        <f t="shared" ref="D18:D79" si="0">IF(SUM(E18:K18)&gt;0,(SUM(E18:K18)),"")</f>
        <v/>
      </c>
      <c r="E18" s="139"/>
      <c r="F18" s="140"/>
      <c r="G18" s="140"/>
      <c r="H18" s="140"/>
      <c r="I18" s="140"/>
      <c r="J18" s="140"/>
      <c r="K18" s="141"/>
      <c r="M18" s="47"/>
      <c r="N18" s="41" t="s">
        <v>170</v>
      </c>
    </row>
    <row r="19" spans="1:14" s="89" customFormat="1" ht="24.95" customHeight="1" x14ac:dyDescent="0.25">
      <c r="A19" s="192" t="s">
        <v>206</v>
      </c>
      <c r="B19" s="193">
        <v>376</v>
      </c>
      <c r="C19" s="194" t="s">
        <v>207</v>
      </c>
      <c r="D19" s="129" t="str">
        <f t="shared" si="0"/>
        <v/>
      </c>
      <c r="E19" s="139"/>
      <c r="F19" s="140"/>
      <c r="G19" s="140"/>
      <c r="H19" s="140"/>
      <c r="I19" s="140"/>
      <c r="J19" s="140"/>
      <c r="K19" s="141"/>
      <c r="M19" s="132"/>
      <c r="N19" s="133"/>
    </row>
    <row r="20" spans="1:14" s="27" customFormat="1" ht="24.95" customHeight="1" x14ac:dyDescent="0.25">
      <c r="A20" s="192" t="s">
        <v>18</v>
      </c>
      <c r="B20" s="193">
        <v>303</v>
      </c>
      <c r="C20" s="194" t="s">
        <v>19</v>
      </c>
      <c r="D20" s="129" t="str">
        <f t="shared" si="0"/>
        <v/>
      </c>
      <c r="E20" s="139"/>
      <c r="F20" s="140"/>
      <c r="G20" s="140"/>
      <c r="H20" s="140"/>
      <c r="I20" s="140"/>
      <c r="J20" s="140"/>
      <c r="K20" s="141"/>
      <c r="M20" s="30"/>
      <c r="N20" s="207" t="s">
        <v>171</v>
      </c>
    </row>
    <row r="21" spans="1:14" s="27" customFormat="1" ht="24.95" customHeight="1" x14ac:dyDescent="0.25">
      <c r="A21" s="192" t="s">
        <v>20</v>
      </c>
      <c r="B21" s="193">
        <v>304</v>
      </c>
      <c r="C21" s="194" t="s">
        <v>21</v>
      </c>
      <c r="D21" s="129" t="str">
        <f t="shared" si="0"/>
        <v/>
      </c>
      <c r="E21" s="139"/>
      <c r="F21" s="140"/>
      <c r="G21" s="140"/>
      <c r="H21" s="140"/>
      <c r="I21" s="140"/>
      <c r="J21" s="140"/>
      <c r="K21" s="141"/>
      <c r="M21" s="30"/>
      <c r="N21" s="207"/>
    </row>
    <row r="22" spans="1:14" s="27" customFormat="1" ht="24.95" customHeight="1" x14ac:dyDescent="0.25">
      <c r="A22" s="192" t="s">
        <v>22</v>
      </c>
      <c r="B22" s="193">
        <v>305</v>
      </c>
      <c r="C22" s="194" t="s">
        <v>23</v>
      </c>
      <c r="D22" s="129" t="str">
        <f t="shared" si="0"/>
        <v/>
      </c>
      <c r="E22" s="139"/>
      <c r="F22" s="140"/>
      <c r="G22" s="140"/>
      <c r="H22" s="140"/>
      <c r="I22" s="140"/>
      <c r="J22" s="140"/>
      <c r="K22" s="141"/>
      <c r="M22" s="30"/>
      <c r="N22" s="207"/>
    </row>
    <row r="23" spans="1:14" s="27" customFormat="1" ht="24.95" customHeight="1" x14ac:dyDescent="0.25">
      <c r="A23" s="192" t="s">
        <v>24</v>
      </c>
      <c r="B23" s="193">
        <v>306</v>
      </c>
      <c r="C23" s="194" t="s">
        <v>25</v>
      </c>
      <c r="D23" s="129" t="str">
        <f t="shared" si="0"/>
        <v/>
      </c>
      <c r="E23" s="139"/>
      <c r="F23" s="140"/>
      <c r="G23" s="140"/>
      <c r="H23" s="140"/>
      <c r="I23" s="140"/>
      <c r="J23" s="140"/>
      <c r="K23" s="141"/>
      <c r="M23" s="30"/>
      <c r="N23" s="207" t="s">
        <v>172</v>
      </c>
    </row>
    <row r="24" spans="1:14" s="27" customFormat="1" ht="24.95" customHeight="1" x14ac:dyDescent="0.25">
      <c r="A24" s="192" t="s">
        <v>26</v>
      </c>
      <c r="B24" s="193">
        <v>307</v>
      </c>
      <c r="C24" s="194" t="s">
        <v>27</v>
      </c>
      <c r="D24" s="129" t="str">
        <f t="shared" si="0"/>
        <v/>
      </c>
      <c r="E24" s="139"/>
      <c r="F24" s="140"/>
      <c r="G24" s="140"/>
      <c r="H24" s="140"/>
      <c r="I24" s="140"/>
      <c r="J24" s="140"/>
      <c r="K24" s="203"/>
      <c r="M24" s="30"/>
      <c r="N24" s="207"/>
    </row>
    <row r="25" spans="1:14" s="27" customFormat="1" ht="24.95" customHeight="1" x14ac:dyDescent="0.25">
      <c r="A25" s="192" t="s">
        <v>28</v>
      </c>
      <c r="B25" s="193">
        <v>309</v>
      </c>
      <c r="C25" s="199" t="s">
        <v>224</v>
      </c>
      <c r="D25" s="129" t="str">
        <f t="shared" si="0"/>
        <v/>
      </c>
      <c r="E25" s="139"/>
      <c r="F25" s="140"/>
      <c r="G25" s="200"/>
      <c r="H25" s="201"/>
      <c r="I25" s="201"/>
      <c r="J25" s="202"/>
      <c r="K25" s="204"/>
      <c r="M25" s="30"/>
      <c r="N25" s="207" t="s">
        <v>173</v>
      </c>
    </row>
    <row r="26" spans="1:14" s="27" customFormat="1" ht="24.95" customHeight="1" x14ac:dyDescent="0.25">
      <c r="A26" s="192" t="s">
        <v>30</v>
      </c>
      <c r="B26" s="193">
        <v>310</v>
      </c>
      <c r="C26" s="194" t="s">
        <v>31</v>
      </c>
      <c r="D26" s="129" t="str">
        <f t="shared" si="0"/>
        <v/>
      </c>
      <c r="E26" s="139"/>
      <c r="F26" s="140"/>
      <c r="G26" s="140"/>
      <c r="H26" s="140"/>
      <c r="I26" s="140"/>
      <c r="J26" s="140"/>
      <c r="K26" s="141"/>
      <c r="M26" s="30"/>
      <c r="N26" s="207"/>
    </row>
    <row r="27" spans="1:14" s="27" customFormat="1" ht="24.95" customHeight="1" x14ac:dyDescent="0.25">
      <c r="A27" s="192" t="s">
        <v>32</v>
      </c>
      <c r="B27" s="193">
        <v>311</v>
      </c>
      <c r="C27" s="199" t="s">
        <v>33</v>
      </c>
      <c r="D27" s="129">
        <f t="shared" si="0"/>
        <v>250916.11</v>
      </c>
      <c r="E27" s="139"/>
      <c r="F27" s="140"/>
      <c r="G27" s="140">
        <v>191362.29</v>
      </c>
      <c r="H27" s="140">
        <v>27.05</v>
      </c>
      <c r="I27" s="140"/>
      <c r="J27" s="140"/>
      <c r="K27" s="141">
        <v>59526.77</v>
      </c>
      <c r="M27" s="30"/>
      <c r="N27" s="207" t="s">
        <v>174</v>
      </c>
    </row>
    <row r="28" spans="1:14" s="27" customFormat="1" ht="24.95" customHeight="1" x14ac:dyDescent="0.25">
      <c r="A28" s="192" t="s">
        <v>34</v>
      </c>
      <c r="B28" s="193">
        <v>312</v>
      </c>
      <c r="C28" s="199" t="s">
        <v>35</v>
      </c>
      <c r="D28" s="129" t="str">
        <f t="shared" si="0"/>
        <v/>
      </c>
      <c r="E28" s="139"/>
      <c r="F28" s="140"/>
      <c r="G28" s="140"/>
      <c r="H28" s="140"/>
      <c r="I28" s="140"/>
      <c r="J28" s="140"/>
      <c r="K28" s="141"/>
      <c r="M28" s="30"/>
      <c r="N28" s="207"/>
    </row>
    <row r="29" spans="1:14" s="27" customFormat="1" ht="24.95" customHeight="1" x14ac:dyDescent="0.25">
      <c r="A29" s="192" t="s">
        <v>36</v>
      </c>
      <c r="B29" s="193">
        <v>313</v>
      </c>
      <c r="C29" s="199" t="s">
        <v>208</v>
      </c>
      <c r="D29" s="129" t="str">
        <f t="shared" si="0"/>
        <v/>
      </c>
      <c r="E29" s="139"/>
      <c r="F29" s="140"/>
      <c r="G29" s="140"/>
      <c r="H29" s="140"/>
      <c r="I29" s="140"/>
      <c r="J29" s="140"/>
      <c r="K29" s="141"/>
      <c r="M29" s="30"/>
      <c r="N29" s="207"/>
    </row>
    <row r="30" spans="1:14" s="27" customFormat="1" ht="24.95" customHeight="1" x14ac:dyDescent="0.25">
      <c r="A30" s="192" t="s">
        <v>37</v>
      </c>
      <c r="B30" s="193">
        <v>314</v>
      </c>
      <c r="C30" s="199" t="s">
        <v>209</v>
      </c>
      <c r="D30" s="129" t="str">
        <f t="shared" si="0"/>
        <v/>
      </c>
      <c r="E30" s="139"/>
      <c r="F30" s="140"/>
      <c r="G30" s="140"/>
      <c r="H30" s="140"/>
      <c r="I30" s="140"/>
      <c r="J30" s="140"/>
      <c r="K30" s="141"/>
      <c r="M30" s="207" t="s">
        <v>203</v>
      </c>
      <c r="N30" s="207"/>
    </row>
    <row r="31" spans="1:14" s="27" customFormat="1" ht="24.95" customHeight="1" x14ac:dyDescent="0.25">
      <c r="A31" s="192" t="s">
        <v>38</v>
      </c>
      <c r="B31" s="193">
        <v>315</v>
      </c>
      <c r="C31" s="199" t="s">
        <v>39</v>
      </c>
      <c r="D31" s="129" t="str">
        <f t="shared" si="0"/>
        <v/>
      </c>
      <c r="E31" s="139"/>
      <c r="F31" s="140"/>
      <c r="G31" s="140"/>
      <c r="H31" s="140"/>
      <c r="I31" s="140"/>
      <c r="J31" s="140"/>
      <c r="K31" s="141"/>
      <c r="M31" s="207"/>
      <c r="N31" s="207"/>
    </row>
    <row r="32" spans="1:14" s="27" customFormat="1" ht="24.95" customHeight="1" x14ac:dyDescent="0.25">
      <c r="A32" s="192" t="s">
        <v>40</v>
      </c>
      <c r="B32" s="193">
        <v>316</v>
      </c>
      <c r="C32" s="199" t="s">
        <v>41</v>
      </c>
      <c r="D32" s="129" t="str">
        <f t="shared" si="0"/>
        <v/>
      </c>
      <c r="E32" s="139"/>
      <c r="F32" s="140"/>
      <c r="G32" s="140"/>
      <c r="H32" s="140"/>
      <c r="I32" s="140"/>
      <c r="J32" s="140"/>
      <c r="K32" s="141"/>
      <c r="M32" s="207"/>
      <c r="N32" s="207"/>
    </row>
    <row r="33" spans="1:25" s="27" customFormat="1" ht="24.95" customHeight="1" x14ac:dyDescent="0.25">
      <c r="A33" s="192" t="s">
        <v>42</v>
      </c>
      <c r="B33" s="193">
        <v>317</v>
      </c>
      <c r="C33" s="199" t="s">
        <v>43</v>
      </c>
      <c r="D33" s="129" t="str">
        <f t="shared" si="0"/>
        <v/>
      </c>
      <c r="E33" s="139"/>
      <c r="F33" s="140"/>
      <c r="G33" s="140"/>
      <c r="H33" s="140"/>
      <c r="I33" s="140"/>
      <c r="J33" s="140"/>
      <c r="K33" s="141"/>
      <c r="M33" s="207"/>
      <c r="N33" s="207"/>
    </row>
    <row r="34" spans="1:25" s="27" customFormat="1" ht="24.95" customHeight="1" x14ac:dyDescent="0.25">
      <c r="A34" s="192" t="s">
        <v>44</v>
      </c>
      <c r="B34" s="193">
        <v>318</v>
      </c>
      <c r="C34" s="199" t="s">
        <v>45</v>
      </c>
      <c r="D34" s="129">
        <f t="shared" si="0"/>
        <v>20845.25</v>
      </c>
      <c r="E34" s="139"/>
      <c r="F34" s="140"/>
      <c r="G34" s="140">
        <v>10313.48</v>
      </c>
      <c r="H34" s="140">
        <v>27.05</v>
      </c>
      <c r="I34" s="140"/>
      <c r="J34" s="140"/>
      <c r="K34" s="141">
        <v>10504.72</v>
      </c>
      <c r="M34" s="207"/>
      <c r="N34" s="207"/>
    </row>
    <row r="35" spans="1:25" s="27" customFormat="1" ht="24.95" customHeight="1" x14ac:dyDescent="0.25">
      <c r="A35" s="192" t="s">
        <v>46</v>
      </c>
      <c r="B35" s="193">
        <v>319</v>
      </c>
      <c r="C35" s="199" t="s">
        <v>223</v>
      </c>
      <c r="D35" s="129">
        <f t="shared" si="0"/>
        <v>414319.38</v>
      </c>
      <c r="E35" s="139"/>
      <c r="F35" s="140"/>
      <c r="G35" s="140">
        <v>277172.43</v>
      </c>
      <c r="H35" s="140">
        <v>6488.25</v>
      </c>
      <c r="I35" s="140"/>
      <c r="J35" s="140">
        <v>4602</v>
      </c>
      <c r="K35" s="141">
        <v>126056.7</v>
      </c>
      <c r="M35" s="207" t="s">
        <v>175</v>
      </c>
      <c r="N35" s="207"/>
    </row>
    <row r="36" spans="1:25" s="27" customFormat="1" ht="24.95" customHeight="1" x14ac:dyDescent="0.25">
      <c r="A36" s="192" t="s">
        <v>47</v>
      </c>
      <c r="B36" s="193">
        <v>320</v>
      </c>
      <c r="C36" s="199" t="s">
        <v>48</v>
      </c>
      <c r="D36" s="129" t="str">
        <f t="shared" si="0"/>
        <v/>
      </c>
      <c r="E36" s="139"/>
      <c r="F36" s="140"/>
      <c r="G36" s="140"/>
      <c r="H36" s="140"/>
      <c r="I36" s="140"/>
      <c r="J36" s="140"/>
      <c r="K36" s="141"/>
      <c r="M36" s="207"/>
      <c r="N36" s="207"/>
      <c r="P36" s="25"/>
      <c r="Q36" s="25"/>
      <c r="R36" s="25"/>
      <c r="S36" s="25"/>
      <c r="T36" s="25"/>
      <c r="U36" s="25"/>
      <c r="V36" s="25"/>
      <c r="W36" s="25"/>
      <c r="X36" s="25"/>
      <c r="Y36" s="25"/>
    </row>
    <row r="37" spans="1:25" s="27" customFormat="1" ht="24.95" customHeight="1" x14ac:dyDescent="0.25">
      <c r="A37" s="192" t="s">
        <v>49</v>
      </c>
      <c r="B37" s="193">
        <v>321</v>
      </c>
      <c r="C37" s="199" t="s">
        <v>50</v>
      </c>
      <c r="D37" s="129" t="str">
        <f t="shared" si="0"/>
        <v/>
      </c>
      <c r="E37" s="139"/>
      <c r="F37" s="140"/>
      <c r="G37" s="140"/>
      <c r="H37" s="140"/>
      <c r="I37" s="140"/>
      <c r="J37" s="140"/>
      <c r="K37" s="141"/>
      <c r="M37" s="207"/>
      <c r="N37" s="207"/>
    </row>
    <row r="38" spans="1:25" s="27" customFormat="1" ht="24.95" customHeight="1" x14ac:dyDescent="0.25">
      <c r="A38" s="192" t="s">
        <v>51</v>
      </c>
      <c r="B38" s="193">
        <v>322</v>
      </c>
      <c r="C38" s="199" t="s">
        <v>52</v>
      </c>
      <c r="D38" s="129" t="str">
        <f t="shared" si="0"/>
        <v/>
      </c>
      <c r="E38" s="139"/>
      <c r="F38" s="140"/>
      <c r="G38" s="140"/>
      <c r="H38" s="140"/>
      <c r="I38" s="140"/>
      <c r="J38" s="140"/>
      <c r="K38" s="141"/>
      <c r="M38" s="207"/>
      <c r="N38" s="207"/>
    </row>
    <row r="39" spans="1:25" s="27" customFormat="1" ht="24.95" customHeight="1" x14ac:dyDescent="0.25">
      <c r="A39" s="192" t="s">
        <v>53</v>
      </c>
      <c r="B39" s="193">
        <v>345</v>
      </c>
      <c r="C39" s="199" t="s">
        <v>54</v>
      </c>
      <c r="D39" s="129" t="str">
        <f t="shared" si="0"/>
        <v/>
      </c>
      <c r="E39" s="139"/>
      <c r="F39" s="140"/>
      <c r="G39" s="140"/>
      <c r="H39" s="140"/>
      <c r="I39" s="140"/>
      <c r="J39" s="140"/>
      <c r="K39" s="141"/>
      <c r="M39" s="207"/>
      <c r="N39" s="207"/>
    </row>
    <row r="40" spans="1:25" s="27" customFormat="1" ht="24.95" customHeight="1" x14ac:dyDescent="0.25">
      <c r="A40" s="192" t="s">
        <v>55</v>
      </c>
      <c r="B40" s="193">
        <v>323</v>
      </c>
      <c r="C40" s="199" t="s">
        <v>56</v>
      </c>
      <c r="D40" s="129" t="str">
        <f t="shared" si="0"/>
        <v/>
      </c>
      <c r="E40" s="139"/>
      <c r="F40" s="140"/>
      <c r="G40" s="140"/>
      <c r="H40" s="140"/>
      <c r="I40" s="140"/>
      <c r="J40" s="140"/>
      <c r="K40" s="141"/>
      <c r="M40" s="30"/>
      <c r="N40" s="207" t="s">
        <v>176</v>
      </c>
    </row>
    <row r="41" spans="1:25" s="27" customFormat="1" ht="24.95" customHeight="1" x14ac:dyDescent="0.25">
      <c r="A41" s="192" t="s">
        <v>57</v>
      </c>
      <c r="B41" s="193">
        <v>324</v>
      </c>
      <c r="C41" s="199" t="s">
        <v>58</v>
      </c>
      <c r="D41" s="129" t="str">
        <f t="shared" si="0"/>
        <v/>
      </c>
      <c r="E41" s="139"/>
      <c r="F41" s="140"/>
      <c r="G41" s="140"/>
      <c r="H41" s="140"/>
      <c r="I41" s="140"/>
      <c r="J41" s="140"/>
      <c r="K41" s="141"/>
      <c r="M41" s="30"/>
      <c r="N41" s="207"/>
    </row>
    <row r="42" spans="1:25" s="27" customFormat="1" ht="24.95" customHeight="1" x14ac:dyDescent="0.25">
      <c r="A42" s="192" t="s">
        <v>59</v>
      </c>
      <c r="B42" s="193">
        <v>325</v>
      </c>
      <c r="C42" s="199" t="s">
        <v>60</v>
      </c>
      <c r="D42" s="129" t="str">
        <f t="shared" si="0"/>
        <v/>
      </c>
      <c r="E42" s="139"/>
      <c r="F42" s="140"/>
      <c r="G42" s="140"/>
      <c r="H42" s="140"/>
      <c r="I42" s="140"/>
      <c r="J42" s="140"/>
      <c r="K42" s="141"/>
      <c r="M42" s="30"/>
      <c r="N42" s="207" t="s">
        <v>177</v>
      </c>
    </row>
    <row r="43" spans="1:25" s="27" customFormat="1" ht="24.95" customHeight="1" x14ac:dyDescent="0.25">
      <c r="A43" s="192" t="s">
        <v>61</v>
      </c>
      <c r="B43" s="193">
        <v>326</v>
      </c>
      <c r="C43" s="199" t="s">
        <v>62</v>
      </c>
      <c r="D43" s="129" t="str">
        <f t="shared" si="0"/>
        <v/>
      </c>
      <c r="E43" s="139"/>
      <c r="F43" s="140"/>
      <c r="G43" s="140"/>
      <c r="H43" s="140"/>
      <c r="I43" s="140"/>
      <c r="J43" s="140"/>
      <c r="K43" s="141"/>
      <c r="M43" s="30"/>
      <c r="N43" s="207"/>
    </row>
    <row r="44" spans="1:25" s="27" customFormat="1" ht="35.25" customHeight="1" x14ac:dyDescent="0.25">
      <c r="A44" s="192" t="s">
        <v>116</v>
      </c>
      <c r="B44" s="193">
        <v>359</v>
      </c>
      <c r="C44" s="199" t="s">
        <v>241</v>
      </c>
      <c r="D44" s="129" t="str">
        <f t="shared" si="0"/>
        <v/>
      </c>
      <c r="E44" s="139"/>
      <c r="F44" s="140"/>
      <c r="G44" s="140"/>
      <c r="H44" s="140"/>
      <c r="I44" s="140"/>
      <c r="J44" s="140"/>
      <c r="K44" s="141"/>
      <c r="M44" s="30"/>
      <c r="N44" s="207" t="s">
        <v>178</v>
      </c>
    </row>
    <row r="45" spans="1:25" s="27" customFormat="1" ht="24.95" customHeight="1" x14ac:dyDescent="0.25">
      <c r="A45" s="192" t="s">
        <v>63</v>
      </c>
      <c r="B45" s="193">
        <v>327</v>
      </c>
      <c r="C45" s="199" t="s">
        <v>64</v>
      </c>
      <c r="D45" s="129" t="str">
        <f t="shared" si="0"/>
        <v/>
      </c>
      <c r="E45" s="139"/>
      <c r="F45" s="140"/>
      <c r="G45" s="140"/>
      <c r="H45" s="140"/>
      <c r="I45" s="140"/>
      <c r="J45" s="140"/>
      <c r="K45" s="141"/>
      <c r="M45" s="30"/>
      <c r="N45" s="207"/>
    </row>
    <row r="46" spans="1:25" s="27" customFormat="1" ht="24.95" customHeight="1" x14ac:dyDescent="0.25">
      <c r="A46" s="192" t="s">
        <v>65</v>
      </c>
      <c r="B46" s="193">
        <v>328</v>
      </c>
      <c r="C46" s="199" t="s">
        <v>66</v>
      </c>
      <c r="D46" s="129" t="str">
        <f t="shared" si="0"/>
        <v/>
      </c>
      <c r="E46" s="139"/>
      <c r="F46" s="140"/>
      <c r="G46" s="140"/>
      <c r="H46" s="140"/>
      <c r="I46" s="140"/>
      <c r="J46" s="140"/>
      <c r="K46" s="141"/>
      <c r="M46" s="30"/>
      <c r="N46" s="207" t="s">
        <v>179</v>
      </c>
    </row>
    <row r="47" spans="1:25" s="27" customFormat="1" ht="24.95" customHeight="1" x14ac:dyDescent="0.25">
      <c r="A47" s="192" t="s">
        <v>67</v>
      </c>
      <c r="B47" s="193">
        <v>329</v>
      </c>
      <c r="C47" s="199" t="s">
        <v>68</v>
      </c>
      <c r="D47" s="129" t="str">
        <f t="shared" si="0"/>
        <v/>
      </c>
      <c r="E47" s="139"/>
      <c r="F47" s="140"/>
      <c r="G47" s="140"/>
      <c r="H47" s="140"/>
      <c r="I47" s="140"/>
      <c r="J47" s="140"/>
      <c r="K47" s="141"/>
      <c r="M47" s="30"/>
      <c r="N47" s="207"/>
    </row>
    <row r="48" spans="1:25" s="27" customFormat="1" ht="24.95" customHeight="1" x14ac:dyDescent="0.25">
      <c r="A48" s="192" t="s">
        <v>69</v>
      </c>
      <c r="B48" s="193">
        <v>330</v>
      </c>
      <c r="C48" s="199" t="s">
        <v>225</v>
      </c>
      <c r="D48" s="129" t="str">
        <f t="shared" si="0"/>
        <v/>
      </c>
      <c r="E48" s="139"/>
      <c r="F48" s="140"/>
      <c r="G48" s="140"/>
      <c r="H48" s="140"/>
      <c r="I48" s="140"/>
      <c r="J48" s="140"/>
      <c r="K48" s="141"/>
      <c r="M48" s="30"/>
      <c r="N48" s="132"/>
    </row>
    <row r="49" spans="1:14" s="27" customFormat="1" ht="24.95" customHeight="1" x14ac:dyDescent="0.25">
      <c r="A49" s="192" t="s">
        <v>72</v>
      </c>
      <c r="B49" s="193">
        <v>333</v>
      </c>
      <c r="C49" s="199" t="s">
        <v>73</v>
      </c>
      <c r="D49" s="129" t="str">
        <f t="shared" si="0"/>
        <v/>
      </c>
      <c r="E49" s="139"/>
      <c r="F49" s="140"/>
      <c r="G49" s="140"/>
      <c r="H49" s="140"/>
      <c r="I49" s="140"/>
      <c r="J49" s="140"/>
      <c r="K49" s="141"/>
      <c r="M49" s="30"/>
      <c r="N49" s="41" t="s">
        <v>134</v>
      </c>
    </row>
    <row r="50" spans="1:14" s="27" customFormat="1" ht="24.95" customHeight="1" x14ac:dyDescent="0.25">
      <c r="A50" s="192" t="s">
        <v>74</v>
      </c>
      <c r="B50" s="193">
        <v>334</v>
      </c>
      <c r="C50" s="199" t="s">
        <v>222</v>
      </c>
      <c r="D50" s="129" t="str">
        <f t="shared" si="0"/>
        <v/>
      </c>
      <c r="E50" s="139"/>
      <c r="F50" s="140"/>
      <c r="G50" s="140"/>
      <c r="H50" s="140"/>
      <c r="I50" s="140"/>
      <c r="J50" s="140"/>
      <c r="K50" s="141"/>
      <c r="M50" s="30"/>
      <c r="N50" s="47"/>
    </row>
    <row r="51" spans="1:14" s="27" customFormat="1" ht="24.95" customHeight="1" x14ac:dyDescent="0.25">
      <c r="A51" s="192" t="s">
        <v>75</v>
      </c>
      <c r="B51" s="193">
        <v>335</v>
      </c>
      <c r="C51" s="199" t="s">
        <v>210</v>
      </c>
      <c r="D51" s="129" t="str">
        <f t="shared" si="0"/>
        <v/>
      </c>
      <c r="E51" s="139"/>
      <c r="F51" s="140"/>
      <c r="G51" s="140"/>
      <c r="H51" s="140"/>
      <c r="I51" s="140"/>
      <c r="J51" s="140"/>
      <c r="K51" s="141"/>
      <c r="M51" s="41" t="s">
        <v>78</v>
      </c>
      <c r="N51" s="30"/>
    </row>
    <row r="52" spans="1:14" s="89" customFormat="1" ht="24.95" customHeight="1" x14ac:dyDescent="0.25">
      <c r="A52" s="192" t="s">
        <v>76</v>
      </c>
      <c r="B52" s="193">
        <v>336</v>
      </c>
      <c r="C52" s="199" t="s">
        <v>77</v>
      </c>
      <c r="D52" s="129">
        <f t="shared" si="0"/>
        <v>114492.83000000002</v>
      </c>
      <c r="E52" s="139"/>
      <c r="F52" s="140"/>
      <c r="G52" s="140">
        <v>82072.91</v>
      </c>
      <c r="H52" s="140">
        <v>4175.32</v>
      </c>
      <c r="I52" s="140"/>
      <c r="J52" s="140">
        <v>232</v>
      </c>
      <c r="K52" s="141">
        <v>28012.6</v>
      </c>
      <c r="M52" s="133"/>
      <c r="N52" s="92"/>
    </row>
    <row r="53" spans="1:14" s="27" customFormat="1" ht="24.95" customHeight="1" x14ac:dyDescent="0.25">
      <c r="A53" s="192" t="s">
        <v>79</v>
      </c>
      <c r="B53" s="193">
        <v>337</v>
      </c>
      <c r="C53" s="199" t="s">
        <v>226</v>
      </c>
      <c r="D53" s="129" t="str">
        <f t="shared" si="0"/>
        <v/>
      </c>
      <c r="E53" s="139"/>
      <c r="F53" s="140"/>
      <c r="G53" s="140"/>
      <c r="H53" s="140"/>
      <c r="I53" s="140"/>
      <c r="J53" s="140"/>
      <c r="K53" s="141"/>
      <c r="M53" s="30"/>
      <c r="N53" s="30"/>
    </row>
    <row r="54" spans="1:14" s="27" customFormat="1" ht="24.95" customHeight="1" x14ac:dyDescent="0.25">
      <c r="A54" s="192" t="s">
        <v>81</v>
      </c>
      <c r="B54" s="193">
        <v>339</v>
      </c>
      <c r="C54" s="199" t="s">
        <v>82</v>
      </c>
      <c r="D54" s="129" t="str">
        <f t="shared" si="0"/>
        <v/>
      </c>
      <c r="E54" s="139"/>
      <c r="F54" s="140"/>
      <c r="G54" s="140"/>
      <c r="H54" s="140"/>
      <c r="I54" s="140"/>
      <c r="J54" s="140"/>
      <c r="K54" s="141"/>
      <c r="M54" s="30"/>
      <c r="N54" s="30"/>
    </row>
    <row r="55" spans="1:14" s="27" customFormat="1" ht="24.95" customHeight="1" x14ac:dyDescent="0.25">
      <c r="A55" s="192" t="s">
        <v>83</v>
      </c>
      <c r="B55" s="193">
        <v>340</v>
      </c>
      <c r="C55" s="199" t="s">
        <v>84</v>
      </c>
      <c r="D55" s="129" t="str">
        <f t="shared" si="0"/>
        <v/>
      </c>
      <c r="E55" s="139"/>
      <c r="F55" s="140"/>
      <c r="G55" s="140"/>
      <c r="H55" s="140"/>
      <c r="I55" s="140"/>
      <c r="J55" s="140"/>
      <c r="K55" s="141"/>
      <c r="M55" s="30"/>
      <c r="N55" s="30"/>
    </row>
    <row r="56" spans="1:14" s="27" customFormat="1" ht="24.95" customHeight="1" x14ac:dyDescent="0.25">
      <c r="A56" s="192" t="s">
        <v>212</v>
      </c>
      <c r="B56" s="193">
        <v>373</v>
      </c>
      <c r="C56" s="199" t="s">
        <v>214</v>
      </c>
      <c r="D56" s="129" t="str">
        <f t="shared" si="0"/>
        <v/>
      </c>
      <c r="E56" s="139"/>
      <c r="F56" s="140"/>
      <c r="G56" s="140"/>
      <c r="H56" s="140"/>
      <c r="I56" s="140"/>
      <c r="J56" s="140"/>
      <c r="K56" s="141"/>
      <c r="M56" s="30"/>
      <c r="N56" s="30"/>
    </row>
    <row r="57" spans="1:14" s="89" customFormat="1" ht="24.95" customHeight="1" x14ac:dyDescent="0.25">
      <c r="A57" s="192" t="s">
        <v>87</v>
      </c>
      <c r="B57" s="193">
        <v>342</v>
      </c>
      <c r="C57" s="199" t="s">
        <v>88</v>
      </c>
      <c r="D57" s="129" t="str">
        <f t="shared" si="0"/>
        <v/>
      </c>
      <c r="E57" s="139"/>
      <c r="F57" s="140"/>
      <c r="G57" s="140"/>
      <c r="H57" s="140"/>
      <c r="I57" s="140"/>
      <c r="J57" s="140"/>
      <c r="K57" s="141"/>
      <c r="M57" s="92"/>
      <c r="N57" s="92"/>
    </row>
    <row r="58" spans="1:14" s="27" customFormat="1" ht="24.75" customHeight="1" x14ac:dyDescent="0.25">
      <c r="A58" s="192" t="s">
        <v>89</v>
      </c>
      <c r="B58" s="193">
        <v>343</v>
      </c>
      <c r="C58" s="199" t="s">
        <v>90</v>
      </c>
      <c r="D58" s="129">
        <f>IF(SUM(E58:K58)&gt;0,(SUM(E58:K58)),"")</f>
        <v>76395.829999999987</v>
      </c>
      <c r="E58" s="139"/>
      <c r="F58" s="140"/>
      <c r="G58" s="140">
        <v>45979.31</v>
      </c>
      <c r="H58" s="140">
        <v>421.13</v>
      </c>
      <c r="I58" s="140"/>
      <c r="J58" s="140">
        <v>232</v>
      </c>
      <c r="K58" s="141">
        <v>29763.39</v>
      </c>
      <c r="M58" s="30"/>
      <c r="N58" s="30"/>
    </row>
    <row r="59" spans="1:14" s="27" customFormat="1" ht="24.95" customHeight="1" x14ac:dyDescent="0.25">
      <c r="A59" s="192" t="s">
        <v>91</v>
      </c>
      <c r="B59" s="193">
        <v>344</v>
      </c>
      <c r="C59" s="199" t="s">
        <v>92</v>
      </c>
      <c r="D59" s="129" t="str">
        <f t="shared" si="0"/>
        <v/>
      </c>
      <c r="E59" s="139"/>
      <c r="F59" s="140"/>
      <c r="G59" s="140"/>
      <c r="H59" s="140"/>
      <c r="I59" s="140"/>
      <c r="J59" s="140"/>
      <c r="K59" s="141"/>
      <c r="M59" s="30"/>
      <c r="N59" s="30"/>
    </row>
    <row r="60" spans="1:14" s="26" customFormat="1" ht="24.95" customHeight="1" x14ac:dyDescent="0.25">
      <c r="A60" s="192" t="s">
        <v>93</v>
      </c>
      <c r="B60" s="193">
        <v>346</v>
      </c>
      <c r="C60" s="199" t="s">
        <v>94</v>
      </c>
      <c r="D60" s="129" t="str">
        <f t="shared" si="0"/>
        <v/>
      </c>
      <c r="E60" s="139"/>
      <c r="F60" s="140"/>
      <c r="G60" s="140"/>
      <c r="H60" s="140"/>
      <c r="I60" s="140"/>
      <c r="J60" s="140"/>
      <c r="K60" s="141"/>
      <c r="M60" s="30"/>
      <c r="N60" s="38"/>
    </row>
    <row r="61" spans="1:14" ht="24.95" customHeight="1" x14ac:dyDescent="0.25">
      <c r="A61" s="192" t="s">
        <v>95</v>
      </c>
      <c r="B61" s="193">
        <v>347</v>
      </c>
      <c r="C61" s="199" t="s">
        <v>227</v>
      </c>
      <c r="D61" s="129" t="str">
        <f t="shared" si="0"/>
        <v/>
      </c>
      <c r="E61" s="139"/>
      <c r="F61" s="140"/>
      <c r="G61" s="140"/>
      <c r="H61" s="140"/>
      <c r="I61" s="140"/>
      <c r="J61" s="140"/>
      <c r="K61" s="141"/>
      <c r="L61" s="1"/>
      <c r="M61" s="38"/>
    </row>
    <row r="62" spans="1:14" ht="24.95" customHeight="1" x14ac:dyDescent="0.25">
      <c r="A62" s="192" t="s">
        <v>115</v>
      </c>
      <c r="B62" s="193">
        <v>358</v>
      </c>
      <c r="C62" s="199" t="s">
        <v>216</v>
      </c>
      <c r="D62" s="129" t="str">
        <f t="shared" si="0"/>
        <v/>
      </c>
      <c r="E62" s="139"/>
      <c r="F62" s="140"/>
      <c r="G62" s="140"/>
      <c r="H62" s="140"/>
      <c r="I62" s="140"/>
      <c r="J62" s="140"/>
      <c r="K62" s="141"/>
      <c r="L62" s="1"/>
    </row>
    <row r="63" spans="1:14" s="62" customFormat="1" ht="24.95" customHeight="1" x14ac:dyDescent="0.25">
      <c r="A63" s="192" t="s">
        <v>96</v>
      </c>
      <c r="B63" s="193">
        <v>348</v>
      </c>
      <c r="C63" s="199" t="s">
        <v>97</v>
      </c>
      <c r="D63" s="129" t="str">
        <f t="shared" si="0"/>
        <v/>
      </c>
      <c r="E63" s="139"/>
      <c r="F63" s="140"/>
      <c r="G63" s="140"/>
      <c r="H63" s="140"/>
      <c r="I63" s="140"/>
      <c r="J63" s="140"/>
      <c r="K63" s="141"/>
      <c r="M63" s="74"/>
      <c r="N63" s="74"/>
    </row>
    <row r="64" spans="1:14" ht="24.95" customHeight="1" x14ac:dyDescent="0.25">
      <c r="A64" s="192" t="s">
        <v>98</v>
      </c>
      <c r="B64" s="193">
        <v>349</v>
      </c>
      <c r="C64" s="199" t="s">
        <v>99</v>
      </c>
      <c r="D64" s="129">
        <f t="shared" si="0"/>
        <v>268891.55</v>
      </c>
      <c r="E64" s="139"/>
      <c r="F64" s="140"/>
      <c r="G64" s="140">
        <v>161092.48000000001</v>
      </c>
      <c r="H64" s="140">
        <v>16158.12</v>
      </c>
      <c r="I64" s="140"/>
      <c r="J64" s="140">
        <v>600</v>
      </c>
      <c r="K64" s="141">
        <v>91040.95</v>
      </c>
      <c r="L64" s="1"/>
    </row>
    <row r="65" spans="1:14" ht="24.95" customHeight="1" x14ac:dyDescent="0.25">
      <c r="A65" s="192" t="s">
        <v>80</v>
      </c>
      <c r="B65" s="193">
        <v>338</v>
      </c>
      <c r="C65" s="199" t="s">
        <v>217</v>
      </c>
      <c r="D65" s="129" t="str">
        <f t="shared" si="0"/>
        <v/>
      </c>
      <c r="E65" s="139"/>
      <c r="F65" s="140"/>
      <c r="G65" s="140"/>
      <c r="H65" s="140"/>
      <c r="I65" s="140"/>
      <c r="J65" s="140"/>
      <c r="K65" s="141"/>
      <c r="L65" s="1"/>
    </row>
    <row r="66" spans="1:14" ht="24.95" customHeight="1" x14ac:dyDescent="0.25">
      <c r="A66" s="192" t="s">
        <v>102</v>
      </c>
      <c r="B66" s="193">
        <v>351</v>
      </c>
      <c r="C66" s="199" t="s">
        <v>218</v>
      </c>
      <c r="D66" s="129" t="str">
        <f t="shared" si="0"/>
        <v/>
      </c>
      <c r="E66" s="139"/>
      <c r="F66" s="140"/>
      <c r="G66" s="140"/>
      <c r="H66" s="140"/>
      <c r="I66" s="140"/>
      <c r="J66" s="140"/>
      <c r="K66" s="141"/>
      <c r="L66" s="1"/>
    </row>
    <row r="67" spans="1:14" s="62" customFormat="1" ht="24.95" customHeight="1" x14ac:dyDescent="0.25">
      <c r="A67" s="192" t="s">
        <v>103</v>
      </c>
      <c r="B67" s="193">
        <v>352</v>
      </c>
      <c r="C67" s="199" t="s">
        <v>104</v>
      </c>
      <c r="D67" s="129" t="str">
        <f t="shared" si="0"/>
        <v/>
      </c>
      <c r="E67" s="139"/>
      <c r="F67" s="140"/>
      <c r="G67" s="140"/>
      <c r="H67" s="140"/>
      <c r="I67" s="140"/>
      <c r="J67" s="140"/>
      <c r="K67" s="141"/>
      <c r="M67" s="74"/>
      <c r="N67" s="74"/>
    </row>
    <row r="68" spans="1:14" ht="24.95" customHeight="1" x14ac:dyDescent="0.25">
      <c r="A68" s="192" t="s">
        <v>105</v>
      </c>
      <c r="B68" s="193">
        <v>353</v>
      </c>
      <c r="C68" s="199" t="s">
        <v>228</v>
      </c>
      <c r="D68" s="129" t="str">
        <f t="shared" si="0"/>
        <v/>
      </c>
      <c r="E68" s="139"/>
      <c r="F68" s="140"/>
      <c r="G68" s="140"/>
      <c r="H68" s="140"/>
      <c r="I68" s="140"/>
      <c r="J68" s="140"/>
      <c r="K68" s="141"/>
      <c r="L68" s="1"/>
    </row>
    <row r="69" spans="1:14" ht="24.95" customHeight="1" x14ac:dyDescent="0.25">
      <c r="A69" s="192" t="s">
        <v>107</v>
      </c>
      <c r="B69" s="193">
        <v>354</v>
      </c>
      <c r="C69" s="199" t="s">
        <v>108</v>
      </c>
      <c r="D69" s="129">
        <f t="shared" si="0"/>
        <v>196422.43</v>
      </c>
      <c r="E69" s="139"/>
      <c r="F69" s="140"/>
      <c r="G69" s="140">
        <v>87987.7</v>
      </c>
      <c r="H69" s="140">
        <v>5138.2700000000004</v>
      </c>
      <c r="I69" s="140"/>
      <c r="J69" s="140"/>
      <c r="K69" s="141">
        <v>103296.46</v>
      </c>
      <c r="L69" s="1"/>
    </row>
    <row r="70" spans="1:14" ht="24.95" customHeight="1" x14ac:dyDescent="0.25">
      <c r="A70" s="192" t="s">
        <v>109</v>
      </c>
      <c r="B70" s="193">
        <v>355</v>
      </c>
      <c r="C70" s="199" t="s">
        <v>110</v>
      </c>
      <c r="D70" s="129" t="str">
        <f t="shared" si="0"/>
        <v/>
      </c>
      <c r="E70" s="139"/>
      <c r="F70" s="140"/>
      <c r="G70" s="140"/>
      <c r="H70" s="140"/>
      <c r="I70" s="140"/>
      <c r="J70" s="140"/>
      <c r="K70" s="141"/>
      <c r="L70" s="1"/>
    </row>
    <row r="71" spans="1:14" ht="24.95" customHeight="1" x14ac:dyDescent="0.25">
      <c r="A71" s="192" t="s">
        <v>111</v>
      </c>
      <c r="B71" s="193">
        <v>356</v>
      </c>
      <c r="C71" s="199" t="s">
        <v>112</v>
      </c>
      <c r="D71" s="129" t="str">
        <f t="shared" si="0"/>
        <v/>
      </c>
      <c r="E71" s="139"/>
      <c r="F71" s="140"/>
      <c r="G71" s="140"/>
      <c r="H71" s="140"/>
      <c r="I71" s="140"/>
      <c r="J71" s="140"/>
      <c r="K71" s="141"/>
      <c r="L71" s="1"/>
    </row>
    <row r="72" spans="1:14" ht="24.95" customHeight="1" x14ac:dyDescent="0.25">
      <c r="A72" s="192" t="s">
        <v>229</v>
      </c>
      <c r="B72" s="193">
        <v>374</v>
      </c>
      <c r="C72" s="199" t="s">
        <v>230</v>
      </c>
      <c r="D72" s="129" t="str">
        <f t="shared" si="0"/>
        <v/>
      </c>
      <c r="E72" s="139"/>
      <c r="F72" s="140"/>
      <c r="G72" s="140"/>
      <c r="H72" s="140"/>
      <c r="I72" s="140"/>
      <c r="J72" s="140"/>
      <c r="K72" s="141"/>
      <c r="L72" s="1"/>
    </row>
    <row r="73" spans="1:14" ht="24.95" customHeight="1" x14ac:dyDescent="0.25">
      <c r="A73" s="192" t="s">
        <v>113</v>
      </c>
      <c r="B73" s="193">
        <v>357</v>
      </c>
      <c r="C73" s="199" t="s">
        <v>114</v>
      </c>
      <c r="D73" s="129" t="str">
        <f t="shared" si="0"/>
        <v/>
      </c>
      <c r="E73" s="139"/>
      <c r="F73" s="140"/>
      <c r="G73" s="140"/>
      <c r="H73" s="140"/>
      <c r="I73" s="140"/>
      <c r="J73" s="140"/>
      <c r="K73" s="141"/>
      <c r="L73" s="1"/>
    </row>
    <row r="74" spans="1:14" ht="24.95" customHeight="1" x14ac:dyDescent="0.25">
      <c r="A74" s="192" t="s">
        <v>120</v>
      </c>
      <c r="B74" s="193">
        <v>361</v>
      </c>
      <c r="C74" s="199" t="s">
        <v>219</v>
      </c>
      <c r="D74" s="129" t="str">
        <f t="shared" si="0"/>
        <v/>
      </c>
      <c r="E74" s="139"/>
      <c r="F74" s="140"/>
      <c r="G74" s="140"/>
      <c r="H74" s="140"/>
      <c r="I74" s="140"/>
      <c r="J74" s="140"/>
      <c r="K74" s="141"/>
      <c r="L74" s="1"/>
    </row>
    <row r="75" spans="1:14" ht="24.95" customHeight="1" x14ac:dyDescent="0.25">
      <c r="A75" s="192" t="s">
        <v>121</v>
      </c>
      <c r="B75" s="193">
        <v>362</v>
      </c>
      <c r="C75" s="199" t="s">
        <v>231</v>
      </c>
      <c r="D75" s="129" t="str">
        <f t="shared" si="0"/>
        <v/>
      </c>
      <c r="E75" s="139"/>
      <c r="F75" s="140"/>
      <c r="G75" s="140"/>
      <c r="H75" s="140"/>
      <c r="I75" s="140"/>
      <c r="J75" s="140"/>
      <c r="K75" s="141"/>
      <c r="L75" s="1"/>
    </row>
    <row r="76" spans="1:14" ht="24.95" customHeight="1" x14ac:dyDescent="0.25">
      <c r="A76" s="192" t="s">
        <v>123</v>
      </c>
      <c r="B76" s="193">
        <v>364</v>
      </c>
      <c r="C76" s="199" t="s">
        <v>220</v>
      </c>
      <c r="D76" s="129" t="str">
        <f t="shared" si="0"/>
        <v/>
      </c>
      <c r="E76" s="139"/>
      <c r="F76" s="140"/>
      <c r="G76" s="140"/>
      <c r="H76" s="140"/>
      <c r="I76" s="140"/>
      <c r="J76" s="140"/>
      <c r="K76" s="141"/>
      <c r="L76" s="1"/>
    </row>
    <row r="77" spans="1:14" ht="24.95" customHeight="1" x14ac:dyDescent="0.25">
      <c r="A77" s="192" t="s">
        <v>124</v>
      </c>
      <c r="B77" s="193">
        <v>365</v>
      </c>
      <c r="C77" s="199" t="s">
        <v>125</v>
      </c>
      <c r="D77" s="129" t="str">
        <f t="shared" si="0"/>
        <v/>
      </c>
      <c r="E77" s="139"/>
      <c r="F77" s="140"/>
      <c r="G77" s="140"/>
      <c r="H77" s="140"/>
      <c r="I77" s="140"/>
      <c r="J77" s="140"/>
      <c r="K77" s="141"/>
      <c r="L77" s="1"/>
    </row>
    <row r="78" spans="1:14" ht="24.95" customHeight="1" x14ac:dyDescent="0.25">
      <c r="A78" s="192" t="s">
        <v>126</v>
      </c>
      <c r="B78" s="193">
        <v>366</v>
      </c>
      <c r="C78" s="199" t="s">
        <v>232</v>
      </c>
      <c r="D78" s="129" t="str">
        <f t="shared" si="0"/>
        <v/>
      </c>
      <c r="E78" s="139"/>
      <c r="F78" s="140"/>
      <c r="G78" s="140"/>
      <c r="H78" s="140"/>
      <c r="I78" s="140"/>
      <c r="J78" s="140"/>
      <c r="K78" s="141"/>
      <c r="L78" s="1"/>
    </row>
    <row r="79" spans="1:14" ht="24.95" customHeight="1" x14ac:dyDescent="0.25">
      <c r="A79" s="192" t="s">
        <v>127</v>
      </c>
      <c r="B79" s="193">
        <v>368</v>
      </c>
      <c r="C79" s="199" t="s">
        <v>128</v>
      </c>
      <c r="D79" s="129">
        <f t="shared" si="0"/>
        <v>540297.13</v>
      </c>
      <c r="E79" s="139"/>
      <c r="F79" s="140"/>
      <c r="G79" s="140">
        <v>348416.76</v>
      </c>
      <c r="H79" s="140">
        <v>18042.86</v>
      </c>
      <c r="I79" s="140">
        <v>1114.3399999999999</v>
      </c>
      <c r="J79" s="140">
        <v>1146</v>
      </c>
      <c r="K79" s="141">
        <v>171577.17</v>
      </c>
      <c r="L79" s="1"/>
    </row>
    <row r="80" spans="1:14" ht="46.5" customHeight="1" x14ac:dyDescent="0.25">
      <c r="A80" s="211" t="s">
        <v>180</v>
      </c>
      <c r="B80" s="212"/>
      <c r="C80" s="212"/>
      <c r="D80" s="129"/>
      <c r="E80" s="139"/>
      <c r="F80" s="140"/>
      <c r="G80" s="140"/>
      <c r="H80" s="140"/>
      <c r="I80" s="140"/>
      <c r="J80" s="140"/>
      <c r="K80" s="141"/>
      <c r="L80" s="1"/>
    </row>
    <row r="81" spans="1:12" ht="24.95" customHeight="1" x14ac:dyDescent="0.25">
      <c r="A81" s="169"/>
      <c r="B81" s="171"/>
      <c r="C81" s="170"/>
      <c r="D81" s="129" t="str">
        <f t="shared" ref="D81:D94" si="1">IF(SUM(E81:K81)&gt;0,(SUM(E81:K81)),"")</f>
        <v/>
      </c>
      <c r="E81" s="139"/>
      <c r="F81" s="140"/>
      <c r="G81" s="140"/>
      <c r="H81" s="140"/>
      <c r="I81" s="140"/>
      <c r="J81" s="140"/>
      <c r="K81" s="141"/>
      <c r="L81" s="1"/>
    </row>
    <row r="82" spans="1:12" ht="24.95" customHeight="1" x14ac:dyDescent="0.25">
      <c r="A82" s="169"/>
      <c r="B82" s="171"/>
      <c r="C82" s="170"/>
      <c r="D82" s="129" t="str">
        <f t="shared" si="1"/>
        <v/>
      </c>
      <c r="E82" s="139"/>
      <c r="F82" s="140"/>
      <c r="G82" s="140"/>
      <c r="H82" s="140"/>
      <c r="I82" s="140"/>
      <c r="J82" s="140"/>
      <c r="K82" s="141"/>
      <c r="L82" s="1"/>
    </row>
    <row r="83" spans="1:12" ht="24.95" customHeight="1" x14ac:dyDescent="0.25">
      <c r="A83" s="169"/>
      <c r="B83" s="171"/>
      <c r="C83" s="170"/>
      <c r="D83" s="129" t="str">
        <f t="shared" si="1"/>
        <v/>
      </c>
      <c r="E83" s="139"/>
      <c r="F83" s="140"/>
      <c r="G83" s="140"/>
      <c r="H83" s="140"/>
      <c r="I83" s="140"/>
      <c r="J83" s="140"/>
      <c r="K83" s="141"/>
      <c r="L83" s="1"/>
    </row>
    <row r="84" spans="1:12" ht="24.95" customHeight="1" x14ac:dyDescent="0.25">
      <c r="A84" s="169"/>
      <c r="B84" s="171"/>
      <c r="C84" s="170"/>
      <c r="D84" s="129" t="str">
        <f t="shared" si="1"/>
        <v/>
      </c>
      <c r="E84" s="139"/>
      <c r="F84" s="140"/>
      <c r="G84" s="140"/>
      <c r="H84" s="140"/>
      <c r="I84" s="140"/>
      <c r="J84" s="140"/>
      <c r="K84" s="141"/>
      <c r="L84" s="1"/>
    </row>
    <row r="85" spans="1:12" ht="24.95" customHeight="1" x14ac:dyDescent="0.25">
      <c r="A85" s="169"/>
      <c r="B85" s="171"/>
      <c r="C85" s="170"/>
      <c r="D85" s="129" t="str">
        <f t="shared" si="1"/>
        <v/>
      </c>
      <c r="E85" s="139"/>
      <c r="F85" s="140"/>
      <c r="G85" s="140"/>
      <c r="H85" s="140"/>
      <c r="I85" s="140"/>
      <c r="J85" s="140"/>
      <c r="K85" s="141"/>
      <c r="L85" s="1"/>
    </row>
    <row r="86" spans="1:12" ht="24.95" customHeight="1" x14ac:dyDescent="0.25">
      <c r="A86" s="169"/>
      <c r="B86" s="171"/>
      <c r="C86" s="170"/>
      <c r="D86" s="129" t="str">
        <f t="shared" si="1"/>
        <v/>
      </c>
      <c r="E86" s="139"/>
      <c r="F86" s="140"/>
      <c r="G86" s="140"/>
      <c r="H86" s="140"/>
      <c r="I86" s="140"/>
      <c r="J86" s="140"/>
      <c r="K86" s="141"/>
      <c r="L86" s="1"/>
    </row>
    <row r="87" spans="1:12" ht="24.95" customHeight="1" x14ac:dyDescent="0.25">
      <c r="A87" s="169"/>
      <c r="B87" s="171"/>
      <c r="C87" s="170"/>
      <c r="D87" s="129" t="str">
        <f t="shared" si="1"/>
        <v/>
      </c>
      <c r="E87" s="139"/>
      <c r="F87" s="140"/>
      <c r="G87" s="140"/>
      <c r="H87" s="140"/>
      <c r="I87" s="140"/>
      <c r="J87" s="140"/>
      <c r="K87" s="141"/>
      <c r="L87" s="1"/>
    </row>
    <row r="88" spans="1:12" ht="24.95" customHeight="1" x14ac:dyDescent="0.25">
      <c r="A88" s="169"/>
      <c r="B88" s="171"/>
      <c r="C88" s="170"/>
      <c r="D88" s="129" t="str">
        <f t="shared" si="1"/>
        <v/>
      </c>
      <c r="E88" s="139"/>
      <c r="F88" s="140"/>
      <c r="G88" s="140"/>
      <c r="H88" s="140"/>
      <c r="I88" s="140"/>
      <c r="J88" s="140"/>
      <c r="K88" s="141"/>
      <c r="L88" s="1"/>
    </row>
    <row r="89" spans="1:12" ht="24.95" customHeight="1" x14ac:dyDescent="0.25">
      <c r="A89" s="169"/>
      <c r="B89" s="171"/>
      <c r="C89" s="170"/>
      <c r="D89" s="129" t="str">
        <f t="shared" si="1"/>
        <v/>
      </c>
      <c r="E89" s="139"/>
      <c r="F89" s="140"/>
      <c r="G89" s="140"/>
      <c r="H89" s="140"/>
      <c r="I89" s="140"/>
      <c r="J89" s="140"/>
      <c r="K89" s="141"/>
      <c r="L89" s="1"/>
    </row>
    <row r="90" spans="1:12" ht="24.95" customHeight="1" x14ac:dyDescent="0.25">
      <c r="A90" s="169"/>
      <c r="B90" s="171"/>
      <c r="C90" s="170"/>
      <c r="D90" s="129" t="str">
        <f t="shared" si="1"/>
        <v/>
      </c>
      <c r="E90" s="139"/>
      <c r="F90" s="140"/>
      <c r="G90" s="140"/>
      <c r="H90" s="140"/>
      <c r="I90" s="140"/>
      <c r="J90" s="140"/>
      <c r="K90" s="141"/>
      <c r="L90" s="1"/>
    </row>
    <row r="91" spans="1:12" ht="24.95" customHeight="1" x14ac:dyDescent="0.25">
      <c r="A91" s="169"/>
      <c r="B91" s="171"/>
      <c r="C91" s="170"/>
      <c r="D91" s="129" t="str">
        <f t="shared" si="1"/>
        <v/>
      </c>
      <c r="E91" s="139"/>
      <c r="F91" s="140"/>
      <c r="G91" s="140"/>
      <c r="H91" s="140"/>
      <c r="I91" s="140"/>
      <c r="J91" s="140"/>
      <c r="K91" s="141"/>
      <c r="L91" s="1"/>
    </row>
    <row r="92" spans="1:12" ht="24.95" customHeight="1" x14ac:dyDescent="0.25">
      <c r="A92" s="169"/>
      <c r="B92" s="171"/>
      <c r="C92" s="170"/>
      <c r="D92" s="129" t="str">
        <f t="shared" si="1"/>
        <v/>
      </c>
      <c r="E92" s="139"/>
      <c r="F92" s="140"/>
      <c r="G92" s="140"/>
      <c r="H92" s="140"/>
      <c r="I92" s="140"/>
      <c r="J92" s="140"/>
      <c r="K92" s="141"/>
      <c r="L92" s="1"/>
    </row>
    <row r="93" spans="1:12" ht="24.95" customHeight="1" x14ac:dyDescent="0.25">
      <c r="A93" s="169"/>
      <c r="B93" s="171"/>
      <c r="C93" s="170"/>
      <c r="D93" s="129" t="str">
        <f t="shared" si="1"/>
        <v/>
      </c>
      <c r="E93" s="139"/>
      <c r="F93" s="140"/>
      <c r="G93" s="140"/>
      <c r="H93" s="140"/>
      <c r="I93" s="140"/>
      <c r="J93" s="140"/>
      <c r="K93" s="141"/>
      <c r="L93" s="1"/>
    </row>
    <row r="94" spans="1:12" ht="24.95" customHeight="1" thickBot="1" x14ac:dyDescent="0.3">
      <c r="A94" s="172"/>
      <c r="B94" s="173"/>
      <c r="C94" s="174"/>
      <c r="D94" s="130" t="str">
        <f t="shared" si="1"/>
        <v/>
      </c>
      <c r="E94" s="142"/>
      <c r="F94" s="143"/>
      <c r="G94" s="143"/>
      <c r="H94" s="143"/>
      <c r="I94" s="143"/>
      <c r="J94" s="143"/>
      <c r="K94" s="144"/>
      <c r="L94" s="1"/>
    </row>
    <row r="95" spans="1:12" ht="24.95" customHeight="1" thickBot="1" x14ac:dyDescent="0.3">
      <c r="A95" s="208" t="s">
        <v>129</v>
      </c>
      <c r="B95" s="209"/>
      <c r="C95" s="210"/>
      <c r="D95" s="103">
        <f t="shared" ref="D95:K95" si="2">SUM(D17:D94)</f>
        <v>1882580.5099999998</v>
      </c>
      <c r="E95" s="103">
        <f t="shared" si="2"/>
        <v>0</v>
      </c>
      <c r="F95" s="103">
        <f t="shared" si="2"/>
        <v>0</v>
      </c>
      <c r="G95" s="103">
        <f t="shared" si="2"/>
        <v>1204397.3599999999</v>
      </c>
      <c r="H95" s="103">
        <f t="shared" si="2"/>
        <v>50478.05</v>
      </c>
      <c r="I95" s="103">
        <f t="shared" si="2"/>
        <v>1114.3399999999999</v>
      </c>
      <c r="J95" s="103">
        <f t="shared" si="2"/>
        <v>6812</v>
      </c>
      <c r="K95" s="103">
        <f t="shared" si="2"/>
        <v>619778.76</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E22" sqref="E22"/>
    </sheetView>
  </sheetViews>
  <sheetFormatPr defaultColWidth="9.140625" defaultRowHeight="24.95" customHeight="1" x14ac:dyDescent="0.25"/>
  <cols>
    <col min="1" max="1" width="17.14062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54" t="s">
        <v>181</v>
      </c>
      <c r="H1" s="55"/>
      <c r="I1" s="55"/>
      <c r="J1" s="55"/>
      <c r="K1" s="56"/>
      <c r="L1" s="83"/>
      <c r="M1" s="220" t="s">
        <v>182</v>
      </c>
      <c r="N1" s="220"/>
    </row>
    <row r="2" spans="1:25" ht="30" customHeight="1" x14ac:dyDescent="0.25">
      <c r="A2" s="242" t="s">
        <v>193</v>
      </c>
      <c r="B2" s="242"/>
      <c r="C2" s="242"/>
      <c r="D2" s="242"/>
      <c r="E2" s="242"/>
      <c r="F2" s="74"/>
      <c r="G2" s="243" t="s">
        <v>140</v>
      </c>
      <c r="H2" s="244"/>
      <c r="I2" s="244"/>
      <c r="J2" s="245"/>
      <c r="K2" s="134">
        <f>D95</f>
        <v>0</v>
      </c>
      <c r="M2" s="207" t="s">
        <v>164</v>
      </c>
      <c r="N2" s="207"/>
    </row>
    <row r="3" spans="1:25" ht="30" customHeight="1" x14ac:dyDescent="0.25">
      <c r="A3" s="242"/>
      <c r="B3" s="242"/>
      <c r="C3" s="242"/>
      <c r="D3" s="242"/>
      <c r="E3" s="242"/>
      <c r="F3" s="74"/>
      <c r="G3" s="246" t="s">
        <v>165</v>
      </c>
      <c r="H3" s="247"/>
      <c r="I3" s="247"/>
      <c r="J3" s="248"/>
      <c r="K3" s="64"/>
      <c r="M3" s="237" t="s">
        <v>130</v>
      </c>
      <c r="N3" s="237"/>
    </row>
    <row r="4" spans="1:25" ht="30" customHeight="1" x14ac:dyDescent="0.25">
      <c r="A4" s="242"/>
      <c r="B4" s="242"/>
      <c r="C4" s="242"/>
      <c r="D4" s="242"/>
      <c r="E4" s="242"/>
      <c r="F4" s="74"/>
      <c r="G4" s="249" t="s">
        <v>2</v>
      </c>
      <c r="H4" s="250"/>
      <c r="I4" s="250"/>
      <c r="J4" s="251"/>
      <c r="K4" s="64"/>
      <c r="L4" s="65"/>
      <c r="M4" s="207" t="s">
        <v>131</v>
      </c>
      <c r="N4" s="207"/>
      <c r="O4" s="61"/>
      <c r="P4" s="61"/>
      <c r="Q4" s="61"/>
      <c r="R4" s="61"/>
      <c r="S4" s="61"/>
      <c r="T4" s="61"/>
      <c r="U4" s="61"/>
      <c r="V4" s="61"/>
      <c r="W4" s="61"/>
      <c r="X4" s="61"/>
      <c r="Y4" s="61"/>
    </row>
    <row r="5" spans="1:25" ht="30" customHeight="1" x14ac:dyDescent="0.25">
      <c r="A5" s="236"/>
      <c r="B5" s="236"/>
      <c r="C5" s="236"/>
      <c r="D5" s="236"/>
      <c r="E5" s="236"/>
      <c r="F5" s="74"/>
      <c r="G5" s="51" t="s">
        <v>3</v>
      </c>
      <c r="H5" s="52"/>
      <c r="I5" s="52"/>
      <c r="J5" s="53"/>
      <c r="K5" s="135">
        <f>SUM(K2:K4)</f>
        <v>0</v>
      </c>
      <c r="L5" s="66"/>
      <c r="M5" s="237" t="s">
        <v>4</v>
      </c>
      <c r="N5" s="237"/>
      <c r="O5" s="61"/>
      <c r="P5" s="61"/>
      <c r="Q5" s="61"/>
      <c r="R5" s="61"/>
      <c r="S5" s="61"/>
      <c r="T5" s="61"/>
      <c r="U5" s="61"/>
      <c r="V5" s="61"/>
      <c r="W5" s="61"/>
      <c r="X5" s="61"/>
      <c r="Y5" s="61"/>
    </row>
    <row r="6" spans="1:25" ht="49.5" customHeight="1" thickBot="1" x14ac:dyDescent="0.3">
      <c r="F6" s="74"/>
      <c r="G6" s="238" t="s">
        <v>166</v>
      </c>
      <c r="H6" s="239"/>
      <c r="I6" s="239"/>
      <c r="J6" s="240"/>
      <c r="K6" s="104"/>
      <c r="L6" s="66"/>
      <c r="M6" s="241" t="s">
        <v>132</v>
      </c>
      <c r="N6" s="241"/>
      <c r="O6" s="67"/>
      <c r="P6" s="67"/>
      <c r="Q6" s="67"/>
      <c r="R6" s="67"/>
      <c r="S6" s="67"/>
      <c r="T6" s="67"/>
      <c r="U6" s="67"/>
      <c r="V6" s="67"/>
      <c r="W6" s="67"/>
      <c r="X6" s="67"/>
      <c r="Y6" s="67"/>
    </row>
    <row r="7" spans="1:25" ht="15" customHeight="1" x14ac:dyDescent="0.25">
      <c r="A7" s="74"/>
      <c r="B7" s="74"/>
      <c r="F7" s="74"/>
      <c r="J7" s="44" t="str">
        <f>IF(K5=K6,"","Check reconciliation amounts. Amounts on lines 4 and 5 should agree.")</f>
        <v/>
      </c>
      <c r="M7" s="45"/>
      <c r="N7" s="46"/>
      <c r="O7" s="68"/>
      <c r="P7" s="68"/>
      <c r="Q7" s="68"/>
      <c r="R7" s="68"/>
      <c r="S7" s="68"/>
      <c r="T7" s="68"/>
      <c r="U7" s="68"/>
      <c r="V7" s="68"/>
      <c r="W7" s="68"/>
      <c r="X7" s="68"/>
      <c r="Y7" s="68"/>
    </row>
    <row r="8" spans="1:25" ht="15" customHeight="1" thickBot="1" x14ac:dyDescent="0.3">
      <c r="M8" s="45"/>
      <c r="N8" s="46"/>
      <c r="O8" s="69"/>
      <c r="P8" s="69"/>
      <c r="Q8" s="69"/>
      <c r="R8" s="69"/>
      <c r="S8" s="69"/>
      <c r="T8" s="69"/>
      <c r="U8" s="69"/>
      <c r="V8" s="69"/>
      <c r="W8" s="69"/>
      <c r="X8" s="69"/>
      <c r="Y8" s="69"/>
    </row>
    <row r="9" spans="1:25" s="74" customFormat="1" ht="24.95" customHeight="1" x14ac:dyDescent="0.25">
      <c r="A9" s="221"/>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x14ac:dyDescent="0.25">
      <c r="A10" s="222"/>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223"/>
      <c r="B11" s="228"/>
      <c r="C11" s="229"/>
      <c r="D11" s="232"/>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50" t="s">
        <v>168</v>
      </c>
      <c r="B12" s="252" t="str">
        <f>Central!B12</f>
        <v>NAVIT- Northern Arizona Vocational Institute of Technology</v>
      </c>
      <c r="C12" s="252"/>
      <c r="D12" s="197" t="str">
        <f>Central!D12</f>
        <v>090835</v>
      </c>
      <c r="E12" s="80" t="s">
        <v>148</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57"/>
      <c r="B14" s="96"/>
      <c r="C14" s="57"/>
      <c r="D14" s="97"/>
      <c r="E14" s="253" t="s">
        <v>201</v>
      </c>
      <c r="F14" s="214"/>
      <c r="G14" s="214"/>
      <c r="H14" s="214"/>
      <c r="I14" s="214"/>
      <c r="J14" s="214"/>
      <c r="K14" s="215"/>
      <c r="M14" s="220" t="s">
        <v>204</v>
      </c>
      <c r="N14" s="220"/>
      <c r="O14" s="87"/>
      <c r="P14" s="87"/>
      <c r="Q14" s="87"/>
      <c r="R14" s="87"/>
      <c r="S14" s="87"/>
      <c r="T14" s="87"/>
      <c r="U14" s="87"/>
      <c r="V14" s="87"/>
      <c r="W14" s="87"/>
      <c r="X14" s="87"/>
      <c r="Y14" s="87"/>
    </row>
    <row r="15" spans="1:25" ht="50.1" customHeight="1" thickBot="1" x14ac:dyDescent="0.3">
      <c r="A15" s="58"/>
      <c r="B15" s="98"/>
      <c r="C15" s="58"/>
      <c r="D15" s="99"/>
      <c r="E15" s="253" t="s">
        <v>9</v>
      </c>
      <c r="F15" s="216"/>
      <c r="G15" s="216"/>
      <c r="H15" s="216"/>
      <c r="I15" s="216"/>
      <c r="J15" s="217"/>
      <c r="K15" s="218" t="s">
        <v>10</v>
      </c>
      <c r="M15" s="220"/>
      <c r="N15" s="220"/>
    </row>
    <row r="16" spans="1:25" s="88" customFormat="1" ht="132" customHeight="1" thickBot="1" x14ac:dyDescent="0.3">
      <c r="A16" s="94" t="s">
        <v>150</v>
      </c>
      <c r="B16" s="100" t="s">
        <v>135</v>
      </c>
      <c r="C16" s="102" t="s">
        <v>11</v>
      </c>
      <c r="D16" s="101" t="s">
        <v>12</v>
      </c>
      <c r="E16" s="95" t="s">
        <v>13</v>
      </c>
      <c r="F16" s="36" t="s">
        <v>14</v>
      </c>
      <c r="G16" s="36" t="s">
        <v>136</v>
      </c>
      <c r="H16" s="36" t="s">
        <v>137</v>
      </c>
      <c r="I16" s="36" t="s">
        <v>139</v>
      </c>
      <c r="J16" s="37" t="s">
        <v>138</v>
      </c>
      <c r="K16" s="219"/>
      <c r="M16" s="220"/>
      <c r="N16" s="220"/>
    </row>
    <row r="17" spans="1:14" s="89" customFormat="1" ht="24.95" customHeight="1" x14ac:dyDescent="0.25">
      <c r="A17" s="189" t="s">
        <v>15</v>
      </c>
      <c r="B17" s="195">
        <v>301</v>
      </c>
      <c r="C17" s="191" t="s">
        <v>221</v>
      </c>
      <c r="D17" s="128" t="str">
        <f>IF(SUM(E17:K17)&gt;0,(SUM(E17:K17)),"")</f>
        <v/>
      </c>
      <c r="E17" s="136"/>
      <c r="F17" s="137"/>
      <c r="G17" s="137"/>
      <c r="H17" s="137"/>
      <c r="I17" s="137"/>
      <c r="J17" s="137"/>
      <c r="K17" s="138"/>
      <c r="M17" s="92"/>
      <c r="N17" s="43" t="s">
        <v>169</v>
      </c>
    </row>
    <row r="18" spans="1:14" s="89" customFormat="1" ht="24.95" customHeight="1" x14ac:dyDescent="0.25">
      <c r="A18" s="192" t="s">
        <v>16</v>
      </c>
      <c r="B18" s="196">
        <v>302</v>
      </c>
      <c r="C18" s="194" t="s">
        <v>17</v>
      </c>
      <c r="D18" s="129" t="str">
        <f t="shared" ref="D18:D79" si="0">IF(SUM(E18:K18)&gt;0,(SUM(E18:K18)),"")</f>
        <v/>
      </c>
      <c r="E18" s="139"/>
      <c r="F18" s="140"/>
      <c r="G18" s="140"/>
      <c r="H18" s="140"/>
      <c r="I18" s="140"/>
      <c r="J18" s="140"/>
      <c r="K18" s="141"/>
      <c r="M18" s="47"/>
      <c r="N18" s="43" t="s">
        <v>170</v>
      </c>
    </row>
    <row r="19" spans="1:14" s="89" customFormat="1" ht="24.95" customHeight="1" x14ac:dyDescent="0.25">
      <c r="A19" s="192" t="s">
        <v>206</v>
      </c>
      <c r="B19" s="196">
        <v>376</v>
      </c>
      <c r="C19" s="194" t="s">
        <v>207</v>
      </c>
      <c r="D19" s="129" t="str">
        <f t="shared" si="0"/>
        <v/>
      </c>
      <c r="E19" s="139"/>
      <c r="F19" s="140"/>
      <c r="G19" s="140"/>
      <c r="H19" s="140"/>
      <c r="I19" s="140"/>
      <c r="J19" s="140"/>
      <c r="K19" s="141"/>
      <c r="M19" s="132"/>
      <c r="N19" s="133"/>
    </row>
    <row r="20" spans="1:14" s="89" customFormat="1" ht="24.95" customHeight="1" x14ac:dyDescent="0.25">
      <c r="A20" s="192" t="s">
        <v>18</v>
      </c>
      <c r="B20" s="196">
        <v>303</v>
      </c>
      <c r="C20" s="194" t="s">
        <v>19</v>
      </c>
      <c r="D20" s="129" t="str">
        <f t="shared" si="0"/>
        <v/>
      </c>
      <c r="E20" s="139"/>
      <c r="F20" s="140"/>
      <c r="G20" s="140"/>
      <c r="H20" s="140"/>
      <c r="I20" s="140"/>
      <c r="J20" s="140"/>
      <c r="K20" s="141"/>
      <c r="M20" s="92"/>
      <c r="N20" s="207" t="s">
        <v>171</v>
      </c>
    </row>
    <row r="21" spans="1:14" s="89" customFormat="1" ht="24.95" customHeight="1" x14ac:dyDescent="0.25">
      <c r="A21" s="192" t="s">
        <v>20</v>
      </c>
      <c r="B21" s="196">
        <v>304</v>
      </c>
      <c r="C21" s="194" t="s">
        <v>21</v>
      </c>
      <c r="D21" s="129" t="str">
        <f t="shared" si="0"/>
        <v/>
      </c>
      <c r="E21" s="139"/>
      <c r="F21" s="140"/>
      <c r="G21" s="140"/>
      <c r="H21" s="140"/>
      <c r="I21" s="140"/>
      <c r="J21" s="140"/>
      <c r="K21" s="141"/>
      <c r="M21" s="92"/>
      <c r="N21" s="207"/>
    </row>
    <row r="22" spans="1:14" s="89" customFormat="1" ht="24.95" customHeight="1" x14ac:dyDescent="0.25">
      <c r="A22" s="192" t="s">
        <v>22</v>
      </c>
      <c r="B22" s="196">
        <v>305</v>
      </c>
      <c r="C22" s="194" t="s">
        <v>23</v>
      </c>
      <c r="D22" s="129" t="str">
        <f t="shared" si="0"/>
        <v/>
      </c>
      <c r="E22" s="139"/>
      <c r="F22" s="140"/>
      <c r="G22" s="140"/>
      <c r="H22" s="140"/>
      <c r="I22" s="140"/>
      <c r="J22" s="140"/>
      <c r="K22" s="141"/>
      <c r="M22" s="92"/>
      <c r="N22" s="207"/>
    </row>
    <row r="23" spans="1:14" s="89" customFormat="1" ht="24.95" customHeight="1" x14ac:dyDescent="0.25">
      <c r="A23" s="192" t="s">
        <v>24</v>
      </c>
      <c r="B23" s="196">
        <v>306</v>
      </c>
      <c r="C23" s="194" t="s">
        <v>25</v>
      </c>
      <c r="D23" s="129" t="str">
        <f t="shared" si="0"/>
        <v/>
      </c>
      <c r="E23" s="139"/>
      <c r="F23" s="140"/>
      <c r="G23" s="140"/>
      <c r="H23" s="140"/>
      <c r="I23" s="140"/>
      <c r="J23" s="140"/>
      <c r="K23" s="141"/>
      <c r="M23" s="92"/>
      <c r="N23" s="207" t="s">
        <v>172</v>
      </c>
    </row>
    <row r="24" spans="1:14" s="89" customFormat="1" ht="24.95" customHeight="1" x14ac:dyDescent="0.25">
      <c r="A24" s="192" t="s">
        <v>26</v>
      </c>
      <c r="B24" s="196">
        <v>307</v>
      </c>
      <c r="C24" s="194" t="s">
        <v>27</v>
      </c>
      <c r="D24" s="129" t="str">
        <f t="shared" si="0"/>
        <v/>
      </c>
      <c r="E24" s="139"/>
      <c r="F24" s="140"/>
      <c r="G24" s="140"/>
      <c r="H24" s="140"/>
      <c r="I24" s="140"/>
      <c r="J24" s="140"/>
      <c r="K24" s="141"/>
      <c r="M24" s="92"/>
      <c r="N24" s="207"/>
    </row>
    <row r="25" spans="1:14" s="89" customFormat="1" ht="24.95" customHeight="1" x14ac:dyDescent="0.25">
      <c r="A25" s="192" t="s">
        <v>28</v>
      </c>
      <c r="B25" s="196">
        <v>309</v>
      </c>
      <c r="C25" s="194" t="s">
        <v>29</v>
      </c>
      <c r="D25" s="129" t="str">
        <f t="shared" si="0"/>
        <v/>
      </c>
      <c r="E25" s="139"/>
      <c r="F25" s="140"/>
      <c r="G25" s="140"/>
      <c r="H25" s="140"/>
      <c r="I25" s="140"/>
      <c r="J25" s="140"/>
      <c r="K25" s="141"/>
      <c r="M25" s="92"/>
      <c r="N25" s="207" t="s">
        <v>173</v>
      </c>
    </row>
    <row r="26" spans="1:14" s="89" customFormat="1" ht="24.95" customHeight="1" x14ac:dyDescent="0.25">
      <c r="A26" s="192" t="s">
        <v>30</v>
      </c>
      <c r="B26" s="196">
        <v>310</v>
      </c>
      <c r="C26" s="194" t="s">
        <v>31</v>
      </c>
      <c r="D26" s="129" t="str">
        <f t="shared" si="0"/>
        <v/>
      </c>
      <c r="E26" s="139"/>
      <c r="F26" s="140"/>
      <c r="G26" s="140"/>
      <c r="H26" s="140"/>
      <c r="I26" s="140"/>
      <c r="J26" s="140"/>
      <c r="K26" s="141"/>
      <c r="M26" s="92"/>
      <c r="N26" s="207"/>
    </row>
    <row r="27" spans="1:14" s="89" customFormat="1" ht="24.95" customHeight="1" x14ac:dyDescent="0.25">
      <c r="A27" s="192" t="s">
        <v>32</v>
      </c>
      <c r="B27" s="196">
        <v>311</v>
      </c>
      <c r="C27" s="194" t="s">
        <v>33</v>
      </c>
      <c r="D27" s="129" t="str">
        <f t="shared" si="0"/>
        <v/>
      </c>
      <c r="E27" s="139"/>
      <c r="F27" s="140"/>
      <c r="G27" s="140"/>
      <c r="H27" s="140"/>
      <c r="I27" s="140"/>
      <c r="J27" s="140"/>
      <c r="K27" s="141"/>
      <c r="M27" s="92"/>
      <c r="N27" s="207" t="s">
        <v>174</v>
      </c>
    </row>
    <row r="28" spans="1:14" s="89" customFormat="1" ht="24.95" customHeight="1" x14ac:dyDescent="0.25">
      <c r="A28" s="192" t="s">
        <v>34</v>
      </c>
      <c r="B28" s="196">
        <v>312</v>
      </c>
      <c r="C28" s="194" t="s">
        <v>35</v>
      </c>
      <c r="D28" s="129" t="str">
        <f t="shared" si="0"/>
        <v/>
      </c>
      <c r="E28" s="139"/>
      <c r="F28" s="140"/>
      <c r="G28" s="140"/>
      <c r="H28" s="140"/>
      <c r="I28" s="140"/>
      <c r="J28" s="140"/>
      <c r="K28" s="141"/>
      <c r="M28" s="92"/>
      <c r="N28" s="207"/>
    </row>
    <row r="29" spans="1:14" s="89" customFormat="1" ht="24.95" customHeight="1" x14ac:dyDescent="0.25">
      <c r="A29" s="192" t="s">
        <v>36</v>
      </c>
      <c r="B29" s="196">
        <v>313</v>
      </c>
      <c r="C29" s="194" t="s">
        <v>208</v>
      </c>
      <c r="D29" s="129" t="str">
        <f t="shared" si="0"/>
        <v/>
      </c>
      <c r="E29" s="139"/>
      <c r="F29" s="140"/>
      <c r="G29" s="140"/>
      <c r="H29" s="140"/>
      <c r="I29" s="140"/>
      <c r="J29" s="140"/>
      <c r="K29" s="141"/>
      <c r="M29" s="92"/>
      <c r="N29" s="207"/>
    </row>
    <row r="30" spans="1:14" s="89" customFormat="1" ht="24.95" customHeight="1" x14ac:dyDescent="0.25">
      <c r="A30" s="192" t="s">
        <v>37</v>
      </c>
      <c r="B30" s="196">
        <v>314</v>
      </c>
      <c r="C30" s="194" t="s">
        <v>209</v>
      </c>
      <c r="D30" s="129" t="str">
        <f t="shared" si="0"/>
        <v/>
      </c>
      <c r="E30" s="139"/>
      <c r="F30" s="140"/>
      <c r="G30" s="140"/>
      <c r="H30" s="140"/>
      <c r="I30" s="140"/>
      <c r="J30" s="140"/>
      <c r="K30" s="141"/>
      <c r="M30" s="207" t="s">
        <v>205</v>
      </c>
      <c r="N30" s="207"/>
    </row>
    <row r="31" spans="1:14" s="89" customFormat="1" ht="24.95" customHeight="1" x14ac:dyDescent="0.25">
      <c r="A31" s="192" t="s">
        <v>38</v>
      </c>
      <c r="B31" s="196">
        <v>315</v>
      </c>
      <c r="C31" s="194" t="s">
        <v>39</v>
      </c>
      <c r="D31" s="129" t="str">
        <f t="shared" si="0"/>
        <v/>
      </c>
      <c r="E31" s="139"/>
      <c r="F31" s="140"/>
      <c r="G31" s="140"/>
      <c r="H31" s="140"/>
      <c r="I31" s="140"/>
      <c r="J31" s="140"/>
      <c r="K31" s="141"/>
      <c r="M31" s="207"/>
      <c r="N31" s="207"/>
    </row>
    <row r="32" spans="1:14" s="89" customFormat="1" ht="24.95" customHeight="1" x14ac:dyDescent="0.25">
      <c r="A32" s="192" t="s">
        <v>40</v>
      </c>
      <c r="B32" s="196">
        <v>316</v>
      </c>
      <c r="C32" s="194" t="s">
        <v>41</v>
      </c>
      <c r="D32" s="129" t="str">
        <f t="shared" si="0"/>
        <v/>
      </c>
      <c r="E32" s="139"/>
      <c r="F32" s="140"/>
      <c r="G32" s="140"/>
      <c r="H32" s="140"/>
      <c r="I32" s="140"/>
      <c r="J32" s="140"/>
      <c r="K32" s="141"/>
      <c r="M32" s="207"/>
      <c r="N32" s="207"/>
    </row>
    <row r="33" spans="1:25" s="89" customFormat="1" ht="24.95" customHeight="1" x14ac:dyDescent="0.25">
      <c r="A33" s="192" t="s">
        <v>42</v>
      </c>
      <c r="B33" s="196">
        <v>317</v>
      </c>
      <c r="C33" s="194" t="s">
        <v>43</v>
      </c>
      <c r="D33" s="129" t="str">
        <f t="shared" si="0"/>
        <v/>
      </c>
      <c r="E33" s="139"/>
      <c r="F33" s="140"/>
      <c r="G33" s="140"/>
      <c r="H33" s="140"/>
      <c r="I33" s="140"/>
      <c r="J33" s="140"/>
      <c r="K33" s="141"/>
      <c r="M33" s="207"/>
      <c r="N33" s="207"/>
    </row>
    <row r="34" spans="1:25" s="89" customFormat="1" ht="24.95" customHeight="1" x14ac:dyDescent="0.25">
      <c r="A34" s="192" t="s">
        <v>44</v>
      </c>
      <c r="B34" s="196">
        <v>318</v>
      </c>
      <c r="C34" s="194" t="s">
        <v>45</v>
      </c>
      <c r="D34" s="129" t="str">
        <f t="shared" si="0"/>
        <v/>
      </c>
      <c r="E34" s="139"/>
      <c r="F34" s="140"/>
      <c r="G34" s="140"/>
      <c r="H34" s="140"/>
      <c r="I34" s="140"/>
      <c r="J34" s="140"/>
      <c r="K34" s="141"/>
      <c r="M34" s="207"/>
      <c r="N34" s="207"/>
    </row>
    <row r="35" spans="1:25" s="89" customFormat="1" ht="24.95" customHeight="1" x14ac:dyDescent="0.25">
      <c r="A35" s="192" t="s">
        <v>46</v>
      </c>
      <c r="B35" s="196">
        <v>319</v>
      </c>
      <c r="C35" s="194" t="s">
        <v>223</v>
      </c>
      <c r="D35" s="129" t="str">
        <f t="shared" si="0"/>
        <v/>
      </c>
      <c r="E35" s="139"/>
      <c r="F35" s="140"/>
      <c r="G35" s="140"/>
      <c r="H35" s="140"/>
      <c r="I35" s="140"/>
      <c r="J35" s="140"/>
      <c r="K35" s="141"/>
      <c r="M35" s="207" t="s">
        <v>175</v>
      </c>
      <c r="N35" s="207"/>
    </row>
    <row r="36" spans="1:25" s="89" customFormat="1" ht="24.95" customHeight="1" x14ac:dyDescent="0.25">
      <c r="A36" s="192" t="s">
        <v>47</v>
      </c>
      <c r="B36" s="196">
        <v>320</v>
      </c>
      <c r="C36" s="194" t="s">
        <v>48</v>
      </c>
      <c r="D36" s="129" t="str">
        <f t="shared" si="0"/>
        <v/>
      </c>
      <c r="E36" s="139"/>
      <c r="F36" s="140"/>
      <c r="G36" s="140"/>
      <c r="H36" s="140"/>
      <c r="I36" s="140"/>
      <c r="J36" s="140"/>
      <c r="K36" s="141"/>
      <c r="M36" s="207"/>
      <c r="N36" s="207"/>
      <c r="P36" s="87"/>
      <c r="Q36" s="87"/>
      <c r="R36" s="87"/>
      <c r="S36" s="87"/>
      <c r="T36" s="87"/>
      <c r="U36" s="87"/>
      <c r="V36" s="87"/>
      <c r="W36" s="87"/>
      <c r="X36" s="87"/>
      <c r="Y36" s="87"/>
    </row>
    <row r="37" spans="1:25" s="89" customFormat="1" ht="24.95" customHeight="1" x14ac:dyDescent="0.25">
      <c r="A37" s="192" t="s">
        <v>49</v>
      </c>
      <c r="B37" s="196">
        <v>321</v>
      </c>
      <c r="C37" s="194" t="s">
        <v>50</v>
      </c>
      <c r="D37" s="129" t="str">
        <f t="shared" si="0"/>
        <v/>
      </c>
      <c r="E37" s="139"/>
      <c r="F37" s="140"/>
      <c r="G37" s="140"/>
      <c r="H37" s="140"/>
      <c r="I37" s="140"/>
      <c r="J37" s="140"/>
      <c r="K37" s="141"/>
      <c r="M37" s="207"/>
      <c r="N37" s="207"/>
    </row>
    <row r="38" spans="1:25" s="89" customFormat="1" ht="24.95" customHeight="1" x14ac:dyDescent="0.25">
      <c r="A38" s="192" t="s">
        <v>51</v>
      </c>
      <c r="B38" s="196">
        <v>322</v>
      </c>
      <c r="C38" s="194" t="s">
        <v>52</v>
      </c>
      <c r="D38" s="129" t="str">
        <f t="shared" si="0"/>
        <v/>
      </c>
      <c r="E38" s="139"/>
      <c r="F38" s="140"/>
      <c r="G38" s="140"/>
      <c r="H38" s="140"/>
      <c r="I38" s="140"/>
      <c r="J38" s="140"/>
      <c r="K38" s="141"/>
      <c r="M38" s="207"/>
      <c r="N38" s="207"/>
    </row>
    <row r="39" spans="1:25" s="89" customFormat="1" ht="24.95" customHeight="1" x14ac:dyDescent="0.25">
      <c r="A39" s="192" t="s">
        <v>53</v>
      </c>
      <c r="B39" s="196">
        <v>345</v>
      </c>
      <c r="C39" s="194" t="s">
        <v>54</v>
      </c>
      <c r="D39" s="129" t="str">
        <f t="shared" si="0"/>
        <v/>
      </c>
      <c r="E39" s="139"/>
      <c r="F39" s="140"/>
      <c r="G39" s="140"/>
      <c r="H39" s="140"/>
      <c r="I39" s="140"/>
      <c r="J39" s="140"/>
      <c r="K39" s="141"/>
      <c r="M39" s="207"/>
      <c r="N39" s="207"/>
    </row>
    <row r="40" spans="1:25" s="89" customFormat="1" ht="24.95" customHeight="1" x14ac:dyDescent="0.25">
      <c r="A40" s="192" t="s">
        <v>55</v>
      </c>
      <c r="B40" s="196">
        <v>323</v>
      </c>
      <c r="C40" s="194" t="s">
        <v>56</v>
      </c>
      <c r="D40" s="129" t="str">
        <f t="shared" si="0"/>
        <v/>
      </c>
      <c r="E40" s="139"/>
      <c r="F40" s="140"/>
      <c r="G40" s="140"/>
      <c r="H40" s="140"/>
      <c r="I40" s="140"/>
      <c r="J40" s="140"/>
      <c r="K40" s="141"/>
      <c r="M40" s="92"/>
      <c r="N40" s="207" t="s">
        <v>176</v>
      </c>
    </row>
    <row r="41" spans="1:25" s="89" customFormat="1" ht="24.95" customHeight="1" x14ac:dyDescent="0.25">
      <c r="A41" s="192" t="s">
        <v>57</v>
      </c>
      <c r="B41" s="196">
        <v>324</v>
      </c>
      <c r="C41" s="194" t="s">
        <v>58</v>
      </c>
      <c r="D41" s="129" t="str">
        <f t="shared" si="0"/>
        <v/>
      </c>
      <c r="E41" s="139"/>
      <c r="F41" s="140"/>
      <c r="G41" s="140"/>
      <c r="H41" s="140"/>
      <c r="I41" s="140"/>
      <c r="J41" s="140"/>
      <c r="K41" s="141"/>
      <c r="M41" s="92"/>
      <c r="N41" s="207"/>
    </row>
    <row r="42" spans="1:25" s="89" customFormat="1" ht="24.95" customHeight="1" x14ac:dyDescent="0.25">
      <c r="A42" s="192" t="s">
        <v>59</v>
      </c>
      <c r="B42" s="196">
        <v>325</v>
      </c>
      <c r="C42" s="194" t="s">
        <v>60</v>
      </c>
      <c r="D42" s="129" t="str">
        <f t="shared" si="0"/>
        <v/>
      </c>
      <c r="E42" s="139"/>
      <c r="F42" s="140"/>
      <c r="G42" s="140"/>
      <c r="H42" s="140"/>
      <c r="I42" s="140"/>
      <c r="J42" s="140"/>
      <c r="K42" s="141"/>
      <c r="M42" s="92"/>
      <c r="N42" s="207" t="s">
        <v>177</v>
      </c>
    </row>
    <row r="43" spans="1:25" s="89" customFormat="1" ht="24.95" customHeight="1" x14ac:dyDescent="0.25">
      <c r="A43" s="192" t="s">
        <v>61</v>
      </c>
      <c r="B43" s="196">
        <v>326</v>
      </c>
      <c r="C43" s="194" t="s">
        <v>62</v>
      </c>
      <c r="D43" s="129" t="str">
        <f t="shared" si="0"/>
        <v/>
      </c>
      <c r="E43" s="139"/>
      <c r="F43" s="140"/>
      <c r="G43" s="140"/>
      <c r="H43" s="140"/>
      <c r="I43" s="140"/>
      <c r="J43" s="140"/>
      <c r="K43" s="141"/>
      <c r="M43" s="92"/>
      <c r="N43" s="207"/>
    </row>
    <row r="44" spans="1:25" s="89" customFormat="1" ht="35.25" customHeight="1" x14ac:dyDescent="0.25">
      <c r="A44" s="192" t="s">
        <v>63</v>
      </c>
      <c r="B44" s="196">
        <v>327</v>
      </c>
      <c r="C44" s="194" t="s">
        <v>241</v>
      </c>
      <c r="D44" s="129" t="str">
        <f t="shared" si="0"/>
        <v/>
      </c>
      <c r="E44" s="139"/>
      <c r="F44" s="140"/>
      <c r="G44" s="140"/>
      <c r="H44" s="140"/>
      <c r="I44" s="140"/>
      <c r="J44" s="140"/>
      <c r="K44" s="141"/>
      <c r="M44" s="92"/>
      <c r="N44" s="207" t="s">
        <v>178</v>
      </c>
    </row>
    <row r="45" spans="1:25" s="89" customFormat="1" ht="24.95" customHeight="1" x14ac:dyDescent="0.25">
      <c r="A45" s="192" t="s">
        <v>65</v>
      </c>
      <c r="B45" s="196">
        <v>328</v>
      </c>
      <c r="C45" s="194" t="s">
        <v>66</v>
      </c>
      <c r="D45" s="129" t="str">
        <f t="shared" si="0"/>
        <v/>
      </c>
      <c r="E45" s="139"/>
      <c r="F45" s="140"/>
      <c r="G45" s="140"/>
      <c r="H45" s="140"/>
      <c r="I45" s="140"/>
      <c r="J45" s="140"/>
      <c r="K45" s="141"/>
      <c r="M45" s="92"/>
      <c r="N45" s="207"/>
    </row>
    <row r="46" spans="1:25" s="89" customFormat="1" ht="24.95" customHeight="1" x14ac:dyDescent="0.25">
      <c r="A46" s="192" t="s">
        <v>67</v>
      </c>
      <c r="B46" s="196">
        <v>329</v>
      </c>
      <c r="C46" s="194" t="s">
        <v>68</v>
      </c>
      <c r="D46" s="129" t="str">
        <f t="shared" si="0"/>
        <v/>
      </c>
      <c r="E46" s="139"/>
      <c r="F46" s="140"/>
      <c r="G46" s="140"/>
      <c r="H46" s="140"/>
      <c r="I46" s="140"/>
      <c r="J46" s="140"/>
      <c r="K46" s="141"/>
      <c r="M46" s="92"/>
      <c r="N46" s="207" t="s">
        <v>179</v>
      </c>
    </row>
    <row r="47" spans="1:25" s="89" customFormat="1" ht="24.95" customHeight="1" x14ac:dyDescent="0.25">
      <c r="A47" s="192" t="s">
        <v>69</v>
      </c>
      <c r="B47" s="196">
        <v>330</v>
      </c>
      <c r="C47" s="194" t="s">
        <v>213</v>
      </c>
      <c r="D47" s="129" t="str">
        <f t="shared" si="0"/>
        <v/>
      </c>
      <c r="E47" s="139"/>
      <c r="F47" s="140"/>
      <c r="G47" s="140"/>
      <c r="H47" s="140"/>
      <c r="I47" s="140"/>
      <c r="J47" s="140"/>
      <c r="K47" s="141"/>
      <c r="M47" s="92"/>
      <c r="N47" s="207"/>
    </row>
    <row r="48" spans="1:25" s="89" customFormat="1" ht="24.95" customHeight="1" x14ac:dyDescent="0.25">
      <c r="A48" s="192" t="s">
        <v>72</v>
      </c>
      <c r="B48" s="196">
        <v>333</v>
      </c>
      <c r="C48" s="194" t="s">
        <v>73</v>
      </c>
      <c r="D48" s="129" t="str">
        <f t="shared" si="0"/>
        <v/>
      </c>
      <c r="E48" s="139"/>
      <c r="F48" s="140"/>
      <c r="G48" s="140"/>
      <c r="H48" s="140"/>
      <c r="I48" s="140"/>
      <c r="J48" s="140"/>
      <c r="K48" s="141"/>
      <c r="M48" s="92"/>
      <c r="N48" s="132"/>
    </row>
    <row r="49" spans="1:14" s="89" customFormat="1" ht="24.95" customHeight="1" x14ac:dyDescent="0.25">
      <c r="A49" s="192" t="s">
        <v>74</v>
      </c>
      <c r="B49" s="196">
        <v>334</v>
      </c>
      <c r="C49" s="194" t="s">
        <v>222</v>
      </c>
      <c r="D49" s="129" t="str">
        <f t="shared" si="0"/>
        <v/>
      </c>
      <c r="E49" s="139"/>
      <c r="F49" s="140"/>
      <c r="G49" s="140"/>
      <c r="H49" s="140"/>
      <c r="I49" s="140"/>
      <c r="J49" s="140"/>
      <c r="K49" s="141"/>
      <c r="M49" s="92"/>
      <c r="N49" s="43" t="s">
        <v>134</v>
      </c>
    </row>
    <row r="50" spans="1:14" s="89" customFormat="1" ht="24.95" customHeight="1" x14ac:dyDescent="0.25">
      <c r="A50" s="192" t="s">
        <v>75</v>
      </c>
      <c r="B50" s="196">
        <v>335</v>
      </c>
      <c r="C50" s="194" t="s">
        <v>210</v>
      </c>
      <c r="D50" s="129" t="str">
        <f t="shared" si="0"/>
        <v/>
      </c>
      <c r="E50" s="139"/>
      <c r="F50" s="140"/>
      <c r="G50" s="140"/>
      <c r="H50" s="140"/>
      <c r="I50" s="140"/>
      <c r="J50" s="140"/>
      <c r="K50" s="141"/>
      <c r="M50" s="92"/>
      <c r="N50" s="47"/>
    </row>
    <row r="51" spans="1:14" s="89" customFormat="1" ht="24.95" customHeight="1" x14ac:dyDescent="0.25">
      <c r="A51" s="192" t="s">
        <v>76</v>
      </c>
      <c r="B51" s="196">
        <v>336</v>
      </c>
      <c r="C51" s="194" t="s">
        <v>77</v>
      </c>
      <c r="D51" s="129" t="str">
        <f t="shared" si="0"/>
        <v/>
      </c>
      <c r="E51" s="139"/>
      <c r="F51" s="140"/>
      <c r="G51" s="140"/>
      <c r="H51" s="140"/>
      <c r="I51" s="140"/>
      <c r="J51" s="140"/>
      <c r="K51" s="141"/>
      <c r="M51" s="43" t="s">
        <v>78</v>
      </c>
      <c r="N51" s="92"/>
    </row>
    <row r="52" spans="1:14" s="89" customFormat="1" ht="24.95" customHeight="1" x14ac:dyDescent="0.25">
      <c r="A52" s="192" t="s">
        <v>70</v>
      </c>
      <c r="B52" s="196">
        <v>332</v>
      </c>
      <c r="C52" s="194" t="s">
        <v>71</v>
      </c>
      <c r="D52" s="129" t="str">
        <f t="shared" si="0"/>
        <v/>
      </c>
      <c r="E52" s="139"/>
      <c r="F52" s="140"/>
      <c r="G52" s="140"/>
      <c r="H52" s="140"/>
      <c r="I52" s="140"/>
      <c r="J52" s="140"/>
      <c r="K52" s="141"/>
      <c r="M52" s="133"/>
      <c r="N52" s="92"/>
    </row>
    <row r="53" spans="1:14" s="89" customFormat="1" ht="24.95" customHeight="1" x14ac:dyDescent="0.25">
      <c r="A53" s="192" t="s">
        <v>79</v>
      </c>
      <c r="B53" s="196">
        <v>337</v>
      </c>
      <c r="C53" s="194" t="s">
        <v>211</v>
      </c>
      <c r="D53" s="129" t="str">
        <f t="shared" si="0"/>
        <v/>
      </c>
      <c r="E53" s="139"/>
      <c r="F53" s="140"/>
      <c r="G53" s="140"/>
      <c r="H53" s="140"/>
      <c r="I53" s="140"/>
      <c r="J53" s="140"/>
      <c r="K53" s="141"/>
      <c r="M53" s="92"/>
      <c r="N53" s="92"/>
    </row>
    <row r="54" spans="1:14" s="89" customFormat="1" ht="24.95" customHeight="1" x14ac:dyDescent="0.25">
      <c r="A54" s="192" t="s">
        <v>81</v>
      </c>
      <c r="B54" s="196">
        <v>339</v>
      </c>
      <c r="C54" s="194" t="s">
        <v>82</v>
      </c>
      <c r="D54" s="129" t="str">
        <f t="shared" si="0"/>
        <v/>
      </c>
      <c r="E54" s="139"/>
      <c r="F54" s="140"/>
      <c r="G54" s="140"/>
      <c r="H54" s="140"/>
      <c r="I54" s="140"/>
      <c r="J54" s="140"/>
      <c r="K54" s="141"/>
      <c r="M54" s="92"/>
      <c r="N54" s="92"/>
    </row>
    <row r="55" spans="1:14" s="89" customFormat="1" ht="24.95" customHeight="1" x14ac:dyDescent="0.25">
      <c r="A55" s="192" t="s">
        <v>83</v>
      </c>
      <c r="B55" s="196">
        <v>340</v>
      </c>
      <c r="C55" s="194" t="s">
        <v>84</v>
      </c>
      <c r="D55" s="129" t="str">
        <f t="shared" si="0"/>
        <v/>
      </c>
      <c r="E55" s="139"/>
      <c r="F55" s="140"/>
      <c r="G55" s="140"/>
      <c r="H55" s="140"/>
      <c r="I55" s="140"/>
      <c r="J55" s="140"/>
      <c r="K55" s="141"/>
      <c r="M55" s="92"/>
      <c r="N55" s="92"/>
    </row>
    <row r="56" spans="1:14" s="89" customFormat="1" ht="24.95" customHeight="1" x14ac:dyDescent="0.25">
      <c r="A56" s="192" t="s">
        <v>85</v>
      </c>
      <c r="B56" s="196">
        <v>341</v>
      </c>
      <c r="C56" s="194" t="s">
        <v>86</v>
      </c>
      <c r="D56" s="129" t="str">
        <f t="shared" si="0"/>
        <v/>
      </c>
      <c r="E56" s="139"/>
      <c r="F56" s="140"/>
      <c r="G56" s="140"/>
      <c r="H56" s="140"/>
      <c r="I56" s="140"/>
      <c r="J56" s="140"/>
      <c r="K56" s="141"/>
      <c r="M56" s="92"/>
      <c r="N56" s="92"/>
    </row>
    <row r="57" spans="1:14" s="89" customFormat="1" ht="24.95" customHeight="1" x14ac:dyDescent="0.25">
      <c r="A57" s="192" t="s">
        <v>212</v>
      </c>
      <c r="B57" s="196">
        <v>373</v>
      </c>
      <c r="C57" s="194" t="s">
        <v>214</v>
      </c>
      <c r="D57" s="129" t="str">
        <f t="shared" si="0"/>
        <v/>
      </c>
      <c r="E57" s="139"/>
      <c r="F57" s="140"/>
      <c r="G57" s="140"/>
      <c r="H57" s="140"/>
      <c r="I57" s="140"/>
      <c r="J57" s="140"/>
      <c r="K57" s="141"/>
      <c r="M57" s="92"/>
      <c r="N57" s="92"/>
    </row>
    <row r="58" spans="1:14" s="89" customFormat="1" ht="24.95" customHeight="1" x14ac:dyDescent="0.25">
      <c r="A58" s="192" t="s">
        <v>87</v>
      </c>
      <c r="B58" s="196">
        <v>342</v>
      </c>
      <c r="C58" s="194" t="s">
        <v>88</v>
      </c>
      <c r="D58" s="129" t="str">
        <f t="shared" si="0"/>
        <v/>
      </c>
      <c r="E58" s="139"/>
      <c r="F58" s="140"/>
      <c r="G58" s="140"/>
      <c r="H58" s="140"/>
      <c r="I58" s="140"/>
      <c r="J58" s="140"/>
      <c r="K58" s="141"/>
      <c r="M58" s="92"/>
      <c r="N58" s="92"/>
    </row>
    <row r="59" spans="1:14" s="89" customFormat="1" ht="24.95" customHeight="1" x14ac:dyDescent="0.25">
      <c r="A59" s="192" t="s">
        <v>89</v>
      </c>
      <c r="B59" s="196">
        <v>343</v>
      </c>
      <c r="C59" s="194" t="s">
        <v>90</v>
      </c>
      <c r="D59" s="129" t="str">
        <f t="shared" si="0"/>
        <v/>
      </c>
      <c r="E59" s="139"/>
      <c r="F59" s="140"/>
      <c r="G59" s="140"/>
      <c r="H59" s="140"/>
      <c r="I59" s="140"/>
      <c r="J59" s="140"/>
      <c r="K59" s="141"/>
      <c r="M59" s="92"/>
      <c r="N59" s="92"/>
    </row>
    <row r="60" spans="1:14" s="88" customFormat="1" ht="24.95" customHeight="1" x14ac:dyDescent="0.25">
      <c r="A60" s="192" t="s">
        <v>91</v>
      </c>
      <c r="B60" s="196">
        <v>344</v>
      </c>
      <c r="C60" s="194" t="s">
        <v>92</v>
      </c>
      <c r="D60" s="129" t="str">
        <f t="shared" si="0"/>
        <v/>
      </c>
      <c r="E60" s="139"/>
      <c r="F60" s="140"/>
      <c r="G60" s="140"/>
      <c r="H60" s="140"/>
      <c r="I60" s="140"/>
      <c r="J60" s="140"/>
      <c r="K60" s="141"/>
      <c r="M60" s="92"/>
      <c r="N60" s="38"/>
    </row>
    <row r="61" spans="1:14" ht="24.95" customHeight="1" x14ac:dyDescent="0.25">
      <c r="A61" s="192" t="s">
        <v>93</v>
      </c>
      <c r="B61" s="196">
        <v>346</v>
      </c>
      <c r="C61" s="194" t="s">
        <v>94</v>
      </c>
      <c r="D61" s="129" t="str">
        <f t="shared" si="0"/>
        <v/>
      </c>
      <c r="E61" s="139"/>
      <c r="F61" s="140"/>
      <c r="G61" s="140"/>
      <c r="H61" s="140"/>
      <c r="I61" s="140"/>
      <c r="J61" s="140"/>
      <c r="K61" s="141"/>
      <c r="L61" s="62"/>
      <c r="M61" s="38"/>
    </row>
    <row r="62" spans="1:14" ht="24.95" customHeight="1" x14ac:dyDescent="0.25">
      <c r="A62" s="192" t="s">
        <v>95</v>
      </c>
      <c r="B62" s="196">
        <v>347</v>
      </c>
      <c r="C62" s="194" t="s">
        <v>215</v>
      </c>
      <c r="D62" s="129" t="str">
        <f t="shared" si="0"/>
        <v/>
      </c>
      <c r="E62" s="139"/>
      <c r="F62" s="140"/>
      <c r="G62" s="140"/>
      <c r="H62" s="140"/>
      <c r="I62" s="140"/>
      <c r="J62" s="140"/>
      <c r="K62" s="141"/>
      <c r="L62" s="62"/>
    </row>
    <row r="63" spans="1:14" ht="24.95" customHeight="1" x14ac:dyDescent="0.25">
      <c r="A63" s="192" t="s">
        <v>115</v>
      </c>
      <c r="B63" s="196">
        <v>358</v>
      </c>
      <c r="C63" s="194" t="s">
        <v>216</v>
      </c>
      <c r="D63" s="129" t="str">
        <f t="shared" si="0"/>
        <v/>
      </c>
      <c r="E63" s="139"/>
      <c r="F63" s="140"/>
      <c r="G63" s="140"/>
      <c r="H63" s="140"/>
      <c r="I63" s="140"/>
      <c r="J63" s="140"/>
      <c r="K63" s="141"/>
      <c r="L63" s="62"/>
    </row>
    <row r="64" spans="1:14" ht="24.95" customHeight="1" x14ac:dyDescent="0.25">
      <c r="A64" s="192" t="s">
        <v>96</v>
      </c>
      <c r="B64" s="196">
        <v>348</v>
      </c>
      <c r="C64" s="194" t="s">
        <v>97</v>
      </c>
      <c r="D64" s="129" t="str">
        <f t="shared" si="0"/>
        <v/>
      </c>
      <c r="E64" s="139"/>
      <c r="F64" s="140"/>
      <c r="G64" s="140"/>
      <c r="H64" s="140"/>
      <c r="I64" s="140"/>
      <c r="J64" s="140"/>
      <c r="K64" s="141"/>
      <c r="L64" s="62"/>
    </row>
    <row r="65" spans="1:12" ht="24.95" customHeight="1" x14ac:dyDescent="0.25">
      <c r="A65" s="192" t="s">
        <v>98</v>
      </c>
      <c r="B65" s="196">
        <v>349</v>
      </c>
      <c r="C65" s="194" t="s">
        <v>99</v>
      </c>
      <c r="D65" s="129" t="str">
        <f t="shared" si="0"/>
        <v/>
      </c>
      <c r="E65" s="139"/>
      <c r="F65" s="140"/>
      <c r="G65" s="140"/>
      <c r="H65" s="140"/>
      <c r="I65" s="140"/>
      <c r="J65" s="140"/>
      <c r="K65" s="141"/>
      <c r="L65" s="62"/>
    </row>
    <row r="66" spans="1:12" ht="24.95" customHeight="1" x14ac:dyDescent="0.25">
      <c r="A66" s="192" t="s">
        <v>100</v>
      </c>
      <c r="B66" s="196">
        <v>350</v>
      </c>
      <c r="C66" s="194" t="s">
        <v>101</v>
      </c>
      <c r="D66" s="129" t="str">
        <f t="shared" si="0"/>
        <v/>
      </c>
      <c r="E66" s="139"/>
      <c r="F66" s="140"/>
      <c r="G66" s="140"/>
      <c r="H66" s="140"/>
      <c r="I66" s="140"/>
      <c r="J66" s="140"/>
      <c r="K66" s="141"/>
      <c r="L66" s="62"/>
    </row>
    <row r="67" spans="1:12" ht="24.95" customHeight="1" x14ac:dyDescent="0.25">
      <c r="A67" s="192" t="s">
        <v>80</v>
      </c>
      <c r="B67" s="196">
        <v>338</v>
      </c>
      <c r="C67" s="194" t="s">
        <v>217</v>
      </c>
      <c r="D67" s="129" t="str">
        <f t="shared" si="0"/>
        <v/>
      </c>
      <c r="E67" s="139"/>
      <c r="F67" s="140"/>
      <c r="G67" s="140"/>
      <c r="H67" s="140"/>
      <c r="I67" s="140"/>
      <c r="J67" s="140"/>
      <c r="K67" s="141"/>
      <c r="L67" s="62"/>
    </row>
    <row r="68" spans="1:12" ht="24.95" customHeight="1" x14ac:dyDescent="0.25">
      <c r="A68" s="192" t="s">
        <v>102</v>
      </c>
      <c r="B68" s="196">
        <v>351</v>
      </c>
      <c r="C68" s="194" t="s">
        <v>218</v>
      </c>
      <c r="D68" s="129" t="str">
        <f t="shared" si="0"/>
        <v/>
      </c>
      <c r="E68" s="139"/>
      <c r="F68" s="140"/>
      <c r="G68" s="140"/>
      <c r="H68" s="140"/>
      <c r="I68" s="140"/>
      <c r="J68" s="140"/>
      <c r="K68" s="141"/>
      <c r="L68" s="62"/>
    </row>
    <row r="69" spans="1:12" ht="24.95" customHeight="1" x14ac:dyDescent="0.25">
      <c r="A69" s="192" t="s">
        <v>103</v>
      </c>
      <c r="B69" s="196">
        <v>352</v>
      </c>
      <c r="C69" s="194" t="s">
        <v>104</v>
      </c>
      <c r="D69" s="129" t="str">
        <f t="shared" si="0"/>
        <v/>
      </c>
      <c r="E69" s="139"/>
      <c r="F69" s="140"/>
      <c r="G69" s="140"/>
      <c r="H69" s="140"/>
      <c r="I69" s="140"/>
      <c r="J69" s="140"/>
      <c r="K69" s="141"/>
      <c r="L69" s="62"/>
    </row>
    <row r="70" spans="1:12" ht="24.95" customHeight="1" x14ac:dyDescent="0.25">
      <c r="A70" s="192" t="s">
        <v>105</v>
      </c>
      <c r="B70" s="196">
        <v>353</v>
      </c>
      <c r="C70" s="194" t="s">
        <v>106</v>
      </c>
      <c r="D70" s="129" t="str">
        <f t="shared" si="0"/>
        <v/>
      </c>
      <c r="E70" s="139"/>
      <c r="F70" s="140"/>
      <c r="G70" s="140"/>
      <c r="H70" s="140"/>
      <c r="I70" s="140"/>
      <c r="J70" s="140"/>
      <c r="K70" s="141"/>
      <c r="L70" s="62"/>
    </row>
    <row r="71" spans="1:12" ht="24.95" customHeight="1" x14ac:dyDescent="0.25">
      <c r="A71" s="192" t="s">
        <v>107</v>
      </c>
      <c r="B71" s="196">
        <v>354</v>
      </c>
      <c r="C71" s="194" t="s">
        <v>108</v>
      </c>
      <c r="D71" s="129" t="str">
        <f t="shared" si="0"/>
        <v/>
      </c>
      <c r="E71" s="139"/>
      <c r="F71" s="140"/>
      <c r="G71" s="140"/>
      <c r="H71" s="140"/>
      <c r="I71" s="140"/>
      <c r="J71" s="140"/>
      <c r="K71" s="141"/>
      <c r="L71" s="62"/>
    </row>
    <row r="72" spans="1:12" ht="24.95" customHeight="1" x14ac:dyDescent="0.25">
      <c r="A72" s="192" t="s">
        <v>109</v>
      </c>
      <c r="B72" s="196">
        <v>355</v>
      </c>
      <c r="C72" s="194" t="s">
        <v>110</v>
      </c>
      <c r="D72" s="129" t="str">
        <f t="shared" si="0"/>
        <v/>
      </c>
      <c r="E72" s="139"/>
      <c r="F72" s="140"/>
      <c r="G72" s="140"/>
      <c r="H72" s="140"/>
      <c r="I72" s="140"/>
      <c r="J72" s="140"/>
      <c r="K72" s="141"/>
      <c r="L72" s="62"/>
    </row>
    <row r="73" spans="1:12" ht="24.95" customHeight="1" x14ac:dyDescent="0.25">
      <c r="A73" s="192" t="s">
        <v>111</v>
      </c>
      <c r="B73" s="196">
        <v>356</v>
      </c>
      <c r="C73" s="194" t="s">
        <v>112</v>
      </c>
      <c r="D73" s="129" t="str">
        <f t="shared" si="0"/>
        <v/>
      </c>
      <c r="E73" s="139"/>
      <c r="F73" s="140"/>
      <c r="G73" s="140"/>
      <c r="H73" s="140"/>
      <c r="I73" s="140"/>
      <c r="J73" s="140"/>
      <c r="K73" s="141"/>
      <c r="L73" s="62"/>
    </row>
    <row r="74" spans="1:12" ht="24.95" customHeight="1" x14ac:dyDescent="0.25">
      <c r="A74" s="192" t="s">
        <v>113</v>
      </c>
      <c r="B74" s="196">
        <v>357</v>
      </c>
      <c r="C74" s="194" t="s">
        <v>114</v>
      </c>
      <c r="D74" s="129" t="str">
        <f t="shared" si="0"/>
        <v/>
      </c>
      <c r="E74" s="139"/>
      <c r="F74" s="140"/>
      <c r="G74" s="140"/>
      <c r="H74" s="140"/>
      <c r="I74" s="140"/>
      <c r="J74" s="140"/>
      <c r="K74" s="141"/>
      <c r="L74" s="62"/>
    </row>
    <row r="75" spans="1:12" ht="24.95" customHeight="1" x14ac:dyDescent="0.25">
      <c r="A75" s="192" t="s">
        <v>116</v>
      </c>
      <c r="B75" s="196">
        <v>359</v>
      </c>
      <c r="C75" s="194" t="s">
        <v>117</v>
      </c>
      <c r="D75" s="129" t="str">
        <f t="shared" si="0"/>
        <v/>
      </c>
      <c r="E75" s="139"/>
      <c r="F75" s="140"/>
      <c r="G75" s="140"/>
      <c r="H75" s="140"/>
      <c r="I75" s="140"/>
      <c r="J75" s="140"/>
      <c r="K75" s="141"/>
      <c r="L75" s="62"/>
    </row>
    <row r="76" spans="1:12" ht="24.95" customHeight="1" x14ac:dyDescent="0.25">
      <c r="A76" s="192" t="s">
        <v>118</v>
      </c>
      <c r="B76" s="196">
        <v>360</v>
      </c>
      <c r="C76" s="194" t="s">
        <v>119</v>
      </c>
      <c r="D76" s="129" t="str">
        <f t="shared" si="0"/>
        <v/>
      </c>
      <c r="E76" s="139"/>
      <c r="F76" s="140"/>
      <c r="G76" s="140"/>
      <c r="H76" s="140"/>
      <c r="I76" s="140"/>
      <c r="J76" s="140"/>
      <c r="K76" s="141"/>
      <c r="L76" s="62"/>
    </row>
    <row r="77" spans="1:12" ht="24.95" customHeight="1" x14ac:dyDescent="0.25">
      <c r="A77" s="192" t="s">
        <v>120</v>
      </c>
      <c r="B77" s="196">
        <v>361</v>
      </c>
      <c r="C77" s="194" t="s">
        <v>219</v>
      </c>
      <c r="D77" s="129" t="str">
        <f t="shared" si="0"/>
        <v/>
      </c>
      <c r="E77" s="139"/>
      <c r="F77" s="140"/>
      <c r="G77" s="140"/>
      <c r="H77" s="140"/>
      <c r="I77" s="140"/>
      <c r="J77" s="140"/>
      <c r="K77" s="141"/>
      <c r="L77" s="62"/>
    </row>
    <row r="78" spans="1:12" ht="24.95" customHeight="1" x14ac:dyDescent="0.25">
      <c r="A78" s="192" t="s">
        <v>121</v>
      </c>
      <c r="B78" s="196">
        <v>362</v>
      </c>
      <c r="C78" s="194" t="s">
        <v>122</v>
      </c>
      <c r="D78" s="129" t="str">
        <f t="shared" si="0"/>
        <v/>
      </c>
      <c r="E78" s="139"/>
      <c r="F78" s="140"/>
      <c r="G78" s="140"/>
      <c r="H78" s="140"/>
      <c r="I78" s="140"/>
      <c r="J78" s="140"/>
      <c r="K78" s="141"/>
      <c r="L78" s="62"/>
    </row>
    <row r="79" spans="1:12" ht="24.95" customHeight="1" x14ac:dyDescent="0.25">
      <c r="A79" s="192" t="s">
        <v>123</v>
      </c>
      <c r="B79" s="196">
        <v>364</v>
      </c>
      <c r="C79" s="194" t="s">
        <v>220</v>
      </c>
      <c r="D79" s="129" t="str">
        <f t="shared" si="0"/>
        <v/>
      </c>
      <c r="E79" s="139"/>
      <c r="F79" s="140"/>
      <c r="G79" s="140"/>
      <c r="H79" s="140"/>
      <c r="I79" s="140"/>
      <c r="J79" s="140"/>
      <c r="K79" s="141"/>
      <c r="L79" s="62"/>
    </row>
    <row r="80" spans="1:12" ht="46.5" customHeight="1" x14ac:dyDescent="0.25">
      <c r="A80" s="211" t="s">
        <v>180</v>
      </c>
      <c r="B80" s="212"/>
      <c r="C80" s="212"/>
      <c r="D80" s="129"/>
      <c r="E80" s="139"/>
      <c r="F80" s="140"/>
      <c r="G80" s="140"/>
      <c r="H80" s="140"/>
      <c r="I80" s="140"/>
      <c r="J80" s="140"/>
      <c r="K80" s="141"/>
      <c r="L80" s="62"/>
    </row>
    <row r="81" spans="1:12" ht="24.95" customHeight="1" x14ac:dyDescent="0.25">
      <c r="A81" s="169"/>
      <c r="B81" s="171"/>
      <c r="C81" s="170"/>
      <c r="D81" s="129" t="str">
        <f t="shared" ref="D81:D94" si="1">IF(SUM(E81:K81)&gt;0,(SUM(E81:K81)),"")</f>
        <v/>
      </c>
      <c r="E81" s="139"/>
      <c r="F81" s="140"/>
      <c r="G81" s="140"/>
      <c r="H81" s="140"/>
      <c r="I81" s="140"/>
      <c r="J81" s="140"/>
      <c r="K81" s="141"/>
      <c r="L81" s="62"/>
    </row>
    <row r="82" spans="1:12" ht="24.95" customHeight="1" x14ac:dyDescent="0.25">
      <c r="A82" s="169"/>
      <c r="B82" s="171"/>
      <c r="C82" s="170"/>
      <c r="D82" s="129" t="str">
        <f t="shared" si="1"/>
        <v/>
      </c>
      <c r="E82" s="139"/>
      <c r="F82" s="140"/>
      <c r="G82" s="140"/>
      <c r="H82" s="140"/>
      <c r="I82" s="140"/>
      <c r="J82" s="140"/>
      <c r="K82" s="141"/>
      <c r="L82" s="62"/>
    </row>
    <row r="83" spans="1:12" ht="24.95" customHeight="1" x14ac:dyDescent="0.25">
      <c r="A83" s="169"/>
      <c r="B83" s="171"/>
      <c r="C83" s="170"/>
      <c r="D83" s="129" t="str">
        <f t="shared" si="1"/>
        <v/>
      </c>
      <c r="E83" s="139"/>
      <c r="F83" s="140"/>
      <c r="G83" s="140"/>
      <c r="H83" s="140"/>
      <c r="I83" s="140"/>
      <c r="J83" s="140"/>
      <c r="K83" s="141"/>
      <c r="L83" s="62"/>
    </row>
    <row r="84" spans="1:12" ht="24.95" customHeight="1" x14ac:dyDescent="0.25">
      <c r="A84" s="169"/>
      <c r="B84" s="171"/>
      <c r="C84" s="170"/>
      <c r="D84" s="129" t="str">
        <f t="shared" si="1"/>
        <v/>
      </c>
      <c r="E84" s="139"/>
      <c r="F84" s="140"/>
      <c r="G84" s="140"/>
      <c r="H84" s="140"/>
      <c r="I84" s="140"/>
      <c r="J84" s="140"/>
      <c r="K84" s="141"/>
      <c r="L84" s="62"/>
    </row>
    <row r="85" spans="1:12" ht="24.95" customHeight="1" x14ac:dyDescent="0.25">
      <c r="A85" s="169"/>
      <c r="B85" s="171"/>
      <c r="C85" s="170"/>
      <c r="D85" s="129" t="str">
        <f t="shared" si="1"/>
        <v/>
      </c>
      <c r="E85" s="139"/>
      <c r="F85" s="140"/>
      <c r="G85" s="140"/>
      <c r="H85" s="140"/>
      <c r="I85" s="140"/>
      <c r="J85" s="140"/>
      <c r="K85" s="141"/>
      <c r="L85" s="62"/>
    </row>
    <row r="86" spans="1:12" ht="24.95" customHeight="1" x14ac:dyDescent="0.25">
      <c r="A86" s="169"/>
      <c r="B86" s="171"/>
      <c r="C86" s="170"/>
      <c r="D86" s="129" t="str">
        <f t="shared" si="1"/>
        <v/>
      </c>
      <c r="E86" s="139"/>
      <c r="F86" s="140"/>
      <c r="G86" s="140"/>
      <c r="H86" s="140"/>
      <c r="I86" s="140"/>
      <c r="J86" s="140"/>
      <c r="K86" s="141"/>
      <c r="L86" s="62"/>
    </row>
    <row r="87" spans="1:12" ht="24.95" customHeight="1" x14ac:dyDescent="0.25">
      <c r="A87" s="169"/>
      <c r="B87" s="171"/>
      <c r="C87" s="170"/>
      <c r="D87" s="129" t="str">
        <f t="shared" si="1"/>
        <v/>
      </c>
      <c r="E87" s="139"/>
      <c r="F87" s="140"/>
      <c r="G87" s="140"/>
      <c r="H87" s="140"/>
      <c r="I87" s="140"/>
      <c r="J87" s="140"/>
      <c r="K87" s="141"/>
      <c r="L87" s="62"/>
    </row>
    <row r="88" spans="1:12" ht="24.95" customHeight="1" x14ac:dyDescent="0.25">
      <c r="A88" s="169"/>
      <c r="B88" s="171"/>
      <c r="C88" s="170"/>
      <c r="D88" s="129" t="str">
        <f t="shared" si="1"/>
        <v/>
      </c>
      <c r="E88" s="139"/>
      <c r="F88" s="140"/>
      <c r="G88" s="140"/>
      <c r="H88" s="140"/>
      <c r="I88" s="140"/>
      <c r="J88" s="140"/>
      <c r="K88" s="141"/>
      <c r="L88" s="62"/>
    </row>
    <row r="89" spans="1:12" ht="24.95" customHeight="1" x14ac:dyDescent="0.25">
      <c r="A89" s="169"/>
      <c r="B89" s="171"/>
      <c r="C89" s="170"/>
      <c r="D89" s="129" t="str">
        <f t="shared" si="1"/>
        <v/>
      </c>
      <c r="E89" s="139"/>
      <c r="F89" s="140"/>
      <c r="G89" s="140"/>
      <c r="H89" s="140"/>
      <c r="I89" s="140"/>
      <c r="J89" s="140"/>
      <c r="K89" s="141"/>
      <c r="L89" s="62"/>
    </row>
    <row r="90" spans="1:12" ht="24.95" customHeight="1" x14ac:dyDescent="0.25">
      <c r="A90" s="169"/>
      <c r="B90" s="171"/>
      <c r="C90" s="170"/>
      <c r="D90" s="129" t="str">
        <f t="shared" si="1"/>
        <v/>
      </c>
      <c r="E90" s="139"/>
      <c r="F90" s="140"/>
      <c r="G90" s="140"/>
      <c r="H90" s="140"/>
      <c r="I90" s="140"/>
      <c r="J90" s="140"/>
      <c r="K90" s="141"/>
      <c r="L90" s="62"/>
    </row>
    <row r="91" spans="1:12" ht="24.95" customHeight="1" x14ac:dyDescent="0.25">
      <c r="A91" s="169"/>
      <c r="B91" s="171"/>
      <c r="C91" s="170"/>
      <c r="D91" s="129" t="str">
        <f t="shared" si="1"/>
        <v/>
      </c>
      <c r="E91" s="139"/>
      <c r="F91" s="140"/>
      <c r="G91" s="140"/>
      <c r="H91" s="140"/>
      <c r="I91" s="140"/>
      <c r="J91" s="140"/>
      <c r="K91" s="141"/>
      <c r="L91" s="62"/>
    </row>
    <row r="92" spans="1:12" ht="24.95" customHeight="1" x14ac:dyDescent="0.25">
      <c r="A92" s="169"/>
      <c r="B92" s="171"/>
      <c r="C92" s="170"/>
      <c r="D92" s="129" t="str">
        <f t="shared" si="1"/>
        <v/>
      </c>
      <c r="E92" s="139"/>
      <c r="F92" s="140"/>
      <c r="G92" s="140"/>
      <c r="H92" s="140"/>
      <c r="I92" s="140"/>
      <c r="J92" s="140"/>
      <c r="K92" s="141"/>
      <c r="L92" s="62"/>
    </row>
    <row r="93" spans="1:12" ht="24.95" customHeight="1" x14ac:dyDescent="0.25">
      <c r="A93" s="169"/>
      <c r="B93" s="171"/>
      <c r="C93" s="170"/>
      <c r="D93" s="129" t="str">
        <f t="shared" si="1"/>
        <v/>
      </c>
      <c r="E93" s="139"/>
      <c r="F93" s="140"/>
      <c r="G93" s="140"/>
      <c r="H93" s="140"/>
      <c r="I93" s="140"/>
      <c r="J93" s="140"/>
      <c r="K93" s="141"/>
      <c r="L93" s="62"/>
    </row>
    <row r="94" spans="1:12" ht="24.95" customHeight="1" thickBot="1" x14ac:dyDescent="0.3">
      <c r="A94" s="172"/>
      <c r="B94" s="173"/>
      <c r="C94" s="174"/>
      <c r="D94" s="130" t="str">
        <f t="shared" si="1"/>
        <v/>
      </c>
      <c r="E94" s="142"/>
      <c r="F94" s="143"/>
      <c r="G94" s="143"/>
      <c r="H94" s="143"/>
      <c r="I94" s="143"/>
      <c r="J94" s="143"/>
      <c r="K94" s="144"/>
      <c r="L94" s="62"/>
    </row>
    <row r="95" spans="1:12" ht="24.95" customHeight="1" thickBot="1" x14ac:dyDescent="0.3">
      <c r="A95" s="208" t="s">
        <v>238</v>
      </c>
      <c r="B95" s="209"/>
      <c r="C95" s="210"/>
      <c r="D95" s="103">
        <f t="shared" ref="D95:K95" si="2">SUM(D17:D94)</f>
        <v>0</v>
      </c>
      <c r="E95" s="103">
        <f t="shared" si="2"/>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43"/>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F82" sqref="F82"/>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141</v>
      </c>
      <c r="H1" s="160"/>
      <c r="I1" s="160"/>
      <c r="J1" s="160"/>
      <c r="K1" s="161"/>
      <c r="L1" s="21"/>
      <c r="M1" s="220" t="s">
        <v>147</v>
      </c>
      <c r="N1" s="220"/>
    </row>
    <row r="2" spans="1:25" ht="30" customHeight="1" x14ac:dyDescent="0.25">
      <c r="A2" s="242" t="s">
        <v>200</v>
      </c>
      <c r="B2" s="242"/>
      <c r="C2" s="242"/>
      <c r="D2" s="242"/>
      <c r="E2" s="242"/>
      <c r="F2" s="12"/>
      <c r="G2" s="264" t="s">
        <v>142</v>
      </c>
      <c r="H2" s="265"/>
      <c r="I2" s="265"/>
      <c r="J2" s="265"/>
      <c r="K2" s="162">
        <f>D95</f>
        <v>700156.23</v>
      </c>
      <c r="M2" s="207" t="s">
        <v>183</v>
      </c>
      <c r="N2" s="207"/>
    </row>
    <row r="3" spans="1:25" ht="30" customHeight="1" x14ac:dyDescent="0.25">
      <c r="A3" s="242"/>
      <c r="B3" s="242"/>
      <c r="C3" s="242"/>
      <c r="D3" s="242"/>
      <c r="E3" s="242"/>
      <c r="F3" s="12"/>
      <c r="G3" s="266" t="s">
        <v>184</v>
      </c>
      <c r="H3" s="267"/>
      <c r="I3" s="267"/>
      <c r="J3" s="267"/>
      <c r="K3" s="60">
        <v>52087.38</v>
      </c>
      <c r="M3" s="237" t="s">
        <v>130</v>
      </c>
      <c r="N3" s="237"/>
    </row>
    <row r="4" spans="1:25" ht="30" customHeight="1" x14ac:dyDescent="0.25">
      <c r="A4" s="242"/>
      <c r="B4" s="242"/>
      <c r="C4" s="242"/>
      <c r="D4" s="242"/>
      <c r="E4" s="242"/>
      <c r="F4" s="12"/>
      <c r="G4" s="262" t="s">
        <v>185</v>
      </c>
      <c r="H4" s="263"/>
      <c r="I4" s="263"/>
      <c r="J4" s="263"/>
      <c r="K4" s="60">
        <v>153728.92000000001</v>
      </c>
      <c r="L4" s="3"/>
      <c r="M4" s="207" t="s">
        <v>188</v>
      </c>
      <c r="N4" s="207"/>
      <c r="O4"/>
      <c r="P4"/>
      <c r="Q4"/>
      <c r="R4"/>
      <c r="S4"/>
      <c r="T4"/>
      <c r="U4"/>
      <c r="V4"/>
      <c r="W4"/>
      <c r="X4"/>
      <c r="Y4"/>
    </row>
    <row r="5" spans="1:25" ht="30" customHeight="1" x14ac:dyDescent="0.25">
      <c r="A5" s="236"/>
      <c r="B5" s="236"/>
      <c r="C5" s="236"/>
      <c r="D5" s="236"/>
      <c r="E5" s="236"/>
      <c r="F5" s="12"/>
      <c r="G5" s="262" t="s">
        <v>187</v>
      </c>
      <c r="H5" s="263"/>
      <c r="I5" s="263"/>
      <c r="J5" s="263"/>
      <c r="K5" s="60">
        <v>44870.15</v>
      </c>
      <c r="L5" s="59"/>
      <c r="M5" s="207" t="s">
        <v>189</v>
      </c>
      <c r="N5" s="207"/>
      <c r="O5"/>
      <c r="P5"/>
      <c r="Q5"/>
      <c r="R5"/>
      <c r="S5"/>
      <c r="T5"/>
      <c r="U5"/>
      <c r="V5"/>
      <c r="W5"/>
      <c r="X5"/>
      <c r="Y5"/>
    </row>
    <row r="6" spans="1:25" ht="43.5" customHeight="1" thickBot="1" x14ac:dyDescent="0.3">
      <c r="F6" s="12"/>
      <c r="G6" s="258" t="s">
        <v>143</v>
      </c>
      <c r="H6" s="259"/>
      <c r="I6" s="259"/>
      <c r="J6" s="259"/>
      <c r="K6" s="163">
        <f>SUM(K2:K5)</f>
        <v>950842.68</v>
      </c>
      <c r="L6" s="59"/>
      <c r="M6" s="207" t="s">
        <v>146</v>
      </c>
      <c r="N6" s="207"/>
      <c r="O6" s="5"/>
      <c r="P6" s="5"/>
      <c r="Q6" s="5"/>
      <c r="R6" s="5"/>
      <c r="S6" s="5"/>
      <c r="T6" s="5"/>
      <c r="U6" s="5"/>
      <c r="V6" s="5"/>
      <c r="W6" s="5"/>
      <c r="X6" s="5"/>
      <c r="Y6" s="5"/>
    </row>
    <row r="7" spans="1:25" ht="66" customHeight="1" thickBot="1" x14ac:dyDescent="0.3">
      <c r="A7" s="12"/>
      <c r="B7" s="12"/>
      <c r="D7" s="12" t="s">
        <v>235</v>
      </c>
      <c r="F7" s="12"/>
      <c r="G7" s="258" t="s">
        <v>144</v>
      </c>
      <c r="H7" s="259"/>
      <c r="I7" s="259"/>
      <c r="J7" s="259"/>
      <c r="K7" s="164">
        <v>950842.68</v>
      </c>
      <c r="M7" s="207" t="s">
        <v>190</v>
      </c>
      <c r="N7" s="207"/>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60"/>
      <c r="B9" s="224" t="s">
        <v>149</v>
      </c>
      <c r="C9" s="225"/>
      <c r="D9" s="230" t="s">
        <v>5</v>
      </c>
      <c r="E9" s="70" t="s">
        <v>6</v>
      </c>
      <c r="F9" s="71"/>
      <c r="G9" s="71"/>
      <c r="H9" s="71"/>
      <c r="I9" s="71"/>
      <c r="J9" s="71"/>
      <c r="K9" s="72"/>
      <c r="L9" s="11"/>
      <c r="M9" s="220" t="s">
        <v>133</v>
      </c>
      <c r="N9" s="220"/>
      <c r="O9" s="6"/>
      <c r="P9" s="6"/>
      <c r="Q9" s="6"/>
      <c r="R9" s="6"/>
      <c r="S9" s="6"/>
      <c r="T9" s="6"/>
      <c r="U9" s="6"/>
      <c r="V9" s="6"/>
      <c r="W9" s="6"/>
      <c r="X9" s="6"/>
      <c r="Y9" s="6"/>
    </row>
    <row r="10" spans="1:25" s="12" customFormat="1" ht="24.95" customHeight="1" thickBot="1" x14ac:dyDescent="0.3">
      <c r="A10" s="261"/>
      <c r="B10" s="226"/>
      <c r="C10" s="227"/>
      <c r="D10" s="231"/>
      <c r="E10" s="75" t="s">
        <v>234</v>
      </c>
      <c r="F10" s="76"/>
      <c r="G10" s="76"/>
      <c r="H10" s="76"/>
      <c r="I10" s="76"/>
      <c r="J10" s="76"/>
      <c r="K10" s="77"/>
      <c r="L10" s="11"/>
      <c r="M10" s="233" t="s">
        <v>191</v>
      </c>
      <c r="N10" s="234"/>
      <c r="O10" s="31"/>
      <c r="P10" s="31"/>
      <c r="Q10" s="31"/>
      <c r="R10" s="31"/>
      <c r="S10" s="31"/>
      <c r="T10" s="31"/>
      <c r="U10" s="31"/>
      <c r="V10" s="31"/>
      <c r="W10" s="31"/>
      <c r="X10" s="31"/>
      <c r="Y10" s="31"/>
    </row>
    <row r="11" spans="1:25" s="12" customFormat="1" ht="30.75" customHeight="1" thickBot="1" x14ac:dyDescent="0.3">
      <c r="A11" s="105" t="s">
        <v>151</v>
      </c>
      <c r="B11" s="256" t="s">
        <v>249</v>
      </c>
      <c r="C11" s="257"/>
      <c r="D11" s="198" t="s">
        <v>250</v>
      </c>
      <c r="E11" s="75" t="s">
        <v>167</v>
      </c>
      <c r="F11" s="76"/>
      <c r="G11" s="76"/>
      <c r="H11" s="76"/>
      <c r="I11" s="76"/>
      <c r="J11" s="76"/>
      <c r="K11" s="77"/>
      <c r="L11" s="17"/>
      <c r="M11" s="234"/>
      <c r="N11" s="234"/>
      <c r="O11" s="31"/>
      <c r="P11" s="31"/>
      <c r="Q11" s="31"/>
      <c r="R11" s="31"/>
      <c r="S11" s="31"/>
      <c r="T11" s="31"/>
      <c r="U11" s="31"/>
      <c r="V11" s="31"/>
      <c r="W11" s="31"/>
      <c r="X11" s="31"/>
      <c r="Y11" s="31"/>
    </row>
    <row r="12" spans="1:25" s="12" customFormat="1" ht="35.1" customHeight="1" thickBot="1" x14ac:dyDescent="0.3">
      <c r="A12" s="105" t="s">
        <v>168</v>
      </c>
      <c r="B12" s="252" t="str">
        <f>Central!B12</f>
        <v>NAVIT- Northern Arizona Vocational Institute of Technology</v>
      </c>
      <c r="C12" s="252"/>
      <c r="D12" s="197" t="str">
        <f>Central!D12</f>
        <v>090835</v>
      </c>
      <c r="E12" s="165" t="s">
        <v>167</v>
      </c>
      <c r="F12" s="81"/>
      <c r="G12" s="81"/>
      <c r="H12" s="81"/>
      <c r="I12" s="81"/>
      <c r="J12" s="81"/>
      <c r="K12" s="82"/>
      <c r="L12" s="21"/>
      <c r="M12" s="234"/>
      <c r="N12" s="234"/>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34"/>
      <c r="N13" s="234"/>
    </row>
    <row r="14" spans="1:25" ht="35.1" customHeight="1" thickBot="1" x14ac:dyDescent="0.3">
      <c r="A14" s="106"/>
      <c r="B14" s="107"/>
      <c r="C14" s="106"/>
      <c r="D14" s="108"/>
      <c r="E14" s="213" t="s">
        <v>8</v>
      </c>
      <c r="F14" s="214"/>
      <c r="G14" s="214"/>
      <c r="H14" s="214"/>
      <c r="I14" s="214"/>
      <c r="J14" s="214"/>
      <c r="K14" s="215"/>
      <c r="M14" s="234" t="s">
        <v>192</v>
      </c>
      <c r="N14" s="234"/>
      <c r="O14" s="25"/>
      <c r="P14" s="25"/>
      <c r="Q14" s="25"/>
      <c r="R14" s="25"/>
      <c r="S14" s="25"/>
      <c r="T14" s="25"/>
      <c r="U14" s="25"/>
      <c r="V14" s="25"/>
      <c r="W14" s="25"/>
      <c r="X14" s="25"/>
      <c r="Y14" s="25"/>
    </row>
    <row r="15" spans="1:25" ht="29.25" customHeight="1" thickBot="1" x14ac:dyDescent="0.3">
      <c r="A15" s="109"/>
      <c r="B15" s="110"/>
      <c r="C15" s="109"/>
      <c r="D15" s="111"/>
      <c r="E15" s="213" t="s">
        <v>9</v>
      </c>
      <c r="F15" s="216"/>
      <c r="G15" s="216"/>
      <c r="H15" s="216"/>
      <c r="I15" s="216"/>
      <c r="J15" s="217"/>
      <c r="K15" s="218" t="s">
        <v>10</v>
      </c>
      <c r="M15" s="234"/>
      <c r="N15" s="234"/>
    </row>
    <row r="16" spans="1:25" s="26"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19"/>
      <c r="M16" s="234"/>
      <c r="N16" s="234"/>
    </row>
    <row r="17" spans="1:14" s="27" customFormat="1" ht="24.95" customHeight="1" x14ac:dyDescent="0.25">
      <c r="A17" s="189" t="s">
        <v>15</v>
      </c>
      <c r="B17" s="190">
        <v>301</v>
      </c>
      <c r="C17" s="191" t="s">
        <v>221</v>
      </c>
      <c r="D17" s="155" t="str">
        <f t="shared" ref="D17:D48" si="0">IF(SUM(E17:K17)&gt;0,(SUM(E17:K17)),"")</f>
        <v/>
      </c>
      <c r="E17" s="178"/>
      <c r="F17" s="178"/>
      <c r="G17" s="178"/>
      <c r="H17" s="178"/>
      <c r="I17" s="178"/>
      <c r="J17" s="179"/>
      <c r="K17" s="180"/>
      <c r="M17" s="30"/>
      <c r="N17" s="41" t="s">
        <v>169</v>
      </c>
    </row>
    <row r="18" spans="1:14" s="27" customFormat="1" ht="24.95" customHeight="1" x14ac:dyDescent="0.25">
      <c r="A18" s="192" t="s">
        <v>16</v>
      </c>
      <c r="B18" s="193">
        <v>302</v>
      </c>
      <c r="C18" s="194" t="s">
        <v>17</v>
      </c>
      <c r="D18" s="156" t="str">
        <f t="shared" si="0"/>
        <v/>
      </c>
      <c r="E18" s="178"/>
      <c r="F18" s="178"/>
      <c r="G18" s="178"/>
      <c r="H18" s="178"/>
      <c r="I18" s="178"/>
      <c r="J18" s="179"/>
      <c r="K18" s="181"/>
      <c r="M18" s="47"/>
      <c r="N18" s="41" t="s">
        <v>170</v>
      </c>
    </row>
    <row r="19" spans="1:14" s="89" customFormat="1" ht="24.95" customHeight="1" x14ac:dyDescent="0.25">
      <c r="A19" s="192" t="s">
        <v>206</v>
      </c>
      <c r="B19" s="193">
        <v>376</v>
      </c>
      <c r="C19" s="194" t="s">
        <v>207</v>
      </c>
      <c r="D19" s="156">
        <f t="shared" si="0"/>
        <v>128555.84000000001</v>
      </c>
      <c r="E19" s="178">
        <v>72410.25</v>
      </c>
      <c r="F19" s="178">
        <v>24952.33</v>
      </c>
      <c r="G19" s="178">
        <v>10259.900000000001</v>
      </c>
      <c r="H19" s="178">
        <v>14647.39</v>
      </c>
      <c r="I19" s="178">
        <v>3337.4900000000002</v>
      </c>
      <c r="J19" s="179">
        <v>2948.48</v>
      </c>
      <c r="K19" s="181"/>
      <c r="M19" s="132"/>
      <c r="N19" s="133"/>
    </row>
    <row r="20" spans="1:14" s="27" customFormat="1" ht="24.95" customHeight="1" x14ac:dyDescent="0.25">
      <c r="A20" s="192" t="s">
        <v>18</v>
      </c>
      <c r="B20" s="193">
        <v>303</v>
      </c>
      <c r="C20" s="194" t="s">
        <v>19</v>
      </c>
      <c r="D20" s="156" t="str">
        <f t="shared" si="0"/>
        <v/>
      </c>
      <c r="E20" s="178"/>
      <c r="F20" s="178"/>
      <c r="G20" s="178"/>
      <c r="H20" s="178"/>
      <c r="I20" s="178"/>
      <c r="J20" s="179"/>
      <c r="K20" s="181"/>
      <c r="M20" s="30"/>
      <c r="N20" s="207" t="s">
        <v>171</v>
      </c>
    </row>
    <row r="21" spans="1:14" s="27" customFormat="1" ht="24.95" customHeight="1" x14ac:dyDescent="0.25">
      <c r="A21" s="192" t="s">
        <v>20</v>
      </c>
      <c r="B21" s="193">
        <v>304</v>
      </c>
      <c r="C21" s="194" t="s">
        <v>21</v>
      </c>
      <c r="D21" s="156" t="str">
        <f t="shared" si="0"/>
        <v/>
      </c>
      <c r="E21" s="178"/>
      <c r="F21" s="178"/>
      <c r="G21" s="178"/>
      <c r="H21" s="178"/>
      <c r="I21" s="178"/>
      <c r="J21" s="179"/>
      <c r="K21" s="181"/>
      <c r="M21" s="30"/>
      <c r="N21" s="207"/>
    </row>
    <row r="22" spans="1:14" s="27" customFormat="1" ht="24.95" customHeight="1" x14ac:dyDescent="0.25">
      <c r="A22" s="192" t="s">
        <v>22</v>
      </c>
      <c r="B22" s="193">
        <v>305</v>
      </c>
      <c r="C22" s="194" t="s">
        <v>23</v>
      </c>
      <c r="D22" s="156" t="str">
        <f t="shared" si="0"/>
        <v/>
      </c>
      <c r="E22" s="178"/>
      <c r="F22" s="178"/>
      <c r="G22" s="178"/>
      <c r="H22" s="178"/>
      <c r="I22" s="178"/>
      <c r="J22" s="179"/>
      <c r="K22" s="181"/>
      <c r="M22" s="30"/>
      <c r="N22" s="207"/>
    </row>
    <row r="23" spans="1:14" s="27" customFormat="1" ht="24.95" customHeight="1" x14ac:dyDescent="0.25">
      <c r="A23" s="192" t="s">
        <v>24</v>
      </c>
      <c r="B23" s="193">
        <v>306</v>
      </c>
      <c r="C23" s="194" t="s">
        <v>25</v>
      </c>
      <c r="D23" s="156" t="str">
        <f t="shared" si="0"/>
        <v/>
      </c>
      <c r="E23" s="178"/>
      <c r="F23" s="178"/>
      <c r="G23" s="178"/>
      <c r="H23" s="178"/>
      <c r="I23" s="178"/>
      <c r="J23" s="179"/>
      <c r="K23" s="181"/>
      <c r="M23" s="30"/>
      <c r="N23" s="207" t="s">
        <v>172</v>
      </c>
    </row>
    <row r="24" spans="1:14" s="27" customFormat="1" ht="24.95" customHeight="1" x14ac:dyDescent="0.25">
      <c r="A24" s="192" t="s">
        <v>26</v>
      </c>
      <c r="B24" s="193">
        <v>307</v>
      </c>
      <c r="C24" s="194" t="s">
        <v>27</v>
      </c>
      <c r="D24" s="156" t="str">
        <f t="shared" si="0"/>
        <v/>
      </c>
      <c r="E24" s="178"/>
      <c r="F24" s="178"/>
      <c r="G24" s="178"/>
      <c r="H24" s="178"/>
      <c r="I24" s="178"/>
      <c r="J24" s="179"/>
      <c r="K24" s="181"/>
      <c r="M24" s="30"/>
      <c r="N24" s="207"/>
    </row>
    <row r="25" spans="1:14" s="27" customFormat="1" ht="24.95" customHeight="1" x14ac:dyDescent="0.25">
      <c r="A25" s="192" t="s">
        <v>28</v>
      </c>
      <c r="B25" s="193">
        <v>309</v>
      </c>
      <c r="C25" s="194" t="s">
        <v>224</v>
      </c>
      <c r="D25" s="156" t="str">
        <f t="shared" si="0"/>
        <v/>
      </c>
      <c r="E25" s="178"/>
      <c r="F25" s="178"/>
      <c r="G25" s="178"/>
      <c r="H25" s="178"/>
      <c r="I25" s="178"/>
      <c r="J25" s="179"/>
      <c r="K25" s="181"/>
      <c r="M25" s="30"/>
      <c r="N25" s="207" t="s">
        <v>173</v>
      </c>
    </row>
    <row r="26" spans="1:14" s="27" customFormat="1" ht="24.95" customHeight="1" x14ac:dyDescent="0.25">
      <c r="A26" s="192" t="s">
        <v>30</v>
      </c>
      <c r="B26" s="193">
        <v>310</v>
      </c>
      <c r="C26" s="194" t="s">
        <v>31</v>
      </c>
      <c r="D26" s="156" t="str">
        <f t="shared" si="0"/>
        <v/>
      </c>
      <c r="E26" s="178"/>
      <c r="F26" s="178"/>
      <c r="G26" s="178"/>
      <c r="H26" s="178"/>
      <c r="I26" s="178"/>
      <c r="J26" s="179"/>
      <c r="K26" s="181"/>
      <c r="M26" s="30"/>
      <c r="N26" s="207"/>
    </row>
    <row r="27" spans="1:14" s="27" customFormat="1" ht="24.95" customHeight="1" x14ac:dyDescent="0.25">
      <c r="A27" s="192" t="s">
        <v>32</v>
      </c>
      <c r="B27" s="193">
        <v>311</v>
      </c>
      <c r="C27" s="194" t="s">
        <v>33</v>
      </c>
      <c r="D27" s="156">
        <f t="shared" si="0"/>
        <v>19139.489999999998</v>
      </c>
      <c r="E27" s="178">
        <v>14730.39</v>
      </c>
      <c r="F27" s="178">
        <v>4008.6800000000003</v>
      </c>
      <c r="G27" s="178">
        <v>53.32</v>
      </c>
      <c r="H27" s="178">
        <v>59.3</v>
      </c>
      <c r="I27" s="178">
        <v>287.8</v>
      </c>
      <c r="J27" s="179"/>
      <c r="K27" s="181"/>
      <c r="M27" s="30"/>
      <c r="N27" s="207" t="s">
        <v>174</v>
      </c>
    </row>
    <row r="28" spans="1:14" s="27" customFormat="1" ht="24.95" customHeight="1" x14ac:dyDescent="0.25">
      <c r="A28" s="192" t="s">
        <v>34</v>
      </c>
      <c r="B28" s="193">
        <v>312</v>
      </c>
      <c r="C28" s="194" t="s">
        <v>35</v>
      </c>
      <c r="D28" s="156" t="str">
        <f t="shared" si="0"/>
        <v/>
      </c>
      <c r="E28" s="178"/>
      <c r="F28" s="178"/>
      <c r="G28" s="178"/>
      <c r="H28" s="178"/>
      <c r="I28" s="178"/>
      <c r="J28" s="179"/>
      <c r="K28" s="181"/>
      <c r="M28" s="30"/>
      <c r="N28" s="207"/>
    </row>
    <row r="29" spans="1:14" s="27" customFormat="1" ht="24.95" customHeight="1" x14ac:dyDescent="0.25">
      <c r="A29" s="192" t="s">
        <v>36</v>
      </c>
      <c r="B29" s="193">
        <v>313</v>
      </c>
      <c r="C29" s="194" t="s">
        <v>208</v>
      </c>
      <c r="D29" s="156">
        <f t="shared" si="0"/>
        <v>100573.51</v>
      </c>
      <c r="E29" s="178">
        <v>59122.81</v>
      </c>
      <c r="F29" s="178">
        <v>26157.14</v>
      </c>
      <c r="G29" s="178">
        <v>7956.02</v>
      </c>
      <c r="H29" s="178">
        <v>6048.7000000000007</v>
      </c>
      <c r="I29" s="178">
        <v>531.59</v>
      </c>
      <c r="J29" s="179">
        <v>757.25</v>
      </c>
      <c r="K29" s="181"/>
      <c r="M29" s="30"/>
      <c r="N29" s="207"/>
    </row>
    <row r="30" spans="1:14" s="27"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27"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27"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27"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27" customFormat="1" ht="24.95" customHeight="1" x14ac:dyDescent="0.25">
      <c r="A34" s="192" t="s">
        <v>44</v>
      </c>
      <c r="B34" s="193">
        <v>318</v>
      </c>
      <c r="C34" s="194" t="s">
        <v>45</v>
      </c>
      <c r="D34" s="156">
        <f t="shared" si="0"/>
        <v>116123.60999999999</v>
      </c>
      <c r="E34" s="178">
        <v>62725.11</v>
      </c>
      <c r="F34" s="178">
        <v>22951.98</v>
      </c>
      <c r="G34" s="178">
        <v>8369.5499999999993</v>
      </c>
      <c r="H34" s="178">
        <v>16646.199999999997</v>
      </c>
      <c r="I34" s="178">
        <v>3647.8700000000003</v>
      </c>
      <c r="J34" s="179">
        <v>1782.9</v>
      </c>
      <c r="K34" s="181"/>
      <c r="M34" s="207"/>
      <c r="N34" s="207"/>
    </row>
    <row r="35" spans="1:23" s="27" customFormat="1" ht="24.95" customHeight="1" x14ac:dyDescent="0.25">
      <c r="A35" s="192" t="s">
        <v>46</v>
      </c>
      <c r="B35" s="193">
        <v>319</v>
      </c>
      <c r="C35" s="194" t="s">
        <v>223</v>
      </c>
      <c r="D35" s="156">
        <f t="shared" si="0"/>
        <v>11812.869999999999</v>
      </c>
      <c r="E35" s="178">
        <v>8592.82</v>
      </c>
      <c r="F35" s="178">
        <v>2819.63</v>
      </c>
      <c r="G35" s="178">
        <v>53.32</v>
      </c>
      <c r="H35" s="178">
        <v>59.3</v>
      </c>
      <c r="I35" s="178">
        <v>287.8</v>
      </c>
      <c r="J35" s="179"/>
      <c r="K35" s="181"/>
      <c r="M35" s="207"/>
      <c r="N35" s="207"/>
    </row>
    <row r="36" spans="1:23" s="27" customFormat="1" ht="24.95" customHeight="1" x14ac:dyDescent="0.25">
      <c r="A36" s="192" t="s">
        <v>47</v>
      </c>
      <c r="B36" s="193">
        <v>320</v>
      </c>
      <c r="C36" s="194" t="s">
        <v>48</v>
      </c>
      <c r="D36" s="156" t="str">
        <f t="shared" si="0"/>
        <v/>
      </c>
      <c r="E36" s="178"/>
      <c r="F36" s="178"/>
      <c r="G36" s="178"/>
      <c r="H36" s="178"/>
      <c r="I36" s="178"/>
      <c r="J36" s="179"/>
      <c r="K36" s="181"/>
      <c r="M36" s="207"/>
      <c r="N36" s="207"/>
      <c r="O36" s="25"/>
      <c r="P36" s="25"/>
      <c r="Q36" s="25"/>
      <c r="R36" s="25"/>
      <c r="S36" s="25"/>
      <c r="T36" s="25"/>
      <c r="U36" s="25"/>
      <c r="V36" s="25"/>
      <c r="W36" s="25"/>
    </row>
    <row r="37" spans="1:23" s="27"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27"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27"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27" customFormat="1" ht="24.95" customHeight="1" x14ac:dyDescent="0.25">
      <c r="A40" s="192" t="s">
        <v>55</v>
      </c>
      <c r="B40" s="193">
        <v>323</v>
      </c>
      <c r="C40" s="194" t="s">
        <v>56</v>
      </c>
      <c r="D40" s="156" t="str">
        <f t="shared" si="0"/>
        <v/>
      </c>
      <c r="E40" s="178"/>
      <c r="F40" s="178"/>
      <c r="G40" s="178"/>
      <c r="H40" s="178"/>
      <c r="I40" s="178"/>
      <c r="J40" s="179"/>
      <c r="K40" s="181"/>
      <c r="M40" s="30"/>
      <c r="N40" s="207" t="s">
        <v>176</v>
      </c>
    </row>
    <row r="41" spans="1:23" s="27" customFormat="1" ht="24.95" customHeight="1" x14ac:dyDescent="0.25">
      <c r="A41" s="192" t="s">
        <v>57</v>
      </c>
      <c r="B41" s="193">
        <v>324</v>
      </c>
      <c r="C41" s="194" t="s">
        <v>58</v>
      </c>
      <c r="D41" s="156" t="str">
        <f t="shared" si="0"/>
        <v/>
      </c>
      <c r="E41" s="178"/>
      <c r="F41" s="178"/>
      <c r="G41" s="178"/>
      <c r="H41" s="178"/>
      <c r="I41" s="178"/>
      <c r="J41" s="179"/>
      <c r="K41" s="181"/>
      <c r="M41" s="30"/>
      <c r="N41" s="207"/>
    </row>
    <row r="42" spans="1:23" s="27" customFormat="1" ht="24.95" customHeight="1" x14ac:dyDescent="0.25">
      <c r="A42" s="192" t="s">
        <v>59</v>
      </c>
      <c r="B42" s="193">
        <v>325</v>
      </c>
      <c r="C42" s="194" t="s">
        <v>60</v>
      </c>
      <c r="D42" s="156" t="str">
        <f t="shared" si="0"/>
        <v/>
      </c>
      <c r="E42" s="178"/>
      <c r="F42" s="178"/>
      <c r="G42" s="178"/>
      <c r="H42" s="178"/>
      <c r="I42" s="178"/>
      <c r="J42" s="179"/>
      <c r="K42" s="181"/>
      <c r="M42" s="30"/>
      <c r="N42" s="207" t="s">
        <v>177</v>
      </c>
    </row>
    <row r="43" spans="1:23" s="27" customFormat="1" ht="24.95" customHeight="1" x14ac:dyDescent="0.25">
      <c r="A43" s="192" t="s">
        <v>61</v>
      </c>
      <c r="B43" s="193">
        <v>326</v>
      </c>
      <c r="C43" s="194" t="s">
        <v>62</v>
      </c>
      <c r="D43" s="156" t="str">
        <f t="shared" si="0"/>
        <v/>
      </c>
      <c r="E43" s="178"/>
      <c r="F43" s="178"/>
      <c r="G43" s="178"/>
      <c r="H43" s="178"/>
      <c r="I43" s="178"/>
      <c r="J43" s="179"/>
      <c r="K43" s="181"/>
      <c r="M43" s="30"/>
      <c r="N43" s="207"/>
    </row>
    <row r="44" spans="1:23" s="27" customFormat="1" ht="33" customHeight="1" x14ac:dyDescent="0.25">
      <c r="A44" s="192" t="s">
        <v>116</v>
      </c>
      <c r="B44" s="193">
        <v>359</v>
      </c>
      <c r="C44" s="194" t="s">
        <v>241</v>
      </c>
      <c r="D44" s="156" t="str">
        <f t="shared" si="0"/>
        <v/>
      </c>
      <c r="E44" s="178"/>
      <c r="F44" s="178"/>
      <c r="G44" s="178"/>
      <c r="H44" s="178"/>
      <c r="I44" s="178"/>
      <c r="J44" s="179"/>
      <c r="K44" s="181"/>
      <c r="M44" s="30"/>
      <c r="N44" s="207" t="s">
        <v>178</v>
      </c>
    </row>
    <row r="45" spans="1:23" s="27" customFormat="1" ht="24.95" customHeight="1" x14ac:dyDescent="0.25">
      <c r="A45" s="192" t="s">
        <v>63</v>
      </c>
      <c r="B45" s="193">
        <v>327</v>
      </c>
      <c r="C45" s="194" t="s">
        <v>64</v>
      </c>
      <c r="D45" s="156" t="str">
        <f t="shared" si="0"/>
        <v/>
      </c>
      <c r="E45" s="178"/>
      <c r="F45" s="178"/>
      <c r="G45" s="178"/>
      <c r="H45" s="178"/>
      <c r="I45" s="178"/>
      <c r="J45" s="179"/>
      <c r="K45" s="181"/>
      <c r="M45" s="30"/>
      <c r="N45" s="207"/>
    </row>
    <row r="46" spans="1:23" s="27" customFormat="1" ht="24.95" customHeight="1" x14ac:dyDescent="0.25">
      <c r="A46" s="192" t="s">
        <v>65</v>
      </c>
      <c r="B46" s="193">
        <v>328</v>
      </c>
      <c r="C46" s="194" t="s">
        <v>66</v>
      </c>
      <c r="D46" s="156" t="str">
        <f t="shared" si="0"/>
        <v/>
      </c>
      <c r="E46" s="178"/>
      <c r="F46" s="178"/>
      <c r="G46" s="178"/>
      <c r="H46" s="178"/>
      <c r="I46" s="178"/>
      <c r="J46" s="179"/>
      <c r="K46" s="181"/>
      <c r="M46" s="30"/>
      <c r="N46" s="207" t="s">
        <v>179</v>
      </c>
    </row>
    <row r="47" spans="1:23" s="27" customFormat="1" ht="24.95" customHeight="1" x14ac:dyDescent="0.25">
      <c r="A47" s="192" t="s">
        <v>67</v>
      </c>
      <c r="B47" s="193">
        <v>329</v>
      </c>
      <c r="C47" s="194" t="s">
        <v>68</v>
      </c>
      <c r="D47" s="156" t="str">
        <f t="shared" si="0"/>
        <v/>
      </c>
      <c r="E47" s="178"/>
      <c r="F47" s="178"/>
      <c r="G47" s="178"/>
      <c r="H47" s="178"/>
      <c r="I47" s="178"/>
      <c r="J47" s="179"/>
      <c r="K47" s="181"/>
      <c r="M47" s="30"/>
      <c r="N47" s="207"/>
    </row>
    <row r="48" spans="1:23" s="27" customFormat="1" ht="24.95" customHeight="1" x14ac:dyDescent="0.25">
      <c r="A48" s="192" t="s">
        <v>69</v>
      </c>
      <c r="B48" s="193">
        <v>330</v>
      </c>
      <c r="C48" s="194" t="s">
        <v>225</v>
      </c>
      <c r="D48" s="156" t="str">
        <f t="shared" si="0"/>
        <v/>
      </c>
      <c r="E48" s="178"/>
      <c r="F48" s="178"/>
      <c r="G48" s="178"/>
      <c r="H48" s="178"/>
      <c r="I48" s="178"/>
      <c r="J48" s="179"/>
      <c r="K48" s="181"/>
      <c r="M48" s="30"/>
      <c r="N48" s="132"/>
    </row>
    <row r="49" spans="1:14" s="27" customFormat="1" ht="24.95" customHeight="1" x14ac:dyDescent="0.25">
      <c r="A49" s="192" t="s">
        <v>72</v>
      </c>
      <c r="B49" s="193">
        <v>333</v>
      </c>
      <c r="C49" s="194" t="s">
        <v>73</v>
      </c>
      <c r="D49" s="156" t="str">
        <f t="shared" ref="D49:D79" si="1">IF(SUM(E49:K49)&gt;0,(SUM(E49:K49)),"")</f>
        <v/>
      </c>
      <c r="E49" s="178"/>
      <c r="F49" s="178"/>
      <c r="G49" s="178"/>
      <c r="H49" s="178"/>
      <c r="I49" s="178"/>
      <c r="J49" s="179"/>
      <c r="K49" s="181"/>
      <c r="M49" s="30"/>
      <c r="N49" s="41" t="s">
        <v>134</v>
      </c>
    </row>
    <row r="50" spans="1:14" s="27" customFormat="1" ht="24.95" customHeight="1" x14ac:dyDescent="0.25">
      <c r="A50" s="192" t="s">
        <v>74</v>
      </c>
      <c r="B50" s="193">
        <v>334</v>
      </c>
      <c r="C50" s="194" t="s">
        <v>222</v>
      </c>
      <c r="D50" s="156">
        <f t="shared" si="1"/>
        <v>109820.18</v>
      </c>
      <c r="E50" s="178">
        <v>59574.18</v>
      </c>
      <c r="F50" s="178">
        <v>22365.010000000002</v>
      </c>
      <c r="G50" s="178">
        <v>8524.44</v>
      </c>
      <c r="H50" s="178">
        <v>6068.92</v>
      </c>
      <c r="I50" s="178">
        <v>12483.179999999998</v>
      </c>
      <c r="J50" s="179">
        <v>804.45</v>
      </c>
      <c r="K50" s="181"/>
      <c r="M50" s="30"/>
      <c r="N50" s="47"/>
    </row>
    <row r="51" spans="1:14" s="27" customFormat="1" ht="24.95" customHeight="1" x14ac:dyDescent="0.25">
      <c r="A51" s="192" t="s">
        <v>75</v>
      </c>
      <c r="B51" s="193">
        <v>335</v>
      </c>
      <c r="C51" s="194" t="s">
        <v>210</v>
      </c>
      <c r="D51" s="156" t="str">
        <f t="shared" si="1"/>
        <v/>
      </c>
      <c r="E51" s="178"/>
      <c r="F51" s="178"/>
      <c r="G51" s="178"/>
      <c r="H51" s="178"/>
      <c r="I51" s="178"/>
      <c r="J51" s="179"/>
      <c r="K51" s="181"/>
      <c r="M51" s="41" t="s">
        <v>78</v>
      </c>
      <c r="N51" s="30"/>
    </row>
    <row r="52" spans="1:14" s="89" customFormat="1" ht="24.95" customHeight="1" x14ac:dyDescent="0.25">
      <c r="A52" s="192" t="s">
        <v>76</v>
      </c>
      <c r="B52" s="193">
        <v>336</v>
      </c>
      <c r="C52" s="194" t="s">
        <v>77</v>
      </c>
      <c r="D52" s="156">
        <f t="shared" si="1"/>
        <v>11812.869999999999</v>
      </c>
      <c r="E52" s="178">
        <v>8592.82</v>
      </c>
      <c r="F52" s="178">
        <v>2819.63</v>
      </c>
      <c r="G52" s="178">
        <v>53.32</v>
      </c>
      <c r="H52" s="178">
        <v>59.3</v>
      </c>
      <c r="I52" s="178">
        <v>287.8</v>
      </c>
      <c r="J52" s="179"/>
      <c r="K52" s="181"/>
      <c r="M52" s="133"/>
      <c r="N52" s="92"/>
    </row>
    <row r="53" spans="1:14" s="27" customFormat="1" ht="24.95" customHeight="1" x14ac:dyDescent="0.25">
      <c r="A53" s="192" t="s">
        <v>79</v>
      </c>
      <c r="B53" s="193">
        <v>337</v>
      </c>
      <c r="C53" s="194" t="s">
        <v>226</v>
      </c>
      <c r="D53" s="156">
        <f t="shared" si="1"/>
        <v>95058.71</v>
      </c>
      <c r="E53" s="178">
        <v>56155.67</v>
      </c>
      <c r="F53" s="178">
        <v>20593.650000000001</v>
      </c>
      <c r="G53" s="178">
        <v>8145.92</v>
      </c>
      <c r="H53" s="178">
        <v>6583.22</v>
      </c>
      <c r="I53" s="178">
        <v>2882.6200000000003</v>
      </c>
      <c r="J53" s="179">
        <v>697.63</v>
      </c>
      <c r="K53" s="181"/>
      <c r="M53" s="30"/>
      <c r="N53" s="30"/>
    </row>
    <row r="54" spans="1:14" s="27" customFormat="1" ht="24.95" customHeight="1" x14ac:dyDescent="0.25">
      <c r="A54" s="192" t="s">
        <v>81</v>
      </c>
      <c r="B54" s="193">
        <v>339</v>
      </c>
      <c r="C54" s="194" t="s">
        <v>82</v>
      </c>
      <c r="D54" s="156" t="str">
        <f t="shared" si="1"/>
        <v/>
      </c>
      <c r="E54" s="178"/>
      <c r="F54" s="178"/>
      <c r="G54" s="178"/>
      <c r="H54" s="178"/>
      <c r="I54" s="178"/>
      <c r="J54" s="179"/>
      <c r="K54" s="181"/>
      <c r="M54" s="30"/>
      <c r="N54" s="30"/>
    </row>
    <row r="55" spans="1:14" s="27" customFormat="1" ht="24.95" customHeight="1" x14ac:dyDescent="0.25">
      <c r="A55" s="192" t="s">
        <v>83</v>
      </c>
      <c r="B55" s="193">
        <v>340</v>
      </c>
      <c r="C55" s="194" t="s">
        <v>84</v>
      </c>
      <c r="D55" s="156" t="str">
        <f t="shared" si="1"/>
        <v/>
      </c>
      <c r="E55" s="178"/>
      <c r="F55" s="178"/>
      <c r="G55" s="178"/>
      <c r="H55" s="178"/>
      <c r="I55" s="178"/>
      <c r="J55" s="179"/>
      <c r="K55" s="181"/>
      <c r="M55" s="30"/>
      <c r="N55" s="30"/>
    </row>
    <row r="56" spans="1:14" s="27" customFormat="1" ht="24.95" customHeight="1" x14ac:dyDescent="0.25">
      <c r="A56" s="192" t="s">
        <v>212</v>
      </c>
      <c r="B56" s="193">
        <v>373</v>
      </c>
      <c r="C56" s="194" t="s">
        <v>214</v>
      </c>
      <c r="D56" s="156" t="str">
        <f t="shared" si="1"/>
        <v/>
      </c>
      <c r="E56" s="178"/>
      <c r="F56" s="178"/>
      <c r="G56" s="178"/>
      <c r="H56" s="178"/>
      <c r="I56" s="178"/>
      <c r="J56" s="179"/>
      <c r="K56" s="181"/>
      <c r="M56" s="30"/>
      <c r="N56" s="30"/>
    </row>
    <row r="57" spans="1:14" s="89" customFormat="1" ht="24.95" customHeight="1" x14ac:dyDescent="0.25">
      <c r="A57" s="192" t="s">
        <v>87</v>
      </c>
      <c r="B57" s="193">
        <v>342</v>
      </c>
      <c r="C57" s="194" t="s">
        <v>88</v>
      </c>
      <c r="D57" s="156" t="str">
        <f t="shared" si="1"/>
        <v/>
      </c>
      <c r="E57" s="178"/>
      <c r="F57" s="178"/>
      <c r="G57" s="178"/>
      <c r="H57" s="178"/>
      <c r="I57" s="178"/>
      <c r="J57" s="179"/>
      <c r="K57" s="181"/>
      <c r="M57" s="92"/>
      <c r="N57" s="92"/>
    </row>
    <row r="58" spans="1:14" s="27" customFormat="1" ht="24.95" customHeight="1" x14ac:dyDescent="0.25">
      <c r="A58" s="192" t="s">
        <v>89</v>
      </c>
      <c r="B58" s="193">
        <v>343</v>
      </c>
      <c r="C58" s="194" t="s">
        <v>90</v>
      </c>
      <c r="D58" s="156" t="str">
        <f t="shared" si="1"/>
        <v/>
      </c>
      <c r="E58" s="178"/>
      <c r="F58" s="178"/>
      <c r="G58" s="178"/>
      <c r="H58" s="178"/>
      <c r="I58" s="178"/>
      <c r="J58" s="179"/>
      <c r="K58" s="181"/>
      <c r="M58" s="30"/>
      <c r="N58" s="30"/>
    </row>
    <row r="59" spans="1:14" s="27" customFormat="1" ht="24.95" customHeight="1" x14ac:dyDescent="0.25">
      <c r="A59" s="192" t="s">
        <v>91</v>
      </c>
      <c r="B59" s="193">
        <v>344</v>
      </c>
      <c r="C59" s="194" t="s">
        <v>92</v>
      </c>
      <c r="D59" s="156" t="str">
        <f t="shared" si="1"/>
        <v/>
      </c>
      <c r="E59" s="178"/>
      <c r="F59" s="178"/>
      <c r="G59" s="178"/>
      <c r="H59" s="178"/>
      <c r="I59" s="178"/>
      <c r="J59" s="179"/>
      <c r="K59" s="181"/>
      <c r="M59" s="30"/>
      <c r="N59" s="30"/>
    </row>
    <row r="60" spans="1:14" s="26" customFormat="1" ht="24.95" customHeight="1" x14ac:dyDescent="0.25">
      <c r="A60" s="192" t="s">
        <v>93</v>
      </c>
      <c r="B60" s="193">
        <v>346</v>
      </c>
      <c r="C60" s="194" t="s">
        <v>94</v>
      </c>
      <c r="D60" s="156" t="str">
        <f t="shared" si="1"/>
        <v/>
      </c>
      <c r="E60" s="178"/>
      <c r="F60" s="178"/>
      <c r="G60" s="178"/>
      <c r="H60" s="178"/>
      <c r="I60" s="178"/>
      <c r="J60" s="179"/>
      <c r="K60" s="181"/>
      <c r="M60" s="30"/>
      <c r="N60" s="38"/>
    </row>
    <row r="61" spans="1:14" ht="24.95" customHeight="1" x14ac:dyDescent="0.25">
      <c r="A61" s="192" t="s">
        <v>95</v>
      </c>
      <c r="B61" s="193">
        <v>347</v>
      </c>
      <c r="C61" s="194" t="s">
        <v>227</v>
      </c>
      <c r="D61" s="156" t="str">
        <f t="shared" si="1"/>
        <v/>
      </c>
      <c r="E61" s="178"/>
      <c r="F61" s="178"/>
      <c r="G61" s="178"/>
      <c r="H61" s="178"/>
      <c r="I61" s="178"/>
      <c r="J61" s="179"/>
      <c r="K61" s="181"/>
      <c r="L61" s="1"/>
      <c r="M61" s="38"/>
    </row>
    <row r="62" spans="1:14" ht="24.95" customHeight="1" x14ac:dyDescent="0.25">
      <c r="A62" s="192" t="s">
        <v>115</v>
      </c>
      <c r="B62" s="193">
        <v>358</v>
      </c>
      <c r="C62" s="194" t="s">
        <v>216</v>
      </c>
      <c r="D62" s="156" t="str">
        <f t="shared" si="1"/>
        <v/>
      </c>
      <c r="E62" s="178"/>
      <c r="F62" s="178"/>
      <c r="G62" s="178"/>
      <c r="H62" s="178"/>
      <c r="I62" s="178"/>
      <c r="J62" s="179"/>
      <c r="K62" s="181"/>
      <c r="L62" s="1"/>
    </row>
    <row r="63" spans="1:14" s="62" customFormat="1" ht="24.95" customHeight="1" x14ac:dyDescent="0.25">
      <c r="A63" s="192" t="s">
        <v>96</v>
      </c>
      <c r="B63" s="193">
        <v>348</v>
      </c>
      <c r="C63" s="194" t="s">
        <v>97</v>
      </c>
      <c r="D63" s="156" t="str">
        <f t="shared" si="1"/>
        <v/>
      </c>
      <c r="E63" s="178"/>
      <c r="F63" s="178"/>
      <c r="G63" s="178"/>
      <c r="H63" s="178"/>
      <c r="I63" s="178"/>
      <c r="J63" s="179"/>
      <c r="K63" s="181"/>
      <c r="M63" s="74"/>
      <c r="N63" s="74"/>
    </row>
    <row r="64" spans="1:14" ht="24.95" customHeight="1" x14ac:dyDescent="0.25">
      <c r="A64" s="192" t="s">
        <v>98</v>
      </c>
      <c r="B64" s="193">
        <v>349</v>
      </c>
      <c r="C64" s="194" t="s">
        <v>99</v>
      </c>
      <c r="D64" s="156" t="str">
        <f t="shared" si="1"/>
        <v/>
      </c>
      <c r="E64" s="178"/>
      <c r="F64" s="178"/>
      <c r="G64" s="178"/>
      <c r="H64" s="178"/>
      <c r="I64" s="178"/>
      <c r="J64" s="179"/>
      <c r="K64" s="181"/>
      <c r="L64" s="1"/>
    </row>
    <row r="65" spans="1:14" ht="24.95" customHeight="1" x14ac:dyDescent="0.25">
      <c r="A65" s="192" t="s">
        <v>80</v>
      </c>
      <c r="B65" s="193">
        <v>338</v>
      </c>
      <c r="C65" s="194" t="s">
        <v>217</v>
      </c>
      <c r="D65" s="156" t="str">
        <f t="shared" si="1"/>
        <v/>
      </c>
      <c r="E65" s="178"/>
      <c r="F65" s="178"/>
      <c r="G65" s="178"/>
      <c r="H65" s="178"/>
      <c r="I65" s="178"/>
      <c r="J65" s="179"/>
      <c r="K65" s="181"/>
      <c r="L65" s="1"/>
    </row>
    <row r="66" spans="1:14" ht="24.95" customHeight="1" x14ac:dyDescent="0.25">
      <c r="A66" s="192" t="s">
        <v>102</v>
      </c>
      <c r="B66" s="193">
        <v>351</v>
      </c>
      <c r="C66" s="194" t="s">
        <v>218</v>
      </c>
      <c r="D66" s="156" t="str">
        <f t="shared" si="1"/>
        <v/>
      </c>
      <c r="E66" s="178"/>
      <c r="F66" s="178"/>
      <c r="G66" s="178"/>
      <c r="H66" s="178"/>
      <c r="I66" s="178"/>
      <c r="J66" s="179"/>
      <c r="K66" s="181"/>
      <c r="L66" s="1"/>
    </row>
    <row r="67" spans="1:14" s="62" customFormat="1" ht="24.95" customHeight="1" x14ac:dyDescent="0.25">
      <c r="A67" s="192" t="s">
        <v>103</v>
      </c>
      <c r="B67" s="193">
        <v>352</v>
      </c>
      <c r="C67" s="194" t="s">
        <v>104</v>
      </c>
      <c r="D67" s="156" t="str">
        <f t="shared" si="1"/>
        <v/>
      </c>
      <c r="E67" s="178"/>
      <c r="F67" s="178"/>
      <c r="G67" s="178"/>
      <c r="H67" s="178"/>
      <c r="I67" s="178"/>
      <c r="J67" s="179"/>
      <c r="K67" s="181"/>
      <c r="M67" s="74"/>
      <c r="N67" s="74"/>
    </row>
    <row r="68" spans="1:14" ht="24.95" customHeight="1" x14ac:dyDescent="0.25">
      <c r="A68" s="192" t="s">
        <v>105</v>
      </c>
      <c r="B68" s="193">
        <v>353</v>
      </c>
      <c r="C68" s="194" t="s">
        <v>228</v>
      </c>
      <c r="D68" s="156">
        <f t="shared" si="1"/>
        <v>83633.289999999994</v>
      </c>
      <c r="E68" s="178">
        <v>50005.9</v>
      </c>
      <c r="F68" s="178">
        <v>11983.86</v>
      </c>
      <c r="G68" s="178">
        <v>7745.99</v>
      </c>
      <c r="H68" s="178">
        <v>13544.039999999999</v>
      </c>
      <c r="I68" s="178">
        <v>287.8</v>
      </c>
      <c r="J68" s="179">
        <v>65.7</v>
      </c>
      <c r="K68" s="181"/>
      <c r="L68" s="1"/>
    </row>
    <row r="69" spans="1:14" ht="24.95" customHeight="1" x14ac:dyDescent="0.25">
      <c r="A69" s="192" t="s">
        <v>107</v>
      </c>
      <c r="B69" s="193">
        <v>354</v>
      </c>
      <c r="C69" s="194" t="s">
        <v>108</v>
      </c>
      <c r="D69" s="156">
        <f t="shared" si="1"/>
        <v>11812.869999999999</v>
      </c>
      <c r="E69" s="178">
        <v>8592.82</v>
      </c>
      <c r="F69" s="178">
        <v>2819.63</v>
      </c>
      <c r="G69" s="178">
        <v>53.32</v>
      </c>
      <c r="H69" s="178">
        <v>59.3</v>
      </c>
      <c r="I69" s="178">
        <v>287.8</v>
      </c>
      <c r="J69" s="179"/>
      <c r="K69" s="181"/>
      <c r="L69" s="1"/>
    </row>
    <row r="70" spans="1:14" ht="24.95" customHeight="1" x14ac:dyDescent="0.25">
      <c r="A70" s="192" t="s">
        <v>109</v>
      </c>
      <c r="B70" s="193">
        <v>355</v>
      </c>
      <c r="C70" s="194" t="s">
        <v>110</v>
      </c>
      <c r="D70" s="156" t="str">
        <f t="shared" si="1"/>
        <v/>
      </c>
      <c r="E70" s="178"/>
      <c r="F70" s="178"/>
      <c r="G70" s="178"/>
      <c r="H70" s="178"/>
      <c r="I70" s="178"/>
      <c r="J70" s="179"/>
      <c r="K70" s="181"/>
      <c r="L70" s="1"/>
    </row>
    <row r="71" spans="1:14" ht="24.95" customHeight="1" x14ac:dyDescent="0.25">
      <c r="A71" s="192" t="s">
        <v>111</v>
      </c>
      <c r="B71" s="193">
        <v>356</v>
      </c>
      <c r="C71" s="194" t="s">
        <v>112</v>
      </c>
      <c r="D71" s="156" t="str">
        <f t="shared" si="1"/>
        <v/>
      </c>
      <c r="E71" s="178"/>
      <c r="F71" s="178"/>
      <c r="G71" s="178"/>
      <c r="H71" s="178"/>
      <c r="I71" s="178"/>
      <c r="J71" s="179"/>
      <c r="K71" s="181"/>
      <c r="L71" s="1"/>
    </row>
    <row r="72" spans="1:14" ht="24.95" customHeight="1" x14ac:dyDescent="0.25">
      <c r="A72" s="192" t="s">
        <v>229</v>
      </c>
      <c r="B72" s="193">
        <v>374</v>
      </c>
      <c r="C72" s="194" t="s">
        <v>230</v>
      </c>
      <c r="D72" s="156" t="str">
        <f t="shared" si="1"/>
        <v/>
      </c>
      <c r="E72" s="178"/>
      <c r="F72" s="178"/>
      <c r="G72" s="178"/>
      <c r="H72" s="178"/>
      <c r="I72" s="178"/>
      <c r="J72" s="179"/>
      <c r="K72" s="181"/>
      <c r="L72" s="1"/>
    </row>
    <row r="73" spans="1:14" ht="24.95" customHeight="1" x14ac:dyDescent="0.25">
      <c r="A73" s="192" t="s">
        <v>113</v>
      </c>
      <c r="B73" s="193">
        <v>357</v>
      </c>
      <c r="C73" s="194" t="s">
        <v>114</v>
      </c>
      <c r="D73" s="156" t="str">
        <f t="shared" si="1"/>
        <v/>
      </c>
      <c r="E73" s="178"/>
      <c r="F73" s="178"/>
      <c r="G73" s="178"/>
      <c r="H73" s="178"/>
      <c r="I73" s="178"/>
      <c r="J73" s="179"/>
      <c r="K73" s="181"/>
      <c r="L73" s="1"/>
    </row>
    <row r="74" spans="1:14" ht="24.95" customHeight="1" x14ac:dyDescent="0.25">
      <c r="A74" s="192" t="s">
        <v>120</v>
      </c>
      <c r="B74" s="193">
        <v>361</v>
      </c>
      <c r="C74" s="194" t="s">
        <v>219</v>
      </c>
      <c r="D74" s="156" t="str">
        <f t="shared" si="1"/>
        <v/>
      </c>
      <c r="E74" s="178"/>
      <c r="F74" s="178"/>
      <c r="G74" s="178"/>
      <c r="H74" s="178"/>
      <c r="I74" s="178"/>
      <c r="J74" s="179"/>
      <c r="K74" s="181"/>
      <c r="L74" s="1"/>
    </row>
    <row r="75" spans="1:14" ht="24.95" customHeight="1" x14ac:dyDescent="0.25">
      <c r="A75" s="192" t="s">
        <v>121</v>
      </c>
      <c r="B75" s="193">
        <v>362</v>
      </c>
      <c r="C75" s="194" t="s">
        <v>231</v>
      </c>
      <c r="D75" s="156" t="str">
        <f t="shared" si="1"/>
        <v/>
      </c>
      <c r="E75" s="178"/>
      <c r="F75" s="178"/>
      <c r="G75" s="178"/>
      <c r="H75" s="178"/>
      <c r="I75" s="178"/>
      <c r="J75" s="179"/>
      <c r="K75" s="181"/>
      <c r="L75" s="1"/>
    </row>
    <row r="76" spans="1:14" ht="24.95" customHeight="1" x14ac:dyDescent="0.25">
      <c r="A76" s="192" t="s">
        <v>123</v>
      </c>
      <c r="B76" s="193">
        <v>364</v>
      </c>
      <c r="C76" s="194" t="s">
        <v>220</v>
      </c>
      <c r="D76" s="156" t="str">
        <f t="shared" si="1"/>
        <v/>
      </c>
      <c r="E76" s="178"/>
      <c r="F76" s="178"/>
      <c r="G76" s="178"/>
      <c r="H76" s="178"/>
      <c r="I76" s="178"/>
      <c r="J76" s="179"/>
      <c r="K76" s="181"/>
      <c r="L76" s="1"/>
    </row>
    <row r="77" spans="1:14" ht="24.95" customHeight="1" x14ac:dyDescent="0.25">
      <c r="A77" s="192" t="s">
        <v>124</v>
      </c>
      <c r="B77" s="193">
        <v>365</v>
      </c>
      <c r="C77" s="194" t="s">
        <v>125</v>
      </c>
      <c r="D77" s="156" t="str">
        <f t="shared" si="1"/>
        <v/>
      </c>
      <c r="E77" s="178"/>
      <c r="F77" s="178"/>
      <c r="G77" s="178"/>
      <c r="H77" s="178"/>
      <c r="I77" s="178"/>
      <c r="J77" s="179"/>
      <c r="K77" s="181"/>
      <c r="L77" s="1"/>
    </row>
    <row r="78" spans="1:14" ht="24.95" customHeight="1" x14ac:dyDescent="0.25">
      <c r="A78" s="192" t="s">
        <v>126</v>
      </c>
      <c r="B78" s="193">
        <v>366</v>
      </c>
      <c r="C78" s="194" t="s">
        <v>232</v>
      </c>
      <c r="D78" s="156" t="str">
        <f t="shared" si="1"/>
        <v/>
      </c>
      <c r="E78" s="178"/>
      <c r="F78" s="178"/>
      <c r="G78" s="178"/>
      <c r="H78" s="178"/>
      <c r="I78" s="178"/>
      <c r="J78" s="179"/>
      <c r="K78" s="181"/>
      <c r="L78" s="1"/>
    </row>
    <row r="79" spans="1:14" ht="24.95" customHeight="1" x14ac:dyDescent="0.25">
      <c r="A79" s="192" t="s">
        <v>127</v>
      </c>
      <c r="B79" s="193">
        <v>368</v>
      </c>
      <c r="C79" s="194" t="s">
        <v>128</v>
      </c>
      <c r="D79" s="156">
        <f t="shared" si="1"/>
        <v>11812.99</v>
      </c>
      <c r="E79" s="178">
        <v>8592.8700000000008</v>
      </c>
      <c r="F79" s="178">
        <v>2819.65</v>
      </c>
      <c r="G79" s="178">
        <v>53.3</v>
      </c>
      <c r="H79" s="178">
        <v>59.34</v>
      </c>
      <c r="I79" s="178">
        <v>287.83</v>
      </c>
      <c r="J79" s="179"/>
      <c r="K79" s="181"/>
      <c r="L79" s="1"/>
    </row>
    <row r="80" spans="1:14" ht="41.25" customHeight="1" x14ac:dyDescent="0.25">
      <c r="A80" s="211" t="s">
        <v>180</v>
      </c>
      <c r="B80" s="212"/>
      <c r="C80" s="212"/>
      <c r="D80" s="156"/>
      <c r="E80" s="176"/>
      <c r="F80" s="176"/>
      <c r="G80" s="176"/>
      <c r="H80" s="176"/>
      <c r="I80" s="176"/>
      <c r="J80" s="176"/>
      <c r="K80" s="176"/>
      <c r="L80" s="1"/>
    </row>
    <row r="81" spans="1:12" ht="24.95" customHeight="1" x14ac:dyDescent="0.25">
      <c r="A81" s="169"/>
      <c r="B81" s="171"/>
      <c r="C81" s="170"/>
      <c r="D81" s="156" t="str">
        <f t="shared" ref="D81:D94" si="2">IF(SUM(E81:K81)&gt;0,(SUM(E81:K81)),"")</f>
        <v/>
      </c>
      <c r="E81" s="176"/>
      <c r="F81" s="176"/>
      <c r="G81" s="176"/>
      <c r="H81" s="176"/>
      <c r="I81" s="176"/>
      <c r="J81" s="176"/>
      <c r="K81" s="176"/>
      <c r="L81" s="1"/>
    </row>
    <row r="82" spans="1:12" ht="24.95" customHeight="1" x14ac:dyDescent="0.25">
      <c r="A82" s="169"/>
      <c r="B82" s="171"/>
      <c r="C82" s="170"/>
      <c r="D82" s="156" t="str">
        <f t="shared" si="2"/>
        <v/>
      </c>
      <c r="E82" s="176"/>
      <c r="F82" s="176"/>
      <c r="G82" s="176"/>
      <c r="H82" s="176"/>
      <c r="I82" s="176"/>
      <c r="J82" s="176"/>
      <c r="K82" s="176"/>
      <c r="L82" s="1"/>
    </row>
    <row r="83" spans="1:12" ht="24.95" customHeight="1" x14ac:dyDescent="0.25">
      <c r="A83" s="169"/>
      <c r="B83" s="171"/>
      <c r="C83" s="170"/>
      <c r="D83" s="156" t="str">
        <f t="shared" si="2"/>
        <v/>
      </c>
      <c r="E83" s="176"/>
      <c r="F83" s="176"/>
      <c r="G83" s="176"/>
      <c r="H83" s="176"/>
      <c r="I83" s="176"/>
      <c r="J83" s="176"/>
      <c r="K83" s="176"/>
      <c r="L83" s="1"/>
    </row>
    <row r="84" spans="1:12" ht="24.95" customHeight="1" x14ac:dyDescent="0.25">
      <c r="A84" s="169"/>
      <c r="B84" s="171"/>
      <c r="C84" s="170"/>
      <c r="D84" s="156" t="str">
        <f t="shared" si="2"/>
        <v/>
      </c>
      <c r="E84" s="176"/>
      <c r="F84" s="176"/>
      <c r="G84" s="176"/>
      <c r="H84" s="176"/>
      <c r="I84" s="176"/>
      <c r="J84" s="176"/>
      <c r="K84" s="176"/>
      <c r="L84" s="1"/>
    </row>
    <row r="85" spans="1:12" ht="46.5" customHeight="1" x14ac:dyDescent="0.25">
      <c r="A85" s="169"/>
      <c r="B85" s="171"/>
      <c r="C85" s="170"/>
      <c r="D85" s="156" t="str">
        <f t="shared" si="2"/>
        <v/>
      </c>
      <c r="E85" s="176"/>
      <c r="F85" s="176"/>
      <c r="G85" s="176"/>
      <c r="H85" s="176"/>
      <c r="I85" s="176"/>
      <c r="J85" s="176"/>
      <c r="K85" s="176"/>
      <c r="L85" s="1"/>
    </row>
    <row r="86" spans="1:12" ht="24.95" customHeight="1" x14ac:dyDescent="0.25">
      <c r="A86" s="169"/>
      <c r="B86" s="171"/>
      <c r="C86" s="170"/>
      <c r="D86" s="156" t="str">
        <f t="shared" si="2"/>
        <v/>
      </c>
      <c r="E86" s="176"/>
      <c r="F86" s="176"/>
      <c r="G86" s="176"/>
      <c r="H86" s="176"/>
      <c r="I86" s="176"/>
      <c r="J86" s="176"/>
      <c r="K86" s="176"/>
      <c r="L86" s="1"/>
    </row>
    <row r="87" spans="1:12" ht="24.95" customHeight="1" x14ac:dyDescent="0.25">
      <c r="A87" s="169"/>
      <c r="B87" s="171"/>
      <c r="C87" s="170"/>
      <c r="D87" s="156" t="str">
        <f t="shared" si="2"/>
        <v/>
      </c>
      <c r="E87" s="176"/>
      <c r="F87" s="176"/>
      <c r="G87" s="176"/>
      <c r="H87" s="176"/>
      <c r="I87" s="176"/>
      <c r="J87" s="176"/>
      <c r="K87" s="176"/>
      <c r="L87" s="1"/>
    </row>
    <row r="88" spans="1:12" ht="24.95" customHeight="1" x14ac:dyDescent="0.25">
      <c r="A88" s="169"/>
      <c r="B88" s="171"/>
      <c r="C88" s="170"/>
      <c r="D88" s="156" t="str">
        <f t="shared" si="2"/>
        <v/>
      </c>
      <c r="E88" s="176"/>
      <c r="F88" s="176"/>
      <c r="G88" s="176"/>
      <c r="H88" s="176"/>
      <c r="I88" s="176"/>
      <c r="J88" s="176"/>
      <c r="K88" s="176"/>
      <c r="L88" s="1"/>
    </row>
    <row r="89" spans="1:12" ht="24.95" customHeight="1" x14ac:dyDescent="0.25">
      <c r="A89" s="169"/>
      <c r="B89" s="171"/>
      <c r="C89" s="170"/>
      <c r="D89" s="156" t="str">
        <f t="shared" si="2"/>
        <v/>
      </c>
      <c r="E89" s="176"/>
      <c r="F89" s="176"/>
      <c r="G89" s="176"/>
      <c r="H89" s="176"/>
      <c r="I89" s="176"/>
      <c r="J89" s="176"/>
      <c r="K89" s="176"/>
      <c r="L89" s="1"/>
    </row>
    <row r="90" spans="1:12" ht="24.95" customHeight="1" x14ac:dyDescent="0.25">
      <c r="A90" s="169"/>
      <c r="B90" s="171"/>
      <c r="C90" s="170"/>
      <c r="D90" s="156" t="str">
        <f t="shared" si="2"/>
        <v/>
      </c>
      <c r="E90" s="176"/>
      <c r="F90" s="176"/>
      <c r="G90" s="176"/>
      <c r="H90" s="176"/>
      <c r="I90" s="176"/>
      <c r="J90" s="176"/>
      <c r="K90" s="176"/>
      <c r="L90" s="1"/>
    </row>
    <row r="91" spans="1:12" ht="24.95" customHeight="1" x14ac:dyDescent="0.25">
      <c r="A91" s="169"/>
      <c r="B91" s="171"/>
      <c r="C91" s="170"/>
      <c r="D91" s="156" t="str">
        <f t="shared" si="2"/>
        <v/>
      </c>
      <c r="E91" s="176"/>
      <c r="F91" s="176"/>
      <c r="G91" s="176"/>
      <c r="H91" s="176"/>
      <c r="I91" s="176"/>
      <c r="J91" s="176"/>
      <c r="K91" s="176"/>
      <c r="L91" s="1"/>
    </row>
    <row r="92" spans="1:12" ht="24.95" customHeight="1" x14ac:dyDescent="0.25">
      <c r="A92" s="169"/>
      <c r="B92" s="171"/>
      <c r="C92" s="170"/>
      <c r="D92" s="156" t="str">
        <f t="shared" si="2"/>
        <v/>
      </c>
      <c r="E92" s="176"/>
      <c r="F92" s="176"/>
      <c r="G92" s="176"/>
      <c r="H92" s="176"/>
      <c r="I92" s="176"/>
      <c r="J92" s="176"/>
      <c r="K92" s="176"/>
      <c r="L92" s="1"/>
    </row>
    <row r="93" spans="1:12" ht="24.95" customHeight="1" x14ac:dyDescent="0.25">
      <c r="A93" s="169"/>
      <c r="B93" s="171"/>
      <c r="C93" s="170"/>
      <c r="D93" s="156" t="str">
        <f t="shared" si="2"/>
        <v/>
      </c>
      <c r="E93" s="176"/>
      <c r="F93" s="176"/>
      <c r="G93" s="176"/>
      <c r="H93" s="176"/>
      <c r="I93" s="176"/>
      <c r="J93" s="176"/>
      <c r="K93" s="176"/>
      <c r="L93" s="1"/>
    </row>
    <row r="94" spans="1:12" ht="24.95" customHeight="1" thickBot="1" x14ac:dyDescent="0.3">
      <c r="A94" s="172"/>
      <c r="B94" s="173"/>
      <c r="C94" s="174"/>
      <c r="D94" s="157" t="str">
        <f t="shared" si="2"/>
        <v/>
      </c>
      <c r="E94" s="177"/>
      <c r="F94" s="177"/>
      <c r="G94" s="177"/>
      <c r="H94" s="177"/>
      <c r="I94" s="177"/>
      <c r="J94" s="177"/>
      <c r="K94" s="177"/>
      <c r="L94" s="1"/>
    </row>
    <row r="95" spans="1:12" ht="24.95" customHeight="1" thickBot="1" x14ac:dyDescent="0.3">
      <c r="A95" s="254" t="s">
        <v>233</v>
      </c>
      <c r="B95" s="255"/>
      <c r="C95" s="255"/>
      <c r="D95" s="158">
        <f>SUM(D17:D94)</f>
        <v>700156.23</v>
      </c>
      <c r="E95" s="158">
        <f t="shared" ref="E95:K95" si="3">SUM(E17:E94)</f>
        <v>409095.64</v>
      </c>
      <c r="F95" s="158">
        <f t="shared" si="3"/>
        <v>144291.19000000003</v>
      </c>
      <c r="G95" s="158">
        <f t="shared" si="3"/>
        <v>51268.4</v>
      </c>
      <c r="H95" s="158">
        <f t="shared" si="3"/>
        <v>63835.01</v>
      </c>
      <c r="I95" s="158">
        <f t="shared" si="3"/>
        <v>24609.579999999998</v>
      </c>
      <c r="J95" s="158">
        <f t="shared" si="3"/>
        <v>7056.41</v>
      </c>
      <c r="K95" s="158">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K5" sqref="K5"/>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497898</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497898</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497898</v>
      </c>
      <c r="M7" s="207" t="s">
        <v>190</v>
      </c>
      <c r="N7" s="207"/>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265</v>
      </c>
      <c r="C11" s="257"/>
      <c r="D11" s="198" t="s">
        <v>251</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48"/>
      <c r="B14" s="107"/>
      <c r="C14" s="148"/>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49"/>
      <c r="B15" s="110"/>
      <c r="C15" s="149"/>
      <c r="D15" s="111"/>
      <c r="E15" s="213" t="s">
        <v>9</v>
      </c>
      <c r="F15" s="216"/>
      <c r="G15" s="216"/>
      <c r="H15" s="216"/>
      <c r="I15" s="216"/>
      <c r="J15" s="217"/>
      <c r="K15" s="218" t="s">
        <v>10</v>
      </c>
      <c r="M15" s="234"/>
      <c r="N15" s="234"/>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48" si="0">IF(SUM(E17:K17)&gt;0,(SUM(E17:K17)),"")</f>
        <v/>
      </c>
      <c r="E17" s="178"/>
      <c r="F17" s="178"/>
      <c r="G17" s="178"/>
      <c r="H17" s="178"/>
      <c r="I17" s="178"/>
      <c r="J17" s="179"/>
      <c r="K17" s="175"/>
      <c r="M17" s="92"/>
      <c r="N17" s="145" t="s">
        <v>169</v>
      </c>
    </row>
    <row r="18" spans="1:14" s="89" customFormat="1" ht="24.95" customHeight="1" x14ac:dyDescent="0.25">
      <c r="A18" s="192" t="s">
        <v>16</v>
      </c>
      <c r="B18" s="193">
        <v>302</v>
      </c>
      <c r="C18" s="194" t="s">
        <v>17</v>
      </c>
      <c r="D18" s="156" t="str">
        <f t="shared" si="0"/>
        <v/>
      </c>
      <c r="E18" s="178"/>
      <c r="F18" s="178"/>
      <c r="G18" s="178"/>
      <c r="H18" s="178"/>
      <c r="I18" s="178"/>
      <c r="J18" s="179"/>
      <c r="K18" s="176"/>
      <c r="M18" s="147"/>
      <c r="N18" s="145" t="s">
        <v>170</v>
      </c>
    </row>
    <row r="19" spans="1:14" s="89" customFormat="1" ht="24.95" customHeight="1" x14ac:dyDescent="0.25">
      <c r="A19" s="192" t="s">
        <v>206</v>
      </c>
      <c r="B19" s="193">
        <v>376</v>
      </c>
      <c r="C19" s="194" t="s">
        <v>207</v>
      </c>
      <c r="D19" s="156" t="str">
        <f t="shared" si="0"/>
        <v/>
      </c>
      <c r="E19" s="178"/>
      <c r="F19" s="178"/>
      <c r="G19" s="178"/>
      <c r="H19" s="178"/>
      <c r="I19" s="178"/>
      <c r="J19" s="179"/>
      <c r="K19" s="176"/>
      <c r="M19" s="147"/>
      <c r="N19" s="145"/>
    </row>
    <row r="20" spans="1:14" s="89" customFormat="1" ht="24.95" customHeight="1" x14ac:dyDescent="0.25">
      <c r="A20" s="192" t="s">
        <v>18</v>
      </c>
      <c r="B20" s="193">
        <v>303</v>
      </c>
      <c r="C20" s="194" t="s">
        <v>19</v>
      </c>
      <c r="D20" s="156" t="str">
        <f t="shared" si="0"/>
        <v/>
      </c>
      <c r="E20" s="178"/>
      <c r="F20" s="178"/>
      <c r="G20" s="178"/>
      <c r="H20" s="178"/>
      <c r="I20" s="178"/>
      <c r="J20" s="179"/>
      <c r="K20" s="176"/>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76"/>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76"/>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76"/>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76"/>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76"/>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76"/>
      <c r="M26" s="92"/>
      <c r="N26" s="207"/>
    </row>
    <row r="27" spans="1:14" s="89" customFormat="1" ht="24.95" customHeight="1" x14ac:dyDescent="0.25">
      <c r="A27" s="192" t="s">
        <v>32</v>
      </c>
      <c r="B27" s="193">
        <v>311</v>
      </c>
      <c r="C27" s="194" t="s">
        <v>33</v>
      </c>
      <c r="D27" s="156" t="str">
        <f t="shared" si="0"/>
        <v/>
      </c>
      <c r="E27" s="178"/>
      <c r="F27" s="178"/>
      <c r="G27" s="178"/>
      <c r="H27" s="178"/>
      <c r="I27" s="178"/>
      <c r="J27" s="179"/>
      <c r="K27" s="176"/>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76"/>
      <c r="M28" s="92"/>
      <c r="N28" s="207"/>
    </row>
    <row r="29" spans="1:14" s="89" customFormat="1" ht="24.95" customHeight="1" x14ac:dyDescent="0.25">
      <c r="A29" s="192" t="s">
        <v>36</v>
      </c>
      <c r="B29" s="193">
        <v>313</v>
      </c>
      <c r="C29" s="194" t="s">
        <v>208</v>
      </c>
      <c r="D29" s="156">
        <f t="shared" si="0"/>
        <v>83326</v>
      </c>
      <c r="E29" s="178">
        <v>59191</v>
      </c>
      <c r="F29" s="178">
        <v>11679</v>
      </c>
      <c r="G29" s="178">
        <v>3743</v>
      </c>
      <c r="H29" s="178">
        <v>7280</v>
      </c>
      <c r="I29" s="178">
        <v>133</v>
      </c>
      <c r="J29" s="179">
        <v>1300</v>
      </c>
      <c r="K29" s="176"/>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76"/>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76"/>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76"/>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76"/>
      <c r="M33" s="207"/>
      <c r="N33" s="207"/>
    </row>
    <row r="34" spans="1:23" s="89" customFormat="1" ht="24.95" customHeight="1" x14ac:dyDescent="0.25">
      <c r="A34" s="192" t="s">
        <v>44</v>
      </c>
      <c r="B34" s="193">
        <v>318</v>
      </c>
      <c r="C34" s="194" t="s">
        <v>45</v>
      </c>
      <c r="D34" s="156">
        <f t="shared" si="0"/>
        <v>90493</v>
      </c>
      <c r="E34" s="178">
        <v>67590</v>
      </c>
      <c r="F34" s="178">
        <v>12953</v>
      </c>
      <c r="G34" s="178">
        <v>0</v>
      </c>
      <c r="H34" s="178">
        <v>1251</v>
      </c>
      <c r="I34" s="178">
        <v>8699</v>
      </c>
      <c r="J34" s="179">
        <v>0</v>
      </c>
      <c r="K34" s="176"/>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76"/>
      <c r="M35" s="207"/>
      <c r="N35" s="207"/>
    </row>
    <row r="36" spans="1:23" s="89" customFormat="1" ht="24.95" customHeight="1" x14ac:dyDescent="0.25">
      <c r="A36" s="192" t="s">
        <v>47</v>
      </c>
      <c r="B36" s="193">
        <v>320</v>
      </c>
      <c r="C36" s="194" t="s">
        <v>48</v>
      </c>
      <c r="D36" s="156">
        <f t="shared" si="0"/>
        <v>80955</v>
      </c>
      <c r="E36" s="178">
        <v>51277</v>
      </c>
      <c r="F36" s="178">
        <v>10098</v>
      </c>
      <c r="G36" s="178">
        <v>1290</v>
      </c>
      <c r="H36" s="178">
        <v>9973</v>
      </c>
      <c r="I36" s="178">
        <v>8057</v>
      </c>
      <c r="J36" s="179">
        <v>260</v>
      </c>
      <c r="K36" s="176"/>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76"/>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76"/>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76"/>
      <c r="M39" s="93"/>
      <c r="N39" s="93"/>
    </row>
    <row r="40" spans="1:23" s="89" customFormat="1" ht="24.95" customHeight="1" x14ac:dyDescent="0.25">
      <c r="A40" s="192" t="s">
        <v>55</v>
      </c>
      <c r="B40" s="193">
        <v>323</v>
      </c>
      <c r="C40" s="194" t="s">
        <v>56</v>
      </c>
      <c r="D40" s="156">
        <f t="shared" si="0"/>
        <v>76576</v>
      </c>
      <c r="E40" s="178">
        <v>57293</v>
      </c>
      <c r="F40" s="178">
        <v>11212</v>
      </c>
      <c r="G40" s="178">
        <v>4198</v>
      </c>
      <c r="H40" s="178">
        <v>575</v>
      </c>
      <c r="I40" s="178">
        <v>3298</v>
      </c>
      <c r="J40" s="179">
        <v>0</v>
      </c>
      <c r="K40" s="176"/>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76"/>
      <c r="M41" s="92"/>
      <c r="N41" s="207"/>
    </row>
    <row r="42" spans="1:23" s="89" customFormat="1" ht="24.95" customHeight="1" x14ac:dyDescent="0.25">
      <c r="A42" s="192" t="s">
        <v>59</v>
      </c>
      <c r="B42" s="193">
        <v>325</v>
      </c>
      <c r="C42" s="194" t="s">
        <v>60</v>
      </c>
      <c r="D42" s="156">
        <f t="shared" si="0"/>
        <v>90386</v>
      </c>
      <c r="E42" s="178">
        <v>61966</v>
      </c>
      <c r="F42" s="178">
        <v>5858</v>
      </c>
      <c r="G42" s="178">
        <v>2287</v>
      </c>
      <c r="H42" s="178">
        <v>1800</v>
      </c>
      <c r="I42" s="178">
        <v>17813</v>
      </c>
      <c r="J42" s="179">
        <v>662</v>
      </c>
      <c r="K42" s="176"/>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76"/>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76"/>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76"/>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76"/>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76"/>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76"/>
      <c r="M48" s="92"/>
      <c r="N48" s="147"/>
    </row>
    <row r="49" spans="1:14" s="89" customFormat="1" ht="24.95" customHeight="1" x14ac:dyDescent="0.25">
      <c r="A49" s="192" t="s">
        <v>72</v>
      </c>
      <c r="B49" s="193">
        <v>333</v>
      </c>
      <c r="C49" s="194" t="s">
        <v>73</v>
      </c>
      <c r="D49" s="156" t="str">
        <f t="shared" ref="D49:D79" si="1">IF(SUM(E49:K49)&gt;0,(SUM(E49:K49)),"")</f>
        <v/>
      </c>
      <c r="E49" s="178"/>
      <c r="F49" s="178"/>
      <c r="G49" s="178"/>
      <c r="H49" s="178"/>
      <c r="I49" s="178"/>
      <c r="J49" s="179"/>
      <c r="K49" s="176"/>
      <c r="M49" s="92"/>
      <c r="N49" s="145" t="s">
        <v>134</v>
      </c>
    </row>
    <row r="50" spans="1:14" s="89" customFormat="1" ht="24.95" customHeight="1" x14ac:dyDescent="0.25">
      <c r="A50" s="192" t="s">
        <v>74</v>
      </c>
      <c r="B50" s="193">
        <v>334</v>
      </c>
      <c r="C50" s="194" t="s">
        <v>222</v>
      </c>
      <c r="D50" s="156">
        <f t="shared" si="1"/>
        <v>1282</v>
      </c>
      <c r="E50" s="178">
        <v>0</v>
      </c>
      <c r="F50" s="178">
        <v>0</v>
      </c>
      <c r="G50" s="178">
        <v>0</v>
      </c>
      <c r="H50" s="178">
        <v>1282</v>
      </c>
      <c r="I50" s="178">
        <v>0</v>
      </c>
      <c r="J50" s="179">
        <v>0</v>
      </c>
      <c r="K50" s="176"/>
      <c r="M50" s="92"/>
      <c r="N50" s="147"/>
    </row>
    <row r="51" spans="1:14" s="89" customFormat="1" ht="24.95" customHeight="1" x14ac:dyDescent="0.25">
      <c r="A51" s="192" t="s">
        <v>75</v>
      </c>
      <c r="B51" s="193">
        <v>335</v>
      </c>
      <c r="C51" s="194" t="s">
        <v>210</v>
      </c>
      <c r="D51" s="156" t="str">
        <f t="shared" si="1"/>
        <v/>
      </c>
      <c r="E51" s="178"/>
      <c r="F51" s="178"/>
      <c r="G51" s="178"/>
      <c r="H51" s="178"/>
      <c r="I51" s="178"/>
      <c r="J51" s="179"/>
      <c r="K51" s="176"/>
      <c r="M51" s="145" t="s">
        <v>78</v>
      </c>
      <c r="N51" s="92"/>
    </row>
    <row r="52" spans="1:14" s="89" customFormat="1" ht="24.95" customHeight="1" x14ac:dyDescent="0.25">
      <c r="A52" s="192" t="s">
        <v>76</v>
      </c>
      <c r="B52" s="193">
        <v>336</v>
      </c>
      <c r="C52" s="194" t="s">
        <v>77</v>
      </c>
      <c r="D52" s="156" t="str">
        <f t="shared" si="1"/>
        <v/>
      </c>
      <c r="E52" s="178"/>
      <c r="F52" s="178"/>
      <c r="G52" s="178"/>
      <c r="H52" s="178"/>
      <c r="I52" s="178"/>
      <c r="J52" s="179"/>
      <c r="K52" s="176"/>
      <c r="M52" s="145"/>
      <c r="N52" s="92"/>
    </row>
    <row r="53" spans="1:14" s="89" customFormat="1" ht="24.95" customHeight="1" x14ac:dyDescent="0.25">
      <c r="A53" s="192" t="s">
        <v>79</v>
      </c>
      <c r="B53" s="193">
        <v>337</v>
      </c>
      <c r="C53" s="194" t="s">
        <v>226</v>
      </c>
      <c r="D53" s="156">
        <f t="shared" si="1"/>
        <v>74880</v>
      </c>
      <c r="E53" s="178">
        <v>58228</v>
      </c>
      <c r="F53" s="178">
        <v>11420</v>
      </c>
      <c r="G53" s="178">
        <v>1594</v>
      </c>
      <c r="H53" s="178">
        <v>494</v>
      </c>
      <c r="I53" s="178">
        <v>3144</v>
      </c>
      <c r="J53" s="179">
        <v>0</v>
      </c>
      <c r="K53" s="176"/>
      <c r="M53" s="92"/>
      <c r="N53" s="92"/>
    </row>
    <row r="54" spans="1:14" s="89" customFormat="1" ht="24.95" customHeight="1" x14ac:dyDescent="0.25">
      <c r="A54" s="192" t="s">
        <v>81</v>
      </c>
      <c r="B54" s="193">
        <v>339</v>
      </c>
      <c r="C54" s="194" t="s">
        <v>82</v>
      </c>
      <c r="D54" s="156" t="str">
        <f t="shared" si="1"/>
        <v/>
      </c>
      <c r="E54" s="178"/>
      <c r="F54" s="178"/>
      <c r="G54" s="178"/>
      <c r="H54" s="178"/>
      <c r="I54" s="178"/>
      <c r="J54" s="179"/>
      <c r="K54" s="176"/>
      <c r="M54" s="92"/>
      <c r="N54" s="92"/>
    </row>
    <row r="55" spans="1:14" s="89" customFormat="1" ht="24.95" customHeight="1" x14ac:dyDescent="0.25">
      <c r="A55" s="192" t="s">
        <v>83</v>
      </c>
      <c r="B55" s="193">
        <v>340</v>
      </c>
      <c r="C55" s="194" t="s">
        <v>84</v>
      </c>
      <c r="D55" s="156" t="str">
        <f t="shared" si="1"/>
        <v/>
      </c>
      <c r="E55" s="178"/>
      <c r="F55" s="178"/>
      <c r="G55" s="178"/>
      <c r="H55" s="178"/>
      <c r="I55" s="178"/>
      <c r="J55" s="179"/>
      <c r="K55" s="176"/>
      <c r="M55" s="92"/>
      <c r="N55" s="92"/>
    </row>
    <row r="56" spans="1:14" s="89" customFormat="1" ht="24.95" customHeight="1" x14ac:dyDescent="0.25">
      <c r="A56" s="192" t="s">
        <v>212</v>
      </c>
      <c r="B56" s="193">
        <v>373</v>
      </c>
      <c r="C56" s="194" t="s">
        <v>214</v>
      </c>
      <c r="D56" s="156" t="str">
        <f t="shared" si="1"/>
        <v/>
      </c>
      <c r="E56" s="178"/>
      <c r="F56" s="178"/>
      <c r="G56" s="178"/>
      <c r="H56" s="178"/>
      <c r="I56" s="178"/>
      <c r="J56" s="179"/>
      <c r="K56" s="176"/>
      <c r="M56" s="92"/>
      <c r="N56" s="92"/>
    </row>
    <row r="57" spans="1:14" s="89" customFormat="1" ht="24.95" customHeight="1" x14ac:dyDescent="0.25">
      <c r="A57" s="192" t="s">
        <v>87</v>
      </c>
      <c r="B57" s="193">
        <v>342</v>
      </c>
      <c r="C57" s="194" t="s">
        <v>88</v>
      </c>
      <c r="D57" s="156" t="str">
        <f t="shared" si="1"/>
        <v/>
      </c>
      <c r="E57" s="178"/>
      <c r="F57" s="178"/>
      <c r="G57" s="178"/>
      <c r="H57" s="178"/>
      <c r="I57" s="178"/>
      <c r="J57" s="179"/>
      <c r="K57" s="176"/>
      <c r="M57" s="92"/>
      <c r="N57" s="92"/>
    </row>
    <row r="58" spans="1:14" s="89" customFormat="1" ht="24.95" customHeight="1" x14ac:dyDescent="0.25">
      <c r="A58" s="192" t="s">
        <v>89</v>
      </c>
      <c r="B58" s="193">
        <v>343</v>
      </c>
      <c r="C58" s="194" t="s">
        <v>90</v>
      </c>
      <c r="D58" s="156" t="str">
        <f t="shared" si="1"/>
        <v/>
      </c>
      <c r="E58" s="178"/>
      <c r="F58" s="178"/>
      <c r="G58" s="178"/>
      <c r="H58" s="178"/>
      <c r="I58" s="178"/>
      <c r="J58" s="179"/>
      <c r="K58" s="176"/>
      <c r="M58" s="92"/>
      <c r="N58" s="92"/>
    </row>
    <row r="59" spans="1:14" s="89" customFormat="1" ht="24.95" customHeight="1" x14ac:dyDescent="0.25">
      <c r="A59" s="192" t="s">
        <v>91</v>
      </c>
      <c r="B59" s="193">
        <v>344</v>
      </c>
      <c r="C59" s="194" t="s">
        <v>92</v>
      </c>
      <c r="D59" s="156" t="str">
        <f t="shared" si="1"/>
        <v/>
      </c>
      <c r="E59" s="178"/>
      <c r="F59" s="178"/>
      <c r="G59" s="178"/>
      <c r="H59" s="178"/>
      <c r="I59" s="178"/>
      <c r="J59" s="179"/>
      <c r="K59" s="176"/>
      <c r="M59" s="92"/>
      <c r="N59" s="92"/>
    </row>
    <row r="60" spans="1:14" s="88" customFormat="1" ht="24.95" customHeight="1" x14ac:dyDescent="0.25">
      <c r="A60" s="192" t="s">
        <v>93</v>
      </c>
      <c r="B60" s="193">
        <v>346</v>
      </c>
      <c r="C60" s="194" t="s">
        <v>94</v>
      </c>
      <c r="D60" s="156" t="str">
        <f t="shared" si="1"/>
        <v/>
      </c>
      <c r="E60" s="178"/>
      <c r="F60" s="178"/>
      <c r="G60" s="178"/>
      <c r="H60" s="178"/>
      <c r="I60" s="178"/>
      <c r="J60" s="179"/>
      <c r="K60" s="176"/>
      <c r="M60" s="92"/>
      <c r="N60" s="38"/>
    </row>
    <row r="61" spans="1:14" ht="24.95" customHeight="1" x14ac:dyDescent="0.25">
      <c r="A61" s="192" t="s">
        <v>95</v>
      </c>
      <c r="B61" s="193">
        <v>347</v>
      </c>
      <c r="C61" s="194" t="s">
        <v>227</v>
      </c>
      <c r="D61" s="156" t="str">
        <f t="shared" si="1"/>
        <v/>
      </c>
      <c r="E61" s="178"/>
      <c r="F61" s="178"/>
      <c r="G61" s="178"/>
      <c r="H61" s="178"/>
      <c r="I61" s="178"/>
      <c r="J61" s="179"/>
      <c r="K61" s="176"/>
      <c r="L61" s="62"/>
      <c r="M61" s="38"/>
    </row>
    <row r="62" spans="1:14" ht="24.95" customHeight="1" x14ac:dyDescent="0.25">
      <c r="A62" s="192" t="s">
        <v>115</v>
      </c>
      <c r="B62" s="193">
        <v>358</v>
      </c>
      <c r="C62" s="194" t="s">
        <v>216</v>
      </c>
      <c r="D62" s="156" t="str">
        <f t="shared" si="1"/>
        <v/>
      </c>
      <c r="E62" s="178"/>
      <c r="F62" s="178"/>
      <c r="G62" s="178"/>
      <c r="H62" s="178"/>
      <c r="I62" s="178"/>
      <c r="J62" s="179"/>
      <c r="K62" s="176"/>
      <c r="L62" s="62"/>
    </row>
    <row r="63" spans="1:14" ht="24.95" customHeight="1" x14ac:dyDescent="0.25">
      <c r="A63" s="192" t="s">
        <v>96</v>
      </c>
      <c r="B63" s="193">
        <v>348</v>
      </c>
      <c r="C63" s="194" t="s">
        <v>97</v>
      </c>
      <c r="D63" s="156" t="str">
        <f t="shared" si="1"/>
        <v/>
      </c>
      <c r="E63" s="178"/>
      <c r="F63" s="178"/>
      <c r="G63" s="178"/>
      <c r="H63" s="178"/>
      <c r="I63" s="178"/>
      <c r="J63" s="179"/>
      <c r="K63" s="176"/>
      <c r="L63" s="62"/>
    </row>
    <row r="64" spans="1:14" ht="24.95" customHeight="1" x14ac:dyDescent="0.25">
      <c r="A64" s="192" t="s">
        <v>98</v>
      </c>
      <c r="B64" s="193">
        <v>349</v>
      </c>
      <c r="C64" s="194" t="s">
        <v>99</v>
      </c>
      <c r="D64" s="156" t="str">
        <f t="shared" si="1"/>
        <v/>
      </c>
      <c r="E64" s="178"/>
      <c r="F64" s="178"/>
      <c r="G64" s="178"/>
      <c r="H64" s="178"/>
      <c r="I64" s="178"/>
      <c r="J64" s="179"/>
      <c r="K64" s="176"/>
      <c r="L64" s="62"/>
    </row>
    <row r="65" spans="1:12" ht="24.95" customHeight="1" x14ac:dyDescent="0.25">
      <c r="A65" s="192" t="s">
        <v>80</v>
      </c>
      <c r="B65" s="193">
        <v>338</v>
      </c>
      <c r="C65" s="194" t="s">
        <v>217</v>
      </c>
      <c r="D65" s="156" t="str">
        <f t="shared" si="1"/>
        <v/>
      </c>
      <c r="E65" s="178"/>
      <c r="F65" s="178"/>
      <c r="G65" s="178"/>
      <c r="H65" s="178"/>
      <c r="I65" s="178"/>
      <c r="J65" s="179"/>
      <c r="K65" s="176"/>
      <c r="L65" s="62"/>
    </row>
    <row r="66" spans="1:12" ht="24.95" customHeight="1" x14ac:dyDescent="0.25">
      <c r="A66" s="192" t="s">
        <v>102</v>
      </c>
      <c r="B66" s="193">
        <v>351</v>
      </c>
      <c r="C66" s="194" t="s">
        <v>218</v>
      </c>
      <c r="D66" s="156" t="str">
        <f t="shared" si="1"/>
        <v/>
      </c>
      <c r="E66" s="178"/>
      <c r="F66" s="178"/>
      <c r="G66" s="178"/>
      <c r="H66" s="178"/>
      <c r="I66" s="178"/>
      <c r="J66" s="179"/>
      <c r="K66" s="176"/>
      <c r="L66" s="62"/>
    </row>
    <row r="67" spans="1:12" ht="24.95" customHeight="1" x14ac:dyDescent="0.25">
      <c r="A67" s="192" t="s">
        <v>103</v>
      </c>
      <c r="B67" s="193">
        <v>352</v>
      </c>
      <c r="C67" s="194" t="s">
        <v>104</v>
      </c>
      <c r="D67" s="156" t="str">
        <f t="shared" si="1"/>
        <v/>
      </c>
      <c r="E67" s="178"/>
      <c r="F67" s="178"/>
      <c r="G67" s="178"/>
      <c r="H67" s="178"/>
      <c r="I67" s="178"/>
      <c r="J67" s="179"/>
      <c r="K67" s="176"/>
      <c r="L67" s="62"/>
    </row>
    <row r="68" spans="1:12" ht="24.95" customHeight="1" x14ac:dyDescent="0.25">
      <c r="A68" s="192" t="s">
        <v>105</v>
      </c>
      <c r="B68" s="193">
        <v>353</v>
      </c>
      <c r="C68" s="194" t="s">
        <v>228</v>
      </c>
      <c r="D68" s="156" t="str">
        <f t="shared" si="1"/>
        <v/>
      </c>
      <c r="E68" s="178"/>
      <c r="F68" s="178"/>
      <c r="G68" s="178"/>
      <c r="H68" s="178"/>
      <c r="I68" s="178"/>
      <c r="J68" s="179"/>
      <c r="K68" s="176"/>
      <c r="L68" s="62"/>
    </row>
    <row r="69" spans="1:12" ht="24.95" customHeight="1" x14ac:dyDescent="0.25">
      <c r="A69" s="192" t="s">
        <v>107</v>
      </c>
      <c r="B69" s="193">
        <v>354</v>
      </c>
      <c r="C69" s="194" t="s">
        <v>108</v>
      </c>
      <c r="D69" s="156" t="str">
        <f t="shared" si="1"/>
        <v/>
      </c>
      <c r="E69" s="178"/>
      <c r="F69" s="178"/>
      <c r="G69" s="178"/>
      <c r="H69" s="178"/>
      <c r="I69" s="178"/>
      <c r="J69" s="179"/>
      <c r="K69" s="176"/>
      <c r="L69" s="62"/>
    </row>
    <row r="70" spans="1:12" ht="24.95" customHeight="1" x14ac:dyDescent="0.25">
      <c r="A70" s="192" t="s">
        <v>109</v>
      </c>
      <c r="B70" s="193">
        <v>355</v>
      </c>
      <c r="C70" s="194" t="s">
        <v>110</v>
      </c>
      <c r="D70" s="156" t="str">
        <f t="shared" si="1"/>
        <v/>
      </c>
      <c r="E70" s="178"/>
      <c r="F70" s="178"/>
      <c r="G70" s="178"/>
      <c r="H70" s="178"/>
      <c r="I70" s="178"/>
      <c r="J70" s="179"/>
      <c r="K70" s="176"/>
      <c r="L70" s="62"/>
    </row>
    <row r="71" spans="1:12" ht="24.95" customHeight="1" x14ac:dyDescent="0.25">
      <c r="A71" s="192" t="s">
        <v>111</v>
      </c>
      <c r="B71" s="193">
        <v>356</v>
      </c>
      <c r="C71" s="194" t="s">
        <v>112</v>
      </c>
      <c r="D71" s="156" t="str">
        <f t="shared" si="1"/>
        <v/>
      </c>
      <c r="E71" s="178"/>
      <c r="F71" s="178"/>
      <c r="G71" s="178"/>
      <c r="H71" s="178"/>
      <c r="I71" s="178"/>
      <c r="J71" s="179"/>
      <c r="K71" s="176"/>
      <c r="L71" s="62"/>
    </row>
    <row r="72" spans="1:12" ht="24.95" customHeight="1" x14ac:dyDescent="0.25">
      <c r="A72" s="192" t="s">
        <v>229</v>
      </c>
      <c r="B72" s="193">
        <v>374</v>
      </c>
      <c r="C72" s="194" t="s">
        <v>230</v>
      </c>
      <c r="D72" s="156" t="str">
        <f t="shared" si="1"/>
        <v/>
      </c>
      <c r="E72" s="178"/>
      <c r="F72" s="178"/>
      <c r="G72" s="178"/>
      <c r="H72" s="178"/>
      <c r="I72" s="178"/>
      <c r="J72" s="179"/>
      <c r="K72" s="176"/>
      <c r="L72" s="62"/>
    </row>
    <row r="73" spans="1:12" ht="24.95" customHeight="1" x14ac:dyDescent="0.25">
      <c r="A73" s="192" t="s">
        <v>113</v>
      </c>
      <c r="B73" s="193">
        <v>357</v>
      </c>
      <c r="C73" s="194" t="s">
        <v>114</v>
      </c>
      <c r="D73" s="156" t="str">
        <f t="shared" si="1"/>
        <v/>
      </c>
      <c r="E73" s="178"/>
      <c r="F73" s="178"/>
      <c r="G73" s="178"/>
      <c r="H73" s="178"/>
      <c r="I73" s="178"/>
      <c r="J73" s="179"/>
      <c r="K73" s="176"/>
      <c r="L73" s="62"/>
    </row>
    <row r="74" spans="1:12" ht="24.95" customHeight="1" x14ac:dyDescent="0.25">
      <c r="A74" s="192" t="s">
        <v>120</v>
      </c>
      <c r="B74" s="193">
        <v>361</v>
      </c>
      <c r="C74" s="194" t="s">
        <v>219</v>
      </c>
      <c r="D74" s="156" t="str">
        <f t="shared" si="1"/>
        <v/>
      </c>
      <c r="E74" s="178"/>
      <c r="F74" s="178"/>
      <c r="G74" s="178"/>
      <c r="H74" s="178"/>
      <c r="I74" s="178"/>
      <c r="J74" s="179"/>
      <c r="K74" s="176"/>
      <c r="L74" s="62"/>
    </row>
    <row r="75" spans="1:12" ht="24.95" customHeight="1" x14ac:dyDescent="0.25">
      <c r="A75" s="192" t="s">
        <v>121</v>
      </c>
      <c r="B75" s="193">
        <v>362</v>
      </c>
      <c r="C75" s="194" t="s">
        <v>231</v>
      </c>
      <c r="D75" s="156" t="str">
        <f t="shared" si="1"/>
        <v/>
      </c>
      <c r="E75" s="178"/>
      <c r="F75" s="178"/>
      <c r="G75" s="178"/>
      <c r="H75" s="178"/>
      <c r="I75" s="178"/>
      <c r="J75" s="179"/>
      <c r="K75" s="176"/>
      <c r="L75" s="62"/>
    </row>
    <row r="76" spans="1:12" ht="24.95" customHeight="1" x14ac:dyDescent="0.25">
      <c r="A76" s="192" t="s">
        <v>123</v>
      </c>
      <c r="B76" s="193">
        <v>364</v>
      </c>
      <c r="C76" s="194" t="s">
        <v>220</v>
      </c>
      <c r="D76" s="156" t="str">
        <f t="shared" si="1"/>
        <v/>
      </c>
      <c r="E76" s="178"/>
      <c r="F76" s="178"/>
      <c r="G76" s="178"/>
      <c r="H76" s="178"/>
      <c r="I76" s="178"/>
      <c r="J76" s="179"/>
      <c r="K76" s="176"/>
      <c r="L76" s="62"/>
    </row>
    <row r="77" spans="1:12" ht="24.95" customHeight="1" x14ac:dyDescent="0.25">
      <c r="A77" s="192" t="s">
        <v>124</v>
      </c>
      <c r="B77" s="193">
        <v>365</v>
      </c>
      <c r="C77" s="194" t="s">
        <v>125</v>
      </c>
      <c r="D77" s="156" t="str">
        <f t="shared" si="1"/>
        <v/>
      </c>
      <c r="E77" s="178"/>
      <c r="F77" s="178"/>
      <c r="G77" s="178"/>
      <c r="H77" s="178"/>
      <c r="I77" s="178"/>
      <c r="J77" s="179"/>
      <c r="K77" s="176"/>
      <c r="L77" s="62"/>
    </row>
    <row r="78" spans="1:12" ht="24.95" customHeight="1" x14ac:dyDescent="0.25">
      <c r="A78" s="192" t="s">
        <v>126</v>
      </c>
      <c r="B78" s="193">
        <v>366</v>
      </c>
      <c r="C78" s="194" t="s">
        <v>232</v>
      </c>
      <c r="D78" s="156" t="str">
        <f t="shared" si="1"/>
        <v/>
      </c>
      <c r="E78" s="178"/>
      <c r="F78" s="178"/>
      <c r="G78" s="178"/>
      <c r="H78" s="178"/>
      <c r="I78" s="178"/>
      <c r="J78" s="179"/>
      <c r="K78" s="176"/>
      <c r="L78" s="62"/>
    </row>
    <row r="79" spans="1:12" ht="24.95" customHeight="1" x14ac:dyDescent="0.25">
      <c r="A79" s="192" t="s">
        <v>127</v>
      </c>
      <c r="B79" s="193">
        <v>368</v>
      </c>
      <c r="C79" s="194" t="s">
        <v>128</v>
      </c>
      <c r="D79" s="156" t="str">
        <f t="shared" si="1"/>
        <v/>
      </c>
      <c r="E79" s="178"/>
      <c r="F79" s="178"/>
      <c r="G79" s="178"/>
      <c r="H79" s="178"/>
      <c r="I79" s="178"/>
      <c r="J79" s="179"/>
      <c r="K79" s="176"/>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2">IF(SUM(E81:K81)&gt;0,(SUM(E81:K81)),"")</f>
        <v/>
      </c>
      <c r="E81" s="176"/>
      <c r="F81" s="176"/>
      <c r="G81" s="176"/>
      <c r="H81" s="176"/>
      <c r="I81" s="176"/>
      <c r="J81" s="176"/>
      <c r="K81" s="176"/>
      <c r="L81" s="62"/>
    </row>
    <row r="82" spans="1:12" ht="24.95" customHeight="1" x14ac:dyDescent="0.25">
      <c r="A82" s="169"/>
      <c r="B82" s="171"/>
      <c r="C82" s="170"/>
      <c r="D82" s="156" t="str">
        <f t="shared" si="2"/>
        <v/>
      </c>
      <c r="E82" s="176"/>
      <c r="F82" s="176"/>
      <c r="G82" s="176"/>
      <c r="H82" s="176"/>
      <c r="I82" s="176"/>
      <c r="J82" s="176"/>
      <c r="K82" s="176"/>
      <c r="L82" s="62"/>
    </row>
    <row r="83" spans="1:12" ht="24.95" customHeight="1" x14ac:dyDescent="0.25">
      <c r="A83" s="169"/>
      <c r="B83" s="171"/>
      <c r="C83" s="170"/>
      <c r="D83" s="156" t="str">
        <f t="shared" si="2"/>
        <v/>
      </c>
      <c r="E83" s="176"/>
      <c r="F83" s="176"/>
      <c r="G83" s="176"/>
      <c r="H83" s="176"/>
      <c r="I83" s="176"/>
      <c r="J83" s="176"/>
      <c r="K83" s="176"/>
      <c r="L83" s="62"/>
    </row>
    <row r="84" spans="1:12" ht="24.95" customHeight="1" x14ac:dyDescent="0.25">
      <c r="A84" s="169"/>
      <c r="B84" s="171"/>
      <c r="C84" s="170"/>
      <c r="D84" s="156" t="str">
        <f t="shared" si="2"/>
        <v/>
      </c>
      <c r="E84" s="176"/>
      <c r="F84" s="176"/>
      <c r="G84" s="176"/>
      <c r="H84" s="176"/>
      <c r="I84" s="176"/>
      <c r="J84" s="176"/>
      <c r="K84" s="176"/>
      <c r="L84" s="62"/>
    </row>
    <row r="85" spans="1:12" ht="46.5" customHeight="1" x14ac:dyDescent="0.25">
      <c r="A85" s="169"/>
      <c r="B85" s="171"/>
      <c r="C85" s="170"/>
      <c r="D85" s="156" t="str">
        <f t="shared" si="2"/>
        <v/>
      </c>
      <c r="E85" s="176"/>
      <c r="F85" s="176"/>
      <c r="G85" s="176"/>
      <c r="H85" s="176"/>
      <c r="I85" s="176"/>
      <c r="J85" s="176"/>
      <c r="K85" s="176"/>
      <c r="L85" s="62"/>
    </row>
    <row r="86" spans="1:12" ht="24.95" customHeight="1" x14ac:dyDescent="0.25">
      <c r="A86" s="169"/>
      <c r="B86" s="171"/>
      <c r="C86" s="170"/>
      <c r="D86" s="156" t="str">
        <f t="shared" si="2"/>
        <v/>
      </c>
      <c r="E86" s="176"/>
      <c r="F86" s="176"/>
      <c r="G86" s="176"/>
      <c r="H86" s="176"/>
      <c r="I86" s="176"/>
      <c r="J86" s="176"/>
      <c r="K86" s="176"/>
      <c r="L86" s="62"/>
    </row>
    <row r="87" spans="1:12" ht="24.95" customHeight="1" x14ac:dyDescent="0.25">
      <c r="A87" s="169"/>
      <c r="B87" s="171"/>
      <c r="C87" s="170"/>
      <c r="D87" s="156" t="str">
        <f t="shared" si="2"/>
        <v/>
      </c>
      <c r="E87" s="176"/>
      <c r="F87" s="176"/>
      <c r="G87" s="176"/>
      <c r="H87" s="176"/>
      <c r="I87" s="176"/>
      <c r="J87" s="176"/>
      <c r="K87" s="176"/>
      <c r="L87" s="62"/>
    </row>
    <row r="88" spans="1:12" ht="24.95" customHeight="1" x14ac:dyDescent="0.25">
      <c r="A88" s="169"/>
      <c r="B88" s="171"/>
      <c r="C88" s="170"/>
      <c r="D88" s="156" t="str">
        <f t="shared" si="2"/>
        <v/>
      </c>
      <c r="E88" s="176"/>
      <c r="F88" s="176"/>
      <c r="G88" s="176"/>
      <c r="H88" s="176"/>
      <c r="I88" s="176"/>
      <c r="J88" s="176"/>
      <c r="K88" s="176"/>
      <c r="L88" s="62"/>
    </row>
    <row r="89" spans="1:12" ht="24.95" customHeight="1" x14ac:dyDescent="0.25">
      <c r="A89" s="169"/>
      <c r="B89" s="171"/>
      <c r="C89" s="170"/>
      <c r="D89" s="156" t="str">
        <f t="shared" si="2"/>
        <v/>
      </c>
      <c r="E89" s="176"/>
      <c r="F89" s="176"/>
      <c r="G89" s="176"/>
      <c r="H89" s="176"/>
      <c r="I89" s="176"/>
      <c r="J89" s="176"/>
      <c r="K89" s="176"/>
      <c r="L89" s="62"/>
    </row>
    <row r="90" spans="1:12" ht="24.95" customHeight="1" x14ac:dyDescent="0.25">
      <c r="A90" s="169"/>
      <c r="B90" s="171"/>
      <c r="C90" s="170"/>
      <c r="D90" s="156" t="str">
        <f t="shared" si="2"/>
        <v/>
      </c>
      <c r="E90" s="176"/>
      <c r="F90" s="176"/>
      <c r="G90" s="176"/>
      <c r="H90" s="176"/>
      <c r="I90" s="176"/>
      <c r="J90" s="176"/>
      <c r="K90" s="176"/>
      <c r="L90" s="62"/>
    </row>
    <row r="91" spans="1:12" ht="24.95" customHeight="1" x14ac:dyDescent="0.25">
      <c r="A91" s="169"/>
      <c r="B91" s="171"/>
      <c r="C91" s="170"/>
      <c r="D91" s="156" t="str">
        <f t="shared" si="2"/>
        <v/>
      </c>
      <c r="E91" s="176"/>
      <c r="F91" s="176"/>
      <c r="G91" s="176"/>
      <c r="H91" s="176"/>
      <c r="I91" s="176"/>
      <c r="J91" s="176"/>
      <c r="K91" s="176"/>
      <c r="L91" s="62"/>
    </row>
    <row r="92" spans="1:12" ht="24.95" customHeight="1" x14ac:dyDescent="0.25">
      <c r="A92" s="169"/>
      <c r="B92" s="171"/>
      <c r="C92" s="170"/>
      <c r="D92" s="156" t="str">
        <f t="shared" si="2"/>
        <v/>
      </c>
      <c r="E92" s="176"/>
      <c r="F92" s="176"/>
      <c r="G92" s="176"/>
      <c r="H92" s="176"/>
      <c r="I92" s="176"/>
      <c r="J92" s="176"/>
      <c r="K92" s="176"/>
      <c r="L92" s="62"/>
    </row>
    <row r="93" spans="1:12" ht="24.95" customHeight="1" x14ac:dyDescent="0.25">
      <c r="A93" s="169"/>
      <c r="B93" s="171"/>
      <c r="C93" s="170"/>
      <c r="D93" s="156" t="str">
        <f t="shared" si="2"/>
        <v/>
      </c>
      <c r="E93" s="176"/>
      <c r="F93" s="176"/>
      <c r="G93" s="176"/>
      <c r="H93" s="176"/>
      <c r="I93" s="176"/>
      <c r="J93" s="176"/>
      <c r="K93" s="176"/>
      <c r="L93" s="62"/>
    </row>
    <row r="94" spans="1:12" ht="24.95" customHeight="1" thickBot="1" x14ac:dyDescent="0.3">
      <c r="A94" s="172"/>
      <c r="B94" s="173"/>
      <c r="C94" s="174"/>
      <c r="D94" s="157" t="str">
        <f t="shared" si="2"/>
        <v/>
      </c>
      <c r="E94" s="177"/>
      <c r="F94" s="177"/>
      <c r="G94" s="177"/>
      <c r="H94" s="177"/>
      <c r="I94" s="177"/>
      <c r="J94" s="177"/>
      <c r="K94" s="177"/>
      <c r="L94" s="62"/>
    </row>
    <row r="95" spans="1:12" ht="24.95" customHeight="1" thickBot="1" x14ac:dyDescent="0.3">
      <c r="A95" s="254" t="s">
        <v>233</v>
      </c>
      <c r="B95" s="255"/>
      <c r="C95" s="255"/>
      <c r="D95" s="158">
        <f>SUM(D17:D94)</f>
        <v>497898</v>
      </c>
      <c r="E95" s="103">
        <f t="shared" ref="E95:K95" si="3">SUM(E17:E94)</f>
        <v>355545</v>
      </c>
      <c r="F95" s="103">
        <f t="shared" si="3"/>
        <v>63220</v>
      </c>
      <c r="G95" s="103">
        <f t="shared" si="3"/>
        <v>13112</v>
      </c>
      <c r="H95" s="103">
        <f t="shared" si="3"/>
        <v>22655</v>
      </c>
      <c r="I95" s="103">
        <f t="shared" si="3"/>
        <v>41144</v>
      </c>
      <c r="J95" s="103">
        <f t="shared" si="3"/>
        <v>2222</v>
      </c>
      <c r="K95" s="103">
        <f t="shared" si="3"/>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E88" sqref="E88"/>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1096817.6499999999</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1096817.6499999999</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1096817.6499999999</v>
      </c>
      <c r="M7" s="207" t="s">
        <v>190</v>
      </c>
      <c r="N7" s="207"/>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252</v>
      </c>
      <c r="C11" s="257"/>
      <c r="D11" s="188" t="s">
        <v>253</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68" t="str">
        <f>Central!B12</f>
        <v>NAVIT- Northern Arizona Vocational Institute of Technology</v>
      </c>
      <c r="C12" s="268"/>
      <c r="D12" s="198"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48"/>
      <c r="B14" s="107"/>
      <c r="C14" s="148"/>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49"/>
      <c r="B15" s="110"/>
      <c r="C15" s="149"/>
      <c r="D15" s="111"/>
      <c r="E15" s="213" t="s">
        <v>9</v>
      </c>
      <c r="F15" s="216"/>
      <c r="G15" s="216"/>
      <c r="H15" s="216"/>
      <c r="I15" s="216"/>
      <c r="J15" s="217"/>
      <c r="K15" s="218" t="s">
        <v>10</v>
      </c>
      <c r="M15" s="234"/>
      <c r="N15" s="234"/>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f t="shared" ref="D17:D48" si="0">IF(SUM(E17:K17)&gt;0,(SUM(E17:K17)),"")</f>
        <v>22926.65</v>
      </c>
      <c r="E17" s="178">
        <v>19440.75</v>
      </c>
      <c r="F17" s="178">
        <v>3485.9</v>
      </c>
      <c r="G17" s="178"/>
      <c r="H17" s="178"/>
      <c r="I17" s="178"/>
      <c r="J17" s="179"/>
      <c r="K17" s="180"/>
      <c r="M17" s="92"/>
      <c r="N17" s="145"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47"/>
      <c r="N18" s="145"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47"/>
      <c r="N19" s="145"/>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f t="shared" si="0"/>
        <v>53603.69</v>
      </c>
      <c r="E25" s="178">
        <v>22198.53</v>
      </c>
      <c r="F25" s="178">
        <v>7646.15</v>
      </c>
      <c r="G25" s="178"/>
      <c r="H25" s="178">
        <v>12968.01</v>
      </c>
      <c r="I25" s="178">
        <v>10791</v>
      </c>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f t="shared" si="0"/>
        <v>82272.399999999994</v>
      </c>
      <c r="E27" s="178">
        <v>60591.199999999997</v>
      </c>
      <c r="F27" s="178">
        <v>15904.86</v>
      </c>
      <c r="G27" s="178"/>
      <c r="H27" s="178">
        <v>4719</v>
      </c>
      <c r="I27" s="178">
        <v>1057.3399999999999</v>
      </c>
      <c r="J27" s="179"/>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1560.93</v>
      </c>
      <c r="E29" s="178">
        <v>1450</v>
      </c>
      <c r="F29" s="178">
        <v>110.93</v>
      </c>
      <c r="G29" s="178"/>
      <c r="H29" s="178"/>
      <c r="I29" s="178"/>
      <c r="J29" s="179"/>
      <c r="K29" s="181"/>
      <c r="M29" s="92"/>
      <c r="N29" s="207"/>
    </row>
    <row r="30" spans="1:14" s="89" customFormat="1" ht="24.95" customHeight="1" x14ac:dyDescent="0.25">
      <c r="A30" s="192" t="s">
        <v>37</v>
      </c>
      <c r="B30" s="193">
        <v>314</v>
      </c>
      <c r="C30" s="194" t="s">
        <v>209</v>
      </c>
      <c r="D30" s="156">
        <f t="shared" si="0"/>
        <v>189130.82</v>
      </c>
      <c r="E30" s="178">
        <v>142088.79</v>
      </c>
      <c r="F30" s="178">
        <v>37411.25</v>
      </c>
      <c r="G30" s="178"/>
      <c r="H30" s="178"/>
      <c r="I30" s="178">
        <v>9630.7800000000007</v>
      </c>
      <c r="J30" s="179"/>
      <c r="K30" s="181"/>
      <c r="M30" s="207" t="s">
        <v>186</v>
      </c>
      <c r="N30" s="207"/>
    </row>
    <row r="31" spans="1:14" s="89" customFormat="1" ht="24.95" customHeight="1" x14ac:dyDescent="0.25">
      <c r="A31" s="192" t="s">
        <v>38</v>
      </c>
      <c r="B31" s="193">
        <v>315</v>
      </c>
      <c r="C31" s="194" t="s">
        <v>39</v>
      </c>
      <c r="D31" s="156">
        <f t="shared" si="0"/>
        <v>93180.12</v>
      </c>
      <c r="E31" s="178">
        <v>68107.649999999994</v>
      </c>
      <c r="F31" s="178">
        <v>21908.63</v>
      </c>
      <c r="G31" s="178"/>
      <c r="H31" s="178">
        <v>3163.84</v>
      </c>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f t="shared" si="0"/>
        <v>72348.66</v>
      </c>
      <c r="E34" s="178">
        <v>52621.98</v>
      </c>
      <c r="F34" s="178">
        <v>17388.29</v>
      </c>
      <c r="G34" s="178"/>
      <c r="H34" s="178">
        <v>2338.39</v>
      </c>
      <c r="I34" s="178"/>
      <c r="J34" s="179"/>
      <c r="K34" s="181"/>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f t="shared" si="0"/>
        <v>164480.69</v>
      </c>
      <c r="E36" s="178">
        <v>108558.37</v>
      </c>
      <c r="F36" s="178">
        <v>33284.870000000003</v>
      </c>
      <c r="G36" s="178"/>
      <c r="H36" s="178">
        <v>8906.94</v>
      </c>
      <c r="I36" s="178">
        <v>13730.51</v>
      </c>
      <c r="J36" s="179"/>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f t="shared" si="0"/>
        <v>109790.83</v>
      </c>
      <c r="E40" s="178">
        <v>82861.11</v>
      </c>
      <c r="F40" s="178">
        <v>25959.09</v>
      </c>
      <c r="G40" s="178"/>
      <c r="H40" s="178">
        <v>970.63</v>
      </c>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47"/>
    </row>
    <row r="49" spans="1:14" s="89" customFormat="1" ht="24.95" customHeight="1" x14ac:dyDescent="0.25">
      <c r="A49" s="192" t="s">
        <v>72</v>
      </c>
      <c r="B49" s="193">
        <v>333</v>
      </c>
      <c r="C49" s="194" t="s">
        <v>73</v>
      </c>
      <c r="D49" s="156" t="str">
        <f t="shared" ref="D49:D79" si="1">IF(SUM(E49:K49)&gt;0,(SUM(E49:K49)),"")</f>
        <v/>
      </c>
      <c r="E49" s="178"/>
      <c r="F49" s="178"/>
      <c r="G49" s="178"/>
      <c r="H49" s="178"/>
      <c r="I49" s="178"/>
      <c r="J49" s="179"/>
      <c r="K49" s="181"/>
      <c r="M49" s="92"/>
      <c r="N49" s="145" t="s">
        <v>134</v>
      </c>
    </row>
    <row r="50" spans="1:14" s="89" customFormat="1" ht="24.95" customHeight="1" x14ac:dyDescent="0.25">
      <c r="A50" s="192" t="s">
        <v>74</v>
      </c>
      <c r="B50" s="193">
        <v>334</v>
      </c>
      <c r="C50" s="194" t="s">
        <v>222</v>
      </c>
      <c r="D50" s="156" t="str">
        <f t="shared" si="1"/>
        <v/>
      </c>
      <c r="E50" s="178"/>
      <c r="F50" s="178"/>
      <c r="G50" s="178"/>
      <c r="H50" s="178"/>
      <c r="I50" s="178"/>
      <c r="J50" s="179"/>
      <c r="K50" s="181"/>
      <c r="M50" s="92"/>
      <c r="N50" s="147"/>
    </row>
    <row r="51" spans="1:14" s="89" customFormat="1" ht="24.95" customHeight="1" x14ac:dyDescent="0.25">
      <c r="A51" s="192" t="s">
        <v>75</v>
      </c>
      <c r="B51" s="193">
        <v>335</v>
      </c>
      <c r="C51" s="194" t="s">
        <v>210</v>
      </c>
      <c r="D51" s="156" t="str">
        <f t="shared" si="1"/>
        <v/>
      </c>
      <c r="E51" s="178"/>
      <c r="F51" s="178"/>
      <c r="G51" s="178"/>
      <c r="H51" s="178"/>
      <c r="I51" s="178"/>
      <c r="J51" s="179"/>
      <c r="K51" s="181"/>
      <c r="M51" s="145" t="s">
        <v>78</v>
      </c>
      <c r="N51" s="92"/>
    </row>
    <row r="52" spans="1:14" s="89" customFormat="1" ht="24.95" customHeight="1" x14ac:dyDescent="0.25">
      <c r="A52" s="192" t="s">
        <v>76</v>
      </c>
      <c r="B52" s="193">
        <v>336</v>
      </c>
      <c r="C52" s="194" t="s">
        <v>77</v>
      </c>
      <c r="D52" s="156" t="str">
        <f t="shared" si="1"/>
        <v/>
      </c>
      <c r="E52" s="178"/>
      <c r="F52" s="178"/>
      <c r="G52" s="178"/>
      <c r="H52" s="178"/>
      <c r="I52" s="178"/>
      <c r="J52" s="179"/>
      <c r="K52" s="181"/>
      <c r="M52" s="145"/>
      <c r="N52" s="92"/>
    </row>
    <row r="53" spans="1:14" s="89" customFormat="1" ht="24.95" customHeight="1" x14ac:dyDescent="0.25">
      <c r="A53" s="192" t="s">
        <v>79</v>
      </c>
      <c r="B53" s="193">
        <v>337</v>
      </c>
      <c r="C53" s="194" t="s">
        <v>226</v>
      </c>
      <c r="D53" s="156">
        <f t="shared" si="1"/>
        <v>140517.65</v>
      </c>
      <c r="E53" s="178">
        <v>102998.73</v>
      </c>
      <c r="F53" s="178">
        <v>33504.33</v>
      </c>
      <c r="G53" s="178"/>
      <c r="H53" s="178">
        <v>4014.59</v>
      </c>
      <c r="I53" s="178"/>
      <c r="J53" s="179"/>
      <c r="K53" s="181"/>
      <c r="M53" s="92"/>
      <c r="N53" s="92"/>
    </row>
    <row r="54" spans="1:14" s="89" customFormat="1" ht="24.95" customHeight="1" x14ac:dyDescent="0.25">
      <c r="A54" s="192" t="s">
        <v>81</v>
      </c>
      <c r="B54" s="193">
        <v>339</v>
      </c>
      <c r="C54" s="194" t="s">
        <v>82</v>
      </c>
      <c r="D54" s="156" t="str">
        <f t="shared" si="1"/>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1"/>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1"/>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1"/>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1"/>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1"/>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1"/>
        <v/>
      </c>
      <c r="E60" s="178"/>
      <c r="F60" s="178"/>
      <c r="G60" s="178"/>
      <c r="H60" s="178"/>
      <c r="I60" s="178"/>
      <c r="J60" s="179"/>
      <c r="K60" s="181"/>
      <c r="M60" s="92"/>
      <c r="N60" s="38"/>
    </row>
    <row r="61" spans="1:14" ht="24.95" customHeight="1" x14ac:dyDescent="0.25">
      <c r="A61" s="192" t="s">
        <v>95</v>
      </c>
      <c r="B61" s="193">
        <v>347</v>
      </c>
      <c r="C61" s="194" t="s">
        <v>227</v>
      </c>
      <c r="D61" s="156" t="str">
        <f t="shared" si="1"/>
        <v/>
      </c>
      <c r="E61" s="178"/>
      <c r="F61" s="178"/>
      <c r="G61" s="178"/>
      <c r="H61" s="178"/>
      <c r="I61" s="178"/>
      <c r="J61" s="179"/>
      <c r="K61" s="181"/>
      <c r="L61" s="62"/>
      <c r="M61" s="38"/>
    </row>
    <row r="62" spans="1:14" ht="24.95" customHeight="1" x14ac:dyDescent="0.25">
      <c r="A62" s="192" t="s">
        <v>115</v>
      </c>
      <c r="B62" s="193">
        <v>358</v>
      </c>
      <c r="C62" s="194" t="s">
        <v>216</v>
      </c>
      <c r="D62" s="156" t="str">
        <f t="shared" si="1"/>
        <v/>
      </c>
      <c r="E62" s="178"/>
      <c r="F62" s="178"/>
      <c r="G62" s="178"/>
      <c r="H62" s="178"/>
      <c r="I62" s="178"/>
      <c r="J62" s="179"/>
      <c r="K62" s="181"/>
      <c r="L62" s="62"/>
    </row>
    <row r="63" spans="1:14" ht="24.95" customHeight="1" x14ac:dyDescent="0.25">
      <c r="A63" s="192" t="s">
        <v>96</v>
      </c>
      <c r="B63" s="193">
        <v>348</v>
      </c>
      <c r="C63" s="194" t="s">
        <v>97</v>
      </c>
      <c r="D63" s="156" t="str">
        <f t="shared" si="1"/>
        <v/>
      </c>
      <c r="E63" s="178"/>
      <c r="F63" s="178"/>
      <c r="G63" s="178"/>
      <c r="H63" s="178"/>
      <c r="I63" s="178"/>
      <c r="J63" s="179"/>
      <c r="K63" s="181"/>
      <c r="L63" s="62"/>
    </row>
    <row r="64" spans="1:14" ht="24.95" customHeight="1" x14ac:dyDescent="0.25">
      <c r="A64" s="192" t="s">
        <v>98</v>
      </c>
      <c r="B64" s="193">
        <v>349</v>
      </c>
      <c r="C64" s="194" t="s">
        <v>99</v>
      </c>
      <c r="D64" s="156" t="str">
        <f t="shared" si="1"/>
        <v/>
      </c>
      <c r="E64" s="178"/>
      <c r="F64" s="178"/>
      <c r="G64" s="178"/>
      <c r="H64" s="178"/>
      <c r="I64" s="178"/>
      <c r="J64" s="179"/>
      <c r="K64" s="181"/>
      <c r="L64" s="62"/>
    </row>
    <row r="65" spans="1:12" ht="24.95" customHeight="1" x14ac:dyDescent="0.25">
      <c r="A65" s="192" t="s">
        <v>80</v>
      </c>
      <c r="B65" s="193">
        <v>338</v>
      </c>
      <c r="C65" s="194" t="s">
        <v>217</v>
      </c>
      <c r="D65" s="156" t="str">
        <f t="shared" si="1"/>
        <v/>
      </c>
      <c r="E65" s="178"/>
      <c r="F65" s="178"/>
      <c r="G65" s="178"/>
      <c r="H65" s="178"/>
      <c r="I65" s="178"/>
      <c r="J65" s="179"/>
      <c r="K65" s="181"/>
      <c r="L65" s="62"/>
    </row>
    <row r="66" spans="1:12" ht="24.95" customHeight="1" x14ac:dyDescent="0.25">
      <c r="A66" s="192" t="s">
        <v>102</v>
      </c>
      <c r="B66" s="193">
        <v>351</v>
      </c>
      <c r="C66" s="194" t="s">
        <v>218</v>
      </c>
      <c r="D66" s="156" t="str">
        <f t="shared" si="1"/>
        <v/>
      </c>
      <c r="E66" s="178"/>
      <c r="F66" s="178"/>
      <c r="G66" s="178"/>
      <c r="H66" s="178"/>
      <c r="I66" s="178"/>
      <c r="J66" s="179"/>
      <c r="K66" s="181"/>
      <c r="L66" s="62"/>
    </row>
    <row r="67" spans="1:12" ht="24.95" customHeight="1" x14ac:dyDescent="0.25">
      <c r="A67" s="192" t="s">
        <v>103</v>
      </c>
      <c r="B67" s="193">
        <v>352</v>
      </c>
      <c r="C67" s="194" t="s">
        <v>104</v>
      </c>
      <c r="D67" s="156" t="str">
        <f t="shared" si="1"/>
        <v/>
      </c>
      <c r="E67" s="178"/>
      <c r="F67" s="178"/>
      <c r="G67" s="178"/>
      <c r="H67" s="178"/>
      <c r="I67" s="178"/>
      <c r="J67" s="179"/>
      <c r="K67" s="181"/>
      <c r="L67" s="62"/>
    </row>
    <row r="68" spans="1:12" ht="24.95" customHeight="1" x14ac:dyDescent="0.25">
      <c r="A68" s="192" t="s">
        <v>105</v>
      </c>
      <c r="B68" s="193">
        <v>353</v>
      </c>
      <c r="C68" s="194" t="s">
        <v>228</v>
      </c>
      <c r="D68" s="156" t="str">
        <f t="shared" si="1"/>
        <v/>
      </c>
      <c r="E68" s="178"/>
      <c r="F68" s="178"/>
      <c r="G68" s="178"/>
      <c r="H68" s="178"/>
      <c r="I68" s="178"/>
      <c r="J68" s="179"/>
      <c r="K68" s="181"/>
      <c r="L68" s="62"/>
    </row>
    <row r="69" spans="1:12" ht="24.95" customHeight="1" x14ac:dyDescent="0.25">
      <c r="A69" s="192" t="s">
        <v>107</v>
      </c>
      <c r="B69" s="193">
        <v>354</v>
      </c>
      <c r="C69" s="194" t="s">
        <v>108</v>
      </c>
      <c r="D69" s="156" t="str">
        <f t="shared" si="1"/>
        <v/>
      </c>
      <c r="E69" s="178"/>
      <c r="F69" s="178"/>
      <c r="G69" s="178"/>
      <c r="H69" s="178"/>
      <c r="I69" s="178"/>
      <c r="J69" s="179"/>
      <c r="K69" s="181"/>
      <c r="L69" s="62"/>
    </row>
    <row r="70" spans="1:12" ht="24.95" customHeight="1" x14ac:dyDescent="0.25">
      <c r="A70" s="192" t="s">
        <v>109</v>
      </c>
      <c r="B70" s="193">
        <v>355</v>
      </c>
      <c r="C70" s="194" t="s">
        <v>110</v>
      </c>
      <c r="D70" s="156" t="str">
        <f t="shared" si="1"/>
        <v/>
      </c>
      <c r="E70" s="178"/>
      <c r="F70" s="178"/>
      <c r="G70" s="178"/>
      <c r="H70" s="178"/>
      <c r="I70" s="178"/>
      <c r="J70" s="179"/>
      <c r="K70" s="181"/>
      <c r="L70" s="62"/>
    </row>
    <row r="71" spans="1:12" ht="24.95" customHeight="1" x14ac:dyDescent="0.25">
      <c r="A71" s="192" t="s">
        <v>111</v>
      </c>
      <c r="B71" s="193">
        <v>356</v>
      </c>
      <c r="C71" s="194" t="s">
        <v>112</v>
      </c>
      <c r="D71" s="156" t="str">
        <f t="shared" si="1"/>
        <v/>
      </c>
      <c r="E71" s="178"/>
      <c r="F71" s="178"/>
      <c r="G71" s="178"/>
      <c r="H71" s="178"/>
      <c r="I71" s="178"/>
      <c r="J71" s="179"/>
      <c r="K71" s="181"/>
      <c r="L71" s="62"/>
    </row>
    <row r="72" spans="1:12" ht="24.95" customHeight="1" x14ac:dyDescent="0.25">
      <c r="A72" s="192" t="s">
        <v>229</v>
      </c>
      <c r="B72" s="193">
        <v>374</v>
      </c>
      <c r="C72" s="194" t="s">
        <v>230</v>
      </c>
      <c r="D72" s="156" t="str">
        <f t="shared" si="1"/>
        <v/>
      </c>
      <c r="E72" s="178"/>
      <c r="F72" s="178"/>
      <c r="G72" s="178"/>
      <c r="H72" s="178"/>
      <c r="I72" s="178"/>
      <c r="J72" s="179"/>
      <c r="K72" s="181"/>
      <c r="L72" s="62"/>
    </row>
    <row r="73" spans="1:12" ht="24.95" customHeight="1" x14ac:dyDescent="0.25">
      <c r="A73" s="192" t="s">
        <v>113</v>
      </c>
      <c r="B73" s="193">
        <v>357</v>
      </c>
      <c r="C73" s="194" t="s">
        <v>114</v>
      </c>
      <c r="D73" s="156">
        <f t="shared" si="1"/>
        <v>51450.07</v>
      </c>
      <c r="E73" s="178">
        <v>38818.25</v>
      </c>
      <c r="F73" s="178">
        <v>12631.82</v>
      </c>
      <c r="G73" s="178"/>
      <c r="H73" s="178"/>
      <c r="I73" s="178"/>
      <c r="J73" s="179"/>
      <c r="K73" s="181"/>
      <c r="L73" s="62"/>
    </row>
    <row r="74" spans="1:12" ht="24.95" customHeight="1" x14ac:dyDescent="0.25">
      <c r="A74" s="192" t="s">
        <v>120</v>
      </c>
      <c r="B74" s="193">
        <v>361</v>
      </c>
      <c r="C74" s="194" t="s">
        <v>219</v>
      </c>
      <c r="D74" s="156" t="str">
        <f t="shared" si="1"/>
        <v/>
      </c>
      <c r="E74" s="178"/>
      <c r="F74" s="178"/>
      <c r="G74" s="178"/>
      <c r="H74" s="178"/>
      <c r="I74" s="178"/>
      <c r="J74" s="179"/>
      <c r="K74" s="181"/>
      <c r="L74" s="62"/>
    </row>
    <row r="75" spans="1:12" ht="24.95" customHeight="1" x14ac:dyDescent="0.25">
      <c r="A75" s="192" t="s">
        <v>121</v>
      </c>
      <c r="B75" s="193">
        <v>362</v>
      </c>
      <c r="C75" s="194" t="s">
        <v>231</v>
      </c>
      <c r="D75" s="156">
        <f t="shared" si="1"/>
        <v>91998.47</v>
      </c>
      <c r="E75" s="178">
        <v>60423.12</v>
      </c>
      <c r="F75" s="178">
        <v>22477.06</v>
      </c>
      <c r="G75" s="178"/>
      <c r="H75" s="178">
        <v>9098.2900000000009</v>
      </c>
      <c r="I75" s="178"/>
      <c r="J75" s="179"/>
      <c r="K75" s="181"/>
      <c r="L75" s="62"/>
    </row>
    <row r="76" spans="1:12" ht="24.95" customHeight="1" x14ac:dyDescent="0.25">
      <c r="A76" s="192" t="s">
        <v>123</v>
      </c>
      <c r="B76" s="193">
        <v>364</v>
      </c>
      <c r="C76" s="194" t="s">
        <v>220</v>
      </c>
      <c r="D76" s="156" t="str">
        <f t="shared" si="1"/>
        <v/>
      </c>
      <c r="E76" s="178"/>
      <c r="F76" s="178"/>
      <c r="G76" s="178"/>
      <c r="H76" s="178"/>
      <c r="I76" s="178"/>
      <c r="J76" s="179"/>
      <c r="K76" s="181"/>
      <c r="L76" s="62"/>
    </row>
    <row r="77" spans="1:12" ht="24.95" customHeight="1" x14ac:dyDescent="0.25">
      <c r="A77" s="192" t="s">
        <v>124</v>
      </c>
      <c r="B77" s="193">
        <v>365</v>
      </c>
      <c r="C77" s="194" t="s">
        <v>125</v>
      </c>
      <c r="D77" s="156" t="str">
        <f t="shared" si="1"/>
        <v/>
      </c>
      <c r="E77" s="178"/>
      <c r="F77" s="178"/>
      <c r="G77" s="178"/>
      <c r="H77" s="178"/>
      <c r="I77" s="178"/>
      <c r="J77" s="179"/>
      <c r="K77" s="181"/>
      <c r="L77" s="62"/>
    </row>
    <row r="78" spans="1:12" ht="24.95" customHeight="1" x14ac:dyDescent="0.25">
      <c r="A78" s="192" t="s">
        <v>126</v>
      </c>
      <c r="B78" s="193">
        <v>366</v>
      </c>
      <c r="C78" s="194" t="s">
        <v>232</v>
      </c>
      <c r="D78" s="156" t="str">
        <f t="shared" si="1"/>
        <v/>
      </c>
      <c r="E78" s="178"/>
      <c r="F78" s="178"/>
      <c r="G78" s="178"/>
      <c r="H78" s="178"/>
      <c r="I78" s="178"/>
      <c r="J78" s="179"/>
      <c r="K78" s="181"/>
      <c r="L78" s="62"/>
    </row>
    <row r="79" spans="1:12" ht="24.95" customHeight="1" x14ac:dyDescent="0.25">
      <c r="A79" s="192" t="s">
        <v>127</v>
      </c>
      <c r="B79" s="193">
        <v>368</v>
      </c>
      <c r="C79" s="194" t="s">
        <v>128</v>
      </c>
      <c r="D79" s="156">
        <f t="shared" si="1"/>
        <v>23556.670000000002</v>
      </c>
      <c r="E79" s="178">
        <v>17799.080000000002</v>
      </c>
      <c r="F79" s="178">
        <v>5411.27</v>
      </c>
      <c r="G79" s="178"/>
      <c r="H79" s="178">
        <v>179.52</v>
      </c>
      <c r="I79" s="178">
        <v>166.8</v>
      </c>
      <c r="J79" s="179"/>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2">IF(SUM(E81:K81)&gt;0,(SUM(E81:K81)),"")</f>
        <v/>
      </c>
      <c r="E81" s="176"/>
      <c r="F81" s="176"/>
      <c r="G81" s="176"/>
      <c r="H81" s="176"/>
      <c r="I81" s="176"/>
      <c r="J81" s="176"/>
      <c r="K81" s="176"/>
      <c r="L81" s="62"/>
    </row>
    <row r="82" spans="1:12" ht="24.95" customHeight="1" x14ac:dyDescent="0.25">
      <c r="A82" s="169"/>
      <c r="B82" s="171"/>
      <c r="C82" s="170"/>
      <c r="D82" s="156" t="str">
        <f t="shared" si="2"/>
        <v/>
      </c>
      <c r="E82" s="176"/>
      <c r="F82" s="176"/>
      <c r="G82" s="176"/>
      <c r="H82" s="176"/>
      <c r="I82" s="176"/>
      <c r="J82" s="176"/>
      <c r="K82" s="176"/>
      <c r="L82" s="62"/>
    </row>
    <row r="83" spans="1:12" ht="24.95" customHeight="1" x14ac:dyDescent="0.25">
      <c r="A83" s="169"/>
      <c r="B83" s="171"/>
      <c r="C83" s="170"/>
      <c r="D83" s="156" t="str">
        <f t="shared" si="2"/>
        <v/>
      </c>
      <c r="E83" s="176"/>
      <c r="F83" s="176"/>
      <c r="G83" s="176"/>
      <c r="H83" s="176"/>
      <c r="I83" s="176"/>
      <c r="J83" s="176"/>
      <c r="K83" s="176"/>
      <c r="L83" s="62"/>
    </row>
    <row r="84" spans="1:12" ht="24.95" customHeight="1" x14ac:dyDescent="0.25">
      <c r="A84" s="169"/>
      <c r="B84" s="171"/>
      <c r="C84" s="170"/>
      <c r="D84" s="156" t="str">
        <f t="shared" si="2"/>
        <v/>
      </c>
      <c r="E84" s="176"/>
      <c r="F84" s="176"/>
      <c r="G84" s="176"/>
      <c r="H84" s="176"/>
      <c r="I84" s="176"/>
      <c r="J84" s="176"/>
      <c r="K84" s="176"/>
      <c r="L84" s="62"/>
    </row>
    <row r="85" spans="1:12" ht="46.5" customHeight="1" x14ac:dyDescent="0.25">
      <c r="A85" s="169"/>
      <c r="B85" s="171"/>
      <c r="C85" s="170"/>
      <c r="D85" s="156" t="str">
        <f t="shared" si="2"/>
        <v/>
      </c>
      <c r="E85" s="176"/>
      <c r="F85" s="176"/>
      <c r="G85" s="176"/>
      <c r="H85" s="176"/>
      <c r="I85" s="176"/>
      <c r="J85" s="176"/>
      <c r="K85" s="176"/>
      <c r="L85" s="62"/>
    </row>
    <row r="86" spans="1:12" ht="24.95" customHeight="1" x14ac:dyDescent="0.25">
      <c r="A86" s="169"/>
      <c r="B86" s="171"/>
      <c r="C86" s="170"/>
      <c r="D86" s="156" t="str">
        <f t="shared" si="2"/>
        <v/>
      </c>
      <c r="E86" s="176"/>
      <c r="F86" s="176"/>
      <c r="G86" s="176"/>
      <c r="H86" s="176"/>
      <c r="I86" s="176"/>
      <c r="J86" s="176"/>
      <c r="K86" s="176"/>
      <c r="L86" s="62"/>
    </row>
    <row r="87" spans="1:12" ht="24.95" customHeight="1" x14ac:dyDescent="0.25">
      <c r="A87" s="169"/>
      <c r="B87" s="171"/>
      <c r="C87" s="170"/>
      <c r="D87" s="156" t="str">
        <f t="shared" si="2"/>
        <v/>
      </c>
      <c r="E87" s="176"/>
      <c r="F87" s="176"/>
      <c r="G87" s="176"/>
      <c r="H87" s="176"/>
      <c r="I87" s="176"/>
      <c r="J87" s="176"/>
      <c r="K87" s="176"/>
      <c r="L87" s="62"/>
    </row>
    <row r="88" spans="1:12" ht="24.95" customHeight="1" x14ac:dyDescent="0.25">
      <c r="A88" s="169"/>
      <c r="B88" s="171"/>
      <c r="C88" s="170"/>
      <c r="D88" s="156" t="str">
        <f t="shared" si="2"/>
        <v/>
      </c>
      <c r="E88" s="176"/>
      <c r="F88" s="176"/>
      <c r="G88" s="176"/>
      <c r="H88" s="176"/>
      <c r="I88" s="176"/>
      <c r="J88" s="176"/>
      <c r="K88" s="176"/>
      <c r="L88" s="62"/>
    </row>
    <row r="89" spans="1:12" ht="24.95" customHeight="1" x14ac:dyDescent="0.25">
      <c r="A89" s="169"/>
      <c r="B89" s="171"/>
      <c r="C89" s="170"/>
      <c r="D89" s="156" t="str">
        <f t="shared" si="2"/>
        <v/>
      </c>
      <c r="E89" s="176"/>
      <c r="F89" s="176"/>
      <c r="G89" s="176"/>
      <c r="H89" s="176"/>
      <c r="I89" s="176"/>
      <c r="J89" s="176"/>
      <c r="K89" s="176"/>
      <c r="L89" s="62"/>
    </row>
    <row r="90" spans="1:12" ht="24.95" customHeight="1" x14ac:dyDescent="0.25">
      <c r="A90" s="169"/>
      <c r="B90" s="171"/>
      <c r="C90" s="170"/>
      <c r="D90" s="156" t="str">
        <f t="shared" si="2"/>
        <v/>
      </c>
      <c r="E90" s="176"/>
      <c r="F90" s="176"/>
      <c r="G90" s="176"/>
      <c r="H90" s="176"/>
      <c r="I90" s="176"/>
      <c r="J90" s="176"/>
      <c r="K90" s="176"/>
      <c r="L90" s="62"/>
    </row>
    <row r="91" spans="1:12" ht="24.95" customHeight="1" x14ac:dyDescent="0.25">
      <c r="A91" s="169"/>
      <c r="B91" s="171"/>
      <c r="C91" s="170"/>
      <c r="D91" s="156" t="str">
        <f t="shared" si="2"/>
        <v/>
      </c>
      <c r="E91" s="176"/>
      <c r="F91" s="176"/>
      <c r="G91" s="176"/>
      <c r="H91" s="176"/>
      <c r="I91" s="176"/>
      <c r="J91" s="176"/>
      <c r="K91" s="176"/>
      <c r="L91" s="62"/>
    </row>
    <row r="92" spans="1:12" ht="24.95" customHeight="1" x14ac:dyDescent="0.25">
      <c r="A92" s="169"/>
      <c r="B92" s="171"/>
      <c r="C92" s="170"/>
      <c r="D92" s="156" t="str">
        <f t="shared" si="2"/>
        <v/>
      </c>
      <c r="E92" s="176"/>
      <c r="F92" s="176"/>
      <c r="G92" s="176"/>
      <c r="H92" s="176"/>
      <c r="I92" s="176"/>
      <c r="J92" s="176"/>
      <c r="K92" s="176"/>
      <c r="L92" s="62"/>
    </row>
    <row r="93" spans="1:12" ht="24.95" customHeight="1" x14ac:dyDescent="0.25">
      <c r="A93" s="169"/>
      <c r="B93" s="171"/>
      <c r="C93" s="170"/>
      <c r="D93" s="156" t="str">
        <f t="shared" si="2"/>
        <v/>
      </c>
      <c r="E93" s="176"/>
      <c r="F93" s="176"/>
      <c r="G93" s="176"/>
      <c r="H93" s="176"/>
      <c r="I93" s="176"/>
      <c r="J93" s="176"/>
      <c r="K93" s="176"/>
      <c r="L93" s="62"/>
    </row>
    <row r="94" spans="1:12" ht="24.95" customHeight="1" thickBot="1" x14ac:dyDescent="0.3">
      <c r="A94" s="172"/>
      <c r="B94" s="173"/>
      <c r="C94" s="174"/>
      <c r="D94" s="157" t="str">
        <f t="shared" si="2"/>
        <v/>
      </c>
      <c r="E94" s="177"/>
      <c r="F94" s="177"/>
      <c r="G94" s="177"/>
      <c r="H94" s="177"/>
      <c r="I94" s="177"/>
      <c r="J94" s="177"/>
      <c r="K94" s="177"/>
      <c r="L94" s="62"/>
    </row>
    <row r="95" spans="1:12" ht="24.95" customHeight="1" thickBot="1" x14ac:dyDescent="0.3">
      <c r="A95" s="254" t="s">
        <v>233</v>
      </c>
      <c r="B95" s="255"/>
      <c r="C95" s="255"/>
      <c r="D95" s="158">
        <f>SUM(D17:D94)</f>
        <v>1096817.6499999999</v>
      </c>
      <c r="E95" s="103">
        <f t="shared" ref="E95:K95" si="3">SUM(E17:E94)</f>
        <v>777957.55999999994</v>
      </c>
      <c r="F95" s="103">
        <f t="shared" si="3"/>
        <v>237124.44999999998</v>
      </c>
      <c r="G95" s="103">
        <f t="shared" si="3"/>
        <v>0</v>
      </c>
      <c r="H95" s="103">
        <f t="shared" si="3"/>
        <v>46359.209999999992</v>
      </c>
      <c r="I95" s="103">
        <f t="shared" si="3"/>
        <v>35376.430000000008</v>
      </c>
      <c r="J95" s="103">
        <f t="shared" si="3"/>
        <v>0</v>
      </c>
      <c r="K95" s="103">
        <f t="shared" si="3"/>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E78" sqref="E78"/>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293278.72000000003</v>
      </c>
      <c r="M2" s="207" t="s">
        <v>183</v>
      </c>
      <c r="N2" s="207"/>
    </row>
    <row r="3" spans="1:25" ht="30" customHeight="1" x14ac:dyDescent="0.25">
      <c r="A3" s="242"/>
      <c r="B3" s="242"/>
      <c r="C3" s="242"/>
      <c r="D3" s="242"/>
      <c r="E3" s="242"/>
      <c r="F3" s="74"/>
      <c r="G3" s="266" t="s">
        <v>184</v>
      </c>
      <c r="H3" s="267"/>
      <c r="I3" s="267"/>
      <c r="J3" s="267"/>
      <c r="K3" s="60"/>
      <c r="M3" s="237" t="s">
        <v>130</v>
      </c>
      <c r="N3" s="237"/>
    </row>
    <row r="4" spans="1:25" ht="30" customHeight="1" x14ac:dyDescent="0.25">
      <c r="A4" s="242"/>
      <c r="B4" s="242"/>
      <c r="C4" s="242"/>
      <c r="D4" s="242"/>
      <c r="E4" s="242"/>
      <c r="F4" s="74"/>
      <c r="G4" s="262" t="s">
        <v>185</v>
      </c>
      <c r="H4" s="263"/>
      <c r="I4" s="263"/>
      <c r="J4" s="263"/>
      <c r="K4" s="60">
        <v>103499.97</v>
      </c>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396778.69000000006</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396778.69</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242</v>
      </c>
      <c r="C11" s="257"/>
      <c r="D11" s="198" t="s">
        <v>254</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165" t="s">
        <v>167</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f t="shared" si="0"/>
        <v>59055.109999999986</v>
      </c>
      <c r="E19" s="178">
        <v>34293.49</v>
      </c>
      <c r="F19" s="178">
        <v>9430.0499999999993</v>
      </c>
      <c r="G19" s="178">
        <v>6284.59</v>
      </c>
      <c r="H19" s="178">
        <v>5141.9799999999996</v>
      </c>
      <c r="I19" s="178">
        <v>0</v>
      </c>
      <c r="J19" s="179">
        <v>3905</v>
      </c>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f t="shared" si="0"/>
        <v>47350.04</v>
      </c>
      <c r="E27" s="178">
        <v>24216.74</v>
      </c>
      <c r="F27" s="178">
        <v>9128.73</v>
      </c>
      <c r="G27" s="178">
        <v>472.09</v>
      </c>
      <c r="H27" s="178">
        <v>7843.29</v>
      </c>
      <c r="I27" s="178">
        <v>5689.19</v>
      </c>
      <c r="J27" s="179"/>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58566.03</v>
      </c>
      <c r="E29" s="178">
        <v>35118.46</v>
      </c>
      <c r="F29" s="178">
        <v>14874.76</v>
      </c>
      <c r="G29" s="178">
        <v>6727.81</v>
      </c>
      <c r="H29" s="178">
        <v>0</v>
      </c>
      <c r="I29" s="178"/>
      <c r="J29" s="179">
        <v>1845</v>
      </c>
      <c r="K29" s="181"/>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f t="shared" si="0"/>
        <v>5860.66</v>
      </c>
      <c r="E31" s="178">
        <v>1020</v>
      </c>
      <c r="F31" s="178">
        <v>84.46</v>
      </c>
      <c r="G31" s="178">
        <v>593.35</v>
      </c>
      <c r="H31" s="178">
        <v>4162.8500000000004</v>
      </c>
      <c r="I31" s="178">
        <v>0</v>
      </c>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t="str">
        <f t="shared" si="0"/>
        <v/>
      </c>
      <c r="E34" s="178"/>
      <c r="F34" s="178"/>
      <c r="G34" s="178"/>
      <c r="H34" s="178"/>
      <c r="I34" s="178"/>
      <c r="J34" s="179"/>
      <c r="K34" s="181"/>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t="str">
        <f t="shared" si="0"/>
        <v/>
      </c>
      <c r="E36" s="178"/>
      <c r="F36" s="178"/>
      <c r="G36" s="178"/>
      <c r="H36" s="178"/>
      <c r="I36" s="178"/>
      <c r="J36" s="179"/>
      <c r="K36" s="181"/>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f t="shared" si="0"/>
        <v>13496.869999999999</v>
      </c>
      <c r="E40" s="178">
        <v>0</v>
      </c>
      <c r="F40" s="178">
        <v>0</v>
      </c>
      <c r="G40" s="178">
        <v>1752.66</v>
      </c>
      <c r="H40" s="178">
        <v>11109.21</v>
      </c>
      <c r="I40" s="178">
        <v>0</v>
      </c>
      <c r="J40" s="179">
        <v>635</v>
      </c>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f t="shared" si="0"/>
        <v>80290.179999999993</v>
      </c>
      <c r="E53" s="178">
        <v>45889.78</v>
      </c>
      <c r="F53" s="178">
        <v>13636.1</v>
      </c>
      <c r="G53" s="178">
        <v>1241.08</v>
      </c>
      <c r="H53" s="178">
        <v>15676.94</v>
      </c>
      <c r="I53" s="178">
        <v>3846.28</v>
      </c>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t="str">
        <f t="shared" si="0"/>
        <v/>
      </c>
      <c r="E61" s="178"/>
      <c r="F61" s="178"/>
      <c r="G61" s="178"/>
      <c r="H61" s="178"/>
      <c r="I61" s="178"/>
      <c r="J61" s="179"/>
      <c r="K61" s="181"/>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t="str">
        <f t="shared" si="0"/>
        <v/>
      </c>
      <c r="E69" s="178"/>
      <c r="F69" s="178"/>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t="str">
        <f t="shared" si="0"/>
        <v/>
      </c>
      <c r="E74" s="178"/>
      <c r="F74" s="178"/>
      <c r="G74" s="178"/>
      <c r="H74" s="178"/>
      <c r="I74" s="178"/>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f t="shared" si="0"/>
        <v>28659.83</v>
      </c>
      <c r="E79" s="178">
        <v>20334.080000000002</v>
      </c>
      <c r="F79" s="178">
        <v>8325.75</v>
      </c>
      <c r="G79" s="178">
        <v>0</v>
      </c>
      <c r="H79" s="178">
        <v>0</v>
      </c>
      <c r="I79" s="178">
        <v>0</v>
      </c>
      <c r="J79" s="179">
        <v>0</v>
      </c>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293278.72000000003</v>
      </c>
      <c r="E95" s="158">
        <f t="shared" ref="E95:K95" si="2">SUM(E17:E94)</f>
        <v>160872.54999999999</v>
      </c>
      <c r="F95" s="158">
        <f t="shared" si="2"/>
        <v>55479.85</v>
      </c>
      <c r="G95" s="158">
        <f t="shared" si="2"/>
        <v>17071.580000000002</v>
      </c>
      <c r="H95" s="158">
        <f t="shared" si="2"/>
        <v>43934.270000000004</v>
      </c>
      <c r="I95" s="158">
        <f t="shared" si="2"/>
        <v>9535.4699999999993</v>
      </c>
      <c r="J95" s="158">
        <f t="shared" si="2"/>
        <v>6385</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0" t="s">
        <v>147</v>
      </c>
      <c r="N1" s="220"/>
    </row>
    <row r="2" spans="1:25" ht="30" customHeight="1" x14ac:dyDescent="0.25">
      <c r="A2" s="242" t="s">
        <v>200</v>
      </c>
      <c r="B2" s="242"/>
      <c r="C2" s="242"/>
      <c r="D2" s="242"/>
      <c r="E2" s="242"/>
      <c r="F2" s="74"/>
      <c r="G2" s="264" t="s">
        <v>142</v>
      </c>
      <c r="H2" s="265"/>
      <c r="I2" s="265"/>
      <c r="J2" s="265"/>
      <c r="K2" s="162">
        <f>D95</f>
        <v>223025.82</v>
      </c>
      <c r="M2" s="207" t="s">
        <v>183</v>
      </c>
      <c r="N2" s="207"/>
    </row>
    <row r="3" spans="1:25" ht="30" customHeight="1" x14ac:dyDescent="0.25">
      <c r="A3" s="242"/>
      <c r="B3" s="242"/>
      <c r="C3" s="242"/>
      <c r="D3" s="242"/>
      <c r="E3" s="242"/>
      <c r="F3" s="74"/>
      <c r="G3" s="266" t="s">
        <v>184</v>
      </c>
      <c r="H3" s="267"/>
      <c r="I3" s="267"/>
      <c r="J3" s="267"/>
      <c r="K3" s="60">
        <v>21062.1</v>
      </c>
      <c r="M3" s="237" t="s">
        <v>130</v>
      </c>
      <c r="N3" s="237"/>
    </row>
    <row r="4" spans="1:25" ht="30" customHeight="1" x14ac:dyDescent="0.25">
      <c r="A4" s="242"/>
      <c r="B4" s="242"/>
      <c r="C4" s="242"/>
      <c r="D4" s="242"/>
      <c r="E4" s="242"/>
      <c r="F4" s="74"/>
      <c r="G4" s="262" t="s">
        <v>185</v>
      </c>
      <c r="H4" s="263"/>
      <c r="I4" s="263"/>
      <c r="J4" s="263"/>
      <c r="K4" s="60"/>
      <c r="L4" s="65"/>
      <c r="M4" s="207" t="s">
        <v>188</v>
      </c>
      <c r="N4" s="207"/>
      <c r="O4" s="61"/>
      <c r="P4" s="61"/>
      <c r="Q4" s="61"/>
      <c r="R4" s="61"/>
      <c r="S4" s="61"/>
      <c r="T4" s="61"/>
      <c r="U4" s="61"/>
      <c r="V4" s="61"/>
      <c r="W4" s="61"/>
      <c r="X4" s="61"/>
      <c r="Y4" s="61"/>
    </row>
    <row r="5" spans="1:25" ht="30" customHeight="1" x14ac:dyDescent="0.25">
      <c r="A5" s="236"/>
      <c r="B5" s="236"/>
      <c r="C5" s="236"/>
      <c r="D5" s="236"/>
      <c r="E5" s="236"/>
      <c r="F5" s="74"/>
      <c r="G5" s="262" t="s">
        <v>187</v>
      </c>
      <c r="H5" s="263"/>
      <c r="I5" s="263"/>
      <c r="J5" s="263"/>
      <c r="K5" s="60"/>
      <c r="L5" s="59"/>
      <c r="M5" s="207" t="s">
        <v>189</v>
      </c>
      <c r="N5" s="207"/>
      <c r="O5" s="61"/>
      <c r="P5" s="61"/>
      <c r="Q5" s="61"/>
      <c r="R5" s="61"/>
      <c r="S5" s="61"/>
      <c r="T5" s="61"/>
      <c r="U5" s="61"/>
      <c r="V5" s="61"/>
      <c r="W5" s="61"/>
      <c r="X5" s="61"/>
      <c r="Y5" s="61"/>
    </row>
    <row r="6" spans="1:25" ht="43.5" customHeight="1" thickBot="1" x14ac:dyDescent="0.3">
      <c r="F6" s="74"/>
      <c r="G6" s="258" t="s">
        <v>143</v>
      </c>
      <c r="H6" s="259"/>
      <c r="I6" s="259"/>
      <c r="J6" s="259"/>
      <c r="K6" s="163">
        <f>SUM(K2:K5)</f>
        <v>244087.92</v>
      </c>
      <c r="L6" s="59"/>
      <c r="M6" s="207" t="s">
        <v>146</v>
      </c>
      <c r="N6" s="207"/>
      <c r="O6" s="67"/>
      <c r="P6" s="67"/>
      <c r="Q6" s="67"/>
      <c r="R6" s="67"/>
      <c r="S6" s="67"/>
      <c r="T6" s="67"/>
      <c r="U6" s="67"/>
      <c r="V6" s="67"/>
      <c r="W6" s="67"/>
      <c r="X6" s="67"/>
      <c r="Y6" s="67"/>
    </row>
    <row r="7" spans="1:25" ht="66" customHeight="1" thickBot="1" x14ac:dyDescent="0.3">
      <c r="A7" s="74"/>
      <c r="B7" s="74"/>
      <c r="D7" s="74" t="s">
        <v>235</v>
      </c>
      <c r="F7" s="74"/>
      <c r="G7" s="258" t="s">
        <v>144</v>
      </c>
      <c r="H7" s="259"/>
      <c r="I7" s="259"/>
      <c r="J7" s="259"/>
      <c r="K7" s="164">
        <v>244087.92</v>
      </c>
      <c r="M7" s="207" t="s">
        <v>190</v>
      </c>
      <c r="N7" s="207"/>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0"/>
      <c r="B9" s="224" t="s">
        <v>149</v>
      </c>
      <c r="C9" s="225"/>
      <c r="D9" s="230" t="s">
        <v>5</v>
      </c>
      <c r="E9" s="70" t="s">
        <v>6</v>
      </c>
      <c r="F9" s="71"/>
      <c r="G9" s="71"/>
      <c r="H9" s="71"/>
      <c r="I9" s="71"/>
      <c r="J9" s="71"/>
      <c r="K9" s="72"/>
      <c r="L9" s="73"/>
      <c r="M9" s="220" t="s">
        <v>133</v>
      </c>
      <c r="N9" s="220"/>
      <c r="O9" s="68"/>
      <c r="P9" s="68"/>
      <c r="Q9" s="68"/>
      <c r="R9" s="68"/>
      <c r="S9" s="68"/>
      <c r="T9" s="68"/>
      <c r="U9" s="68"/>
      <c r="V9" s="68"/>
      <c r="W9" s="68"/>
      <c r="X9" s="68"/>
      <c r="Y9" s="68"/>
    </row>
    <row r="10" spans="1:25" s="74" customFormat="1" ht="24.95" customHeight="1" thickBot="1" x14ac:dyDescent="0.3">
      <c r="A10" s="261"/>
      <c r="B10" s="226"/>
      <c r="C10" s="227"/>
      <c r="D10" s="231"/>
      <c r="E10" s="75" t="s">
        <v>234</v>
      </c>
      <c r="F10" s="76"/>
      <c r="G10" s="76"/>
      <c r="H10" s="76"/>
      <c r="I10" s="76"/>
      <c r="J10" s="76"/>
      <c r="K10" s="77"/>
      <c r="L10" s="73"/>
      <c r="M10" s="233" t="s">
        <v>191</v>
      </c>
      <c r="N10" s="234"/>
      <c r="O10" s="78"/>
      <c r="P10" s="78"/>
      <c r="Q10" s="78"/>
      <c r="R10" s="78"/>
      <c r="S10" s="78"/>
      <c r="T10" s="78"/>
      <c r="U10" s="78"/>
      <c r="V10" s="78"/>
      <c r="W10" s="78"/>
      <c r="X10" s="78"/>
      <c r="Y10" s="78"/>
    </row>
    <row r="11" spans="1:25" s="74" customFormat="1" ht="30.75" customHeight="1" thickBot="1" x14ac:dyDescent="0.3">
      <c r="A11" s="105" t="s">
        <v>151</v>
      </c>
      <c r="B11" s="256" t="s">
        <v>243</v>
      </c>
      <c r="C11" s="257"/>
      <c r="D11" s="198" t="s">
        <v>255</v>
      </c>
      <c r="E11" s="75" t="s">
        <v>167</v>
      </c>
      <c r="F11" s="76"/>
      <c r="G11" s="76"/>
      <c r="H11" s="76"/>
      <c r="I11" s="76"/>
      <c r="J11" s="76"/>
      <c r="K11" s="77"/>
      <c r="L11" s="79"/>
      <c r="M11" s="234"/>
      <c r="N11" s="234"/>
      <c r="O11" s="78"/>
      <c r="P11" s="78"/>
      <c r="Q11" s="78"/>
      <c r="R11" s="78"/>
      <c r="S11" s="78"/>
      <c r="T11" s="78"/>
      <c r="U11" s="78"/>
      <c r="V11" s="78"/>
      <c r="W11" s="78"/>
      <c r="X11" s="78"/>
      <c r="Y11" s="78"/>
    </row>
    <row r="12" spans="1:25" s="74" customFormat="1" ht="35.1" customHeight="1" thickBot="1" x14ac:dyDescent="0.3">
      <c r="A12" s="105" t="s">
        <v>168</v>
      </c>
      <c r="B12" s="252" t="str">
        <f>Central!B12</f>
        <v>NAVIT- Northern Arizona Vocational Institute of Technology</v>
      </c>
      <c r="C12" s="252"/>
      <c r="D12" s="197" t="str">
        <f>Central!D12</f>
        <v>090835</v>
      </c>
      <c r="E12" s="80" t="s">
        <v>145</v>
      </c>
      <c r="F12" s="81"/>
      <c r="G12" s="81"/>
      <c r="H12" s="81"/>
      <c r="I12" s="81"/>
      <c r="J12" s="81"/>
      <c r="K12" s="82"/>
      <c r="L12" s="83"/>
      <c r="M12" s="234"/>
      <c r="N12" s="234"/>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4"/>
      <c r="N13" s="234"/>
    </row>
    <row r="14" spans="1:25" ht="35.1" customHeight="1" thickBot="1" x14ac:dyDescent="0.3">
      <c r="A14" s="153"/>
      <c r="B14" s="107"/>
      <c r="C14" s="153"/>
      <c r="D14" s="108"/>
      <c r="E14" s="213" t="s">
        <v>8</v>
      </c>
      <c r="F14" s="214"/>
      <c r="G14" s="214"/>
      <c r="H14" s="214"/>
      <c r="I14" s="214"/>
      <c r="J14" s="214"/>
      <c r="K14" s="215"/>
      <c r="M14" s="234" t="s">
        <v>192</v>
      </c>
      <c r="N14" s="234"/>
      <c r="O14" s="87"/>
      <c r="P14" s="87"/>
      <c r="Q14" s="87"/>
      <c r="R14" s="87"/>
      <c r="S14" s="87"/>
      <c r="T14" s="87"/>
      <c r="U14" s="87"/>
      <c r="V14" s="87"/>
      <c r="W14" s="87"/>
      <c r="X14" s="87"/>
      <c r="Y14" s="87"/>
    </row>
    <row r="15" spans="1:25" ht="29.25" customHeight="1" thickBot="1" x14ac:dyDescent="0.3">
      <c r="A15" s="154"/>
      <c r="B15" s="110"/>
      <c r="C15" s="154"/>
      <c r="D15" s="111"/>
      <c r="E15" s="213" t="s">
        <v>9</v>
      </c>
      <c r="F15" s="216"/>
      <c r="G15" s="216"/>
      <c r="H15" s="216"/>
      <c r="I15" s="216"/>
      <c r="J15" s="217"/>
      <c r="K15" s="218" t="s">
        <v>10</v>
      </c>
      <c r="M15" s="234"/>
      <c r="N15" s="234"/>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19"/>
      <c r="M16" s="234"/>
      <c r="N16" s="234"/>
    </row>
    <row r="17" spans="1:14" s="89" customFormat="1" ht="24.95" customHeight="1" x14ac:dyDescent="0.25">
      <c r="A17" s="189" t="s">
        <v>15</v>
      </c>
      <c r="B17" s="190">
        <v>301</v>
      </c>
      <c r="C17" s="191" t="s">
        <v>221</v>
      </c>
      <c r="D17" s="155" t="str">
        <f t="shared" ref="D17:D79" si="0">IF(SUM(E17:K17)&gt;0,(SUM(E17:K17)),"")</f>
        <v/>
      </c>
      <c r="E17" s="178"/>
      <c r="F17" s="178"/>
      <c r="G17" s="178"/>
      <c r="H17" s="178"/>
      <c r="I17" s="178"/>
      <c r="J17" s="179"/>
      <c r="K17" s="180"/>
      <c r="M17" s="92"/>
      <c r="N17" s="151" t="s">
        <v>169</v>
      </c>
    </row>
    <row r="18" spans="1:14" s="89" customFormat="1" ht="24.95" customHeight="1" x14ac:dyDescent="0.25">
      <c r="A18" s="192" t="s">
        <v>16</v>
      </c>
      <c r="B18" s="193">
        <v>302</v>
      </c>
      <c r="C18" s="194" t="s">
        <v>17</v>
      </c>
      <c r="D18" s="156" t="str">
        <f t="shared" si="0"/>
        <v/>
      </c>
      <c r="E18" s="178"/>
      <c r="F18" s="178"/>
      <c r="G18" s="178"/>
      <c r="H18" s="178"/>
      <c r="I18" s="178"/>
      <c r="J18" s="179"/>
      <c r="K18" s="181"/>
      <c r="M18" s="150"/>
      <c r="N18" s="151" t="s">
        <v>170</v>
      </c>
    </row>
    <row r="19" spans="1:14" s="89" customFormat="1" ht="24.95" customHeight="1" x14ac:dyDescent="0.25">
      <c r="A19" s="192" t="s">
        <v>206</v>
      </c>
      <c r="B19" s="193">
        <v>376</v>
      </c>
      <c r="C19" s="194" t="s">
        <v>207</v>
      </c>
      <c r="D19" s="156" t="str">
        <f t="shared" si="0"/>
        <v/>
      </c>
      <c r="E19" s="178"/>
      <c r="F19" s="178"/>
      <c r="G19" s="178"/>
      <c r="H19" s="178"/>
      <c r="I19" s="178"/>
      <c r="J19" s="179"/>
      <c r="K19" s="181"/>
      <c r="M19" s="150"/>
      <c r="N19" s="151"/>
    </row>
    <row r="20" spans="1:14" s="89" customFormat="1" ht="24.95" customHeight="1" x14ac:dyDescent="0.25">
      <c r="A20" s="192" t="s">
        <v>18</v>
      </c>
      <c r="B20" s="193">
        <v>303</v>
      </c>
      <c r="C20" s="194" t="s">
        <v>19</v>
      </c>
      <c r="D20" s="156" t="str">
        <f t="shared" si="0"/>
        <v/>
      </c>
      <c r="E20" s="178"/>
      <c r="F20" s="178"/>
      <c r="G20" s="178"/>
      <c r="H20" s="178"/>
      <c r="I20" s="178"/>
      <c r="J20" s="179"/>
      <c r="K20" s="181"/>
      <c r="M20" s="92"/>
      <c r="N20" s="207" t="s">
        <v>171</v>
      </c>
    </row>
    <row r="21" spans="1:14" s="89" customFormat="1" ht="24.95" customHeight="1" x14ac:dyDescent="0.25">
      <c r="A21" s="192" t="s">
        <v>20</v>
      </c>
      <c r="B21" s="193">
        <v>304</v>
      </c>
      <c r="C21" s="194" t="s">
        <v>21</v>
      </c>
      <c r="D21" s="156" t="str">
        <f t="shared" si="0"/>
        <v/>
      </c>
      <c r="E21" s="178"/>
      <c r="F21" s="178"/>
      <c r="G21" s="178"/>
      <c r="H21" s="178"/>
      <c r="I21" s="178"/>
      <c r="J21" s="179"/>
      <c r="K21" s="181"/>
      <c r="M21" s="92"/>
      <c r="N21" s="207"/>
    </row>
    <row r="22" spans="1:14" s="89" customFormat="1" ht="24.95" customHeight="1" x14ac:dyDescent="0.25">
      <c r="A22" s="192" t="s">
        <v>22</v>
      </c>
      <c r="B22" s="193">
        <v>305</v>
      </c>
      <c r="C22" s="194" t="s">
        <v>23</v>
      </c>
      <c r="D22" s="156" t="str">
        <f t="shared" si="0"/>
        <v/>
      </c>
      <c r="E22" s="178"/>
      <c r="F22" s="178"/>
      <c r="G22" s="178"/>
      <c r="H22" s="178"/>
      <c r="I22" s="178"/>
      <c r="J22" s="179"/>
      <c r="K22" s="181"/>
      <c r="M22" s="92"/>
      <c r="N22" s="207"/>
    </row>
    <row r="23" spans="1:14" s="89" customFormat="1" ht="24.95" customHeight="1" x14ac:dyDescent="0.25">
      <c r="A23" s="192" t="s">
        <v>24</v>
      </c>
      <c r="B23" s="193">
        <v>306</v>
      </c>
      <c r="C23" s="194" t="s">
        <v>25</v>
      </c>
      <c r="D23" s="156" t="str">
        <f t="shared" si="0"/>
        <v/>
      </c>
      <c r="E23" s="178"/>
      <c r="F23" s="178"/>
      <c r="G23" s="178"/>
      <c r="H23" s="178"/>
      <c r="I23" s="178"/>
      <c r="J23" s="179"/>
      <c r="K23" s="181"/>
      <c r="M23" s="92"/>
      <c r="N23" s="207" t="s">
        <v>172</v>
      </c>
    </row>
    <row r="24" spans="1:14" s="89" customFormat="1" ht="24.95" customHeight="1" x14ac:dyDescent="0.25">
      <c r="A24" s="192" t="s">
        <v>26</v>
      </c>
      <c r="B24" s="193">
        <v>307</v>
      </c>
      <c r="C24" s="194" t="s">
        <v>27</v>
      </c>
      <c r="D24" s="156" t="str">
        <f t="shared" si="0"/>
        <v/>
      </c>
      <c r="E24" s="178"/>
      <c r="F24" s="178"/>
      <c r="G24" s="178"/>
      <c r="H24" s="178"/>
      <c r="I24" s="178"/>
      <c r="J24" s="179"/>
      <c r="K24" s="181"/>
      <c r="M24" s="92"/>
      <c r="N24" s="207"/>
    </row>
    <row r="25" spans="1:14" s="89" customFormat="1" ht="24.95" customHeight="1" x14ac:dyDescent="0.25">
      <c r="A25" s="192" t="s">
        <v>28</v>
      </c>
      <c r="B25" s="193">
        <v>309</v>
      </c>
      <c r="C25" s="194" t="s">
        <v>224</v>
      </c>
      <c r="D25" s="156" t="str">
        <f t="shared" si="0"/>
        <v/>
      </c>
      <c r="E25" s="178"/>
      <c r="F25" s="178"/>
      <c r="G25" s="178"/>
      <c r="H25" s="178"/>
      <c r="I25" s="178"/>
      <c r="J25" s="179"/>
      <c r="K25" s="181"/>
      <c r="M25" s="92"/>
      <c r="N25" s="207" t="s">
        <v>173</v>
      </c>
    </row>
    <row r="26" spans="1:14" s="89" customFormat="1" ht="24.95" customHeight="1" x14ac:dyDescent="0.25">
      <c r="A26" s="192" t="s">
        <v>30</v>
      </c>
      <c r="B26" s="193">
        <v>310</v>
      </c>
      <c r="C26" s="194" t="s">
        <v>31</v>
      </c>
      <c r="D26" s="156" t="str">
        <f t="shared" si="0"/>
        <v/>
      </c>
      <c r="E26" s="178"/>
      <c r="F26" s="178"/>
      <c r="G26" s="178"/>
      <c r="H26" s="178"/>
      <c r="I26" s="178"/>
      <c r="J26" s="179"/>
      <c r="K26" s="181"/>
      <c r="M26" s="92"/>
      <c r="N26" s="207"/>
    </row>
    <row r="27" spans="1:14" s="89" customFormat="1" ht="24.95" customHeight="1" x14ac:dyDescent="0.25">
      <c r="A27" s="192" t="s">
        <v>32</v>
      </c>
      <c r="B27" s="193">
        <v>311</v>
      </c>
      <c r="C27" s="194" t="s">
        <v>33</v>
      </c>
      <c r="D27" s="156" t="str">
        <f t="shared" si="0"/>
        <v/>
      </c>
      <c r="E27" s="178"/>
      <c r="F27" s="178"/>
      <c r="G27" s="178"/>
      <c r="H27" s="178"/>
      <c r="I27" s="178"/>
      <c r="J27" s="179"/>
      <c r="K27" s="181"/>
      <c r="M27" s="92"/>
      <c r="N27" s="207" t="s">
        <v>174</v>
      </c>
    </row>
    <row r="28" spans="1:14" s="89" customFormat="1" ht="24.95" customHeight="1" x14ac:dyDescent="0.25">
      <c r="A28" s="192" t="s">
        <v>34</v>
      </c>
      <c r="B28" s="193">
        <v>312</v>
      </c>
      <c r="C28" s="194" t="s">
        <v>35</v>
      </c>
      <c r="D28" s="156" t="str">
        <f t="shared" si="0"/>
        <v/>
      </c>
      <c r="E28" s="178"/>
      <c r="F28" s="178"/>
      <c r="G28" s="178"/>
      <c r="H28" s="178"/>
      <c r="I28" s="178"/>
      <c r="J28" s="179"/>
      <c r="K28" s="181"/>
      <c r="M28" s="92"/>
      <c r="N28" s="207"/>
    </row>
    <row r="29" spans="1:14" s="89" customFormat="1" ht="24.95" customHeight="1" x14ac:dyDescent="0.25">
      <c r="A29" s="192" t="s">
        <v>36</v>
      </c>
      <c r="B29" s="193">
        <v>313</v>
      </c>
      <c r="C29" s="194" t="s">
        <v>208</v>
      </c>
      <c r="D29" s="156">
        <f t="shared" si="0"/>
        <v>70697.300000000017</v>
      </c>
      <c r="E29" s="178">
        <v>45993.54</v>
      </c>
      <c r="F29" s="178">
        <v>11730.2</v>
      </c>
      <c r="G29" s="178">
        <v>719.23</v>
      </c>
      <c r="H29" s="178">
        <v>2466.2199999999998</v>
      </c>
      <c r="I29" s="178"/>
      <c r="J29" s="179">
        <v>1380</v>
      </c>
      <c r="K29" s="181">
        <v>8408.11</v>
      </c>
      <c r="M29" s="92"/>
      <c r="N29" s="207"/>
    </row>
    <row r="30" spans="1:14" s="89" customFormat="1" ht="24.95" customHeight="1" x14ac:dyDescent="0.25">
      <c r="A30" s="192" t="s">
        <v>37</v>
      </c>
      <c r="B30" s="193">
        <v>314</v>
      </c>
      <c r="C30" s="194" t="s">
        <v>209</v>
      </c>
      <c r="D30" s="156" t="str">
        <f t="shared" si="0"/>
        <v/>
      </c>
      <c r="E30" s="178"/>
      <c r="F30" s="178"/>
      <c r="G30" s="178"/>
      <c r="H30" s="178"/>
      <c r="I30" s="178"/>
      <c r="J30" s="179"/>
      <c r="K30" s="181"/>
      <c r="M30" s="207" t="s">
        <v>186</v>
      </c>
      <c r="N30" s="207"/>
    </row>
    <row r="31" spans="1:14" s="89" customFormat="1" ht="24.95" customHeight="1" x14ac:dyDescent="0.25">
      <c r="A31" s="192" t="s">
        <v>38</v>
      </c>
      <c r="B31" s="193">
        <v>315</v>
      </c>
      <c r="C31" s="194" t="s">
        <v>39</v>
      </c>
      <c r="D31" s="156" t="str">
        <f t="shared" si="0"/>
        <v/>
      </c>
      <c r="E31" s="178"/>
      <c r="F31" s="178"/>
      <c r="G31" s="178"/>
      <c r="H31" s="178"/>
      <c r="I31" s="178"/>
      <c r="J31" s="179"/>
      <c r="K31" s="181"/>
      <c r="M31" s="207"/>
      <c r="N31" s="207"/>
    </row>
    <row r="32" spans="1:14" s="89" customFormat="1" ht="24.95" customHeight="1" x14ac:dyDescent="0.25">
      <c r="A32" s="192" t="s">
        <v>40</v>
      </c>
      <c r="B32" s="193">
        <v>316</v>
      </c>
      <c r="C32" s="194" t="s">
        <v>41</v>
      </c>
      <c r="D32" s="156" t="str">
        <f t="shared" si="0"/>
        <v/>
      </c>
      <c r="E32" s="178"/>
      <c r="F32" s="178"/>
      <c r="G32" s="178"/>
      <c r="H32" s="178"/>
      <c r="I32" s="178"/>
      <c r="J32" s="179"/>
      <c r="K32" s="181"/>
      <c r="M32" s="207"/>
      <c r="N32" s="207"/>
    </row>
    <row r="33" spans="1:23" s="89" customFormat="1" ht="24.95" customHeight="1" x14ac:dyDescent="0.25">
      <c r="A33" s="192" t="s">
        <v>42</v>
      </c>
      <c r="B33" s="193">
        <v>317</v>
      </c>
      <c r="C33" s="194" t="s">
        <v>43</v>
      </c>
      <c r="D33" s="156" t="str">
        <f t="shared" si="0"/>
        <v/>
      </c>
      <c r="E33" s="178"/>
      <c r="F33" s="178"/>
      <c r="G33" s="178"/>
      <c r="H33" s="178"/>
      <c r="I33" s="178"/>
      <c r="J33" s="179"/>
      <c r="K33" s="181"/>
      <c r="M33" s="207"/>
      <c r="N33" s="207"/>
    </row>
    <row r="34" spans="1:23" s="89" customFormat="1" ht="24.95" customHeight="1" x14ac:dyDescent="0.25">
      <c r="A34" s="192" t="s">
        <v>44</v>
      </c>
      <c r="B34" s="193">
        <v>318</v>
      </c>
      <c r="C34" s="194" t="s">
        <v>45</v>
      </c>
      <c r="D34" s="156">
        <f t="shared" si="0"/>
        <v>59727.85</v>
      </c>
      <c r="E34" s="178">
        <v>21960.65</v>
      </c>
      <c r="F34" s="178">
        <v>8352.5499999999993</v>
      </c>
      <c r="G34" s="178"/>
      <c r="H34" s="178">
        <v>13313.17</v>
      </c>
      <c r="I34" s="178">
        <v>126.02</v>
      </c>
      <c r="J34" s="179">
        <v>200</v>
      </c>
      <c r="K34" s="181">
        <v>15775.46</v>
      </c>
      <c r="M34" s="207"/>
      <c r="N34" s="207"/>
    </row>
    <row r="35" spans="1:23" s="89" customFormat="1" ht="24.95" customHeight="1" x14ac:dyDescent="0.25">
      <c r="A35" s="192" t="s">
        <v>46</v>
      </c>
      <c r="B35" s="193">
        <v>319</v>
      </c>
      <c r="C35" s="194" t="s">
        <v>223</v>
      </c>
      <c r="D35" s="156" t="str">
        <f t="shared" si="0"/>
        <v/>
      </c>
      <c r="E35" s="178"/>
      <c r="F35" s="178"/>
      <c r="G35" s="178"/>
      <c r="H35" s="178"/>
      <c r="I35" s="178"/>
      <c r="J35" s="179"/>
      <c r="K35" s="181"/>
      <c r="M35" s="207"/>
      <c r="N35" s="207"/>
    </row>
    <row r="36" spans="1:23" s="89" customFormat="1" ht="24.95" customHeight="1" x14ac:dyDescent="0.25">
      <c r="A36" s="192" t="s">
        <v>47</v>
      </c>
      <c r="B36" s="193">
        <v>320</v>
      </c>
      <c r="C36" s="194" t="s">
        <v>48</v>
      </c>
      <c r="D36" s="156">
        <f t="shared" si="0"/>
        <v>47539.369999999995</v>
      </c>
      <c r="E36" s="178">
        <v>27816.46</v>
      </c>
      <c r="F36" s="178">
        <v>9741.11</v>
      </c>
      <c r="G36" s="178"/>
      <c r="H36" s="178">
        <v>1313.7</v>
      </c>
      <c r="I36" s="178"/>
      <c r="J36" s="179">
        <v>260</v>
      </c>
      <c r="K36" s="181">
        <v>8408.1</v>
      </c>
      <c r="M36" s="207"/>
      <c r="N36" s="207"/>
      <c r="O36" s="87"/>
      <c r="P36" s="87"/>
      <c r="Q36" s="87"/>
      <c r="R36" s="87"/>
      <c r="S36" s="87"/>
      <c r="T36" s="87"/>
      <c r="U36" s="87"/>
      <c r="V36" s="87"/>
      <c r="W36" s="87"/>
    </row>
    <row r="37" spans="1:23" s="89" customFormat="1" ht="24.95" customHeight="1" x14ac:dyDescent="0.25">
      <c r="A37" s="192" t="s">
        <v>49</v>
      </c>
      <c r="B37" s="193">
        <v>321</v>
      </c>
      <c r="C37" s="194" t="s">
        <v>50</v>
      </c>
      <c r="D37" s="156" t="str">
        <f t="shared" si="0"/>
        <v/>
      </c>
      <c r="E37" s="178"/>
      <c r="F37" s="178"/>
      <c r="G37" s="178"/>
      <c r="H37" s="178"/>
      <c r="I37" s="178"/>
      <c r="J37" s="179"/>
      <c r="K37" s="181"/>
      <c r="M37" s="207"/>
      <c r="N37" s="207"/>
    </row>
    <row r="38" spans="1:23" s="89" customFormat="1" ht="24.95" customHeight="1" x14ac:dyDescent="0.25">
      <c r="A38" s="192" t="s">
        <v>51</v>
      </c>
      <c r="B38" s="193">
        <v>322</v>
      </c>
      <c r="C38" s="194" t="s">
        <v>52</v>
      </c>
      <c r="D38" s="156" t="str">
        <f t="shared" si="0"/>
        <v/>
      </c>
      <c r="E38" s="178"/>
      <c r="F38" s="178"/>
      <c r="G38" s="178"/>
      <c r="H38" s="178"/>
      <c r="I38" s="178"/>
      <c r="J38" s="179"/>
      <c r="K38" s="181"/>
      <c r="M38" s="207"/>
      <c r="N38" s="207"/>
    </row>
    <row r="39" spans="1:23" s="89" customFormat="1" ht="24.95" customHeight="1" x14ac:dyDescent="0.25">
      <c r="A39" s="192" t="s">
        <v>53</v>
      </c>
      <c r="B39" s="193">
        <v>345</v>
      </c>
      <c r="C39" s="194" t="s">
        <v>54</v>
      </c>
      <c r="D39" s="156" t="str">
        <f t="shared" si="0"/>
        <v/>
      </c>
      <c r="E39" s="178"/>
      <c r="F39" s="178"/>
      <c r="G39" s="178"/>
      <c r="H39" s="178"/>
      <c r="I39" s="178"/>
      <c r="J39" s="179"/>
      <c r="K39" s="181"/>
      <c r="M39" s="93"/>
      <c r="N39" s="93"/>
    </row>
    <row r="40" spans="1:23" s="89" customFormat="1" ht="24.95" customHeight="1" x14ac:dyDescent="0.25">
      <c r="A40" s="192" t="s">
        <v>55</v>
      </c>
      <c r="B40" s="193">
        <v>323</v>
      </c>
      <c r="C40" s="194" t="s">
        <v>56</v>
      </c>
      <c r="D40" s="156" t="str">
        <f t="shared" si="0"/>
        <v/>
      </c>
      <c r="E40" s="178"/>
      <c r="F40" s="178"/>
      <c r="G40" s="178"/>
      <c r="H40" s="178"/>
      <c r="I40" s="178"/>
      <c r="J40" s="179"/>
      <c r="K40" s="181"/>
      <c r="M40" s="92"/>
      <c r="N40" s="207" t="s">
        <v>176</v>
      </c>
    </row>
    <row r="41" spans="1:23" s="89" customFormat="1" ht="24.95" customHeight="1" x14ac:dyDescent="0.25">
      <c r="A41" s="192" t="s">
        <v>57</v>
      </c>
      <c r="B41" s="193">
        <v>324</v>
      </c>
      <c r="C41" s="194" t="s">
        <v>58</v>
      </c>
      <c r="D41" s="156" t="str">
        <f t="shared" si="0"/>
        <v/>
      </c>
      <c r="E41" s="178"/>
      <c r="F41" s="178"/>
      <c r="G41" s="178"/>
      <c r="H41" s="178"/>
      <c r="I41" s="178"/>
      <c r="J41" s="179"/>
      <c r="K41" s="181"/>
      <c r="M41" s="92"/>
      <c r="N41" s="207"/>
    </row>
    <row r="42" spans="1:23" s="89" customFormat="1" ht="24.95" customHeight="1" x14ac:dyDescent="0.25">
      <c r="A42" s="192" t="s">
        <v>59</v>
      </c>
      <c r="B42" s="193">
        <v>325</v>
      </c>
      <c r="C42" s="194" t="s">
        <v>60</v>
      </c>
      <c r="D42" s="156" t="str">
        <f t="shared" si="0"/>
        <v/>
      </c>
      <c r="E42" s="178"/>
      <c r="F42" s="178"/>
      <c r="G42" s="178"/>
      <c r="H42" s="178"/>
      <c r="I42" s="178"/>
      <c r="J42" s="179"/>
      <c r="K42" s="181"/>
      <c r="M42" s="92"/>
      <c r="N42" s="207" t="s">
        <v>177</v>
      </c>
    </row>
    <row r="43" spans="1:23" s="89" customFormat="1" ht="24.95" customHeight="1" x14ac:dyDescent="0.25">
      <c r="A43" s="192" t="s">
        <v>61</v>
      </c>
      <c r="B43" s="193">
        <v>326</v>
      </c>
      <c r="C43" s="194" t="s">
        <v>62</v>
      </c>
      <c r="D43" s="156" t="str">
        <f t="shared" si="0"/>
        <v/>
      </c>
      <c r="E43" s="178"/>
      <c r="F43" s="178"/>
      <c r="G43" s="178"/>
      <c r="H43" s="178"/>
      <c r="I43" s="178"/>
      <c r="J43" s="179"/>
      <c r="K43" s="181"/>
      <c r="M43" s="92"/>
      <c r="N43" s="207"/>
    </row>
    <row r="44" spans="1:23" s="89" customFormat="1" ht="33" customHeight="1" x14ac:dyDescent="0.25">
      <c r="A44" s="192" t="s">
        <v>116</v>
      </c>
      <c r="B44" s="193">
        <v>359</v>
      </c>
      <c r="C44" s="194" t="s">
        <v>241</v>
      </c>
      <c r="D44" s="156" t="str">
        <f t="shared" si="0"/>
        <v/>
      </c>
      <c r="E44" s="178"/>
      <c r="F44" s="178"/>
      <c r="G44" s="178"/>
      <c r="H44" s="178"/>
      <c r="I44" s="178"/>
      <c r="J44" s="179"/>
      <c r="K44" s="181"/>
      <c r="M44" s="92"/>
      <c r="N44" s="207" t="s">
        <v>178</v>
      </c>
    </row>
    <row r="45" spans="1:23" s="89" customFormat="1" ht="24.95" customHeight="1" x14ac:dyDescent="0.25">
      <c r="A45" s="192" t="s">
        <v>63</v>
      </c>
      <c r="B45" s="193">
        <v>327</v>
      </c>
      <c r="C45" s="194" t="s">
        <v>64</v>
      </c>
      <c r="D45" s="156" t="str">
        <f t="shared" si="0"/>
        <v/>
      </c>
      <c r="E45" s="178"/>
      <c r="F45" s="178"/>
      <c r="G45" s="178"/>
      <c r="H45" s="178"/>
      <c r="I45" s="178"/>
      <c r="J45" s="179"/>
      <c r="K45" s="181"/>
      <c r="M45" s="92"/>
      <c r="N45" s="207"/>
    </row>
    <row r="46" spans="1:23" s="89" customFormat="1" ht="24.95" customHeight="1" x14ac:dyDescent="0.25">
      <c r="A46" s="192" t="s">
        <v>65</v>
      </c>
      <c r="B46" s="193">
        <v>328</v>
      </c>
      <c r="C46" s="194" t="s">
        <v>66</v>
      </c>
      <c r="D46" s="156" t="str">
        <f t="shared" si="0"/>
        <v/>
      </c>
      <c r="E46" s="178"/>
      <c r="F46" s="178"/>
      <c r="G46" s="178"/>
      <c r="H46" s="178"/>
      <c r="I46" s="178"/>
      <c r="J46" s="179"/>
      <c r="K46" s="181"/>
      <c r="M46" s="92"/>
      <c r="N46" s="207" t="s">
        <v>179</v>
      </c>
    </row>
    <row r="47" spans="1:23" s="89" customFormat="1" ht="24.95" customHeight="1" x14ac:dyDescent="0.25">
      <c r="A47" s="192" t="s">
        <v>67</v>
      </c>
      <c r="B47" s="193">
        <v>329</v>
      </c>
      <c r="C47" s="194" t="s">
        <v>68</v>
      </c>
      <c r="D47" s="156" t="str">
        <f t="shared" si="0"/>
        <v/>
      </c>
      <c r="E47" s="178"/>
      <c r="F47" s="178"/>
      <c r="G47" s="178"/>
      <c r="H47" s="178"/>
      <c r="I47" s="178"/>
      <c r="J47" s="179"/>
      <c r="K47" s="181"/>
      <c r="M47" s="92"/>
      <c r="N47" s="207"/>
    </row>
    <row r="48" spans="1:23" s="89" customFormat="1" ht="24.95" customHeight="1" x14ac:dyDescent="0.25">
      <c r="A48" s="192" t="s">
        <v>69</v>
      </c>
      <c r="B48" s="193">
        <v>330</v>
      </c>
      <c r="C48" s="194" t="s">
        <v>225</v>
      </c>
      <c r="D48" s="156" t="str">
        <f t="shared" si="0"/>
        <v/>
      </c>
      <c r="E48" s="178"/>
      <c r="F48" s="178"/>
      <c r="G48" s="178"/>
      <c r="H48" s="178"/>
      <c r="I48" s="178"/>
      <c r="J48" s="179"/>
      <c r="K48" s="181"/>
      <c r="M48" s="92"/>
      <c r="N48" s="150"/>
    </row>
    <row r="49" spans="1:14" s="89" customFormat="1" ht="24.95" customHeight="1" x14ac:dyDescent="0.25">
      <c r="A49" s="192" t="s">
        <v>72</v>
      </c>
      <c r="B49" s="193">
        <v>333</v>
      </c>
      <c r="C49" s="194" t="s">
        <v>73</v>
      </c>
      <c r="D49" s="156" t="str">
        <f t="shared" si="0"/>
        <v/>
      </c>
      <c r="E49" s="178"/>
      <c r="F49" s="178"/>
      <c r="G49" s="178"/>
      <c r="H49" s="178"/>
      <c r="I49" s="178"/>
      <c r="J49" s="179"/>
      <c r="K49" s="181"/>
      <c r="M49" s="92"/>
      <c r="N49" s="151" t="s">
        <v>134</v>
      </c>
    </row>
    <row r="50" spans="1:14" s="89" customFormat="1" ht="24.95" customHeight="1" x14ac:dyDescent="0.25">
      <c r="A50" s="192" t="s">
        <v>74</v>
      </c>
      <c r="B50" s="193">
        <v>334</v>
      </c>
      <c r="C50" s="194" t="s">
        <v>222</v>
      </c>
      <c r="D50" s="156" t="str">
        <f t="shared" si="0"/>
        <v/>
      </c>
      <c r="E50" s="178"/>
      <c r="F50" s="178"/>
      <c r="G50" s="178"/>
      <c r="H50" s="178"/>
      <c r="I50" s="178"/>
      <c r="J50" s="179"/>
      <c r="K50" s="181"/>
      <c r="M50" s="92"/>
      <c r="N50" s="150"/>
    </row>
    <row r="51" spans="1:14" s="89" customFormat="1" ht="24.95" customHeight="1" x14ac:dyDescent="0.25">
      <c r="A51" s="192" t="s">
        <v>75</v>
      </c>
      <c r="B51" s="193">
        <v>335</v>
      </c>
      <c r="C51" s="194" t="s">
        <v>210</v>
      </c>
      <c r="D51" s="156" t="str">
        <f t="shared" si="0"/>
        <v/>
      </c>
      <c r="E51" s="178"/>
      <c r="F51" s="178"/>
      <c r="G51" s="178"/>
      <c r="H51" s="178"/>
      <c r="I51" s="178"/>
      <c r="J51" s="179"/>
      <c r="K51" s="181"/>
      <c r="M51" s="151" t="s">
        <v>78</v>
      </c>
      <c r="N51" s="92"/>
    </row>
    <row r="52" spans="1:14" s="89" customFormat="1" ht="24.95" customHeight="1" x14ac:dyDescent="0.25">
      <c r="A52" s="192" t="s">
        <v>76</v>
      </c>
      <c r="B52" s="193">
        <v>336</v>
      </c>
      <c r="C52" s="194" t="s">
        <v>77</v>
      </c>
      <c r="D52" s="156" t="str">
        <f t="shared" si="0"/>
        <v/>
      </c>
      <c r="E52" s="178"/>
      <c r="F52" s="178"/>
      <c r="G52" s="178"/>
      <c r="H52" s="178"/>
      <c r="I52" s="178"/>
      <c r="J52" s="179"/>
      <c r="K52" s="181"/>
      <c r="M52" s="151"/>
      <c r="N52" s="92"/>
    </row>
    <row r="53" spans="1:14" s="89" customFormat="1" ht="24.95" customHeight="1" x14ac:dyDescent="0.25">
      <c r="A53" s="192" t="s">
        <v>79</v>
      </c>
      <c r="B53" s="193">
        <v>337</v>
      </c>
      <c r="C53" s="194" t="s">
        <v>226</v>
      </c>
      <c r="D53" s="156" t="str">
        <f t="shared" si="0"/>
        <v/>
      </c>
      <c r="E53" s="178"/>
      <c r="F53" s="178"/>
      <c r="G53" s="178"/>
      <c r="H53" s="178"/>
      <c r="I53" s="178"/>
      <c r="J53" s="179"/>
      <c r="K53" s="181"/>
      <c r="M53" s="92"/>
      <c r="N53" s="92"/>
    </row>
    <row r="54" spans="1:14" s="89" customFormat="1" ht="24.95" customHeight="1" x14ac:dyDescent="0.25">
      <c r="A54" s="192" t="s">
        <v>81</v>
      </c>
      <c r="B54" s="193">
        <v>339</v>
      </c>
      <c r="C54" s="194" t="s">
        <v>82</v>
      </c>
      <c r="D54" s="156" t="str">
        <f t="shared" si="0"/>
        <v/>
      </c>
      <c r="E54" s="178"/>
      <c r="F54" s="178"/>
      <c r="G54" s="178"/>
      <c r="H54" s="178"/>
      <c r="I54" s="178"/>
      <c r="J54" s="179"/>
      <c r="K54" s="181"/>
      <c r="M54" s="92"/>
      <c r="N54" s="92"/>
    </row>
    <row r="55" spans="1:14" s="89" customFormat="1" ht="24.95" customHeight="1" x14ac:dyDescent="0.25">
      <c r="A55" s="192" t="s">
        <v>83</v>
      </c>
      <c r="B55" s="193">
        <v>340</v>
      </c>
      <c r="C55" s="194" t="s">
        <v>84</v>
      </c>
      <c r="D55" s="156" t="str">
        <f t="shared" si="0"/>
        <v/>
      </c>
      <c r="E55" s="178"/>
      <c r="F55" s="178"/>
      <c r="G55" s="178"/>
      <c r="H55" s="178"/>
      <c r="I55" s="178"/>
      <c r="J55" s="179"/>
      <c r="K55" s="181"/>
      <c r="M55" s="92"/>
      <c r="N55" s="92"/>
    </row>
    <row r="56" spans="1:14" s="89" customFormat="1" ht="24.95" customHeight="1" x14ac:dyDescent="0.25">
      <c r="A56" s="192" t="s">
        <v>212</v>
      </c>
      <c r="B56" s="193">
        <v>373</v>
      </c>
      <c r="C56" s="194" t="s">
        <v>214</v>
      </c>
      <c r="D56" s="156" t="str">
        <f t="shared" si="0"/>
        <v/>
      </c>
      <c r="E56" s="178"/>
      <c r="F56" s="178"/>
      <c r="G56" s="178"/>
      <c r="H56" s="178"/>
      <c r="I56" s="178"/>
      <c r="J56" s="179"/>
      <c r="K56" s="181"/>
      <c r="M56" s="92"/>
      <c r="N56" s="92"/>
    </row>
    <row r="57" spans="1:14" s="89" customFormat="1" ht="24.95" customHeight="1" x14ac:dyDescent="0.25">
      <c r="A57" s="192" t="s">
        <v>87</v>
      </c>
      <c r="B57" s="193">
        <v>342</v>
      </c>
      <c r="C57" s="194" t="s">
        <v>88</v>
      </c>
      <c r="D57" s="156" t="str">
        <f t="shared" si="0"/>
        <v/>
      </c>
      <c r="E57" s="178"/>
      <c r="F57" s="178"/>
      <c r="G57" s="178"/>
      <c r="H57" s="178"/>
      <c r="I57" s="178"/>
      <c r="J57" s="179"/>
      <c r="K57" s="181"/>
      <c r="M57" s="92"/>
      <c r="N57" s="92"/>
    </row>
    <row r="58" spans="1:14" s="89" customFormat="1" ht="24.95" customHeight="1" x14ac:dyDescent="0.25">
      <c r="A58" s="192" t="s">
        <v>89</v>
      </c>
      <c r="B58" s="193">
        <v>343</v>
      </c>
      <c r="C58" s="194" t="s">
        <v>90</v>
      </c>
      <c r="D58" s="156" t="str">
        <f t="shared" si="0"/>
        <v/>
      </c>
      <c r="E58" s="178"/>
      <c r="F58" s="178"/>
      <c r="G58" s="178"/>
      <c r="H58" s="178"/>
      <c r="I58" s="178"/>
      <c r="J58" s="179"/>
      <c r="K58" s="181"/>
      <c r="M58" s="92"/>
      <c r="N58" s="92"/>
    </row>
    <row r="59" spans="1:14" s="89" customFormat="1" ht="24.95" customHeight="1" x14ac:dyDescent="0.25">
      <c r="A59" s="192" t="s">
        <v>91</v>
      </c>
      <c r="B59" s="193">
        <v>344</v>
      </c>
      <c r="C59" s="194" t="s">
        <v>92</v>
      </c>
      <c r="D59" s="156" t="str">
        <f t="shared" si="0"/>
        <v/>
      </c>
      <c r="E59" s="178"/>
      <c r="F59" s="178"/>
      <c r="G59" s="178"/>
      <c r="H59" s="178"/>
      <c r="I59" s="178"/>
      <c r="J59" s="179"/>
      <c r="K59" s="181"/>
      <c r="M59" s="92"/>
      <c r="N59" s="92"/>
    </row>
    <row r="60" spans="1:14" s="88" customFormat="1" ht="24.95" customHeight="1" x14ac:dyDescent="0.25">
      <c r="A60" s="192" t="s">
        <v>93</v>
      </c>
      <c r="B60" s="193">
        <v>346</v>
      </c>
      <c r="C60" s="194" t="s">
        <v>94</v>
      </c>
      <c r="D60" s="156" t="str">
        <f t="shared" si="0"/>
        <v/>
      </c>
      <c r="E60" s="178"/>
      <c r="F60" s="178"/>
      <c r="G60" s="178"/>
      <c r="H60" s="178"/>
      <c r="I60" s="178"/>
      <c r="J60" s="179"/>
      <c r="K60" s="181"/>
      <c r="M60" s="92"/>
      <c r="N60" s="38"/>
    </row>
    <row r="61" spans="1:14" ht="24.95" customHeight="1" x14ac:dyDescent="0.25">
      <c r="A61" s="192" t="s">
        <v>95</v>
      </c>
      <c r="B61" s="193">
        <v>347</v>
      </c>
      <c r="C61" s="194" t="s">
        <v>227</v>
      </c>
      <c r="D61" s="156">
        <f t="shared" si="0"/>
        <v>45061.3</v>
      </c>
      <c r="E61" s="178">
        <v>21448.77</v>
      </c>
      <c r="F61" s="178">
        <v>7617.21</v>
      </c>
      <c r="G61" s="178"/>
      <c r="H61" s="178">
        <v>39.869999999999997</v>
      </c>
      <c r="I61" s="178"/>
      <c r="J61" s="179">
        <v>180</v>
      </c>
      <c r="K61" s="181">
        <v>15775.45</v>
      </c>
      <c r="L61" s="62"/>
      <c r="M61" s="38"/>
    </row>
    <row r="62" spans="1:14" ht="24.95" customHeight="1" x14ac:dyDescent="0.25">
      <c r="A62" s="192" t="s">
        <v>115</v>
      </c>
      <c r="B62" s="193">
        <v>358</v>
      </c>
      <c r="C62" s="194" t="s">
        <v>216</v>
      </c>
      <c r="D62" s="156" t="str">
        <f t="shared" si="0"/>
        <v/>
      </c>
      <c r="E62" s="178"/>
      <c r="F62" s="178"/>
      <c r="G62" s="178"/>
      <c r="H62" s="178"/>
      <c r="I62" s="178"/>
      <c r="J62" s="179"/>
      <c r="K62" s="181"/>
      <c r="L62" s="62"/>
    </row>
    <row r="63" spans="1:14" ht="24.95" customHeight="1" x14ac:dyDescent="0.25">
      <c r="A63" s="192" t="s">
        <v>96</v>
      </c>
      <c r="B63" s="193">
        <v>348</v>
      </c>
      <c r="C63" s="194" t="s">
        <v>97</v>
      </c>
      <c r="D63" s="156" t="str">
        <f t="shared" si="0"/>
        <v/>
      </c>
      <c r="E63" s="178"/>
      <c r="F63" s="178"/>
      <c r="G63" s="178"/>
      <c r="H63" s="178"/>
      <c r="I63" s="178"/>
      <c r="J63" s="179"/>
      <c r="K63" s="181"/>
      <c r="L63" s="62"/>
    </row>
    <row r="64" spans="1:14" ht="24.95" customHeight="1" x14ac:dyDescent="0.25">
      <c r="A64" s="192" t="s">
        <v>98</v>
      </c>
      <c r="B64" s="193">
        <v>349</v>
      </c>
      <c r="C64" s="194" t="s">
        <v>99</v>
      </c>
      <c r="D64" s="156" t="str">
        <f t="shared" si="0"/>
        <v/>
      </c>
      <c r="E64" s="178"/>
      <c r="F64" s="178"/>
      <c r="G64" s="178"/>
      <c r="H64" s="178"/>
      <c r="I64" s="178"/>
      <c r="J64" s="179"/>
      <c r="K64" s="181"/>
      <c r="L64" s="62"/>
    </row>
    <row r="65" spans="1:12" ht="24.95" customHeight="1" x14ac:dyDescent="0.25">
      <c r="A65" s="192" t="s">
        <v>80</v>
      </c>
      <c r="B65" s="193">
        <v>338</v>
      </c>
      <c r="C65" s="194" t="s">
        <v>217</v>
      </c>
      <c r="D65" s="156" t="str">
        <f t="shared" si="0"/>
        <v/>
      </c>
      <c r="E65" s="178"/>
      <c r="F65" s="178"/>
      <c r="G65" s="178"/>
      <c r="H65" s="178"/>
      <c r="I65" s="178"/>
      <c r="J65" s="179"/>
      <c r="K65" s="181"/>
      <c r="L65" s="62"/>
    </row>
    <row r="66" spans="1:12" ht="24.95" customHeight="1" x14ac:dyDescent="0.25">
      <c r="A66" s="192" t="s">
        <v>102</v>
      </c>
      <c r="B66" s="193">
        <v>351</v>
      </c>
      <c r="C66" s="194" t="s">
        <v>218</v>
      </c>
      <c r="D66" s="156" t="str">
        <f t="shared" si="0"/>
        <v/>
      </c>
      <c r="E66" s="178"/>
      <c r="F66" s="178"/>
      <c r="G66" s="178"/>
      <c r="H66" s="178"/>
      <c r="I66" s="178"/>
      <c r="J66" s="179"/>
      <c r="K66" s="181"/>
      <c r="L66" s="62"/>
    </row>
    <row r="67" spans="1:12" ht="24.95" customHeight="1" x14ac:dyDescent="0.25">
      <c r="A67" s="192" t="s">
        <v>103</v>
      </c>
      <c r="B67" s="193">
        <v>352</v>
      </c>
      <c r="C67" s="194" t="s">
        <v>104</v>
      </c>
      <c r="D67" s="156" t="str">
        <f t="shared" si="0"/>
        <v/>
      </c>
      <c r="E67" s="178"/>
      <c r="F67" s="178"/>
      <c r="G67" s="178"/>
      <c r="H67" s="178"/>
      <c r="I67" s="178"/>
      <c r="J67" s="179"/>
      <c r="K67" s="181"/>
      <c r="L67" s="62"/>
    </row>
    <row r="68" spans="1:12" ht="24.95" customHeight="1" x14ac:dyDescent="0.25">
      <c r="A68" s="192" t="s">
        <v>105</v>
      </c>
      <c r="B68" s="193">
        <v>353</v>
      </c>
      <c r="C68" s="194" t="s">
        <v>228</v>
      </c>
      <c r="D68" s="156" t="str">
        <f t="shared" si="0"/>
        <v/>
      </c>
      <c r="E68" s="178"/>
      <c r="F68" s="178"/>
      <c r="G68" s="178"/>
      <c r="H68" s="178"/>
      <c r="I68" s="178"/>
      <c r="J68" s="179"/>
      <c r="K68" s="181"/>
      <c r="L68" s="62"/>
    </row>
    <row r="69" spans="1:12" ht="24.95" customHeight="1" x14ac:dyDescent="0.25">
      <c r="A69" s="192" t="s">
        <v>107</v>
      </c>
      <c r="B69" s="193">
        <v>354</v>
      </c>
      <c r="C69" s="194" t="s">
        <v>108</v>
      </c>
      <c r="D69" s="156" t="str">
        <f t="shared" si="0"/>
        <v/>
      </c>
      <c r="E69" s="178"/>
      <c r="F69" s="178"/>
      <c r="G69" s="178"/>
      <c r="H69" s="178"/>
      <c r="I69" s="178"/>
      <c r="J69" s="179"/>
      <c r="K69" s="181"/>
      <c r="L69" s="62"/>
    </row>
    <row r="70" spans="1:12" ht="24.95" customHeight="1" x14ac:dyDescent="0.25">
      <c r="A70" s="192" t="s">
        <v>109</v>
      </c>
      <c r="B70" s="193">
        <v>355</v>
      </c>
      <c r="C70" s="194" t="s">
        <v>110</v>
      </c>
      <c r="D70" s="156" t="str">
        <f t="shared" si="0"/>
        <v/>
      </c>
      <c r="E70" s="178"/>
      <c r="F70" s="178"/>
      <c r="G70" s="178"/>
      <c r="H70" s="178"/>
      <c r="I70" s="178"/>
      <c r="J70" s="179"/>
      <c r="K70" s="181"/>
      <c r="L70" s="62"/>
    </row>
    <row r="71" spans="1:12" ht="24.95" customHeight="1" x14ac:dyDescent="0.25">
      <c r="A71" s="192" t="s">
        <v>111</v>
      </c>
      <c r="B71" s="193">
        <v>356</v>
      </c>
      <c r="C71" s="194" t="s">
        <v>112</v>
      </c>
      <c r="D71" s="156" t="str">
        <f t="shared" si="0"/>
        <v/>
      </c>
      <c r="E71" s="178"/>
      <c r="F71" s="178"/>
      <c r="G71" s="178"/>
      <c r="H71" s="178"/>
      <c r="I71" s="178"/>
      <c r="J71" s="179"/>
      <c r="K71" s="181"/>
      <c r="L71" s="62"/>
    </row>
    <row r="72" spans="1:12" ht="24.95" customHeight="1" x14ac:dyDescent="0.25">
      <c r="A72" s="192" t="s">
        <v>229</v>
      </c>
      <c r="B72" s="193">
        <v>374</v>
      </c>
      <c r="C72" s="194" t="s">
        <v>230</v>
      </c>
      <c r="D72" s="156" t="str">
        <f t="shared" si="0"/>
        <v/>
      </c>
      <c r="E72" s="178"/>
      <c r="F72" s="178"/>
      <c r="G72" s="178"/>
      <c r="H72" s="178"/>
      <c r="I72" s="178"/>
      <c r="J72" s="179"/>
      <c r="K72" s="181"/>
      <c r="L72" s="62"/>
    </row>
    <row r="73" spans="1:12" ht="24.95" customHeight="1" x14ac:dyDescent="0.25">
      <c r="A73" s="192" t="s">
        <v>113</v>
      </c>
      <c r="B73" s="193">
        <v>357</v>
      </c>
      <c r="C73" s="194" t="s">
        <v>114</v>
      </c>
      <c r="D73" s="156" t="str">
        <f t="shared" si="0"/>
        <v/>
      </c>
      <c r="E73" s="178"/>
      <c r="F73" s="178"/>
      <c r="G73" s="178"/>
      <c r="H73" s="178"/>
      <c r="I73" s="178"/>
      <c r="J73" s="179"/>
      <c r="K73" s="181"/>
      <c r="L73" s="62"/>
    </row>
    <row r="74" spans="1:12" ht="24.95" customHeight="1" x14ac:dyDescent="0.25">
      <c r="A74" s="192" t="s">
        <v>120</v>
      </c>
      <c r="B74" s="193">
        <v>361</v>
      </c>
      <c r="C74" s="194" t="s">
        <v>219</v>
      </c>
      <c r="D74" s="156" t="str">
        <f t="shared" si="0"/>
        <v/>
      </c>
      <c r="E74" s="178"/>
      <c r="F74" s="178"/>
      <c r="G74" s="178"/>
      <c r="H74" s="178"/>
      <c r="I74" s="178"/>
      <c r="J74" s="179"/>
      <c r="K74" s="181"/>
      <c r="L74" s="62"/>
    </row>
    <row r="75" spans="1:12" ht="24.95" customHeight="1" x14ac:dyDescent="0.25">
      <c r="A75" s="192" t="s">
        <v>121</v>
      </c>
      <c r="B75" s="193">
        <v>362</v>
      </c>
      <c r="C75" s="194" t="s">
        <v>231</v>
      </c>
      <c r="D75" s="156" t="str">
        <f t="shared" si="0"/>
        <v/>
      </c>
      <c r="E75" s="178"/>
      <c r="F75" s="178"/>
      <c r="G75" s="178"/>
      <c r="H75" s="178"/>
      <c r="I75" s="178"/>
      <c r="J75" s="179"/>
      <c r="K75" s="181"/>
      <c r="L75" s="62"/>
    </row>
    <row r="76" spans="1:12" ht="24.95" customHeight="1" x14ac:dyDescent="0.25">
      <c r="A76" s="192" t="s">
        <v>123</v>
      </c>
      <c r="B76" s="193">
        <v>364</v>
      </c>
      <c r="C76" s="194" t="s">
        <v>220</v>
      </c>
      <c r="D76" s="156" t="str">
        <f t="shared" si="0"/>
        <v/>
      </c>
      <c r="E76" s="178"/>
      <c r="F76" s="178"/>
      <c r="G76" s="178"/>
      <c r="H76" s="178"/>
      <c r="I76" s="178"/>
      <c r="J76" s="179"/>
      <c r="K76" s="181"/>
      <c r="L76" s="62"/>
    </row>
    <row r="77" spans="1:12" ht="24.95" customHeight="1" x14ac:dyDescent="0.25">
      <c r="A77" s="192" t="s">
        <v>124</v>
      </c>
      <c r="B77" s="193">
        <v>365</v>
      </c>
      <c r="C77" s="194" t="s">
        <v>125</v>
      </c>
      <c r="D77" s="156" t="str">
        <f t="shared" si="0"/>
        <v/>
      </c>
      <c r="E77" s="178"/>
      <c r="F77" s="178"/>
      <c r="G77" s="178"/>
      <c r="H77" s="178"/>
      <c r="I77" s="178"/>
      <c r="J77" s="179"/>
      <c r="K77" s="181"/>
      <c r="L77" s="62"/>
    </row>
    <row r="78" spans="1:12" ht="24.95" customHeight="1" x14ac:dyDescent="0.25">
      <c r="A78" s="192" t="s">
        <v>126</v>
      </c>
      <c r="B78" s="193">
        <v>366</v>
      </c>
      <c r="C78" s="194" t="s">
        <v>232</v>
      </c>
      <c r="D78" s="156" t="str">
        <f t="shared" si="0"/>
        <v/>
      </c>
      <c r="E78" s="178"/>
      <c r="F78" s="178"/>
      <c r="G78" s="178"/>
      <c r="H78" s="178"/>
      <c r="I78" s="178"/>
      <c r="J78" s="179"/>
      <c r="K78" s="181"/>
      <c r="L78" s="62"/>
    </row>
    <row r="79" spans="1:12" ht="24.95" customHeight="1" x14ac:dyDescent="0.25">
      <c r="A79" s="192" t="s">
        <v>127</v>
      </c>
      <c r="B79" s="193">
        <v>368</v>
      </c>
      <c r="C79" s="194" t="s">
        <v>128</v>
      </c>
      <c r="D79" s="156" t="str">
        <f t="shared" si="0"/>
        <v/>
      </c>
      <c r="E79" s="178"/>
      <c r="F79" s="178"/>
      <c r="G79" s="178"/>
      <c r="H79" s="178"/>
      <c r="I79" s="178"/>
      <c r="J79" s="179"/>
      <c r="K79" s="181"/>
      <c r="L79" s="62"/>
    </row>
    <row r="80" spans="1:12" ht="41.25" customHeight="1" x14ac:dyDescent="0.25">
      <c r="A80" s="211" t="s">
        <v>180</v>
      </c>
      <c r="B80" s="212"/>
      <c r="C80" s="212"/>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54" t="s">
        <v>233</v>
      </c>
      <c r="B95" s="255"/>
      <c r="C95" s="255"/>
      <c r="D95" s="158">
        <f>SUM(D17:D94)</f>
        <v>223025.82</v>
      </c>
      <c r="E95" s="103">
        <f t="shared" ref="E95:K95" si="2">SUM(E17:E94)</f>
        <v>117219.42</v>
      </c>
      <c r="F95" s="103">
        <f t="shared" si="2"/>
        <v>37441.07</v>
      </c>
      <c r="G95" s="103">
        <f t="shared" si="2"/>
        <v>719.23</v>
      </c>
      <c r="H95" s="103">
        <f t="shared" si="2"/>
        <v>17132.96</v>
      </c>
      <c r="I95" s="103">
        <f t="shared" si="2"/>
        <v>126.02</v>
      </c>
      <c r="J95" s="103">
        <f t="shared" si="2"/>
        <v>2020</v>
      </c>
      <c r="K95" s="103">
        <f t="shared" si="2"/>
        <v>48367.119999999995</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Snowflake</vt:lpstr>
      <vt:lpstr>Show Low</vt:lpstr>
      <vt:lpstr>Blue Ridge</vt:lpstr>
      <vt:lpstr>Round Valley</vt:lpstr>
      <vt:lpstr>Mogollon</vt:lpstr>
      <vt:lpstr>Payson</vt:lpstr>
      <vt:lpstr>St Johns</vt:lpstr>
      <vt:lpstr>Holbrook</vt:lpstr>
      <vt:lpstr>Joseph City</vt:lpstr>
      <vt:lpstr>Winslow</vt:lpstr>
      <vt:lpstr>Alchesay</vt:lpstr>
      <vt:lpstr> Member District 12</vt:lpstr>
      <vt:lpstr>' Member District 12'!Print_Area</vt:lpstr>
      <vt:lpstr>Alchesay!Print_Area</vt:lpstr>
      <vt:lpstr>'Blue Ridge'!Print_Area</vt:lpstr>
      <vt:lpstr>Central!Print_Area</vt:lpstr>
      <vt:lpstr>Holbrook!Print_Area</vt:lpstr>
      <vt:lpstr>INSTRUCTIONS!Print_Area</vt:lpstr>
      <vt:lpstr>'Joseph City'!Print_Area</vt:lpstr>
      <vt:lpstr>'Leased Central'!Print_Area</vt:lpstr>
      <vt:lpstr>Mogollon!Print_Area</vt:lpstr>
      <vt:lpstr>Payson!Print_Area</vt:lpstr>
      <vt:lpstr>'Round Valley'!Print_Area</vt:lpstr>
      <vt:lpstr>'Show Low'!Print_Area</vt:lpstr>
      <vt:lpstr>Snowflake!Print_Area</vt:lpstr>
      <vt:lpstr>'St Johns'!Print_Area</vt:lpstr>
      <vt:lpstr>Winslow!Print_Area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2021-01-08T21:16:57Z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