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I:\CTE\FISMIS\2021 Funds\FY21 CTED\FY21 CTED Annual Report\FINAL FOLDERS ONLY\FOLDER ONE- ADM Student Count &amp; Cost Spreadsheets\2019-2020 Cost Reporting Summaries by CTED-Janet\"/>
    </mc:Choice>
  </mc:AlternateContent>
  <xr:revisionPtr revIDLastSave="0" documentId="8_{46347445-A2C2-4557-BFCD-2DEEAA9A117A}" xr6:coauthVersionLast="45" xr6:coauthVersionMax="45" xr10:uidLastSave="{00000000-0000-0000-0000-000000000000}"/>
  <bookViews>
    <workbookView xWindow="90" yWindow="180" windowWidth="20235" windowHeight="10530" activeTab="2" xr2:uid="{00000000-000D-0000-FFFF-FFFF00000000}"/>
  </bookViews>
  <sheets>
    <sheet name="INSTRUCTIONS" sheetId="35" r:id="rId1"/>
    <sheet name="Comments&amp;Additional Info" sheetId="58" r:id="rId2"/>
    <sheet name="Central" sheetId="1" r:id="rId3"/>
    <sheet name="Leased Central" sheetId="10" r:id="rId4"/>
    <sheet name="SCVUHSD" sheetId="8" r:id="rId5"/>
    <sheet name="FUSD" sheetId="59" r:id="rId6"/>
    <sheet name="MUSD" sheetId="60" r:id="rId7"/>
    <sheet name="CUSD" sheetId="70" r:id="rId8"/>
    <sheet name="CGUHSD" sheetId="71" r:id="rId9"/>
    <sheet name=" Member District 6" sheetId="72" r:id="rId10"/>
    <sheet name=" Member District 7" sheetId="73" r:id="rId11"/>
    <sheet name=" Member District 8" sheetId="74" r:id="rId12"/>
    <sheet name=" Member District 9" sheetId="75" r:id="rId13"/>
    <sheet name=" Member District 10" sheetId="76" r:id="rId14"/>
    <sheet name=" Member District 11" sheetId="77" r:id="rId15"/>
    <sheet name=" Member District 12" sheetId="78" r:id="rId16"/>
  </sheets>
  <externalReferences>
    <externalReference r:id="rId17"/>
  </externalReferences>
  <definedNames>
    <definedName name="_xlnm.Print_Area" localSheetId="13">' Member District 10'!$A$1:$K$100</definedName>
    <definedName name="_xlnm.Print_Area" localSheetId="14">' Member District 11'!$A$1:$K$100</definedName>
    <definedName name="_xlnm.Print_Area" localSheetId="15">' Member District 12'!$A$1:$K$100</definedName>
    <definedName name="_xlnm.Print_Area" localSheetId="9">' Member District 6'!$A$1:$K$100</definedName>
    <definedName name="_xlnm.Print_Area" localSheetId="10">' Member District 7'!$A$1:$K$100</definedName>
    <definedName name="_xlnm.Print_Area" localSheetId="11">' Member District 8'!$A$1:$K$100</definedName>
    <definedName name="_xlnm.Print_Area" localSheetId="12">' Member District 9'!$A$1:$K$100</definedName>
    <definedName name="_xlnm.Print_Area" localSheetId="2">Central!$A$1:$K$100</definedName>
    <definedName name="_xlnm.Print_Area" localSheetId="8">CGUHSD!$A$1:$K$100</definedName>
    <definedName name="_xlnm.Print_Area" localSheetId="7">CUSD!$A$1:$K$100</definedName>
    <definedName name="_xlnm.Print_Area" localSheetId="5">FUSD!$A$1:$K$100</definedName>
    <definedName name="_xlnm.Print_Area" localSheetId="0">INSTRUCTIONS!$A$1:$C$14</definedName>
    <definedName name="_xlnm.Print_Area" localSheetId="3">'Leased Central'!$A$1:$K$100</definedName>
    <definedName name="_xlnm.Print_Area" localSheetId="6">MUSD!$A$1:$K$100</definedName>
    <definedName name="_xlnm.Print_Area" localSheetId="4">SCVUHSD!$A$1:$K$100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7" i="71" l="1"/>
  <c r="J77" i="71"/>
  <c r="I77" i="71"/>
  <c r="H77" i="71"/>
  <c r="D77" i="71" s="1"/>
  <c r="G77" i="71"/>
  <c r="F77" i="71"/>
  <c r="E77" i="71"/>
  <c r="K76" i="71"/>
  <c r="J76" i="71"/>
  <c r="I76" i="71"/>
  <c r="H76" i="71"/>
  <c r="G76" i="71"/>
  <c r="D76" i="71" s="1"/>
  <c r="F76" i="71"/>
  <c r="E76" i="71"/>
  <c r="K75" i="71"/>
  <c r="J75" i="71"/>
  <c r="I75" i="71"/>
  <c r="H75" i="71"/>
  <c r="G75" i="71"/>
  <c r="F75" i="71"/>
  <c r="E75" i="71"/>
  <c r="K74" i="71"/>
  <c r="J74" i="71"/>
  <c r="I74" i="71"/>
  <c r="H74" i="71"/>
  <c r="G74" i="71"/>
  <c r="F74" i="71"/>
  <c r="E74" i="71"/>
  <c r="D74" i="71" s="1"/>
  <c r="K73" i="71"/>
  <c r="J73" i="71"/>
  <c r="I73" i="71"/>
  <c r="H73" i="71"/>
  <c r="D73" i="71" s="1"/>
  <c r="G73" i="71"/>
  <c r="F73" i="71"/>
  <c r="E73" i="71"/>
  <c r="K72" i="71"/>
  <c r="J72" i="71"/>
  <c r="I72" i="71"/>
  <c r="H72" i="71"/>
  <c r="G72" i="71"/>
  <c r="D72" i="71" s="1"/>
  <c r="F72" i="71"/>
  <c r="E72" i="71"/>
  <c r="K71" i="71"/>
  <c r="J71" i="71"/>
  <c r="I71" i="71"/>
  <c r="H71" i="71"/>
  <c r="G71" i="71"/>
  <c r="F71" i="71"/>
  <c r="E71" i="71"/>
  <c r="K70" i="71"/>
  <c r="J70" i="71"/>
  <c r="I70" i="71"/>
  <c r="H70" i="71"/>
  <c r="G70" i="71"/>
  <c r="F70" i="71"/>
  <c r="E70" i="71"/>
  <c r="D70" i="71" s="1"/>
  <c r="K69" i="71"/>
  <c r="J69" i="71"/>
  <c r="I69" i="71"/>
  <c r="H69" i="71"/>
  <c r="D69" i="71" s="1"/>
  <c r="G69" i="71"/>
  <c r="F69" i="71"/>
  <c r="E69" i="71"/>
  <c r="K68" i="71"/>
  <c r="J68" i="71"/>
  <c r="I68" i="71"/>
  <c r="H68" i="71"/>
  <c r="G68" i="71"/>
  <c r="D68" i="71" s="1"/>
  <c r="F68" i="71"/>
  <c r="E68" i="71"/>
  <c r="K67" i="71"/>
  <c r="J67" i="71"/>
  <c r="I67" i="71"/>
  <c r="H67" i="71"/>
  <c r="G67" i="71"/>
  <c r="F67" i="71"/>
  <c r="E67" i="71"/>
  <c r="K66" i="71"/>
  <c r="J66" i="71"/>
  <c r="I66" i="71"/>
  <c r="H66" i="71"/>
  <c r="G66" i="71"/>
  <c r="F66" i="71"/>
  <c r="E66" i="71"/>
  <c r="D66" i="71" s="1"/>
  <c r="K65" i="71"/>
  <c r="J65" i="71"/>
  <c r="I65" i="71"/>
  <c r="H65" i="71"/>
  <c r="D65" i="71" s="1"/>
  <c r="G65" i="71"/>
  <c r="F65" i="71"/>
  <c r="E65" i="71"/>
  <c r="K64" i="71"/>
  <c r="J64" i="71"/>
  <c r="I64" i="71"/>
  <c r="H64" i="71"/>
  <c r="G64" i="71"/>
  <c r="D64" i="71" s="1"/>
  <c r="F64" i="71"/>
  <c r="E64" i="71"/>
  <c r="K63" i="71"/>
  <c r="J63" i="71"/>
  <c r="I63" i="71"/>
  <c r="H63" i="71"/>
  <c r="G63" i="71"/>
  <c r="F63" i="71"/>
  <c r="E63" i="71"/>
  <c r="K62" i="71"/>
  <c r="J62" i="71"/>
  <c r="I62" i="71"/>
  <c r="H62" i="71"/>
  <c r="G62" i="71"/>
  <c r="F62" i="71"/>
  <c r="E62" i="71"/>
  <c r="D62" i="71" s="1"/>
  <c r="K61" i="71"/>
  <c r="J61" i="71"/>
  <c r="I61" i="71"/>
  <c r="H61" i="71"/>
  <c r="D61" i="71" s="1"/>
  <c r="G61" i="71"/>
  <c r="F61" i="71"/>
  <c r="E61" i="71"/>
  <c r="K60" i="71"/>
  <c r="J60" i="71"/>
  <c r="I60" i="71"/>
  <c r="H60" i="71"/>
  <c r="G60" i="71"/>
  <c r="D60" i="71" s="1"/>
  <c r="F60" i="71"/>
  <c r="E60" i="71"/>
  <c r="K59" i="71"/>
  <c r="J59" i="71"/>
  <c r="I59" i="71"/>
  <c r="H59" i="71"/>
  <c r="G59" i="71"/>
  <c r="F59" i="71"/>
  <c r="E59" i="71"/>
  <c r="K58" i="71"/>
  <c r="J58" i="71"/>
  <c r="I58" i="71"/>
  <c r="H58" i="71"/>
  <c r="G58" i="71"/>
  <c r="F58" i="71"/>
  <c r="E58" i="71"/>
  <c r="D58" i="71" s="1"/>
  <c r="K57" i="71"/>
  <c r="J57" i="71"/>
  <c r="I57" i="71"/>
  <c r="H57" i="71"/>
  <c r="D57" i="71" s="1"/>
  <c r="G57" i="71"/>
  <c r="F57" i="71"/>
  <c r="E57" i="71"/>
  <c r="K56" i="71"/>
  <c r="J56" i="71"/>
  <c r="I56" i="71"/>
  <c r="H56" i="71"/>
  <c r="G56" i="71"/>
  <c r="D56" i="71" s="1"/>
  <c r="F56" i="71"/>
  <c r="E56" i="71"/>
  <c r="K55" i="71"/>
  <c r="J55" i="71"/>
  <c r="I55" i="71"/>
  <c r="H55" i="71"/>
  <c r="G55" i="71"/>
  <c r="F55" i="71"/>
  <c r="E55" i="71"/>
  <c r="K54" i="71"/>
  <c r="J54" i="71"/>
  <c r="I54" i="71"/>
  <c r="H54" i="71"/>
  <c r="G54" i="71"/>
  <c r="F54" i="71"/>
  <c r="E54" i="71"/>
  <c r="D54" i="71" s="1"/>
  <c r="K53" i="71"/>
  <c r="J53" i="71"/>
  <c r="I53" i="71"/>
  <c r="H53" i="71"/>
  <c r="D53" i="71" s="1"/>
  <c r="G53" i="71"/>
  <c r="F53" i="71"/>
  <c r="E53" i="71"/>
  <c r="K52" i="71"/>
  <c r="J52" i="71"/>
  <c r="I52" i="71"/>
  <c r="H52" i="71"/>
  <c r="G52" i="71"/>
  <c r="D52" i="71" s="1"/>
  <c r="F52" i="71"/>
  <c r="E52" i="71"/>
  <c r="K51" i="71"/>
  <c r="J51" i="71"/>
  <c r="I51" i="71"/>
  <c r="H51" i="71"/>
  <c r="G51" i="71"/>
  <c r="F51" i="71"/>
  <c r="E51" i="71"/>
  <c r="K50" i="71"/>
  <c r="J50" i="71"/>
  <c r="I50" i="71"/>
  <c r="H50" i="71"/>
  <c r="G50" i="71"/>
  <c r="F50" i="71"/>
  <c r="E50" i="71"/>
  <c r="D50" i="71" s="1"/>
  <c r="K49" i="71"/>
  <c r="J49" i="71"/>
  <c r="I49" i="71"/>
  <c r="H49" i="71"/>
  <c r="D49" i="71" s="1"/>
  <c r="G49" i="71"/>
  <c r="F49" i="71"/>
  <c r="E49" i="71"/>
  <c r="K48" i="71"/>
  <c r="J48" i="71"/>
  <c r="I48" i="71"/>
  <c r="H48" i="71"/>
  <c r="G48" i="71"/>
  <c r="D48" i="71" s="1"/>
  <c r="F48" i="71"/>
  <c r="E48" i="71"/>
  <c r="K47" i="71"/>
  <c r="J47" i="71"/>
  <c r="I47" i="71"/>
  <c r="H47" i="71"/>
  <c r="G47" i="71"/>
  <c r="F47" i="71"/>
  <c r="E47" i="71"/>
  <c r="K46" i="71"/>
  <c r="J46" i="71"/>
  <c r="I46" i="71"/>
  <c r="H46" i="71"/>
  <c r="G46" i="71"/>
  <c r="F46" i="71"/>
  <c r="E46" i="71"/>
  <c r="D46" i="71" s="1"/>
  <c r="K45" i="71"/>
  <c r="J45" i="71"/>
  <c r="I45" i="71"/>
  <c r="H45" i="71"/>
  <c r="D45" i="71" s="1"/>
  <c r="G45" i="71"/>
  <c r="F45" i="71"/>
  <c r="E45" i="71"/>
  <c r="K44" i="71"/>
  <c r="J44" i="71"/>
  <c r="I44" i="71"/>
  <c r="H44" i="71"/>
  <c r="G44" i="71"/>
  <c r="D44" i="71" s="1"/>
  <c r="F44" i="71"/>
  <c r="E44" i="71"/>
  <c r="K43" i="71"/>
  <c r="J43" i="71"/>
  <c r="I43" i="71"/>
  <c r="H43" i="71"/>
  <c r="G43" i="71"/>
  <c r="F43" i="71"/>
  <c r="E43" i="71"/>
  <c r="K42" i="71"/>
  <c r="J42" i="71"/>
  <c r="I42" i="71"/>
  <c r="H42" i="71"/>
  <c r="G42" i="71"/>
  <c r="F42" i="71"/>
  <c r="E42" i="71"/>
  <c r="D42" i="71" s="1"/>
  <c r="K41" i="71"/>
  <c r="J41" i="71"/>
  <c r="I41" i="71"/>
  <c r="H41" i="71"/>
  <c r="D41" i="71" s="1"/>
  <c r="G41" i="71"/>
  <c r="F41" i="71"/>
  <c r="E41" i="71"/>
  <c r="K40" i="71"/>
  <c r="J40" i="71"/>
  <c r="I40" i="71"/>
  <c r="H40" i="71"/>
  <c r="G40" i="71"/>
  <c r="D40" i="71" s="1"/>
  <c r="F40" i="71"/>
  <c r="E40" i="71"/>
  <c r="K39" i="71"/>
  <c r="J39" i="71"/>
  <c r="I39" i="71"/>
  <c r="H39" i="71"/>
  <c r="G39" i="71"/>
  <c r="F39" i="71"/>
  <c r="E39" i="71"/>
  <c r="K38" i="71"/>
  <c r="J38" i="71"/>
  <c r="I38" i="71"/>
  <c r="H38" i="71"/>
  <c r="G38" i="71"/>
  <c r="F38" i="71"/>
  <c r="E38" i="71"/>
  <c r="D38" i="71" s="1"/>
  <c r="K37" i="71"/>
  <c r="J37" i="71"/>
  <c r="I37" i="71"/>
  <c r="H37" i="71"/>
  <c r="D37" i="71" s="1"/>
  <c r="G37" i="71"/>
  <c r="F37" i="71"/>
  <c r="E37" i="71"/>
  <c r="K36" i="71"/>
  <c r="J36" i="71"/>
  <c r="I36" i="71"/>
  <c r="H36" i="71"/>
  <c r="G36" i="71"/>
  <c r="D36" i="71" s="1"/>
  <c r="F36" i="71"/>
  <c r="E36" i="71"/>
  <c r="K35" i="71"/>
  <c r="J35" i="71"/>
  <c r="I35" i="71"/>
  <c r="H35" i="71"/>
  <c r="G35" i="71"/>
  <c r="F35" i="71"/>
  <c r="E35" i="71"/>
  <c r="K34" i="71"/>
  <c r="J34" i="71"/>
  <c r="I34" i="71"/>
  <c r="H34" i="71"/>
  <c r="G34" i="71"/>
  <c r="F34" i="71"/>
  <c r="E34" i="71"/>
  <c r="D34" i="71" s="1"/>
  <c r="K33" i="71"/>
  <c r="J33" i="71"/>
  <c r="I33" i="71"/>
  <c r="H33" i="71"/>
  <c r="D33" i="71" s="1"/>
  <c r="G33" i="71"/>
  <c r="F33" i="71"/>
  <c r="E33" i="71"/>
  <c r="K32" i="71"/>
  <c r="J32" i="71"/>
  <c r="I32" i="71"/>
  <c r="H32" i="71"/>
  <c r="G32" i="71"/>
  <c r="D32" i="71" s="1"/>
  <c r="F32" i="71"/>
  <c r="E32" i="71"/>
  <c r="K31" i="71"/>
  <c r="J31" i="71"/>
  <c r="I31" i="71"/>
  <c r="H31" i="71"/>
  <c r="G31" i="71"/>
  <c r="F31" i="71"/>
  <c r="E31" i="71"/>
  <c r="K30" i="71"/>
  <c r="J30" i="71"/>
  <c r="I30" i="71"/>
  <c r="H30" i="71"/>
  <c r="G30" i="71"/>
  <c r="F30" i="71"/>
  <c r="E30" i="71"/>
  <c r="D30" i="71" s="1"/>
  <c r="K29" i="71"/>
  <c r="J29" i="71"/>
  <c r="I29" i="71"/>
  <c r="H29" i="71"/>
  <c r="D29" i="71" s="1"/>
  <c r="G29" i="71"/>
  <c r="F29" i="71"/>
  <c r="E29" i="71"/>
  <c r="K28" i="71"/>
  <c r="J28" i="71"/>
  <c r="I28" i="71"/>
  <c r="H28" i="71"/>
  <c r="G28" i="71"/>
  <c r="D28" i="71" s="1"/>
  <c r="F28" i="71"/>
  <c r="E28" i="71"/>
  <c r="K27" i="71"/>
  <c r="J27" i="71"/>
  <c r="I27" i="71"/>
  <c r="H27" i="71"/>
  <c r="G27" i="71"/>
  <c r="F27" i="71"/>
  <c r="E27" i="71"/>
  <c r="K26" i="71"/>
  <c r="J26" i="71"/>
  <c r="I26" i="71"/>
  <c r="H26" i="71"/>
  <c r="G26" i="71"/>
  <c r="F26" i="71"/>
  <c r="E26" i="71"/>
  <c r="D26" i="71" s="1"/>
  <c r="K25" i="71"/>
  <c r="J25" i="71"/>
  <c r="I25" i="71"/>
  <c r="H25" i="71"/>
  <c r="D25" i="71" s="1"/>
  <c r="G25" i="71"/>
  <c r="F25" i="71"/>
  <c r="E25" i="71"/>
  <c r="K24" i="71"/>
  <c r="J24" i="71"/>
  <c r="I24" i="71"/>
  <c r="H24" i="71"/>
  <c r="G24" i="71"/>
  <c r="D24" i="71" s="1"/>
  <c r="F24" i="71"/>
  <c r="E24" i="71"/>
  <c r="K23" i="71"/>
  <c r="J23" i="71"/>
  <c r="I23" i="71"/>
  <c r="H23" i="71"/>
  <c r="G23" i="71"/>
  <c r="F23" i="71"/>
  <c r="E23" i="71"/>
  <c r="K22" i="71"/>
  <c r="J22" i="71"/>
  <c r="I22" i="71"/>
  <c r="H22" i="71"/>
  <c r="G22" i="71"/>
  <c r="F22" i="71"/>
  <c r="E22" i="71"/>
  <c r="D22" i="71" s="1"/>
  <c r="K21" i="71"/>
  <c r="J21" i="71"/>
  <c r="I21" i="71"/>
  <c r="H21" i="71"/>
  <c r="D21" i="71" s="1"/>
  <c r="G21" i="71"/>
  <c r="F21" i="71"/>
  <c r="E21" i="71"/>
  <c r="K20" i="71"/>
  <c r="K95" i="71" s="1"/>
  <c r="J20" i="71"/>
  <c r="I20" i="71"/>
  <c r="H20" i="71"/>
  <c r="G20" i="71"/>
  <c r="D20" i="71" s="1"/>
  <c r="F20" i="71"/>
  <c r="E20" i="71"/>
  <c r="K19" i="71"/>
  <c r="J19" i="71"/>
  <c r="I19" i="71"/>
  <c r="H19" i="71"/>
  <c r="G19" i="71"/>
  <c r="F19" i="71"/>
  <c r="E19" i="71"/>
  <c r="K18" i="71"/>
  <c r="J18" i="71"/>
  <c r="I18" i="71"/>
  <c r="I95" i="71" s="1"/>
  <c r="H18" i="71"/>
  <c r="G18" i="71"/>
  <c r="F18" i="71"/>
  <c r="E18" i="71"/>
  <c r="E95" i="71" s="1"/>
  <c r="K17" i="71"/>
  <c r="J17" i="71"/>
  <c r="I17" i="71"/>
  <c r="H17" i="71"/>
  <c r="H95" i="71" s="1"/>
  <c r="G17" i="71"/>
  <c r="F17" i="71"/>
  <c r="E17" i="71"/>
  <c r="J78" i="1"/>
  <c r="J95" i="1" s="1"/>
  <c r="H78" i="1"/>
  <c r="G78" i="1"/>
  <c r="F78" i="1"/>
  <c r="E78" i="1"/>
  <c r="D78" i="1" s="1"/>
  <c r="I77" i="1"/>
  <c r="G77" i="1"/>
  <c r="F77" i="1"/>
  <c r="E77" i="1"/>
  <c r="D77" i="1" s="1"/>
  <c r="J69" i="1"/>
  <c r="G69" i="1"/>
  <c r="F69" i="1"/>
  <c r="E69" i="1"/>
  <c r="D69" i="1" s="1"/>
  <c r="H64" i="1"/>
  <c r="G64" i="1"/>
  <c r="F64" i="1"/>
  <c r="E64" i="1"/>
  <c r="D64" i="1" s="1"/>
  <c r="F61" i="1"/>
  <c r="E61" i="1"/>
  <c r="D52" i="1"/>
  <c r="D53" i="1"/>
  <c r="F52" i="1"/>
  <c r="E52" i="1"/>
  <c r="G37" i="1"/>
  <c r="F37" i="1"/>
  <c r="F95" i="1" s="1"/>
  <c r="E37" i="1"/>
  <c r="F35" i="1"/>
  <c r="E35" i="1"/>
  <c r="K95" i="78"/>
  <c r="J95" i="78"/>
  <c r="I95" i="78"/>
  <c r="H95" i="78"/>
  <c r="G95" i="78"/>
  <c r="F95" i="78"/>
  <c r="E95" i="78"/>
  <c r="D17" i="78"/>
  <c r="D18" i="78"/>
  <c r="D19" i="78"/>
  <c r="D20" i="78"/>
  <c r="D21" i="78"/>
  <c r="D22" i="78"/>
  <c r="D23" i="78"/>
  <c r="D24" i="78"/>
  <c r="D25" i="78"/>
  <c r="D26" i="78"/>
  <c r="D27" i="78"/>
  <c r="D28" i="78"/>
  <c r="D29" i="78"/>
  <c r="D30" i="78"/>
  <c r="D31" i="78"/>
  <c r="D32" i="78"/>
  <c r="D33" i="78"/>
  <c r="D34" i="78"/>
  <c r="D35" i="78"/>
  <c r="D36" i="78"/>
  <c r="D37" i="78"/>
  <c r="D38" i="78"/>
  <c r="D39" i="78"/>
  <c r="D40" i="78"/>
  <c r="D41" i="78"/>
  <c r="D42" i="78"/>
  <c r="D43" i="78"/>
  <c r="D44" i="78"/>
  <c r="D45" i="78"/>
  <c r="D46" i="78"/>
  <c r="D47" i="78"/>
  <c r="D48" i="78"/>
  <c r="D49" i="78"/>
  <c r="D50" i="78"/>
  <c r="D51" i="78"/>
  <c r="D52" i="78"/>
  <c r="D53" i="78"/>
  <c r="D54" i="78"/>
  <c r="D55" i="78"/>
  <c r="D56" i="78"/>
  <c r="D57" i="78"/>
  <c r="D58" i="78"/>
  <c r="D59" i="78"/>
  <c r="D60" i="78"/>
  <c r="D61" i="78"/>
  <c r="D62" i="78"/>
  <c r="D63" i="78"/>
  <c r="D64" i="78"/>
  <c r="D65" i="78"/>
  <c r="D66" i="78"/>
  <c r="D67" i="78"/>
  <c r="D68" i="78"/>
  <c r="D69" i="78"/>
  <c r="D70" i="78"/>
  <c r="D71" i="78"/>
  <c r="D72" i="78"/>
  <c r="D73" i="78"/>
  <c r="D74" i="78"/>
  <c r="D75" i="78"/>
  <c r="D76" i="78"/>
  <c r="D77" i="78"/>
  <c r="D78" i="78"/>
  <c r="D79" i="78"/>
  <c r="D81" i="78"/>
  <c r="D82" i="78"/>
  <c r="D83" i="78"/>
  <c r="D84" i="78"/>
  <c r="D85" i="78"/>
  <c r="D86" i="78"/>
  <c r="D87" i="78"/>
  <c r="D88" i="78"/>
  <c r="D89" i="78"/>
  <c r="D90" i="78"/>
  <c r="D91" i="78"/>
  <c r="D92" i="78"/>
  <c r="D93" i="78"/>
  <c r="D94" i="78"/>
  <c r="D95" i="78"/>
  <c r="K2" i="78" s="1"/>
  <c r="K6" i="78" s="1"/>
  <c r="D12" i="78"/>
  <c r="B12" i="78"/>
  <c r="K95" i="77"/>
  <c r="J95" i="77"/>
  <c r="I95" i="77"/>
  <c r="H95" i="77"/>
  <c r="G95" i="77"/>
  <c r="F95" i="77"/>
  <c r="E95" i="77"/>
  <c r="D17" i="77"/>
  <c r="D95" i="77" s="1"/>
  <c r="K2" i="77" s="1"/>
  <c r="K6" i="77" s="1"/>
  <c r="D18" i="77"/>
  <c r="D19" i="77"/>
  <c r="D20" i="77"/>
  <c r="D21" i="77"/>
  <c r="D22" i="77"/>
  <c r="D23" i="77"/>
  <c r="D24" i="77"/>
  <c r="D25" i="77"/>
  <c r="D26" i="77"/>
  <c r="D27" i="77"/>
  <c r="D28" i="77"/>
  <c r="D29" i="77"/>
  <c r="D30" i="77"/>
  <c r="D31" i="77"/>
  <c r="D32" i="77"/>
  <c r="D33" i="77"/>
  <c r="D34" i="77"/>
  <c r="D35" i="77"/>
  <c r="D36" i="77"/>
  <c r="D37" i="77"/>
  <c r="D38" i="77"/>
  <c r="D39" i="77"/>
  <c r="D40" i="77"/>
  <c r="D41" i="77"/>
  <c r="D42" i="77"/>
  <c r="D43" i="77"/>
  <c r="D44" i="77"/>
  <c r="D45" i="77"/>
  <c r="D46" i="77"/>
  <c r="D47" i="77"/>
  <c r="D48" i="77"/>
  <c r="D49" i="77"/>
  <c r="D50" i="77"/>
  <c r="D51" i="77"/>
  <c r="D52" i="77"/>
  <c r="D53" i="77"/>
  <c r="D54" i="77"/>
  <c r="D55" i="77"/>
  <c r="D56" i="77"/>
  <c r="D57" i="77"/>
  <c r="D58" i="77"/>
  <c r="D59" i="77"/>
  <c r="D60" i="77"/>
  <c r="D61" i="77"/>
  <c r="D62" i="77"/>
  <c r="D63" i="77"/>
  <c r="D64" i="77"/>
  <c r="D65" i="77"/>
  <c r="D66" i="77"/>
  <c r="D67" i="77"/>
  <c r="D68" i="77"/>
  <c r="D69" i="77"/>
  <c r="D70" i="77"/>
  <c r="D71" i="77"/>
  <c r="D72" i="77"/>
  <c r="D73" i="77"/>
  <c r="D74" i="77"/>
  <c r="D75" i="77"/>
  <c r="D76" i="77"/>
  <c r="D77" i="77"/>
  <c r="D78" i="77"/>
  <c r="D79" i="77"/>
  <c r="D81" i="77"/>
  <c r="D82" i="77"/>
  <c r="D83" i="77"/>
  <c r="D84" i="77"/>
  <c r="D85" i="77"/>
  <c r="D86" i="77"/>
  <c r="D87" i="77"/>
  <c r="D88" i="77"/>
  <c r="D89" i="77"/>
  <c r="D90" i="77"/>
  <c r="D91" i="77"/>
  <c r="D92" i="77"/>
  <c r="D93" i="77"/>
  <c r="D94" i="77"/>
  <c r="D12" i="77"/>
  <c r="B12" i="77"/>
  <c r="K95" i="76"/>
  <c r="J95" i="76"/>
  <c r="I95" i="76"/>
  <c r="H95" i="76"/>
  <c r="G95" i="76"/>
  <c r="F95" i="76"/>
  <c r="E95" i="76"/>
  <c r="D17" i="76"/>
  <c r="D18" i="76"/>
  <c r="D19" i="76"/>
  <c r="D20" i="76"/>
  <c r="D95" i="76" s="1"/>
  <c r="K2" i="76" s="1"/>
  <c r="K6" i="76" s="1"/>
  <c r="D21" i="76"/>
  <c r="D22" i="76"/>
  <c r="D23" i="76"/>
  <c r="D24" i="76"/>
  <c r="D25" i="76"/>
  <c r="D26" i="76"/>
  <c r="D27" i="76"/>
  <c r="D28" i="76"/>
  <c r="D29" i="76"/>
  <c r="D30" i="76"/>
  <c r="D31" i="76"/>
  <c r="D32" i="76"/>
  <c r="D33" i="76"/>
  <c r="D34" i="76"/>
  <c r="D35" i="76"/>
  <c r="D36" i="76"/>
  <c r="D37" i="76"/>
  <c r="D38" i="76"/>
  <c r="D39" i="76"/>
  <c r="D40" i="76"/>
  <c r="D41" i="76"/>
  <c r="D42" i="76"/>
  <c r="D43" i="76"/>
  <c r="D44" i="76"/>
  <c r="D45" i="76"/>
  <c r="D46" i="76"/>
  <c r="D47" i="76"/>
  <c r="D48" i="76"/>
  <c r="D49" i="76"/>
  <c r="D50" i="76"/>
  <c r="D51" i="76"/>
  <c r="D52" i="76"/>
  <c r="D53" i="76"/>
  <c r="D54" i="76"/>
  <c r="D55" i="76"/>
  <c r="D56" i="76"/>
  <c r="D57" i="76"/>
  <c r="D58" i="76"/>
  <c r="D59" i="76"/>
  <c r="D60" i="76"/>
  <c r="D61" i="76"/>
  <c r="D62" i="76"/>
  <c r="D63" i="76"/>
  <c r="D64" i="76"/>
  <c r="D65" i="76"/>
  <c r="D66" i="76"/>
  <c r="D67" i="76"/>
  <c r="D68" i="76"/>
  <c r="D69" i="76"/>
  <c r="D70" i="76"/>
  <c r="D71" i="76"/>
  <c r="D72" i="76"/>
  <c r="D73" i="76"/>
  <c r="D74" i="76"/>
  <c r="D75" i="76"/>
  <c r="D76" i="76"/>
  <c r="D77" i="76"/>
  <c r="D78" i="76"/>
  <c r="D79" i="76"/>
  <c r="D81" i="76"/>
  <c r="D82" i="76"/>
  <c r="D83" i="76"/>
  <c r="D84" i="76"/>
  <c r="D85" i="76"/>
  <c r="D86" i="76"/>
  <c r="D87" i="76"/>
  <c r="D88" i="76"/>
  <c r="D89" i="76"/>
  <c r="D90" i="76"/>
  <c r="D91" i="76"/>
  <c r="D92" i="76"/>
  <c r="D93" i="76"/>
  <c r="D94" i="76"/>
  <c r="D12" i="76"/>
  <c r="B12" i="76"/>
  <c r="K95" i="75"/>
  <c r="J95" i="75"/>
  <c r="I95" i="75"/>
  <c r="H95" i="75"/>
  <c r="G95" i="75"/>
  <c r="F95" i="75"/>
  <c r="E95" i="75"/>
  <c r="D17" i="75"/>
  <c r="D18" i="75"/>
  <c r="D19" i="75"/>
  <c r="D95" i="75" s="1"/>
  <c r="K2" i="75" s="1"/>
  <c r="K6" i="75" s="1"/>
  <c r="D20" i="75"/>
  <c r="D21" i="75"/>
  <c r="D22" i="75"/>
  <c r="D23" i="75"/>
  <c r="D24" i="75"/>
  <c r="D25" i="75"/>
  <c r="D26" i="75"/>
  <c r="D27" i="75"/>
  <c r="D28" i="75"/>
  <c r="D29" i="75"/>
  <c r="D30" i="75"/>
  <c r="D31" i="75"/>
  <c r="D32" i="75"/>
  <c r="D33" i="75"/>
  <c r="D34" i="75"/>
  <c r="D35" i="75"/>
  <c r="D36" i="75"/>
  <c r="D37" i="75"/>
  <c r="D38" i="75"/>
  <c r="D39" i="75"/>
  <c r="D40" i="75"/>
  <c r="D41" i="75"/>
  <c r="D42" i="75"/>
  <c r="D43" i="75"/>
  <c r="D44" i="75"/>
  <c r="D45" i="75"/>
  <c r="D46" i="75"/>
  <c r="D47" i="75"/>
  <c r="D48" i="75"/>
  <c r="D49" i="75"/>
  <c r="D50" i="75"/>
  <c r="D51" i="75"/>
  <c r="D52" i="75"/>
  <c r="D53" i="75"/>
  <c r="D54" i="75"/>
  <c r="D55" i="75"/>
  <c r="D56" i="75"/>
  <c r="D57" i="75"/>
  <c r="D58" i="75"/>
  <c r="D59" i="75"/>
  <c r="D60" i="75"/>
  <c r="D61" i="75"/>
  <c r="D62" i="75"/>
  <c r="D63" i="75"/>
  <c r="D64" i="75"/>
  <c r="D65" i="75"/>
  <c r="D66" i="75"/>
  <c r="D67" i="75"/>
  <c r="D68" i="75"/>
  <c r="D69" i="75"/>
  <c r="D70" i="75"/>
  <c r="D71" i="75"/>
  <c r="D72" i="75"/>
  <c r="D73" i="75"/>
  <c r="D74" i="75"/>
  <c r="D75" i="75"/>
  <c r="D76" i="75"/>
  <c r="D77" i="75"/>
  <c r="D78" i="75"/>
  <c r="D79" i="75"/>
  <c r="D81" i="75"/>
  <c r="D82" i="75"/>
  <c r="D83" i="75"/>
  <c r="D84" i="75"/>
  <c r="D85" i="75"/>
  <c r="D86" i="75"/>
  <c r="D87" i="75"/>
  <c r="D88" i="75"/>
  <c r="D89" i="75"/>
  <c r="D90" i="75"/>
  <c r="D91" i="75"/>
  <c r="D92" i="75"/>
  <c r="D93" i="75"/>
  <c r="D94" i="75"/>
  <c r="D12" i="75"/>
  <c r="B12" i="75"/>
  <c r="K95" i="74"/>
  <c r="J95" i="74"/>
  <c r="I95" i="74"/>
  <c r="H95" i="74"/>
  <c r="G95" i="74"/>
  <c r="F95" i="74"/>
  <c r="E95" i="74"/>
  <c r="D17" i="74"/>
  <c r="D18" i="74"/>
  <c r="D19" i="74"/>
  <c r="D20" i="74"/>
  <c r="D21" i="74"/>
  <c r="D22" i="74"/>
  <c r="D23" i="74"/>
  <c r="D24" i="74"/>
  <c r="D25" i="74"/>
  <c r="D26" i="74"/>
  <c r="D27" i="74"/>
  <c r="D28" i="74"/>
  <c r="D29" i="74"/>
  <c r="D30" i="74"/>
  <c r="D31" i="74"/>
  <c r="D32" i="74"/>
  <c r="D33" i="74"/>
  <c r="D34" i="74"/>
  <c r="D35" i="74"/>
  <c r="D36" i="74"/>
  <c r="D37" i="74"/>
  <c r="D38" i="74"/>
  <c r="D39" i="74"/>
  <c r="D40" i="74"/>
  <c r="D41" i="74"/>
  <c r="D42" i="74"/>
  <c r="D43" i="74"/>
  <c r="D44" i="74"/>
  <c r="D45" i="74"/>
  <c r="D46" i="74"/>
  <c r="D47" i="74"/>
  <c r="D48" i="74"/>
  <c r="D49" i="74"/>
  <c r="D50" i="74"/>
  <c r="D51" i="74"/>
  <c r="D52" i="74"/>
  <c r="D53" i="74"/>
  <c r="D54" i="74"/>
  <c r="D55" i="74"/>
  <c r="D56" i="74"/>
  <c r="D57" i="74"/>
  <c r="D58" i="74"/>
  <c r="D59" i="74"/>
  <c r="D60" i="74"/>
  <c r="D61" i="74"/>
  <c r="D62" i="74"/>
  <c r="D63" i="74"/>
  <c r="D64" i="74"/>
  <c r="D65" i="74"/>
  <c r="D66" i="74"/>
  <c r="D67" i="74"/>
  <c r="D68" i="74"/>
  <c r="D69" i="74"/>
  <c r="D70" i="74"/>
  <c r="D71" i="74"/>
  <c r="D72" i="74"/>
  <c r="D73" i="74"/>
  <c r="D74" i="74"/>
  <c r="D75" i="74"/>
  <c r="D76" i="74"/>
  <c r="D77" i="74"/>
  <c r="D78" i="74"/>
  <c r="D79" i="74"/>
  <c r="D81" i="74"/>
  <c r="D82" i="74"/>
  <c r="D83" i="74"/>
  <c r="D84" i="74"/>
  <c r="D85" i="74"/>
  <c r="D86" i="74"/>
  <c r="D87" i="74"/>
  <c r="D88" i="74"/>
  <c r="D89" i="74"/>
  <c r="D90" i="74"/>
  <c r="D91" i="74"/>
  <c r="D92" i="74"/>
  <c r="D93" i="74"/>
  <c r="D94" i="74"/>
  <c r="D95" i="74"/>
  <c r="K2" i="74" s="1"/>
  <c r="K6" i="74" s="1"/>
  <c r="D12" i="74"/>
  <c r="B12" i="74"/>
  <c r="K95" i="73"/>
  <c r="J95" i="73"/>
  <c r="I95" i="73"/>
  <c r="H95" i="73"/>
  <c r="G95" i="73"/>
  <c r="F95" i="73"/>
  <c r="E95" i="73"/>
  <c r="D17" i="73"/>
  <c r="D95" i="73" s="1"/>
  <c r="K2" i="73" s="1"/>
  <c r="K6" i="73" s="1"/>
  <c r="D18" i="73"/>
  <c r="D19" i="73"/>
  <c r="D20" i="73"/>
  <c r="D21" i="73"/>
  <c r="D22" i="73"/>
  <c r="D23" i="73"/>
  <c r="D24" i="73"/>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2" i="73"/>
  <c r="D53" i="73"/>
  <c r="D54" i="73"/>
  <c r="D55" i="73"/>
  <c r="D56" i="73"/>
  <c r="D57" i="73"/>
  <c r="D58" i="73"/>
  <c r="D59" i="73"/>
  <c r="D60" i="73"/>
  <c r="D61" i="73"/>
  <c r="D62" i="73"/>
  <c r="D63" i="73"/>
  <c r="D64" i="73"/>
  <c r="D65" i="73"/>
  <c r="D66" i="73"/>
  <c r="D67" i="73"/>
  <c r="D68" i="73"/>
  <c r="D69" i="73"/>
  <c r="D70" i="73"/>
  <c r="D71" i="73"/>
  <c r="D72" i="73"/>
  <c r="D73" i="73"/>
  <c r="D74" i="73"/>
  <c r="D75" i="73"/>
  <c r="D76" i="73"/>
  <c r="D77" i="73"/>
  <c r="D78" i="73"/>
  <c r="D79" i="73"/>
  <c r="D81" i="73"/>
  <c r="D82" i="73"/>
  <c r="D83" i="73"/>
  <c r="D84" i="73"/>
  <c r="D85" i="73"/>
  <c r="D86" i="73"/>
  <c r="D87" i="73"/>
  <c r="D88" i="73"/>
  <c r="D89" i="73"/>
  <c r="D90" i="73"/>
  <c r="D91" i="73"/>
  <c r="D92" i="73"/>
  <c r="D93" i="73"/>
  <c r="D94" i="73"/>
  <c r="D12" i="73"/>
  <c r="B12" i="73"/>
  <c r="K95" i="72"/>
  <c r="J95" i="72"/>
  <c r="I95" i="72"/>
  <c r="H95" i="72"/>
  <c r="G95" i="72"/>
  <c r="F95" i="72"/>
  <c r="E95" i="72"/>
  <c r="D17" i="72"/>
  <c r="D18" i="72"/>
  <c r="D19" i="72"/>
  <c r="D20" i="72"/>
  <c r="D95" i="72" s="1"/>
  <c r="K2" i="72" s="1"/>
  <c r="K6" i="72" s="1"/>
  <c r="D21" i="72"/>
  <c r="D22" i="72"/>
  <c r="D23" i="72"/>
  <c r="D24" i="72"/>
  <c r="D25" i="72"/>
  <c r="D26" i="72"/>
  <c r="D27" i="72"/>
  <c r="D28" i="72"/>
  <c r="D29" i="72"/>
  <c r="D30" i="72"/>
  <c r="D31" i="72"/>
  <c r="D32" i="72"/>
  <c r="D33" i="72"/>
  <c r="D34" i="72"/>
  <c r="D35" i="72"/>
  <c r="D36" i="72"/>
  <c r="D37" i="72"/>
  <c r="D38" i="72"/>
  <c r="D39" i="72"/>
  <c r="D40" i="72"/>
  <c r="D41" i="72"/>
  <c r="D42" i="72"/>
  <c r="D43" i="72"/>
  <c r="D44" i="72"/>
  <c r="D45" i="72"/>
  <c r="D46" i="72"/>
  <c r="D47" i="72"/>
  <c r="D48" i="72"/>
  <c r="D49" i="72"/>
  <c r="D50" i="72"/>
  <c r="D51" i="72"/>
  <c r="D52" i="72"/>
  <c r="D53" i="72"/>
  <c r="D54" i="72"/>
  <c r="D55" i="72"/>
  <c r="D56" i="72"/>
  <c r="D57" i="72"/>
  <c r="D58" i="72"/>
  <c r="D59" i="72"/>
  <c r="D60" i="72"/>
  <c r="D61" i="72"/>
  <c r="D62" i="72"/>
  <c r="D63" i="72"/>
  <c r="D64" i="72"/>
  <c r="D65" i="72"/>
  <c r="D66" i="72"/>
  <c r="D67" i="72"/>
  <c r="D68" i="72"/>
  <c r="D69" i="72"/>
  <c r="D70" i="72"/>
  <c r="D71" i="72"/>
  <c r="D72" i="72"/>
  <c r="D73" i="72"/>
  <c r="D74" i="72"/>
  <c r="D75" i="72"/>
  <c r="D76" i="72"/>
  <c r="D77" i="72"/>
  <c r="D78" i="72"/>
  <c r="D79" i="72"/>
  <c r="D81" i="72"/>
  <c r="D82" i="72"/>
  <c r="D83" i="72"/>
  <c r="D84" i="72"/>
  <c r="D85" i="72"/>
  <c r="D86" i="72"/>
  <c r="D87" i="72"/>
  <c r="D88" i="72"/>
  <c r="D89" i="72"/>
  <c r="D90" i="72"/>
  <c r="D91" i="72"/>
  <c r="D92" i="72"/>
  <c r="D93" i="72"/>
  <c r="D94" i="72"/>
  <c r="D12" i="72"/>
  <c r="B12" i="72"/>
  <c r="J95" i="71"/>
  <c r="F95" i="71"/>
  <c r="D19" i="71"/>
  <c r="D23" i="71"/>
  <c r="D27" i="71"/>
  <c r="D31" i="71"/>
  <c r="D35" i="71"/>
  <c r="D39" i="71"/>
  <c r="D43" i="71"/>
  <c r="D47" i="71"/>
  <c r="D51" i="71"/>
  <c r="D55" i="71"/>
  <c r="D59" i="71"/>
  <c r="D63" i="71"/>
  <c r="D67" i="71"/>
  <c r="D71" i="71"/>
  <c r="D75" i="71"/>
  <c r="D78" i="71"/>
  <c r="D79" i="71"/>
  <c r="D81" i="71"/>
  <c r="D82" i="71"/>
  <c r="D83" i="71"/>
  <c r="D84" i="71"/>
  <c r="D85" i="71"/>
  <c r="D86" i="71"/>
  <c r="D87" i="71"/>
  <c r="D88" i="71"/>
  <c r="D89" i="71"/>
  <c r="D90" i="71"/>
  <c r="D91" i="71"/>
  <c r="D92" i="71"/>
  <c r="D93" i="71"/>
  <c r="D94" i="71"/>
  <c r="D12" i="71"/>
  <c r="B12" i="71"/>
  <c r="K95" i="70"/>
  <c r="J95" i="70"/>
  <c r="I95" i="70"/>
  <c r="H95" i="70"/>
  <c r="G95" i="70"/>
  <c r="F95" i="70"/>
  <c r="E95" i="70"/>
  <c r="D17" i="70"/>
  <c r="D18" i="70"/>
  <c r="D19" i="70"/>
  <c r="D20" i="70"/>
  <c r="D21" i="70"/>
  <c r="D22" i="70"/>
  <c r="D23" i="70"/>
  <c r="D24" i="70"/>
  <c r="D25" i="70"/>
  <c r="D26" i="70"/>
  <c r="D27" i="70"/>
  <c r="D28" i="70"/>
  <c r="D29" i="70"/>
  <c r="D30" i="70"/>
  <c r="D31" i="70"/>
  <c r="D32" i="70"/>
  <c r="D33" i="70"/>
  <c r="D34" i="70"/>
  <c r="D35" i="70"/>
  <c r="D36" i="70"/>
  <c r="D37" i="70"/>
  <c r="D38" i="70"/>
  <c r="D39" i="70"/>
  <c r="D40" i="70"/>
  <c r="D41" i="70"/>
  <c r="D42" i="70"/>
  <c r="D43" i="70"/>
  <c r="D44" i="70"/>
  <c r="D45" i="70"/>
  <c r="D46" i="70"/>
  <c r="D47" i="70"/>
  <c r="D48" i="70"/>
  <c r="D49" i="70"/>
  <c r="D50" i="70"/>
  <c r="D51" i="70"/>
  <c r="D52" i="70"/>
  <c r="D53" i="70"/>
  <c r="D54" i="70"/>
  <c r="D55" i="70"/>
  <c r="D56" i="70"/>
  <c r="D57" i="70"/>
  <c r="D58" i="70"/>
  <c r="D59" i="70"/>
  <c r="D60" i="70"/>
  <c r="D61" i="70"/>
  <c r="D62" i="70"/>
  <c r="D63" i="70"/>
  <c r="D64" i="70"/>
  <c r="D65" i="70"/>
  <c r="D66" i="70"/>
  <c r="D67" i="70"/>
  <c r="D68" i="70"/>
  <c r="D69" i="70"/>
  <c r="D70" i="70"/>
  <c r="D71" i="70"/>
  <c r="D72" i="70"/>
  <c r="D73" i="70"/>
  <c r="D74" i="70"/>
  <c r="D75" i="70"/>
  <c r="D76" i="70"/>
  <c r="D77" i="70"/>
  <c r="D78" i="70"/>
  <c r="D79" i="70"/>
  <c r="D81" i="70"/>
  <c r="D82" i="70"/>
  <c r="D83" i="70"/>
  <c r="D84" i="70"/>
  <c r="D85" i="70"/>
  <c r="D86" i="70"/>
  <c r="D87" i="70"/>
  <c r="D88" i="70"/>
  <c r="D89" i="70"/>
  <c r="D90" i="70"/>
  <c r="D91" i="70"/>
  <c r="D92" i="70"/>
  <c r="D93" i="70"/>
  <c r="D94" i="70"/>
  <c r="D95" i="70"/>
  <c r="K2" i="70" s="1"/>
  <c r="K6" i="70" s="1"/>
  <c r="D12" i="70"/>
  <c r="B12" i="70"/>
  <c r="D94" i="60"/>
  <c r="D93" i="60"/>
  <c r="D92" i="60"/>
  <c r="D91" i="60"/>
  <c r="D90" i="60"/>
  <c r="D89" i="60"/>
  <c r="D88" i="60"/>
  <c r="D87" i="60"/>
  <c r="D86" i="60"/>
  <c r="D85" i="60"/>
  <c r="D84" i="60"/>
  <c r="D83" i="60"/>
  <c r="D82" i="60"/>
  <c r="D81" i="60"/>
  <c r="D79" i="60"/>
  <c r="D78" i="60"/>
  <c r="D77" i="60"/>
  <c r="D76" i="60"/>
  <c r="D75" i="60"/>
  <c r="D74" i="60"/>
  <c r="D73" i="60"/>
  <c r="D72" i="60"/>
  <c r="D71" i="60"/>
  <c r="D70" i="60"/>
  <c r="D69" i="60"/>
  <c r="D68" i="60"/>
  <c r="D67" i="60"/>
  <c r="D66" i="60"/>
  <c r="D65" i="60"/>
  <c r="D64" i="60"/>
  <c r="D63" i="60"/>
  <c r="D62" i="60"/>
  <c r="D61" i="60"/>
  <c r="D60" i="60"/>
  <c r="D59" i="60"/>
  <c r="D58" i="60"/>
  <c r="D57" i="60"/>
  <c r="D56" i="60"/>
  <c r="D55" i="60"/>
  <c r="D54" i="60"/>
  <c r="D53" i="60"/>
  <c r="D52" i="60"/>
  <c r="D51" i="60"/>
  <c r="D50" i="60"/>
  <c r="D49" i="60"/>
  <c r="D48" i="60"/>
  <c r="D47" i="60"/>
  <c r="D46" i="60"/>
  <c r="D45" i="60"/>
  <c r="D44" i="60"/>
  <c r="D43" i="60"/>
  <c r="D42" i="60"/>
  <c r="D41" i="60"/>
  <c r="D40" i="60"/>
  <c r="D39" i="60"/>
  <c r="D38" i="60"/>
  <c r="D37" i="60"/>
  <c r="D36" i="60"/>
  <c r="D35" i="60"/>
  <c r="D34" i="60"/>
  <c r="D33" i="60"/>
  <c r="D32" i="60"/>
  <c r="D31" i="60"/>
  <c r="D30" i="60"/>
  <c r="D29" i="60"/>
  <c r="D28" i="60"/>
  <c r="D27" i="60"/>
  <c r="D26" i="60"/>
  <c r="D25" i="60"/>
  <c r="D24" i="60"/>
  <c r="D23" i="60"/>
  <c r="D22" i="60"/>
  <c r="D21" i="60"/>
  <c r="D20" i="60"/>
  <c r="D19" i="60"/>
  <c r="D18" i="60"/>
  <c r="D95" i="60" s="1"/>
  <c r="K2" i="60" s="1"/>
  <c r="K6" i="60" s="1"/>
  <c r="D17" i="60"/>
  <c r="D94" i="59"/>
  <c r="D93" i="59"/>
  <c r="D92" i="59"/>
  <c r="D91" i="59"/>
  <c r="D90" i="59"/>
  <c r="D89" i="59"/>
  <c r="D88" i="59"/>
  <c r="D87" i="59"/>
  <c r="D86" i="59"/>
  <c r="D85" i="59"/>
  <c r="D84" i="59"/>
  <c r="D83" i="59"/>
  <c r="D82" i="59"/>
  <c r="D81" i="59"/>
  <c r="D79" i="59"/>
  <c r="D78" i="59"/>
  <c r="D77" i="59"/>
  <c r="D76" i="59"/>
  <c r="D75" i="59"/>
  <c r="D74" i="59"/>
  <c r="D73" i="59"/>
  <c r="D72" i="59"/>
  <c r="D71" i="59"/>
  <c r="D70" i="59"/>
  <c r="D69" i="59"/>
  <c r="D68" i="59"/>
  <c r="D67" i="59"/>
  <c r="D66" i="59"/>
  <c r="D65" i="59"/>
  <c r="D64" i="59"/>
  <c r="D63" i="59"/>
  <c r="D62" i="59"/>
  <c r="D61" i="59"/>
  <c r="D60" i="59"/>
  <c r="D59" i="59"/>
  <c r="D58" i="59"/>
  <c r="D57" i="59"/>
  <c r="D56" i="59"/>
  <c r="D55" i="59"/>
  <c r="D54" i="59"/>
  <c r="D53" i="59"/>
  <c r="D52" i="59"/>
  <c r="D51" i="59"/>
  <c r="D50" i="59"/>
  <c r="D49" i="59"/>
  <c r="D48" i="59"/>
  <c r="D47" i="59"/>
  <c r="D46" i="59"/>
  <c r="D45" i="59"/>
  <c r="D44" i="59"/>
  <c r="D43" i="59"/>
  <c r="D42" i="59"/>
  <c r="D41" i="59"/>
  <c r="D40" i="59"/>
  <c r="D39" i="59"/>
  <c r="D38" i="59"/>
  <c r="D37" i="59"/>
  <c r="D36" i="59"/>
  <c r="D35" i="59"/>
  <c r="D34" i="59"/>
  <c r="D33" i="59"/>
  <c r="D32" i="59"/>
  <c r="D31" i="59"/>
  <c r="D30" i="59"/>
  <c r="D29" i="59"/>
  <c r="D28" i="59"/>
  <c r="D27" i="59"/>
  <c r="D26" i="59"/>
  <c r="D25" i="59"/>
  <c r="D24" i="59"/>
  <c r="D23" i="59"/>
  <c r="D22" i="59"/>
  <c r="D21" i="59"/>
  <c r="D20" i="59"/>
  <c r="D19" i="59"/>
  <c r="D95" i="59" s="1"/>
  <c r="K2" i="59" s="1"/>
  <c r="K6" i="59" s="1"/>
  <c r="D18" i="59"/>
  <c r="D17" i="59"/>
  <c r="D94" i="8"/>
  <c r="D93" i="8"/>
  <c r="D92" i="8"/>
  <c r="D91" i="8"/>
  <c r="D90" i="8"/>
  <c r="D89" i="8"/>
  <c r="D88" i="8"/>
  <c r="D87" i="8"/>
  <c r="D86" i="8"/>
  <c r="D85" i="8"/>
  <c r="D84" i="8"/>
  <c r="D83" i="8"/>
  <c r="D82" i="8"/>
  <c r="D81"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2" i="10"/>
  <c r="B12" i="10"/>
  <c r="D12" i="60"/>
  <c r="B12" i="60"/>
  <c r="D12" i="59"/>
  <c r="B12" i="59"/>
  <c r="D12" i="8"/>
  <c r="B12" i="8"/>
  <c r="K95" i="60"/>
  <c r="J95" i="60"/>
  <c r="I95" i="60"/>
  <c r="H95" i="60"/>
  <c r="G95" i="60"/>
  <c r="F95" i="60"/>
  <c r="E95" i="60"/>
  <c r="K95" i="59"/>
  <c r="J95" i="59"/>
  <c r="I95" i="59"/>
  <c r="H95" i="59"/>
  <c r="G95" i="59"/>
  <c r="F95" i="59"/>
  <c r="E95" i="59"/>
  <c r="D95" i="8"/>
  <c r="K2" i="8" s="1"/>
  <c r="K6" i="8" s="1"/>
  <c r="K95" i="8"/>
  <c r="J95" i="8"/>
  <c r="I95" i="8"/>
  <c r="H95" i="8"/>
  <c r="G95" i="8"/>
  <c r="F95" i="8"/>
  <c r="E95" i="8"/>
  <c r="D56" i="1"/>
  <c r="D56" i="10"/>
  <c r="D94" i="10"/>
  <c r="D93" i="10"/>
  <c r="D92" i="10"/>
  <c r="D91" i="10"/>
  <c r="D90" i="10"/>
  <c r="D89" i="10"/>
  <c r="D88" i="10"/>
  <c r="D87" i="10"/>
  <c r="D86" i="10"/>
  <c r="D85" i="10"/>
  <c r="D84" i="10"/>
  <c r="D83" i="10"/>
  <c r="D82" i="10"/>
  <c r="D81" i="10"/>
  <c r="D94" i="1"/>
  <c r="D93" i="1"/>
  <c r="D92" i="1"/>
  <c r="D91" i="1"/>
  <c r="D90" i="1"/>
  <c r="D89" i="1"/>
  <c r="D88" i="1"/>
  <c r="D87" i="1"/>
  <c r="D86" i="1"/>
  <c r="D85" i="1"/>
  <c r="D84" i="1"/>
  <c r="D83" i="1"/>
  <c r="D82" i="1"/>
  <c r="D81" i="1"/>
  <c r="D79" i="10"/>
  <c r="D78" i="10"/>
  <c r="D77" i="10"/>
  <c r="D76" i="10"/>
  <c r="D75" i="10"/>
  <c r="D74" i="10"/>
  <c r="D73" i="10"/>
  <c r="D72" i="10"/>
  <c r="D71" i="10"/>
  <c r="D70" i="10"/>
  <c r="D69" i="10"/>
  <c r="D68" i="10"/>
  <c r="D66" i="10"/>
  <c r="D65" i="10"/>
  <c r="D64" i="10"/>
  <c r="D62" i="10"/>
  <c r="D61" i="10"/>
  <c r="D60" i="10"/>
  <c r="D59" i="10"/>
  <c r="D58" i="10"/>
  <c r="D55" i="10"/>
  <c r="D54" i="10"/>
  <c r="D53"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8" i="10"/>
  <c r="D79" i="1"/>
  <c r="D76" i="1"/>
  <c r="D75" i="1"/>
  <c r="D74" i="1"/>
  <c r="D73" i="1"/>
  <c r="D72" i="1"/>
  <c r="D71" i="1"/>
  <c r="D70" i="1"/>
  <c r="D68" i="1"/>
  <c r="D66" i="1"/>
  <c r="D65" i="1"/>
  <c r="D62" i="1"/>
  <c r="D61" i="1"/>
  <c r="D60" i="1"/>
  <c r="D59" i="1"/>
  <c r="D58" i="1"/>
  <c r="D55" i="1"/>
  <c r="D54"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8" i="1"/>
  <c r="D17" i="10"/>
  <c r="D17" i="1"/>
  <c r="K95" i="10"/>
  <c r="J95" i="10"/>
  <c r="I95" i="10"/>
  <c r="H95" i="10"/>
  <c r="G95" i="10"/>
  <c r="F95" i="10"/>
  <c r="E95" i="10"/>
  <c r="D95" i="10"/>
  <c r="K2" i="10" s="1"/>
  <c r="K5" i="10" s="1"/>
  <c r="J7" i="10" s="1"/>
  <c r="K95" i="1"/>
  <c r="I95" i="1"/>
  <c r="H95" i="1"/>
  <c r="G95" i="1"/>
  <c r="D95" i="1" l="1"/>
  <c r="K2" i="1" s="1"/>
  <c r="K5" i="1" s="1"/>
  <c r="J7" i="1" s="1"/>
  <c r="D18" i="71"/>
  <c r="G95" i="71"/>
  <c r="E95" i="1"/>
  <c r="D17" i="71"/>
  <c r="D95" i="71" l="1"/>
  <c r="K2" i="71" s="1"/>
  <c r="K6" i="71" s="1"/>
</calcChain>
</file>

<file path=xl/sharedStrings.xml><?xml version="1.0" encoding="utf-8"?>
<sst xmlns="http://schemas.openxmlformats.org/spreadsheetml/2006/main" count="3047" uniqueCount="252">
  <si>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</si>
  <si>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</si>
  <si>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</si>
  <si>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</si>
  <si>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</si>
  <si>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</si>
  <si>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</si>
  <si>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</si>
  <si>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</si>
  <si>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</si>
  <si>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</si>
  <si>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</si>
  <si>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</si>
  <si>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</si>
  <si>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</si>
  <si>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</si>
  <si>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</si>
  <si>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</si>
  <si>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</si>
  <si>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</si>
  <si>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</si>
  <si>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</si>
  <si>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</si>
  <si>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</si>
  <si>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</si>
  <si>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</si>
  <si>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</si>
  <si>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</si>
  <si>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</si>
  <si>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Automation/Robotics</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</si>
  <si>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</si>
  <si>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</si>
  <si>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</si>
  <si>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</si>
  <si>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</si>
  <si>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</si>
  <si>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</si>
  <si>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</si>
  <si>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</si>
  <si>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</si>
  <si>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</si>
  <si>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</si>
  <si>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</si>
  <si>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</si>
  <si>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</si>
  <si>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</si>
  <si>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</si>
  <si>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</si>
  <si>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</si>
  <si>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</si>
  <si>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</si>
  <si>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</si>
  <si>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</si>
  <si>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</si>
  <si>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</si>
  <si>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</si>
  <si>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</si>
  <si>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</si>
  <si>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</si>
  <si>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</si>
  <si>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</si>
  <si>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</si>
  <si>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</si>
  <si>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</si>
  <si>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</si>
  <si>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</si>
  <si>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</si>
  <si>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</si>
  <si>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</si>
  <si>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</si>
  <si>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01.0100.20</t>
  </si>
  <si>
    <t>Food Products and Processing Systems</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</si>
  <si>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</si>
  <si>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</si>
  <si>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</si>
  <si>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</si>
  <si>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</si>
  <si>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</si>
  <si>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</si>
  <si>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</si>
  <si>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</si>
  <si>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</si>
  <si>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</si>
  <si>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</si>
  <si>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</si>
  <si>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47.0300.00</t>
  </si>
  <si>
    <t>Heavy/Industrial Equipment Maintenance Technologies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</si>
  <si>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</si>
  <si>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</si>
  <si>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</si>
  <si>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</si>
  <si>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</si>
  <si>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</si>
  <si>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</si>
  <si>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</si>
  <si>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</si>
  <si>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</si>
  <si>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</si>
  <si>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</si>
  <si>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</si>
  <si>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51.0800.40</t>
  </si>
  <si>
    <t>Medical Imaging Support Services</t>
  </si>
  <si>
    <t>51.1500.00</t>
  </si>
  <si>
    <t>10.0200.00</t>
  </si>
  <si>
    <t>Music/Audio Production</t>
  </si>
  <si>
    <t>15.1200.30</t>
  </si>
  <si>
    <t>Network Technologies</t>
  </si>
  <si>
    <t>51.3900.00</t>
  </si>
  <si>
    <t>Nursing Services</t>
  </si>
  <si>
    <t>51.0800.20</t>
  </si>
  <si>
    <t>Pharmacy Support Services</t>
  </si>
  <si>
    <t>01.0100.30</t>
  </si>
  <si>
    <t>Plant Systems</t>
  </si>
  <si>
    <t>48.0500.30</t>
  </si>
  <si>
    <t>Precision Machining</t>
  </si>
  <si>
    <t>52.1800.20</t>
  </si>
  <si>
    <t>46.0300.20</t>
  </si>
  <si>
    <t>Residential Electrician</t>
  </si>
  <si>
    <t>51.0900.20</t>
  </si>
  <si>
    <t>Respiratory Therapy Technician</t>
  </si>
  <si>
    <t>15.1200.40</t>
  </si>
  <si>
    <t>51.0800.50</t>
  </si>
  <si>
    <t>Sports Medicine and Rehabilitation Services</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</si>
  <si>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</si>
  <si>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</si>
  <si>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</si>
  <si>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</si>
  <si>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</si>
  <si>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</si>
  <si>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</si>
  <si>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</si>
  <si>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</si>
  <si>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</si>
  <si>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</si>
  <si>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</si>
  <si>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</si>
  <si>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</si>
  <si>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</si>
  <si>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</si>
  <si>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</si>
  <si>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</si>
  <si>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</si>
  <si>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</si>
  <si>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</si>
  <si>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</si>
  <si>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</si>
  <si>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</si>
  <si>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</si>
  <si>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</si>
  <si>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</si>
  <si>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</si>
  <si>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</si>
  <si>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</si>
  <si>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</si>
  <si>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</si>
  <si>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</si>
  <si>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</si>
  <si>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</si>
  <si>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</si>
  <si>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</si>
  <si>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</si>
  <si>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</si>
  <si>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</si>
  <si>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</si>
  <si>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</si>
  <si>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</si>
  <si>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</si>
  <si>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</si>
  <si>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</si>
  <si>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</si>
  <si>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</si>
  <si>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</si>
  <si>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</si>
  <si>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</si>
  <si>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</si>
  <si>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</si>
  <si>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</si>
  <si>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</si>
  <si>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</si>
  <si>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</si>
  <si>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</si>
  <si>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</si>
  <si>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</si>
  <si>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</si>
  <si>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</si>
  <si>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</si>
  <si>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codes 470 or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</si>
  <si>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4.  Costs coded to program codes 270 and 470 in functions 23XX-26XX, 29XX and 3XXX.</t>
  </si>
  <si>
    <t>Enter any costs that the member district incurred related to CTED Central programs, such as transportation costs (coded to program code 460 or 450).</t>
  </si>
  <si>
    <t>Enter any costs coded to program codes 270 and 470 that were not for CTED approved CTE programs (those programs not listed in FORM B). If all CTED program costs were coded to programs 301-399 and 460, enter zero on this line.</t>
  </si>
  <si>
    <r>
      <t xml:space="preserve">Enter total costs from the accounting records reported in </t>
    </r>
    <r>
      <rPr>
        <b/>
        <sz val="12"/>
        <rFont val="Arial"/>
        <family val="2"/>
      </rPr>
      <t>all district funds, except student activities, if any,</t>
    </r>
    <r>
      <rPr>
        <sz val="12"/>
        <rFont val="Arial"/>
        <family val="2"/>
      </rPr>
      <t xml:space="preserve"> for program codes 270 and 470. If all CTED program expenditures were coded to programs 301-399, 450, and 460, then enter total costs from the District's accounting records reported for program codes 301-399, 450, and 460. If the amount on this line does not agree to the amount calculated on line 5, review costs reported by program to identify corrections.</t>
    </r>
  </si>
  <si>
    <r>
      <t xml:space="preserve">Report the costs from the program codes 301-399, 450, and 460 in the applicable CTED programs to complete </t>
    </r>
    <r>
      <rPr>
        <sz val="12"/>
        <rFont val="Arial"/>
        <family val="2"/>
      </rPr>
      <t>FORM B</t>
    </r>
    <r>
      <rPr>
        <sz val="12"/>
        <color theme="1"/>
        <rFont val="Arial"/>
        <family val="2"/>
      </rPr>
      <t xml:space="preserve">. </t>
    </r>
  </si>
  <si>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</si>
  <si>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</si>
  <si>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</si>
  <si>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</si>
  <si>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</si>
  <si>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</si>
  <si>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</si>
  <si>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</si>
  <si>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</si>
  <si>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</si>
  <si>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</si>
  <si>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rPr>
        <b/>
        <sz val="12"/>
        <rFont val="Arial"/>
        <family val="2"/>
      </rPr>
      <t>Indirect Costs</t>
    </r>
    <r>
      <rPr>
        <sz val="12"/>
        <rFont val="Arial"/>
        <family val="2"/>
      </rPr>
      <t xml:space="preserve"> – those remaining CTED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</si>
  <si>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</si>
  <si>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r>
      <rPr>
        <b/>
        <sz val="12"/>
        <rFont val="Arial"/>
        <family val="2"/>
      </rPr>
      <t>Indirect Costs</t>
    </r>
    <r>
      <rPr>
        <sz val="12"/>
        <rFont val="Arial"/>
        <family val="2"/>
      </rPr>
      <t xml:space="preserve"> – those remaining CTED Leased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</si>
  <si>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t>01.0000.00</t>
  </si>
  <si>
    <t>Agriscience</t>
  </si>
  <si>
    <t xml:space="preserve">Business Management </t>
  </si>
  <si>
    <t xml:space="preserve">Business Operations </t>
  </si>
  <si>
    <t>Finance</t>
  </si>
  <si>
    <t>Graphic and Web Design</t>
  </si>
  <si>
    <t>51.2602.00</t>
  </si>
  <si>
    <t xml:space="preserve">Engineering </t>
  </si>
  <si>
    <t>Home Health Aide</t>
  </si>
  <si>
    <t xml:space="preserve">Law and Public Safety </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</si>
  <si>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</si>
  <si>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</si>
  <si>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</si>
  <si>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</si>
  <si>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</si>
  <si>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</si>
  <si>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</si>
  <si>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</si>
  <si>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</si>
  <si>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</si>
  <si>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</si>
  <si>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</si>
  <si>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</si>
  <si>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</si>
  <si>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</si>
  <si>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</si>
  <si>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</si>
  <si>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</si>
  <si>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2019-2020</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</si>
  <si>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</si>
  <si>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</si>
  <si>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</si>
  <si>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LEASED CENTRAL CAMPUS COST TOTAL</t>
  </si>
  <si>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</si>
  <si>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</si>
  <si>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</si>
  <si>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
  </si>
  <si>
    <t>28.0101.00</t>
  </si>
  <si>
    <t>AFJROTC</t>
  </si>
  <si>
    <t>Maricopa Unified School District</t>
  </si>
  <si>
    <t>Casa Grande Union High School Distirct</t>
  </si>
  <si>
    <t>CAVIT- Central Arizona Valley Institute of Technology</t>
  </si>
  <si>
    <t>Santa Cruz Valley Union High School District</t>
  </si>
  <si>
    <t>110801</t>
  </si>
  <si>
    <t xml:space="preserve">Florence Unified School District </t>
  </si>
  <si>
    <t>Coolidge Unified School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</si>
</sst>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
      <patternFill patternType="solid">
        <fgColor indexed="47"/>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s>
  <cellStyleXfs count="8">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cellStyleXfs>
  <cellXfs count="265">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0" fontId="4" fillId="0" borderId="0" xfId="2" applyFont="1" applyAlignment="1" applyProtection="1">
      <alignment horizontal="lef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49" fontId="5" fillId="0" borderId="32" xfId="2" applyNumberFormat="1" applyFont="1" applyBorder="1" applyAlignment="1" applyProtection="1">
      <alignment horizontal="center" vertical="center"/>
      <protection locked="0"/>
    </xf>
    <xf numFmtId="165" fontId="5" fillId="3" borderId="32" xfId="2" applyNumberFormat="1" applyFont="1" applyFill="1" applyBorder="1" applyAlignment="1" applyProtection="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5" fillId="2" borderId="17" xfId="2" applyNumberFormat="1" applyFont="1" applyFill="1" applyBorder="1" applyAlignment="1" applyProtection="1">
      <alignment horizontal="left" vertical="center" indent="1"/>
    </xf>
    <xf numFmtId="165" fontId="5" fillId="2" borderId="14" xfId="2" applyNumberFormat="1" applyFont="1" applyFill="1" applyBorder="1" applyAlignment="1" applyProtection="1">
      <alignment horizontal="left" vertical="center" indent="1"/>
    </xf>
    <xf numFmtId="165" fontId="5" fillId="2" borderId="18" xfId="2" applyNumberFormat="1" applyFont="1" applyFill="1" applyBorder="1" applyAlignment="1" applyProtection="1">
      <alignment horizontal="left" vertical="center"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0" fontId="5" fillId="3" borderId="23" xfId="2" applyFont="1" applyFill="1" applyBorder="1" applyAlignment="1" applyProtection="1">
      <alignment horizontal="center" vertical="center" wrapText="1"/>
      <protection locked="0"/>
    </xf>
    <xf numFmtId="164" fontId="5" fillId="3" borderId="15" xfId="2" applyNumberFormat="1" applyFont="1" applyFill="1" applyBorder="1" applyAlignment="1" applyProtection="1">
      <alignment horizontal="center" vertical="center" wrapText="1"/>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wrapText="1"/>
    </xf>
    <xf numFmtId="164" fontId="5" fillId="3" borderId="16" xfId="2" applyNumberFormat="1" applyFont="1" applyFill="1" applyBorder="1" applyAlignment="1" applyProtection="1">
      <alignment horizontal="center" vertical="center"/>
    </xf>
    <xf numFmtId="0" fontId="5" fillId="3" borderId="23" xfId="2" applyFont="1" applyFill="1" applyBorder="1" applyAlignment="1" applyProtection="1">
      <alignment horizontal="left" vertical="center" indent="1"/>
    </xf>
    <xf numFmtId="44" fontId="5" fillId="5" borderId="32" xfId="1" applyFont="1" applyFill="1" applyBorder="1" applyAlignment="1" applyProtection="1">
      <alignment vertical="center"/>
      <protection hidden="1"/>
    </xf>
    <xf numFmtId="44" fontId="5" fillId="0" borderId="10" xfId="1" applyFont="1" applyBorder="1" applyAlignment="1" applyProtection="1">
      <alignment vertical="center" wrapText="1"/>
      <protection locked="0"/>
    </xf>
    <xf numFmtId="0" fontId="5" fillId="3" borderId="32" xfId="2" applyFont="1" applyFill="1" applyBorder="1" applyAlignment="1" applyProtection="1">
      <alignment horizontal="left" vertical="center" indent="1"/>
    </xf>
    <xf numFmtId="0" fontId="4" fillId="3" borderId="19"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3" xfId="2" applyFont="1" applyFill="1" applyBorder="1" applyAlignment="1" applyProtection="1">
      <alignment horizontal="center" vertical="center" wrapText="1"/>
    </xf>
    <xf numFmtId="0" fontId="5" fillId="0" borderId="32" xfId="2" applyFont="1" applyFill="1" applyBorder="1" applyAlignment="1" applyProtection="1">
      <alignment horizontal="center" vertical="center"/>
      <protection locked="0"/>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6" borderId="0" xfId="7" applyFont="1" applyFill="1" applyAlignment="1">
      <alignment vertical="top"/>
    </xf>
    <xf numFmtId="0" fontId="5" fillId="6" borderId="0" xfId="7" applyFont="1" applyFill="1" applyAlignment="1">
      <alignment horizontal="center" vertical="top" wrapText="1"/>
    </xf>
    <xf numFmtId="0" fontId="4" fillId="6" borderId="0" xfId="7" applyFont="1" applyFill="1"/>
    <xf numFmtId="0" fontId="3" fillId="6" borderId="0" xfId="7" applyFont="1" applyFill="1" applyAlignment="1">
      <alignment vertical="top"/>
    </xf>
    <xf numFmtId="0" fontId="3" fillId="0" borderId="0" xfId="7" applyFont="1" applyFill="1" applyAlignment="1">
      <alignment horizontal="left" vertical="top" wrapText="1" indent="1"/>
    </xf>
    <xf numFmtId="0" fontId="17" fillId="6" borderId="0" xfId="7" applyFill="1"/>
    <xf numFmtId="0" fontId="17" fillId="6" borderId="0" xfId="7" applyFill="1" applyAlignment="1">
      <alignment vertical="top"/>
    </xf>
    <xf numFmtId="0" fontId="21" fillId="0" borderId="0" xfId="7" applyFont="1" applyFill="1" applyBorder="1" applyAlignment="1">
      <alignment vertical="top" wrapText="1"/>
    </xf>
    <xf numFmtId="0" fontId="17" fillId="6" borderId="0" xfId="7" applyFill="1" applyAlignment="1">
      <alignment horizontal="left" vertical="top" wrapText="1" indent="1"/>
    </xf>
    <xf numFmtId="0" fontId="22" fillId="0" borderId="0" xfId="0" applyFont="1"/>
    <xf numFmtId="44" fontId="4" fillId="4" borderId="19" xfId="1" applyFont="1" applyFill="1" applyBorder="1" applyAlignment="1" applyProtection="1">
      <alignment horizontal="left" vertical="center" indent="1"/>
      <protection hidden="1"/>
    </xf>
    <xf numFmtId="44" fontId="4" fillId="4" borderId="37" xfId="1" applyFont="1" applyFill="1" applyBorder="1" applyAlignment="1" applyProtection="1">
      <alignment horizontal="left" vertical="center" indent="1"/>
      <protection hidden="1"/>
    </xf>
    <xf numFmtId="44" fontId="4" fillId="4" borderId="23" xfId="1" applyFont="1" applyFill="1" applyBorder="1" applyAlignment="1" applyProtection="1">
      <alignment horizontal="left" vertical="center" indent="1"/>
      <protection hidden="1"/>
    </xf>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44" fontId="4" fillId="4" borderId="24" xfId="1" applyFont="1" applyFill="1" applyBorder="1" applyAlignment="1" applyProtection="1">
      <alignment horizontal="left" vertical="center" indent="1"/>
      <protection hidden="1"/>
    </xf>
    <xf numFmtId="44" fontId="4" fillId="4" borderId="13" xfId="1" applyFont="1" applyFill="1" applyBorder="1" applyAlignment="1" applyProtection="1">
      <alignment horizontal="left" vertical="center" indent="1"/>
      <protection hidden="1"/>
    </xf>
    <xf numFmtId="44" fontId="4" fillId="4" borderId="43" xfId="1" applyFont="1" applyFill="1" applyBorder="1" applyAlignment="1" applyProtection="1">
      <alignment horizontal="left" vertical="center" indent="1"/>
      <protection hidden="1"/>
    </xf>
    <xf numFmtId="44" fontId="5" fillId="5" borderId="23" xfId="1" applyFont="1" applyFill="1" applyBorder="1" applyAlignment="1" applyProtection="1">
      <alignment vertical="center"/>
      <protection hidden="1"/>
    </xf>
    <xf numFmtId="165" fontId="5" fillId="2" borderId="17" xfId="2" applyNumberFormat="1" applyFont="1" applyFill="1" applyBorder="1" applyAlignment="1">
      <alignment horizontal="left" vertical="center" indent="1"/>
    </xf>
    <xf numFmtId="165" fontId="5" fillId="2" borderId="14" xfId="2" applyNumberFormat="1" applyFont="1" applyFill="1" applyBorder="1" applyAlignment="1">
      <alignment horizontal="left" vertical="center" indent="1"/>
    </xf>
    <xf numFmtId="165" fontId="5" fillId="2" borderId="18" xfId="2" applyNumberFormat="1" applyFont="1" applyFill="1" applyBorder="1" applyAlignment="1">
      <alignment horizontal="left" vertical="center" indent="1"/>
    </xf>
    <xf numFmtId="44" fontId="5" fillId="0" borderId="19" xfId="1" applyFont="1" applyFill="1" applyBorder="1" applyAlignment="1" applyProtection="1">
      <alignment vertical="center"/>
      <protection hidden="1"/>
    </xf>
    <xf numFmtId="44" fontId="5" fillId="0" borderId="44"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164" fontId="5" fillId="3" borderId="8" xfId="2" applyNumberFormat="1" applyFont="1" applyFill="1" applyBorder="1" applyAlignment="1" applyProtection="1">
      <alignment horizontal="centerContinuous" vertical="center"/>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164" fontId="5" fillId="3" borderId="23" xfId="2" applyNumberFormat="1" applyFont="1" applyFill="1" applyBorder="1" applyAlignment="1" applyProtection="1">
      <alignment horizontal="center" vertical="center"/>
    </xf>
    <xf numFmtId="0" fontId="6" fillId="0" borderId="34" xfId="0" applyFont="1" applyBorder="1" applyAlignment="1" applyProtection="1">
      <alignment horizontal="left" vertical="center" wrapText="1" indent="1"/>
      <protection locked="0"/>
    </xf>
    <xf numFmtId="0" fontId="6" fillId="0" borderId="39"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27" xfId="0" applyFont="1" applyBorder="1" applyAlignment="1" applyProtection="1">
      <alignment horizontal="left" vertical="center" wrapText="1" indent="1"/>
      <protection locked="0"/>
    </xf>
    <xf numFmtId="0" fontId="4" fillId="0" borderId="31" xfId="2" applyFont="1" applyBorder="1" applyAlignment="1" applyProtection="1">
      <alignment horizontal="center" vertical="center"/>
      <protection locked="0"/>
    </xf>
    <xf numFmtId="0" fontId="6" fillId="0" borderId="40" xfId="0" applyFont="1" applyBorder="1" applyAlignment="1" applyProtection="1">
      <alignment horizontal="left" vertical="center" wrapText="1" indent="1"/>
      <protection locked="0"/>
    </xf>
    <xf numFmtId="44" fontId="4" fillId="0" borderId="24"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3" xfId="1" applyFont="1" applyFill="1" applyBorder="1" applyAlignment="1" applyProtection="1">
      <alignment horizontal="left" vertical="center" indent="1"/>
      <protection locked="0"/>
    </xf>
    <xf numFmtId="44" fontId="4" fillId="0" borderId="45" xfId="1" applyFont="1" applyBorder="1" applyAlignment="1" applyProtection="1">
      <alignment vertical="center"/>
      <protection locked="0"/>
    </xf>
    <xf numFmtId="44" fontId="4" fillId="0" borderId="46" xfId="1" applyFont="1" applyBorder="1" applyAlignment="1" applyProtection="1">
      <alignment vertical="center"/>
      <protection locked="0"/>
    </xf>
    <xf numFmtId="44" fontId="4" fillId="0" borderId="42" xfId="1" applyFont="1" applyFill="1" applyBorder="1" applyAlignment="1" applyProtection="1">
      <alignment horizontal="left" vertical="center" indent="1"/>
      <protection locked="0"/>
    </xf>
    <xf numFmtId="44" fontId="4" fillId="0" borderId="47" xfId="1" applyFont="1" applyFill="1" applyBorder="1" applyAlignment="1" applyProtection="1">
      <alignment horizontal="left" vertical="center" indent="1"/>
      <protection locked="0"/>
    </xf>
    <xf numFmtId="44" fontId="4" fillId="0" borderId="48" xfId="1" applyFont="1" applyFill="1" applyBorder="1" applyAlignment="1" applyProtection="1">
      <alignment horizontal="left" vertical="center" indent="1"/>
      <protection locked="0"/>
    </xf>
    <xf numFmtId="44" fontId="4" fillId="0" borderId="46" xfId="1" applyFont="1" applyFill="1" applyBorder="1" applyAlignment="1" applyProtection="1">
      <alignment horizontal="left" vertical="center" indent="1"/>
      <protection locked="0"/>
    </xf>
    <xf numFmtId="44" fontId="4" fillId="0" borderId="42" xfId="1" applyFont="1" applyFill="1" applyBorder="1" applyAlignment="1" applyProtection="1">
      <alignment horizontal="left" vertical="center"/>
      <protection locked="0"/>
    </xf>
    <xf numFmtId="44" fontId="4" fillId="0" borderId="47" xfId="1" applyFont="1" applyFill="1" applyBorder="1" applyAlignment="1" applyProtection="1">
      <alignment horizontal="left" vertical="center"/>
      <protection locked="0"/>
    </xf>
    <xf numFmtId="44" fontId="4" fillId="0" borderId="46" xfId="1" applyFont="1" applyFill="1" applyBorder="1" applyAlignment="1" applyProtection="1">
      <alignment horizontal="left" vertical="center"/>
      <protection locked="0"/>
    </xf>
    <xf numFmtId="44" fontId="4" fillId="0" borderId="42" xfId="1" applyFont="1" applyFill="1" applyBorder="1" applyAlignment="1" applyProtection="1">
      <alignment horizontal="left" vertical="center" indent="1"/>
      <protection locked="0" hidden="1"/>
    </xf>
    <xf numFmtId="44" fontId="4" fillId="0" borderId="47" xfId="1" applyFont="1" applyFill="1" applyBorder="1" applyAlignment="1" applyProtection="1">
      <alignment horizontal="left" vertical="center" indent="1"/>
      <protection locked="0" hidden="1"/>
    </xf>
    <xf numFmtId="44" fontId="4" fillId="0" borderId="48" xfId="1" applyFont="1" applyFill="1" applyBorder="1" applyAlignment="1" applyProtection="1">
      <alignment horizontal="left" vertical="center" indent="1"/>
      <protection locked="0" hidden="1"/>
    </xf>
    <xf numFmtId="44" fontId="4" fillId="0" borderId="37" xfId="1" applyFont="1" applyFill="1" applyBorder="1" applyAlignment="1" applyProtection="1">
      <alignment horizontal="left" vertical="center" indent="1"/>
      <protection locked="0" hidden="1"/>
    </xf>
    <xf numFmtId="49" fontId="5" fillId="0" borderId="32" xfId="2" applyNumberFormat="1" applyFont="1" applyFill="1" applyBorder="1" applyAlignment="1" applyProtection="1">
      <alignment horizontal="center" vertical="center"/>
      <protection hidden="1"/>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4" fillId="0" borderId="0" xfId="2" applyFont="1" applyAlignment="1" applyProtection="1">
      <alignment horizontal="left" vertical="center" wrapText="1"/>
    </xf>
    <xf numFmtId="165" fontId="5" fillId="3" borderId="17"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8" xfId="2" applyNumberFormat="1" applyFont="1" applyFill="1" applyBorder="1" applyAlignment="1" applyProtection="1">
      <alignment horizontal="left" vertical="center" indent="1"/>
    </xf>
    <xf numFmtId="164" fontId="5" fillId="3" borderId="17" xfId="2"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xf>
    <xf numFmtId="164" fontId="5" fillId="3" borderId="19"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wrapText="1"/>
    </xf>
    <xf numFmtId="0" fontId="14" fillId="0" borderId="0" xfId="0" applyFont="1" applyAlignment="1">
      <alignment horizontal="left" vertical="center" wrapTex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6"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36" xfId="2" applyFont="1" applyFill="1" applyBorder="1" applyAlignment="1" applyProtection="1">
      <alignment horizontal="center" vertical="center"/>
    </xf>
    <xf numFmtId="0" fontId="5" fillId="3" borderId="23"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165" fontId="5" fillId="0" borderId="14" xfId="2" applyNumberFormat="1" applyFont="1" applyFill="1" applyBorder="1" applyAlignment="1" applyProtection="1">
      <alignment horizontal="center" vertical="center"/>
      <protection locked="0"/>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49" fontId="5" fillId="0" borderId="14" xfId="2" applyNumberFormat="1" applyFont="1" applyFill="1" applyBorder="1" applyAlignment="1" applyProtection="1">
      <alignment horizontal="center" vertical="center"/>
      <protection hidden="1"/>
    </xf>
    <xf numFmtId="164" fontId="5" fillId="3" borderId="14" xfId="2" applyNumberFormat="1" applyFont="1" applyFill="1" applyBorder="1" applyAlignment="1" applyProtection="1">
      <alignment horizontal="center" vertical="center" wrapText="1"/>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0" fontId="6" fillId="0" borderId="28" xfId="0" applyFont="1" applyBorder="1" applyAlignment="1" applyProtection="1">
      <alignment horizontal="left" vertical="center" wrapText="1" indent="1"/>
    </xf>
    <xf numFmtId="0" fontId="6" fillId="0" borderId="29" xfId="0" applyFont="1" applyBorder="1" applyAlignment="1" applyProtection="1">
      <alignment horizontal="center" vertical="center" wrapText="1"/>
    </xf>
    <xf numFmtId="0" fontId="6" fillId="0" borderId="38" xfId="0" applyFont="1" applyBorder="1" applyAlignment="1" applyProtection="1">
      <alignment horizontal="left" vertical="center" wrapText="1" indent="1"/>
    </xf>
    <xf numFmtId="0" fontId="6" fillId="0" borderId="34" xfId="0" applyFont="1" applyBorder="1" applyAlignment="1" applyProtection="1">
      <alignment horizontal="left" vertical="center" wrapText="1" indent="1"/>
    </xf>
    <xf numFmtId="0" fontId="6" fillId="0" borderId="13" xfId="0" applyFont="1" applyBorder="1" applyAlignment="1" applyProtection="1">
      <alignment horizontal="center" vertical="center" wrapText="1"/>
    </xf>
    <xf numFmtId="0" fontId="6" fillId="0" borderId="39" xfId="0" applyFont="1" applyBorder="1" applyAlignment="1" applyProtection="1">
      <alignment horizontal="left" vertical="center" wrapText="1" indent="1"/>
    </xf>
    <xf numFmtId="49" fontId="15" fillId="0" borderId="35" xfId="2" applyNumberFormat="1" applyFont="1" applyBorder="1" applyAlignment="1" applyProtection="1">
      <alignment horizontal="left" vertical="center" wrapText="1"/>
    </xf>
    <xf numFmtId="49" fontId="15" fillId="0" borderId="25" xfId="2" applyNumberFormat="1" applyFont="1" applyBorder="1" applyAlignment="1" applyProtection="1">
      <alignment horizontal="left" vertical="center" wrapText="1"/>
    </xf>
    <xf numFmtId="0" fontId="6" fillId="0" borderId="29"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49" fontId="5" fillId="0" borderId="14" xfId="2" applyNumberFormat="1" applyFont="1" applyFill="1" applyBorder="1" applyAlignment="1" applyProtection="1">
      <alignment horizontal="center" vertical="center"/>
    </xf>
    <xf numFmtId="49" fontId="5" fillId="0" borderId="32" xfId="2" applyNumberFormat="1" applyFont="1" applyFill="1" applyBorder="1" applyAlignment="1" applyProtection="1">
      <alignment horizontal="center" vertical="center"/>
    </xf>
  </cellXfs>
  <cellStyles count="8">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E8C1E03D-83BA-4141-BAD3-DAD27EC966D1}"/>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C0BCA176-8A8D-4D2F-8B8D-858E732E5EA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660CE41A-9229-481C-9CBA-57C47C4C349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D56ED02B-EF47-4A46-8C91-641E3F523450}"/>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34F58158-4AFC-409F-9D11-5BE1C6499598}"/>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ABEB69C-6EA3-4C7D-9A46-ECD2A4DFFB85}"/>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5A77C-F04A-4E40-B834-76125FEFDF5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30CCCE2-0895-4707-8F74-ADFF8D4A008C}"/>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B5C7CDD9-00D1-4967-BF6B-52C74985126B}"/>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503E1E79-5A1B-412B-8B7B-7B09701C580A}"/>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66AEE8D-8475-4859-BFBF-989F052707F1}"/>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6FEAC88-41AC-41EF-8206-E32738FBA1E8}"/>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9C625C63-F8F8-4ABC-9C78-15CB599F0D93}"/>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59CED3E-5C71-413F-B61F-0248F50F697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A45C2DF-C45E-408B-8F84-17ECF27706CD}"/>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76237ED-A97D-4066-BE57-210185511B37}"/>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F1F3D61-835C-474D-A353-C10A14E51C1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79DB59EA-393C-46EF-9ACA-798E4076C473}"/>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204771F2-1FAE-45BE-9D2D-B18FF6C17E0A}"/>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F3E55B8-8D60-448E-898C-A579F1D7825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ED56D68C-43D7-466C-8C0C-F3FBFCD36A08}"/>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67495674-D31C-4477-99FF-FD5FD9521E93}"/>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72DE8941-849E-47A2-9F2B-B026142FD556}"/>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11B3218F-BF32-4862-BAB4-AF7968335BD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7484806-27C1-413C-BA13-11CA5E34FE5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93CADC1-40D3-46F8-9328-A358F335CA4A}"/>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E83F481-3810-4647-BA91-6B7D6E8D462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4B329985-6930-4B9C-AD09-968745C22B1D}"/>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CCD3A408-87DA-4CE6-BD5A-2457CF1A7C9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87C8DECC-67BE-4E54-92D5-91A050EF955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4745E429-3532-4445-AEE6-F2DD726DE70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E7CD3FE4-3809-49E3-B9DF-9F241D510E9F}"/>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DC75F2C-C56A-44D4-BBE0-7BC3351D080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A5F867FC-0D8B-4F1A-97F7-030841D858C7}"/>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DE54E750-C13D-4B19-BD15-B7A73141203D}"/>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EBD7FF52-E81D-473E-A311-8859FE2FDB86}"/>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F0D05F4-7B77-485C-B495-0EE8D63745DB}"/>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98F0699-AAC3-4FFD-8987-4106EE7FC523}"/>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E7EA708-8489-42CD-B280-E697C44F7D8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B8A28A55-7C84-44A9-AC6B-35D8BD4992A4}"/>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7C9073D9-66C0-4C50-B852-E8C61FE74D6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AE54F83-AF6C-4F04-A5C5-15E3B0CDA2C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5C5ACF94-01E0-4E13-AF5F-FE803C47B72B}"/>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53E5B99-B323-4FBC-9774-9866B21D998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A783168-8EBB-40E5-9084-3752A50BA0CE}"/>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2DEFC9E0-F1B1-4DFB-B05D-0389BB465DC7}"/>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CC6A6D7-EA4E-4D6E-A0ED-CABC8DA01B8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2B95991E-E3CB-4F83-8D92-8147B4A28DA1}"/>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FB30C526-4741-4D0E-A5B7-4B1B2CC676A8}"/>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8490F866-DD50-4739-8BE1-911CAFC8F15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C4FF5C4-F742-46C9-81FC-F3D886153FCD}"/>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D99B0ACE-11FF-4733-B779-65CBC7464901}"/>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6B6CE60-1D4D-48A7-BF4C-C06ED50C142E}"/>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BB8312A-3645-43A9-A9B7-C2C780F40D6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2474126E-2303-4718-98A6-3BB89C8A55A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32E9E34-83B7-4CD6-9847-03A10C1C2616}"/>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1DE989B-FA8D-4E41-8DA3-9A45C9700F91}"/>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EA9A7448-CE7C-4DD4-9EA1-5C43E6AAB42E}"/>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A13A981-CE42-4BB0-8286-57C7287934BF}"/>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F9D7063-94BA-49B0-8BB4-26F727F0B88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ACBC5733-25D2-4166-AC64-E674E6297846}"/>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EBAA7B7-E4AD-40DF-8E3D-03CC8BC6188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D597689-C681-4C71-9ABB-0DACE076C31C}"/>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62FE90BE-9A4C-4BA9-B440-80F8CB0A8AE5}"/>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6E6FBC3C-CCC1-4C88-BD3B-5B94D278C8CC}"/>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20AF162-88FA-4A8B-B02F-E160CC0E539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47D352B-D29E-4BFE-8DAA-07D27AB9B539}"/>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BA75CF7-4D1F-4D53-9F90-15F24B9A20E9}"/>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796C8BE3-3F74-4782-A28A-4027665BAB4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C5417C2-7B82-4EA6-9D6D-DC14F51CF276}"/>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65C7EE6-9AB9-42B9-86A1-8536BB5E36F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169D4629-630D-4DCF-A27E-AA8D91D6C89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343AAB0-7B9D-4EBD-AB74-AEA2BAF2158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BB2CF03-4B2F-4FCC-B9AD-527510332A6E}"/>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7956A310-3868-4DE7-89EE-69FC2548614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B82DF485-0BF2-4746-95E2-B802D172B22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69BE995-1AE4-4387-92FD-8E29D6AB73C7}"/>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A7F51765-52FF-4916-A305-B3E713ADA646}"/>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DB733AEA-9D0D-4D29-80A1-ACE701EF7DF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C27C3C-90A1-4B6F-AF39-C7B89D42A00C}"/>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861455C4-87D5-4BBA-AD29-F0EED062DA1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6EBE09A-D7B3-4A3E-A293-6F48E8A9CB0A}"/>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B34CAEF5-B403-435B-BC6E-BD62EBF8AF66}"/>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57F19ED-C2F1-4FA5-86D4-0B74D0A3FB23}"/>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F518AA0-D552-40C0-9D80-58C78B743274}"/>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E49F8FB-17AA-4BA8-9695-06D526175CA7}"/>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B843592-4620-4B92-9B52-51CE9F64540A}"/>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12019C6-1B3E-43C4-A60D-B841A5BE8858}"/>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B70A27C2-627A-4A51-946D-B529305F748F}"/>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EFB3CAB-9F0E-49B7-BD9E-1053007CB7B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690185F-A2A2-4D9E-93E3-20CF67B40857}"/>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168C16AF-15A9-4E9D-9F83-30C985849AFE}"/>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C6091CE9-53F1-4B6B-BB75-730C9BF68412}"/>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7DA547C-43C6-422B-9018-5F9A21CB48B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99E5B84-5B48-4673-83A4-C185864ACA5E}"/>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C80A5957-971C-415E-82E7-FD4498BF3A69}"/>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60A3EED2-B5EF-47B7-A4CF-3018B7B55C71}"/>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CD2F99BC-932C-460E-82FE-6B4F4B4F17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0B0C8-90C4-4EB7-A1EF-F2FBC3AE602F}"/>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A24F849E-EEC5-4EE9-A1EB-D0E7B3DD820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1E3C04B-2DF5-472C-8C87-85BE07AA0A9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DD620EA-8800-4729-8289-11E7BB57C6AE}"/>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DBA8A79-199D-4F65-A5E6-4DC3B3779146}"/>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0EB234-A494-43EF-972C-FAA56C071A9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420084D-DBF1-4874-8C85-80E08EC4926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AEF97254-A1D6-49EC-9941-18B4ADDE3D82}"/>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D3312F7D-6BD8-4314-9EC4-06E36BAEB15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ADA67421-1C29-42E0-B3B5-278230A8FB53}"/>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07E8362-87CE-4C51-B9D6-59E47A8F300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B8777EF2-B1BF-4149-9FDF-159EC44BABE3}"/>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A148319-1653-41C2-A071-76661924B72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2E06012-38E8-4E3A-926F-955A0D6F5E7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C0329E0F-F19A-4D01-B161-2F84B988183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20B4D90-485C-43E7-ACA7-A2CA6254D2F7}"/>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8DDF6232-499C-4C19-8353-9C6D7A9D287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8ED6638-86AC-4AB8-ACB0-C0462535BD0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C8F734AC-0C3E-4500-B389-E4364B1139C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6E3CD85F-D047-4B2C-860B-2293D75AA88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CB02C9A1-6498-4243-B93C-877E680F63B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A8C6D3A-95EC-43AF-967A-4224A60837ED}"/>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EE5AFD86-DF69-46AC-BC95-82077CC20296}"/>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7BA923C-164E-46D3-A02E-3FBF04FA4F4C}"/>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19376107-147A-46A4-8D2C-99DD559C3B3B}"/>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FFEA33B-FA50-4047-BBFF-0BB9F31CA4F2}"/>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9AC891DD-D173-4BB0-9E42-6A964796C6C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3E83E538-6BFC-4D38-A6D4-38C133D28FC3}"/>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95E8B3D4-EC7D-40A0-92AB-86E5746121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B35A72D-2977-4B83-90ED-07CFC3A72AB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2678AC3-8025-4D33-A4E7-7767A444B3E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7F36E1D-C0F5-4FD5-BA7D-A8E9B36A22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83658DAF-9E76-4AC8-B82B-CFD80ABEC86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B87E313F-CA11-47A2-B1B1-163541106E12}"/>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BA2C7DF2-F739-4515-BC30-1D3AB9D9EB4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5BB96D8-8ED8-4BF1-9AF4-DAB7EAE09CE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F09253F-CDE5-419F-AD31-800B28953D42}"/>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1DA95AB8-2DDD-4E31-A176-AE42E6B058B1}"/>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F78C902A-827C-4506-9FFF-D56F589B78B8}"/>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B4A7EDA-64BD-4EC3-8B6C-B16EC0B46AD4}"/>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67F0EA7C-ECBA-4698-97D6-3059DA9DAFF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9A350646-BE02-4B5C-800B-9D4798BB5C94}"/>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D81E144-25A5-407A-A834-09D52525995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BAAA617-B8D8-4B4F-8E34-E778CE674A2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3BC17062-A1BE-4ED6-B72E-DE6396341987}"/>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33A7E571-6E33-439D-B4FA-E9C4D35B9F1F}"/>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D6807269-8873-4A2A-914F-11F3FA3AD560}"/>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BE2ED48F-4B4D-40AD-9C23-630516CE9F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A53F4443-E9C9-4C89-8120-CAE63F89B1EA}"/>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6030996-4B35-4258-B4E8-F7022DAA15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8266109-BA12-4811-BB20-5DFB414DA6C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864EB80A-8A0B-417C-B30F-348BC0FCE1DE}"/>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824C37BC-9CFB-4355-BE4B-00A67FC73F68}"/>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CABA6C0D-1C5E-45CD-A793-BAEBA5B625D0}"/>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86AE3347-E7A0-4AB6-B009-1D2DDBA7EB1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5F1B237-BEFC-4846-9F78-82A18C88F71C}"/>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2146765A-7B75-4A22-9D63-D0C5FDBE385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4134EEE-9B62-4CF7-BDF4-57CCBA67BA7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AC1AA-F388-4C17-9A6E-4815301854F5}"/>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9BF2421-2E00-441A-B980-8BE6D81226D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3689295-130B-419B-AF30-91C5B7B71F0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655004B6-7AAA-42A9-9163-D74B01EA507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16BECC51-69B0-41D1-979D-6E0C76762E83}"/>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23B9C2B-D424-417D-A95E-41666D19BBE4}"/>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BA350C8-5ADE-4EC3-AE4C-C1373F79EE6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285F680-60AF-4C4E-B85D-547E61955BD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A920756-F6C1-4CE0-BCC6-EDD309FB64DB}"/>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8471C11-7514-478A-A79F-BD7799A4579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2560AA00-0562-4B24-9081-622F29F455F9}"/>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A7A51841-EE27-47AD-AE0A-294CC47E0195}"/>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FF0A1BA2-C0A0-4825-8AE1-997151136FA2}"/>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1F9F07A7-C02B-4DBB-91EF-66367FA4E712}"/>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9CC50C5-ECE1-459B-B1D6-91CB22FF2795}"/>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95E38CAD-D552-408D-8637-CD2B499899EF}"/>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C9482CC7-62C0-4A4E-9E0B-DB92852E779E}"/>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D2286A36-3D4A-45A6-8FB1-5FF0E5DAD09D}"/>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53</xdr:row>
      <xdr:rowOff>0</xdr:rowOff>
    </xdr:from>
    <xdr:ext cx="2424546" cy="4211781"/>
    <xdr:sp macro="" textlink="">
      <xdr:nvSpPr>
        <xdr:cNvPr id="19" name="Rectangle 18">
          <a:extLst>
            <a:ext uri="{FF2B5EF4-FFF2-40B4-BE49-F238E27FC236}">
              <a16:creationId xmlns:a16="http://schemas.microsoft.com/office/drawing/2014/main" id="{3F984E77-042B-4EDC-ACA1-9B486B19D62A}"/>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0" name="TextBox 19">
          <a:extLst>
            <a:ext uri="{FF2B5EF4-FFF2-40B4-BE49-F238E27FC236}">
              <a16:creationId xmlns:a16="http://schemas.microsoft.com/office/drawing/2014/main" id="{202BF28B-24C8-4672-9410-BB2A735EC3A6}"/>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1" name="Rectangle 20">
          <a:extLst>
            <a:ext uri="{FF2B5EF4-FFF2-40B4-BE49-F238E27FC236}">
              <a16:creationId xmlns:a16="http://schemas.microsoft.com/office/drawing/2014/main" id="{8002638B-9734-4AD2-A322-5E2AACFEF35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2" name="TextBox 21">
          <a:extLst>
            <a:ext uri="{FF2B5EF4-FFF2-40B4-BE49-F238E27FC236}">
              <a16:creationId xmlns:a16="http://schemas.microsoft.com/office/drawing/2014/main" id="{54A25467-6898-4CAD-89A7-F5A009C9C0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23" name="Rectangle 22">
          <a:extLst>
            <a:ext uri="{FF2B5EF4-FFF2-40B4-BE49-F238E27FC236}">
              <a16:creationId xmlns:a16="http://schemas.microsoft.com/office/drawing/2014/main" id="{85DDE8AE-2BDF-4033-9F6A-B6E4009B5BF3}"/>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24" name="Rectangle 23">
          <a:extLst>
            <a:ext uri="{FF2B5EF4-FFF2-40B4-BE49-F238E27FC236}">
              <a16:creationId xmlns:a16="http://schemas.microsoft.com/office/drawing/2014/main" id="{48D06349-B8EF-4F1D-B82D-ED098FFE97B4}"/>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BAAD2F1-B9AD-44EE-8D29-3FF36C98DF1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6" name="Rectangle 25">
          <a:extLst>
            <a:ext uri="{FF2B5EF4-FFF2-40B4-BE49-F238E27FC236}">
              <a16:creationId xmlns:a16="http://schemas.microsoft.com/office/drawing/2014/main" id="{D9E24BB5-F8E1-4C86-A1A5-01C04294770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7" name="TextBox 26">
          <a:extLst>
            <a:ext uri="{FF2B5EF4-FFF2-40B4-BE49-F238E27FC236}">
              <a16:creationId xmlns:a16="http://schemas.microsoft.com/office/drawing/2014/main" id="{7FAB1BDE-9DF9-4A91-B4D4-2CA5F7D21E5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8" name="Rectangle 27">
          <a:extLst>
            <a:ext uri="{FF2B5EF4-FFF2-40B4-BE49-F238E27FC236}">
              <a16:creationId xmlns:a16="http://schemas.microsoft.com/office/drawing/2014/main" id="{C63D42C3-B59B-4915-81AD-FF6ED8B9F6C2}"/>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9" name="TextBox 28">
          <a:extLst>
            <a:ext uri="{FF2B5EF4-FFF2-40B4-BE49-F238E27FC236}">
              <a16:creationId xmlns:a16="http://schemas.microsoft.com/office/drawing/2014/main" id="{D7025B4D-149D-4F67-A835-F20A120E4C74}"/>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0" name="Rectangle 29">
          <a:extLst>
            <a:ext uri="{FF2B5EF4-FFF2-40B4-BE49-F238E27FC236}">
              <a16:creationId xmlns:a16="http://schemas.microsoft.com/office/drawing/2014/main" id="{8A86CC83-C6FF-4AFA-8CDB-CFA49B900B86}"/>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1" name="Rectangle 30">
          <a:extLst>
            <a:ext uri="{FF2B5EF4-FFF2-40B4-BE49-F238E27FC236}">
              <a16:creationId xmlns:a16="http://schemas.microsoft.com/office/drawing/2014/main" id="{E82F333B-8639-4C00-99BC-1C817060EA4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2" name="TextBox 31">
          <a:extLst>
            <a:ext uri="{FF2B5EF4-FFF2-40B4-BE49-F238E27FC236}">
              <a16:creationId xmlns:a16="http://schemas.microsoft.com/office/drawing/2014/main" id="{38F840E6-37B7-4F64-A0F8-959191CAB01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3" name="Rectangle 32">
          <a:extLst>
            <a:ext uri="{FF2B5EF4-FFF2-40B4-BE49-F238E27FC236}">
              <a16:creationId xmlns:a16="http://schemas.microsoft.com/office/drawing/2014/main" id="{2947BC20-EE38-429E-8EE5-FB4D04621F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4" name="TextBox 33">
          <a:extLst>
            <a:ext uri="{FF2B5EF4-FFF2-40B4-BE49-F238E27FC236}">
              <a16:creationId xmlns:a16="http://schemas.microsoft.com/office/drawing/2014/main" id="{D9AE3C38-A24B-4488-9787-4FD1816AB17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5" name="TextBox 34">
          <a:extLst>
            <a:ext uri="{FF2B5EF4-FFF2-40B4-BE49-F238E27FC236}">
              <a16:creationId xmlns:a16="http://schemas.microsoft.com/office/drawing/2014/main" id="{FB1043C4-CDC7-4B7C-B422-39A9D766E05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6" name="TextBox 35">
          <a:extLst>
            <a:ext uri="{FF2B5EF4-FFF2-40B4-BE49-F238E27FC236}">
              <a16:creationId xmlns:a16="http://schemas.microsoft.com/office/drawing/2014/main" id="{F454173E-24DA-46CF-BFD6-1772C4DCC95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4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4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4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4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4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4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4295100" y="2207079"/>
          <a:ext cx="7874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a:off x="21980769" y="5363308"/>
          <a:ext cx="2885831"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21223165" y="2845255"/>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400-000012000000}"/>
            </a:ext>
          </a:extLst>
        </xdr:cNvPr>
        <xdr:cNvCxnSpPr/>
      </xdr:nvCxnSpPr>
      <xdr:spPr>
        <a:xfrm>
          <a:off x="21237819" y="6117981"/>
          <a:ext cx="745881" cy="434999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7" name="Rectangle 6">
          <a:extLst>
            <a:ext uri="{FF2B5EF4-FFF2-40B4-BE49-F238E27FC236}">
              <a16:creationId xmlns:a16="http://schemas.microsoft.com/office/drawing/2014/main" id="{00000000-0008-0000-0200-000007000000}"/>
            </a:ext>
          </a:extLst>
        </xdr:cNvPr>
        <xdr:cNvSpPr/>
      </xdr:nvSpPr>
      <xdr:spPr>
        <a:xfrm>
          <a:off x="2552700" y="74580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70C8537-2D51-42E2-93FE-61DBCA9F3A53}"/>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F7FEDD01-0E32-408F-8596-0C3C5B9191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3CD02AB7-E0E8-4594-8825-767BDE9069CD}"/>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7A1B89-B47D-423C-803E-01172749B71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F653DF6A-931C-4772-9CD7-16B682E19AA5}"/>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4430A11E-841F-4DE7-8DBB-315971A0F45C}"/>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F96F2BD-1C26-4E9C-82A3-7DF320E4F219}"/>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107E766-4043-4A23-8E38-270E8D37FF2D}"/>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428C21C8-F7E5-438D-A0DA-EF16BFF3942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F08C78E-EF4F-4705-8903-595B3C6B5C06}"/>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18B077E-886E-417A-8DDA-5202780F252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D871E60-BD25-4E9E-9188-699987DCF31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E5FB904-DA29-4708-8A82-8A2136E4C61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2357EF8-1756-4BAE-904A-604B2856D49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647A086-AE04-4BFE-AF5F-502AD270BC98}"/>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94965AAE-4570-4F1C-8355-9754519C4A9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4AA3D5-9B86-4A22-88FD-7684644C6F0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A5F418-A793-44BE-B08A-8167360AEDC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5DE5A5A-D35D-4AC4-B3BF-967CC0530FE3}"/>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7E8A5C6C-E765-478D-8007-14D637BEDE11}"/>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8185594D-DE34-41E9-91B4-1F7B7CBC8E8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0B278EA-80C6-4B33-A8E4-17ECC1F5E2FE}"/>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E60AB176-F103-448E-868C-470162BEDE3B}"/>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C3492342-5A8A-4A7B-B0C0-0C750EB15986}"/>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F97FEDFF-63E6-46F7-9AEF-053B1C15B303}"/>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660B2513-8E2F-4E16-A468-184291F4B08B}"/>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82E6F2C-BE27-4E62-92B9-71DB660E942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7FC573D-1251-4731-AB1F-41A64F81C82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4795E-1325-4DD4-A70E-950E5A1FB19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C5F671D-5438-4BFD-9B86-3A298BA535F4}"/>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CDED337-0E05-400B-A4C0-65D6AE9D3FC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5E93886D-3F31-4109-B652-259A9E2B925D}"/>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0D4E258-CFDA-4880-B911-5B70BED720D2}"/>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D3A84FC-B98C-4263-AD7D-1A551487AFE1}"/>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61409B8-40FD-4DEA-A29A-D836D83FAF81}"/>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683E09E7-0D5A-4227-A753-1E9B524B0FAD}"/>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22FE3016-E178-4944-99EE-344529B24A08}"/>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B9E37F5-7251-48EB-A822-7760DD6BEBE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296FF4D-392C-43C9-BF50-DA8087E3ED88}"/>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2917216-8477-469F-8DAE-499001DF4D2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CD105BD-1933-4947-B8DF-A7C30259733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75750E5C-D327-40DC-81B3-9AA983663F1C}"/>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F3AE61-94B9-4670-8E82-593E2A4AEB95}"/>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EAF23DFD-1262-4F77-82C0-9B624808F5E6}"/>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9BC4763-D408-4D1D-B1D8-ACA274BDD219}"/>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44401-FA3A-44F1-B52C-AD935B1EF923}"/>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42C7AAB-4D3C-4A31-A3D9-C620CA6F1D3A}"/>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3698AD16-E184-4168-8589-018971AB658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71FF078-71B2-41ED-A2F4-26BB90B4ABBD}"/>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03AF40F-8304-4925-9F25-C8BEA5909EF7}"/>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90A5E1-F04F-4AD5-BD11-FE4AA1EEC3F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EB5AA7-F8C9-43C4-B9C5-155512E46F2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2A00CB-83C8-4DBA-840D-A3E9BED077C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3342E49-AF9C-497A-B583-5B7CBA5FB56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4842809-C00C-471A-86F9-3B9DD06D3F79}"/>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3FD57192-87B7-4313-A9E5-7183FB4D8B8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EB96CC1-4CE0-49AD-953C-C24E98AE9A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C80B160D-0DAF-410F-A7B9-5D9752F5640F}"/>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9915D180-9775-4A04-A70F-7DE937A75B1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370DBD-D4B7-42F2-A62C-524276880095}"/>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876BAA2-B5F2-4A63-AD73-0F28716F7B7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85CF09F-0CCB-46C5-BBF3-7F3B206D03F4}"/>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C83DFC-56EB-42F3-9141-4CB95C97E2F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44C8F35-962E-40E2-93B5-BFE632450C45}"/>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EB5A661-851D-40DA-9ABC-17A3986329E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DC1EBFF-9E7B-45BC-AC16-954619506069}"/>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AB07433-E827-4284-836F-7E4E1EE05850}"/>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68E80AF-C33F-4593-8EAB-78DECB37D7D4}"/>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120304D-E1EF-4627-8247-2214C86634F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E299D702-AFE9-4A18-A643-D1787A024F0A}"/>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F803E52-70BA-4479-ACCA-39B33F502DA5}"/>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EDCFDB-849D-482E-BC3D-CF46AD8B579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13AE9431-1C8E-4D1A-8C5C-9690F7FCB3B8}"/>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ABB19223-0DD9-4EA0-B181-727A7B02C822}"/>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E185419-F0B3-4B78-9EA7-90A6D44F66D2}"/>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42F2179-DE07-487C-9213-04942976230D}"/>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BA27B7CF-105D-4F9B-9608-76F26A13E6F5}"/>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BA11763-0531-4709-9BCD-18CD89C62C5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403D7C0-A61C-4ED5-8041-5AD65D4B391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AF21AD5-64DE-4339-8AD1-A51D6F3A913E}"/>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28FE365-09B1-4D05-9478-44B4E510F0D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6E3AA64F-40B7-4BC7-841A-D4C8E65EACB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D12ECD5-5E09-4C2E-856D-FC5F327D290B}"/>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613DFD62-F7BD-40E5-94CF-BE0DCEEF1CD5}"/>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A7FA1753-3304-4864-A5B3-AB2393970B7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244318A6-E4B4-4355-AD99-AA392A98A1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9AD35CC-8649-4C7C-BF02-508AF335E1A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7023B7B-79FD-45E0-AC7C-C8440D069962}"/>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96A077E7-0039-41F4-9824-85E101E77DB4}"/>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88A416-DFDA-4513-88B6-697BCC20BE32}"/>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F3D7EE61-7515-45E0-A543-C4B6301D3C1D}"/>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FE78392-F1CE-43EF-A75D-D87CB3C9C597}"/>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5D82C9FA-1F48-44A8-9B00-9318B2FDD63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63BFDC52-B32B-40F1-B54F-0C201B1BF7F6}"/>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934DDAA-FC3C-4740-9590-3BF1129CB01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98934FD-0FFC-45E6-80A9-A47BC4D8EA4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32130464-ACA4-4DEB-B80E-2DFE3612AD1F}"/>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A8C30B67-6570-41C8-9493-22C56E7F76F0}"/>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D82B718-1EFE-496E-85C3-30D393D4604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361A9EA7-492C-4811-9054-449DBF0D5A9B}"/>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E352322-DD9C-40E6-8517-C6C9B66C042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C6FECF2B-F55B-4B3D-9032-576A590AD80E}"/>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5DD960C9-060D-4B41-92BD-0E93FB805AA7}"/>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DD569B2-02F7-460C-99AC-9C539350B962}"/>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7F56A58-B3F9-4268-8E87-5ADE2342D35F}"/>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E1EBD1C3-86B9-4A3F-9473-E876D931D5E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DCA9056-4E75-48C2-AB13-D1DE4733EEA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5038F47E-1A11-4B4C-ADD6-186255FB43C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C64D8B8-5D87-4CD3-8209-5DB5F65BEFE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63D1EB6-77DE-4D5B-BC25-D21B276C863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3917920-4F35-492A-A9C8-8D19D03EC12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AB357986-EF96-43FF-A71C-B7173077421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4ECDDD9D-2774-4ADE-916A-32DECED3C656}"/>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6B9B9896-65C1-4AEB-920E-BFD2BBE250B5}"/>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D6645BEC-1B1C-422F-B9FC-1AA75FA382B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5552A101-F825-47D7-B9A6-AA65ACED4EB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20DB73B3-472D-4967-8FFC-C8F029FB31C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EDC40D1E-3AA0-40D5-8978-3C7ADFE0268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3CB28109-98E7-40B0-92B6-F4AE0FB9A938}"/>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90A9FD2F-BB8F-45BB-9219-70EFADB7F746}"/>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A9D367BF-1A16-4F75-89CC-9F451E9400B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CA3FC7A4-3784-42BB-8C6A-0F5EFD4B86A5}"/>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4E3F3A0B-2712-4C12-A465-9617562FDB9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7CCEC1D-A4A7-46C2-A107-A43869AD871C}"/>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DA36653-5833-44A9-9B2B-28211AE2876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17312138-EB45-4A57-8F95-C326E365FD8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gelat\Google%20Drive\Business%20and%20Finance\JTED%20Course%20Costs\Course%20Costs%20Reports%202019-2020\CGUHSD%20CTED%20MEMBER%20DISTRICT%20WORKBOOK%201-%20201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27">
          <cell r="E27">
            <v>42393</v>
          </cell>
          <cell r="F27">
            <v>13746.19</v>
          </cell>
          <cell r="G27">
            <v>1863.8</v>
          </cell>
          <cell r="H27">
            <v>10178.450000000001</v>
          </cell>
          <cell r="I27">
            <v>0</v>
          </cell>
          <cell r="J27">
            <v>3755.56</v>
          </cell>
          <cell r="K27">
            <v>9353.74</v>
          </cell>
        </row>
        <row r="28">
          <cell r="E28">
            <v>14550.85</v>
          </cell>
          <cell r="F28">
            <v>1322.21</v>
          </cell>
          <cell r="G28">
            <v>2232.61</v>
          </cell>
          <cell r="H28">
            <v>4904.16</v>
          </cell>
          <cell r="I28">
            <v>442.63</v>
          </cell>
          <cell r="J28">
            <v>3014.78</v>
          </cell>
          <cell r="K28">
            <v>3873.2</v>
          </cell>
        </row>
        <row r="34">
          <cell r="E34">
            <v>77986.039999999994</v>
          </cell>
          <cell r="F34">
            <v>24396.79</v>
          </cell>
          <cell r="G34">
            <v>57</v>
          </cell>
          <cell r="H34">
            <v>10973.26</v>
          </cell>
          <cell r="I34">
            <v>2556.6</v>
          </cell>
          <cell r="J34">
            <v>4784.6400000000003</v>
          </cell>
          <cell r="K34">
            <v>16151.54</v>
          </cell>
        </row>
        <row r="36">
          <cell r="E36">
            <v>101408.08</v>
          </cell>
          <cell r="F36">
            <v>39832.06</v>
          </cell>
          <cell r="G36">
            <v>501</v>
          </cell>
          <cell r="H36">
            <v>12005.52</v>
          </cell>
          <cell r="I36">
            <v>7521.48</v>
          </cell>
          <cell r="J36">
            <v>4280</v>
          </cell>
          <cell r="K36">
            <v>23893.39</v>
          </cell>
        </row>
        <row r="42">
          <cell r="E42">
            <v>100644.97</v>
          </cell>
          <cell r="F42">
            <v>35481.83</v>
          </cell>
          <cell r="G42">
            <v>425.67</v>
          </cell>
          <cell r="H42">
            <v>12465.54</v>
          </cell>
          <cell r="I42">
            <v>2127.2800000000002</v>
          </cell>
          <cell r="J42">
            <v>5148.95</v>
          </cell>
          <cell r="K42">
            <v>23561.86</v>
          </cell>
        </row>
        <row r="48">
          <cell r="E48">
            <v>13697.5</v>
          </cell>
          <cell r="F48">
            <v>3959.15</v>
          </cell>
          <cell r="G48">
            <v>272.3</v>
          </cell>
          <cell r="H48">
            <v>13056.57</v>
          </cell>
          <cell r="I48">
            <v>315.05</v>
          </cell>
          <cell r="J48">
            <v>746.05</v>
          </cell>
          <cell r="K48">
            <v>3765.9</v>
          </cell>
        </row>
        <row r="62">
          <cell r="E62">
            <v>68499.92</v>
          </cell>
          <cell r="F62">
            <v>22775.45</v>
          </cell>
          <cell r="G62">
            <v>1657.35</v>
          </cell>
          <cell r="H62">
            <v>11559.72</v>
          </cell>
          <cell r="I62">
            <v>0</v>
          </cell>
          <cell r="J62">
            <v>5409.95</v>
          </cell>
          <cell r="K62">
            <v>15079.59</v>
          </cell>
        </row>
        <row r="71">
          <cell r="E71">
            <v>52143</v>
          </cell>
          <cell r="F71">
            <v>15490.95</v>
          </cell>
          <cell r="G71">
            <v>812.06</v>
          </cell>
          <cell r="H71">
            <v>10722.7</v>
          </cell>
          <cell r="I71">
            <v>0</v>
          </cell>
          <cell r="J71">
            <v>5250</v>
          </cell>
          <cell r="K71">
            <v>11309.69</v>
          </cell>
        </row>
      </sheetData>
      <sheetData sheetId="4">
        <row r="25">
          <cell r="E25">
            <v>150</v>
          </cell>
          <cell r="F25">
            <v>49.18</v>
          </cell>
          <cell r="G25">
            <v>0</v>
          </cell>
          <cell r="H25">
            <v>8163.55</v>
          </cell>
          <cell r="I25">
            <v>46165.57</v>
          </cell>
          <cell r="J25">
            <v>0</v>
          </cell>
          <cell r="K25">
            <v>7993.56</v>
          </cell>
        </row>
        <row r="34">
          <cell r="E34">
            <v>58341</v>
          </cell>
          <cell r="F34">
            <v>16066.72</v>
          </cell>
          <cell r="G34">
            <v>9733.74</v>
          </cell>
          <cell r="H34">
            <v>10392.1</v>
          </cell>
          <cell r="I34">
            <v>2870.97</v>
          </cell>
          <cell r="J34">
            <v>1250</v>
          </cell>
          <cell r="K34">
            <v>13114.78</v>
          </cell>
        </row>
        <row r="36">
          <cell r="E36">
            <v>83063.86</v>
          </cell>
          <cell r="F36">
            <v>29034.63</v>
          </cell>
          <cell r="G36">
            <v>320</v>
          </cell>
          <cell r="H36">
            <v>9288.9500000000007</v>
          </cell>
          <cell r="I36">
            <v>0</v>
          </cell>
          <cell r="J36">
            <v>1550</v>
          </cell>
          <cell r="K36">
            <v>16900.72</v>
          </cell>
        </row>
        <row r="42">
          <cell r="E42">
            <v>91228.72</v>
          </cell>
          <cell r="F42">
            <v>33600.33</v>
          </cell>
          <cell r="G42">
            <v>340.26</v>
          </cell>
          <cell r="H42">
            <v>12835.42</v>
          </cell>
          <cell r="I42">
            <v>383.54</v>
          </cell>
          <cell r="J42">
            <v>1485</v>
          </cell>
          <cell r="K42">
            <v>18360.689999999999</v>
          </cell>
        </row>
        <row r="53">
          <cell r="E53">
            <v>150</v>
          </cell>
          <cell r="F53">
            <v>53.15</v>
          </cell>
          <cell r="G53">
            <v>3104.64</v>
          </cell>
          <cell r="H53">
            <v>709.5</v>
          </cell>
          <cell r="I53">
            <v>2035.97</v>
          </cell>
          <cell r="J53">
            <v>0</v>
          </cell>
          <cell r="K53">
            <v>1138.05</v>
          </cell>
        </row>
        <row r="62">
          <cell r="E62">
            <v>57226</v>
          </cell>
          <cell r="F62">
            <v>17169.349999999999</v>
          </cell>
          <cell r="G62">
            <v>1796.77</v>
          </cell>
          <cell r="H62">
            <v>9121.1200000000008</v>
          </cell>
          <cell r="I62">
            <v>0</v>
          </cell>
          <cell r="J62">
            <v>4580</v>
          </cell>
          <cell r="K62">
            <v>13128.76</v>
          </cell>
        </row>
        <row r="76">
          <cell r="E76">
            <v>44487.56</v>
          </cell>
          <cell r="F76">
            <v>12344.6</v>
          </cell>
          <cell r="G76">
            <v>418.88</v>
          </cell>
          <cell r="H76">
            <v>6687.89</v>
          </cell>
          <cell r="I76">
            <v>436.74</v>
          </cell>
          <cell r="J76">
            <v>3582.5</v>
          </cell>
          <cell r="K76">
            <v>9910.33</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zoomScaleNormal="100" workbookViewId="0">
      <selection activeCell="B50" sqref="B50"/>
    </sheetView>
  </sheetViews>
  <sheetFormatPr defaultColWidth="9" defaultRowHeight="12.75" x14ac:dyDescent="0.2"/>
  <cols>
    <col min="1" max="1" width="3.7109375" style="116" customWidth="1"/>
    <col min="2" max="2" width="82" style="117" customWidth="1"/>
    <col min="3" max="3" width="3.7109375" style="114" customWidth="1"/>
    <col min="4" max="4" width="5.42578125" style="114" customWidth="1"/>
    <col min="5" max="10" width="9" style="114"/>
    <col min="11" max="11" width="8" style="114" customWidth="1"/>
    <col min="12" max="16384" width="9" style="114"/>
  </cols>
  <sheetData>
    <row r="1" spans="1:3" ht="15" customHeight="1" x14ac:dyDescent="0.2">
      <c r="A1" s="192" t="s">
        <v>234</v>
      </c>
      <c r="B1" s="192"/>
    </row>
    <row r="2" spans="1:3" ht="15" customHeight="1" x14ac:dyDescent="0.2">
      <c r="A2" s="192" t="s">
        <v>167</v>
      </c>
      <c r="B2" s="192"/>
    </row>
    <row r="3" spans="1:3" ht="15" customHeight="1" x14ac:dyDescent="0.2">
      <c r="A3" s="192" t="s">
        <v>194</v>
      </c>
      <c r="B3" s="192"/>
    </row>
    <row r="4" spans="1:3" ht="15" customHeight="1" x14ac:dyDescent="0.2">
      <c r="A4" s="115"/>
      <c r="B4" s="115"/>
    </row>
    <row r="5" spans="1:3" ht="30" customHeight="1" x14ac:dyDescent="0.2">
      <c r="A5" s="193" t="s">
        <v>152</v>
      </c>
      <c r="B5" s="193"/>
      <c r="C5" s="193"/>
    </row>
    <row r="6" spans="1:3" ht="15" customHeight="1" x14ac:dyDescent="0.2"/>
    <row r="7" spans="1:3" ht="15" customHeight="1" x14ac:dyDescent="0.2">
      <c r="A7" s="118" t="s">
        <v>195</v>
      </c>
      <c r="B7" s="119" t="s">
        <v>196</v>
      </c>
      <c r="C7" s="120"/>
    </row>
    <row r="8" spans="1:3" ht="29.25" customHeight="1" x14ac:dyDescent="0.2">
      <c r="A8" s="118"/>
      <c r="B8" s="166" t="s">
        <v>239</v>
      </c>
      <c r="C8" s="120"/>
    </row>
    <row r="9" spans="1:3" ht="15" customHeight="1" x14ac:dyDescent="0.2">
      <c r="A9" s="121">
        <v>1</v>
      </c>
      <c r="B9" s="122" t="s">
        <v>197</v>
      </c>
      <c r="C9" s="123"/>
    </row>
    <row r="10" spans="1:3" ht="15" customHeight="1" x14ac:dyDescent="0.2">
      <c r="A10" s="124">
        <v>2</v>
      </c>
      <c r="B10" s="122" t="s">
        <v>156</v>
      </c>
      <c r="C10" s="123"/>
    </row>
    <row r="11" spans="1:3" ht="15" customHeight="1" x14ac:dyDescent="0.2">
      <c r="A11" s="124"/>
      <c r="B11" s="122" t="s">
        <v>236</v>
      </c>
      <c r="C11" s="123"/>
    </row>
    <row r="12" spans="1:3" ht="15" customHeight="1" x14ac:dyDescent="0.2">
      <c r="A12" s="124">
        <v>3</v>
      </c>
      <c r="B12" s="122" t="s">
        <v>198</v>
      </c>
      <c r="C12" s="123"/>
    </row>
    <row r="13" spans="1:3" ht="15" customHeight="1" x14ac:dyDescent="0.2">
      <c r="A13" s="124">
        <v>4</v>
      </c>
      <c r="B13" s="122" t="s">
        <v>157</v>
      </c>
      <c r="C13" s="123"/>
    </row>
    <row r="14" spans="1:3" ht="25.5" customHeight="1" x14ac:dyDescent="0.2">
      <c r="A14" s="124">
        <v>5</v>
      </c>
      <c r="B14" s="122" t="s">
        <v>237</v>
      </c>
      <c r="C14" s="123"/>
    </row>
    <row r="15" spans="1:3" ht="15" customHeight="1" x14ac:dyDescent="0.2">
      <c r="A15" s="124"/>
      <c r="B15" s="117" t="s">
        <v>153</v>
      </c>
      <c r="C15" s="123"/>
    </row>
    <row r="16" spans="1:3" ht="15" customHeight="1" x14ac:dyDescent="0.2">
      <c r="A16" s="124"/>
      <c r="B16" s="117" t="s">
        <v>154</v>
      </c>
      <c r="C16" s="123"/>
    </row>
    <row r="17" spans="1:11" ht="15" customHeight="1" x14ac:dyDescent="0.2">
      <c r="A17" s="124"/>
      <c r="B17" s="117" t="s">
        <v>155</v>
      </c>
      <c r="C17" s="123"/>
    </row>
    <row r="18" spans="1:11" ht="15" customHeight="1" x14ac:dyDescent="0.2">
      <c r="A18" s="124"/>
      <c r="C18" s="123"/>
    </row>
    <row r="19" spans="1:11" ht="12.75" customHeight="1" x14ac:dyDescent="0.2">
      <c r="A19" s="124"/>
      <c r="C19" s="123"/>
    </row>
    <row r="20" spans="1:11" ht="12.75" customHeight="1" x14ac:dyDescent="0.2">
      <c r="A20" s="124"/>
      <c r="C20" s="123"/>
    </row>
    <row r="21" spans="1:11" ht="12.75" customHeight="1" x14ac:dyDescent="0.2">
      <c r="A21" s="124"/>
      <c r="C21" s="123"/>
    </row>
    <row r="22" spans="1:11" ht="12.75" customHeight="1" x14ac:dyDescent="0.2">
      <c r="A22" s="124"/>
      <c r="C22" s="123"/>
    </row>
    <row r="23" spans="1:11" ht="12.75" customHeight="1" x14ac:dyDescent="0.2">
      <c r="A23" s="124"/>
      <c r="C23" s="123"/>
    </row>
    <row r="24" spans="1:11" ht="12.75" customHeight="1" x14ac:dyDescent="0.2">
      <c r="A24" s="124"/>
      <c r="C24" s="123"/>
    </row>
    <row r="25" spans="1:11" ht="12.75" customHeight="1" x14ac:dyDescent="0.2">
      <c r="A25" s="124"/>
      <c r="C25" s="123"/>
    </row>
    <row r="26" spans="1:11" ht="12.75" customHeight="1" x14ac:dyDescent="0.2">
      <c r="A26" s="124"/>
      <c r="C26" s="123"/>
    </row>
    <row r="27" spans="1:11" ht="12.75" customHeight="1" x14ac:dyDescent="0.2">
      <c r="A27" s="124"/>
      <c r="C27" s="123"/>
    </row>
    <row r="28" spans="1:11" ht="12.75" customHeight="1" x14ac:dyDescent="0.2">
      <c r="A28" s="124"/>
      <c r="C28" s="123"/>
      <c r="G28" s="125"/>
      <c r="H28" s="125"/>
      <c r="I28" s="125"/>
      <c r="J28" s="125"/>
      <c r="K28" s="125"/>
    </row>
    <row r="29" spans="1:11" ht="12.75" customHeight="1" x14ac:dyDescent="0.2">
      <c r="A29" s="124"/>
      <c r="C29" s="123"/>
      <c r="G29" s="125"/>
      <c r="H29" s="125"/>
      <c r="I29" s="125"/>
      <c r="J29" s="125"/>
      <c r="K29" s="125"/>
    </row>
    <row r="30" spans="1:11" ht="12.75" customHeight="1" x14ac:dyDescent="0.2">
      <c r="A30" s="124"/>
      <c r="C30" s="123"/>
      <c r="G30" s="125"/>
      <c r="H30" s="125"/>
      <c r="I30" s="125"/>
      <c r="J30" s="125"/>
      <c r="K30" s="125"/>
    </row>
    <row r="31" spans="1:11" ht="12.75" customHeight="1" x14ac:dyDescent="0.2">
      <c r="A31" s="124"/>
      <c r="C31" s="123"/>
      <c r="G31" s="125"/>
      <c r="H31" s="125"/>
      <c r="I31" s="125"/>
      <c r="J31" s="125"/>
      <c r="K31" s="125"/>
    </row>
    <row r="32" spans="1:11" ht="13.5" customHeight="1" x14ac:dyDescent="0.2">
      <c r="A32" s="124"/>
      <c r="C32" s="123"/>
      <c r="G32" s="125"/>
      <c r="H32" s="125"/>
      <c r="I32" s="125"/>
      <c r="J32" s="125"/>
      <c r="K32" s="125"/>
    </row>
    <row r="33" spans="1:3" ht="12.75" customHeight="1" x14ac:dyDescent="0.2">
      <c r="A33" s="124"/>
      <c r="C33" s="123"/>
    </row>
    <row r="34" spans="1:3" ht="12.75" customHeight="1" x14ac:dyDescent="0.2">
      <c r="A34" s="124"/>
      <c r="C34" s="123"/>
    </row>
    <row r="35" spans="1:3" ht="12.75" customHeight="1" x14ac:dyDescent="0.2">
      <c r="A35" s="124"/>
      <c r="C35" s="123"/>
    </row>
    <row r="36" spans="1:3" ht="12.75" customHeight="1" x14ac:dyDescent="0.2">
      <c r="A36" s="124"/>
      <c r="C36" s="123"/>
    </row>
    <row r="37" spans="1:3" ht="12.75" customHeight="1" x14ac:dyDescent="0.2">
      <c r="A37" s="124"/>
      <c r="C37" s="123"/>
    </row>
    <row r="38" spans="1:3" ht="12.75" customHeight="1" x14ac:dyDescent="0.2">
      <c r="A38" s="124"/>
      <c r="C38" s="123"/>
    </row>
    <row r="39" spans="1:3" x14ac:dyDescent="0.2">
      <c r="A39" s="124"/>
      <c r="C39" s="123"/>
    </row>
    <row r="40" spans="1:3" x14ac:dyDescent="0.2">
      <c r="A40" s="124"/>
      <c r="C40" s="123"/>
    </row>
    <row r="41" spans="1:3" x14ac:dyDescent="0.2">
      <c r="A41" s="124"/>
      <c r="C41" s="123"/>
    </row>
    <row r="42" spans="1:3" x14ac:dyDescent="0.2">
      <c r="A42" s="124"/>
      <c r="B42" s="122" t="s">
        <v>158</v>
      </c>
      <c r="C42" s="123"/>
    </row>
    <row r="43" spans="1:3" ht="51" x14ac:dyDescent="0.2">
      <c r="A43" s="124"/>
      <c r="B43" s="122" t="s">
        <v>159</v>
      </c>
      <c r="C43" s="123"/>
    </row>
    <row r="44" spans="1:3" ht="17.25" customHeight="1" x14ac:dyDescent="0.2">
      <c r="A44" s="124">
        <v>6</v>
      </c>
      <c r="B44" s="167" t="s">
        <v>240</v>
      </c>
      <c r="C44" s="123"/>
    </row>
    <row r="45" spans="1:3" ht="15.75" customHeight="1" x14ac:dyDescent="0.2">
      <c r="A45" s="124">
        <v>7</v>
      </c>
      <c r="B45" s="122" t="s">
        <v>199</v>
      </c>
      <c r="C45" s="123"/>
    </row>
    <row r="46" spans="1:3" x14ac:dyDescent="0.2">
      <c r="A46" s="124"/>
      <c r="B46" s="126"/>
      <c r="C46" s="123"/>
    </row>
  </sheetData>
  <sheetProtection selectLockedCells="1"/>
  <mergeCells count="4">
    <mergeCell ref="A1:B1"/>
    <mergeCell ref="A2:B2"/>
    <mergeCell ref="A3:B3"/>
    <mergeCell ref="A5:C5"/>
  </mergeCells>
  <pageMargins left="0.3" right="0.3" top="0.3" bottom="0.3" header="0.5" footer="0.5"/>
  <pageSetup orientation="portrait" r:id="rId1"/>
  <headerFooter alignWithMargins="0"/>
  <rowBreaks count="1" manualBreakCount="1">
    <brk id="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Y113"/>
  <sheetViews>
    <sheetView showGridLines="0" zoomScale="65" zoomScaleNormal="65" zoomScaleSheetLayoutView="100" workbookViewId="0">
      <selection activeCell="C81" sqref="C8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05" t="s">
        <v>147</v>
      </c>
      <c r="N1" s="205"/>
    </row>
    <row r="2" spans="1:25" ht="30" customHeight="1" x14ac:dyDescent="0.25">
      <c r="A2" s="227" t="s">
        <v>200</v>
      </c>
      <c r="B2" s="227"/>
      <c r="C2" s="227"/>
      <c r="D2" s="227"/>
      <c r="E2" s="227"/>
      <c r="F2" s="74"/>
      <c r="G2" s="249" t="s">
        <v>142</v>
      </c>
      <c r="H2" s="250"/>
      <c r="I2" s="250"/>
      <c r="J2" s="250"/>
      <c r="K2" s="162">
        <f>D95</f>
        <v>0</v>
      </c>
      <c r="M2" s="194" t="s">
        <v>183</v>
      </c>
      <c r="N2" s="194"/>
    </row>
    <row r="3" spans="1:25" ht="30" customHeight="1" x14ac:dyDescent="0.25">
      <c r="A3" s="227"/>
      <c r="B3" s="227"/>
      <c r="C3" s="227"/>
      <c r="D3" s="227"/>
      <c r="E3" s="227"/>
      <c r="F3" s="74"/>
      <c r="G3" s="251" t="s">
        <v>184</v>
      </c>
      <c r="H3" s="252"/>
      <c r="I3" s="252"/>
      <c r="J3" s="252"/>
      <c r="K3" s="60"/>
      <c r="M3" s="222" t="s">
        <v>130</v>
      </c>
      <c r="N3" s="222"/>
    </row>
    <row r="4" spans="1:25" ht="30" customHeight="1" x14ac:dyDescent="0.25">
      <c r="A4" s="227"/>
      <c r="B4" s="227"/>
      <c r="C4" s="227"/>
      <c r="D4" s="227"/>
      <c r="E4" s="227"/>
      <c r="F4" s="74"/>
      <c r="G4" s="247" t="s">
        <v>185</v>
      </c>
      <c r="H4" s="248"/>
      <c r="I4" s="248"/>
      <c r="J4" s="248"/>
      <c r="K4" s="60"/>
      <c r="L4" s="65"/>
      <c r="M4" s="194" t="s">
        <v>188</v>
      </c>
      <c r="N4" s="194"/>
      <c r="O4" s="61"/>
      <c r="P4" s="61"/>
      <c r="Q4" s="61"/>
      <c r="R4" s="61"/>
      <c r="S4" s="61"/>
      <c r="T4" s="61"/>
      <c r="U4" s="61"/>
      <c r="V4" s="61"/>
      <c r="W4" s="61"/>
      <c r="X4" s="61"/>
      <c r="Y4" s="61"/>
    </row>
    <row r="5" spans="1:25" ht="30" customHeight="1" x14ac:dyDescent="0.25">
      <c r="A5" s="221"/>
      <c r="B5" s="221"/>
      <c r="C5" s="221"/>
      <c r="D5" s="221"/>
      <c r="E5" s="221"/>
      <c r="F5" s="74"/>
      <c r="G5" s="247" t="s">
        <v>187</v>
      </c>
      <c r="H5" s="248"/>
      <c r="I5" s="248"/>
      <c r="J5" s="248"/>
      <c r="K5" s="60"/>
      <c r="L5" s="59"/>
      <c r="M5" s="194" t="s">
        <v>189</v>
      </c>
      <c r="N5" s="194"/>
      <c r="O5" s="61"/>
      <c r="P5" s="61"/>
      <c r="Q5" s="61"/>
      <c r="R5" s="61"/>
      <c r="S5" s="61"/>
      <c r="T5" s="61"/>
      <c r="U5" s="61"/>
      <c r="V5" s="61"/>
      <c r="W5" s="61"/>
      <c r="X5" s="61"/>
      <c r="Y5" s="61"/>
    </row>
    <row r="6" spans="1:25" ht="43.5" customHeight="1" thickBot="1" x14ac:dyDescent="0.3">
      <c r="F6" s="74"/>
      <c r="G6" s="243" t="s">
        <v>143</v>
      </c>
      <c r="H6" s="244"/>
      <c r="I6" s="244"/>
      <c r="J6" s="244"/>
      <c r="K6" s="163">
        <f>SUM(K2:K5)</f>
        <v>0</v>
      </c>
      <c r="L6" s="59"/>
      <c r="M6" s="194" t="s">
        <v>146</v>
      </c>
      <c r="N6" s="194"/>
      <c r="O6" s="67"/>
      <c r="P6" s="67"/>
      <c r="Q6" s="67"/>
      <c r="R6" s="67"/>
      <c r="S6" s="67"/>
      <c r="T6" s="67"/>
      <c r="U6" s="67"/>
      <c r="V6" s="67"/>
      <c r="W6" s="67"/>
      <c r="X6" s="67"/>
      <c r="Y6" s="67"/>
    </row>
    <row r="7" spans="1:25" ht="66" customHeight="1" thickBot="1" x14ac:dyDescent="0.3">
      <c r="A7" s="74"/>
      <c r="B7" s="74"/>
      <c r="D7" s="74" t="s">
        <v>235</v>
      </c>
      <c r="F7" s="74"/>
      <c r="G7" s="243" t="s">
        <v>144</v>
      </c>
      <c r="H7" s="244"/>
      <c r="I7" s="244"/>
      <c r="J7" s="244"/>
      <c r="K7" s="164"/>
      <c r="M7" s="194" t="s">
        <v>190</v>
      </c>
      <c r="N7" s="194"/>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45"/>
      <c r="B9" s="209" t="s">
        <v>149</v>
      </c>
      <c r="C9" s="210"/>
      <c r="D9" s="215" t="s">
        <v>5</v>
      </c>
      <c r="E9" s="70" t="s">
        <v>6</v>
      </c>
      <c r="F9" s="71"/>
      <c r="G9" s="71"/>
      <c r="H9" s="71"/>
      <c r="I9" s="71"/>
      <c r="J9" s="71"/>
      <c r="K9" s="72"/>
      <c r="L9" s="73"/>
      <c r="M9" s="205" t="s">
        <v>133</v>
      </c>
      <c r="N9" s="205"/>
      <c r="O9" s="68"/>
      <c r="P9" s="68"/>
      <c r="Q9" s="68"/>
      <c r="R9" s="68"/>
      <c r="S9" s="68"/>
      <c r="T9" s="68"/>
      <c r="U9" s="68"/>
      <c r="V9" s="68"/>
      <c r="W9" s="68"/>
      <c r="X9" s="68"/>
      <c r="Y9" s="68"/>
    </row>
    <row r="10" spans="1:25" s="74" customFormat="1" ht="24.95" customHeight="1" thickBot="1" x14ac:dyDescent="0.3">
      <c r="A10" s="246"/>
      <c r="B10" s="211"/>
      <c r="C10" s="212"/>
      <c r="D10" s="216"/>
      <c r="E10" s="75" t="s">
        <v>234</v>
      </c>
      <c r="F10" s="76"/>
      <c r="G10" s="76"/>
      <c r="H10" s="76"/>
      <c r="I10" s="76"/>
      <c r="J10" s="76"/>
      <c r="K10" s="77"/>
      <c r="L10" s="73"/>
      <c r="M10" s="218" t="s">
        <v>191</v>
      </c>
      <c r="N10" s="219"/>
      <c r="O10" s="78"/>
      <c r="P10" s="78"/>
      <c r="Q10" s="78"/>
      <c r="R10" s="78"/>
      <c r="S10" s="78"/>
      <c r="T10" s="78"/>
      <c r="U10" s="78"/>
      <c r="V10" s="78"/>
      <c r="W10" s="78"/>
      <c r="X10" s="78"/>
      <c r="Y10" s="78"/>
    </row>
    <row r="11" spans="1:25" s="74" customFormat="1" ht="30.75" customHeight="1" thickBot="1" x14ac:dyDescent="0.3">
      <c r="A11" s="105" t="s">
        <v>151</v>
      </c>
      <c r="B11" s="241"/>
      <c r="C11" s="242"/>
      <c r="D11" s="113"/>
      <c r="E11" s="75" t="s">
        <v>167</v>
      </c>
      <c r="F11" s="76"/>
      <c r="G11" s="76"/>
      <c r="H11" s="76"/>
      <c r="I11" s="76"/>
      <c r="J11" s="76"/>
      <c r="K11" s="77"/>
      <c r="L11" s="79"/>
      <c r="M11" s="219"/>
      <c r="N11" s="219"/>
      <c r="O11" s="78"/>
      <c r="P11" s="78"/>
      <c r="Q11" s="78"/>
      <c r="R11" s="78"/>
      <c r="S11" s="78"/>
      <c r="T11" s="78"/>
      <c r="U11" s="78"/>
      <c r="V11" s="78"/>
      <c r="W11" s="78"/>
      <c r="X11" s="78"/>
      <c r="Y11" s="78"/>
    </row>
    <row r="12" spans="1:25" s="74" customFormat="1" ht="35.1" customHeight="1" thickBot="1" x14ac:dyDescent="0.3">
      <c r="A12" s="105" t="s">
        <v>168</v>
      </c>
      <c r="B12" s="237" t="str">
        <f>Central!B12</f>
        <v>CAVIT- Central Arizona Valley Institute of Technology</v>
      </c>
      <c r="C12" s="237"/>
      <c r="D12" s="191" t="str">
        <f>Central!D12</f>
        <v>110801</v>
      </c>
      <c r="E12" s="80" t="s">
        <v>145</v>
      </c>
      <c r="F12" s="81"/>
      <c r="G12" s="81"/>
      <c r="H12" s="81"/>
      <c r="I12" s="81"/>
      <c r="J12" s="81"/>
      <c r="K12" s="82"/>
      <c r="L12" s="83"/>
      <c r="M12" s="219"/>
      <c r="N12" s="219"/>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9"/>
      <c r="N13" s="219"/>
    </row>
    <row r="14" spans="1:25" ht="35.1" customHeight="1" thickBot="1" x14ac:dyDescent="0.3">
      <c r="A14" s="153"/>
      <c r="B14" s="107"/>
      <c r="C14" s="153"/>
      <c r="D14" s="108"/>
      <c r="E14" s="198" t="s">
        <v>8</v>
      </c>
      <c r="F14" s="199"/>
      <c r="G14" s="199"/>
      <c r="H14" s="199"/>
      <c r="I14" s="199"/>
      <c r="J14" s="199"/>
      <c r="K14" s="200"/>
      <c r="M14" s="219" t="s">
        <v>192</v>
      </c>
      <c r="N14" s="219"/>
      <c r="O14" s="87"/>
      <c r="P14" s="87"/>
      <c r="Q14" s="87"/>
      <c r="R14" s="87"/>
      <c r="S14" s="87"/>
      <c r="T14" s="87"/>
      <c r="U14" s="87"/>
      <c r="V14" s="87"/>
      <c r="W14" s="87"/>
      <c r="X14" s="87"/>
      <c r="Y14" s="87"/>
    </row>
    <row r="15" spans="1:25" ht="29.25" customHeight="1" thickBot="1" x14ac:dyDescent="0.3">
      <c r="A15" s="154"/>
      <c r="B15" s="110"/>
      <c r="C15" s="154"/>
      <c r="D15" s="111"/>
      <c r="E15" s="198" t="s">
        <v>9</v>
      </c>
      <c r="F15" s="201"/>
      <c r="G15" s="201"/>
      <c r="H15" s="201"/>
      <c r="I15" s="201"/>
      <c r="J15" s="202"/>
      <c r="K15" s="203" t="s">
        <v>10</v>
      </c>
      <c r="M15" s="219"/>
      <c r="N15" s="219"/>
    </row>
    <row r="16" spans="1:25" s="88" customFormat="1" ht="116.25" customHeight="1" thickBot="1" x14ac:dyDescent="0.3">
      <c r="A16" s="112" t="s">
        <v>150</v>
      </c>
      <c r="B16" s="100" t="s">
        <v>135</v>
      </c>
      <c r="C16" s="102" t="s">
        <v>11</v>
      </c>
      <c r="D16" s="101" t="s">
        <v>12</v>
      </c>
      <c r="E16" s="35" t="s">
        <v>13</v>
      </c>
      <c r="F16" s="36" t="s">
        <v>14</v>
      </c>
      <c r="G16" s="36" t="s">
        <v>136</v>
      </c>
      <c r="H16" s="36" t="s">
        <v>137</v>
      </c>
      <c r="I16" s="36" t="s">
        <v>139</v>
      </c>
      <c r="J16" s="37" t="s">
        <v>138</v>
      </c>
      <c r="K16" s="204"/>
      <c r="M16" s="219"/>
      <c r="N16" s="219"/>
    </row>
    <row r="17" spans="1:14" s="89" customFormat="1" ht="24.95" customHeight="1" x14ac:dyDescent="0.25">
      <c r="A17" s="253" t="s">
        <v>15</v>
      </c>
      <c r="B17" s="254">
        <v>301</v>
      </c>
      <c r="C17" s="255" t="s">
        <v>221</v>
      </c>
      <c r="D17" s="155" t="str">
        <f t="shared" ref="D17:D79" si="0">IF(SUM(E17:K17)&gt;0,(SUM(E17:K17)),"")</f>
        <v/>
      </c>
      <c r="E17" s="175"/>
      <c r="F17" s="175"/>
      <c r="G17" s="175"/>
      <c r="H17" s="175"/>
      <c r="I17" s="175"/>
      <c r="J17" s="175"/>
      <c r="K17" s="175"/>
      <c r="M17" s="92"/>
      <c r="N17" s="151" t="s">
        <v>169</v>
      </c>
    </row>
    <row r="18" spans="1:14" s="89" customFormat="1" ht="24.95" customHeight="1" x14ac:dyDescent="0.25">
      <c r="A18" s="256" t="s">
        <v>16</v>
      </c>
      <c r="B18" s="257">
        <v>302</v>
      </c>
      <c r="C18" s="258" t="s">
        <v>17</v>
      </c>
      <c r="D18" s="156" t="str">
        <f t="shared" si="0"/>
        <v/>
      </c>
      <c r="E18" s="176"/>
      <c r="F18" s="176"/>
      <c r="G18" s="176"/>
      <c r="H18" s="176"/>
      <c r="I18" s="176"/>
      <c r="J18" s="176"/>
      <c r="K18" s="176"/>
      <c r="M18" s="150"/>
      <c r="N18" s="151" t="s">
        <v>170</v>
      </c>
    </row>
    <row r="19" spans="1:14" s="89" customFormat="1" ht="24.95" customHeight="1" x14ac:dyDescent="0.25">
      <c r="A19" s="256" t="s">
        <v>206</v>
      </c>
      <c r="B19" s="257">
        <v>376</v>
      </c>
      <c r="C19" s="258" t="s">
        <v>207</v>
      </c>
      <c r="D19" s="156" t="str">
        <f t="shared" si="0"/>
        <v/>
      </c>
      <c r="E19" s="176"/>
      <c r="F19" s="176"/>
      <c r="G19" s="176"/>
      <c r="H19" s="176"/>
      <c r="I19" s="176"/>
      <c r="J19" s="176"/>
      <c r="K19" s="176"/>
      <c r="M19" s="150"/>
      <c r="N19" s="151"/>
    </row>
    <row r="20" spans="1:14" s="89" customFormat="1" ht="24.95" customHeight="1" x14ac:dyDescent="0.25">
      <c r="A20" s="256" t="s">
        <v>18</v>
      </c>
      <c r="B20" s="257">
        <v>303</v>
      </c>
      <c r="C20" s="258" t="s">
        <v>19</v>
      </c>
      <c r="D20" s="156" t="str">
        <f t="shared" si="0"/>
        <v/>
      </c>
      <c r="E20" s="176"/>
      <c r="F20" s="176"/>
      <c r="G20" s="176"/>
      <c r="H20" s="176"/>
      <c r="I20" s="176"/>
      <c r="J20" s="176"/>
      <c r="K20" s="176"/>
      <c r="M20" s="92"/>
      <c r="N20" s="194" t="s">
        <v>171</v>
      </c>
    </row>
    <row r="21" spans="1:14" s="89" customFormat="1" ht="24.95" customHeight="1" x14ac:dyDescent="0.25">
      <c r="A21" s="256" t="s">
        <v>20</v>
      </c>
      <c r="B21" s="257">
        <v>304</v>
      </c>
      <c r="C21" s="258" t="s">
        <v>21</v>
      </c>
      <c r="D21" s="156" t="str">
        <f t="shared" si="0"/>
        <v/>
      </c>
      <c r="E21" s="176"/>
      <c r="F21" s="176"/>
      <c r="G21" s="176"/>
      <c r="H21" s="176"/>
      <c r="I21" s="176"/>
      <c r="J21" s="176"/>
      <c r="K21" s="176"/>
      <c r="M21" s="92"/>
      <c r="N21" s="194"/>
    </row>
    <row r="22" spans="1:14" s="89" customFormat="1" ht="24.95" customHeight="1" x14ac:dyDescent="0.25">
      <c r="A22" s="256" t="s">
        <v>22</v>
      </c>
      <c r="B22" s="257">
        <v>305</v>
      </c>
      <c r="C22" s="258" t="s">
        <v>23</v>
      </c>
      <c r="D22" s="156" t="str">
        <f t="shared" si="0"/>
        <v/>
      </c>
      <c r="E22" s="176"/>
      <c r="F22" s="176"/>
      <c r="G22" s="176"/>
      <c r="H22" s="176"/>
      <c r="I22" s="176"/>
      <c r="J22" s="176"/>
      <c r="K22" s="176"/>
      <c r="M22" s="92"/>
      <c r="N22" s="194"/>
    </row>
    <row r="23" spans="1:14" s="89" customFormat="1" ht="24.95" customHeight="1" x14ac:dyDescent="0.25">
      <c r="A23" s="256" t="s">
        <v>24</v>
      </c>
      <c r="B23" s="257">
        <v>306</v>
      </c>
      <c r="C23" s="258" t="s">
        <v>25</v>
      </c>
      <c r="D23" s="156" t="str">
        <f t="shared" si="0"/>
        <v/>
      </c>
      <c r="E23" s="176"/>
      <c r="F23" s="176"/>
      <c r="G23" s="176"/>
      <c r="H23" s="176"/>
      <c r="I23" s="176"/>
      <c r="J23" s="176"/>
      <c r="K23" s="176"/>
      <c r="M23" s="92"/>
      <c r="N23" s="194" t="s">
        <v>172</v>
      </c>
    </row>
    <row r="24" spans="1:14" s="89" customFormat="1" ht="24.95" customHeight="1" x14ac:dyDescent="0.25">
      <c r="A24" s="256" t="s">
        <v>26</v>
      </c>
      <c r="B24" s="257">
        <v>307</v>
      </c>
      <c r="C24" s="258" t="s">
        <v>27</v>
      </c>
      <c r="D24" s="156" t="str">
        <f t="shared" si="0"/>
        <v/>
      </c>
      <c r="E24" s="176"/>
      <c r="F24" s="176"/>
      <c r="G24" s="176"/>
      <c r="H24" s="176"/>
      <c r="I24" s="176"/>
      <c r="J24" s="176"/>
      <c r="K24" s="176"/>
      <c r="M24" s="92"/>
      <c r="N24" s="194"/>
    </row>
    <row r="25" spans="1:14" s="89" customFormat="1" ht="24.95" customHeight="1" x14ac:dyDescent="0.25">
      <c r="A25" s="256" t="s">
        <v>28</v>
      </c>
      <c r="B25" s="257">
        <v>309</v>
      </c>
      <c r="C25" s="258" t="s">
        <v>224</v>
      </c>
      <c r="D25" s="156" t="str">
        <f t="shared" si="0"/>
        <v/>
      </c>
      <c r="E25" s="176"/>
      <c r="F25" s="176"/>
      <c r="G25" s="176"/>
      <c r="H25" s="176"/>
      <c r="I25" s="176"/>
      <c r="J25" s="176"/>
      <c r="K25" s="176"/>
      <c r="M25" s="92"/>
      <c r="N25" s="194" t="s">
        <v>173</v>
      </c>
    </row>
    <row r="26" spans="1:14" s="89" customFormat="1" ht="24.95" customHeight="1" x14ac:dyDescent="0.25">
      <c r="A26" s="256" t="s">
        <v>30</v>
      </c>
      <c r="B26" s="257">
        <v>310</v>
      </c>
      <c r="C26" s="258" t="s">
        <v>31</v>
      </c>
      <c r="D26" s="156" t="str">
        <f t="shared" si="0"/>
        <v/>
      </c>
      <c r="E26" s="176"/>
      <c r="F26" s="176"/>
      <c r="G26" s="176"/>
      <c r="H26" s="176"/>
      <c r="I26" s="176"/>
      <c r="J26" s="176"/>
      <c r="K26" s="176"/>
      <c r="M26" s="92"/>
      <c r="N26" s="194"/>
    </row>
    <row r="27" spans="1:14" s="89" customFormat="1" ht="24.95" customHeight="1" x14ac:dyDescent="0.25">
      <c r="A27" s="256" t="s">
        <v>32</v>
      </c>
      <c r="B27" s="257">
        <v>311</v>
      </c>
      <c r="C27" s="258" t="s">
        <v>33</v>
      </c>
      <c r="D27" s="156" t="str">
        <f t="shared" si="0"/>
        <v/>
      </c>
      <c r="E27" s="176"/>
      <c r="F27" s="176"/>
      <c r="G27" s="176"/>
      <c r="H27" s="176"/>
      <c r="I27" s="176"/>
      <c r="J27" s="176"/>
      <c r="K27" s="176"/>
      <c r="M27" s="92"/>
      <c r="N27" s="194" t="s">
        <v>174</v>
      </c>
    </row>
    <row r="28" spans="1:14" s="89" customFormat="1" ht="24.95" customHeight="1" x14ac:dyDescent="0.25">
      <c r="A28" s="256" t="s">
        <v>34</v>
      </c>
      <c r="B28" s="257">
        <v>312</v>
      </c>
      <c r="C28" s="258" t="s">
        <v>35</v>
      </c>
      <c r="D28" s="156" t="str">
        <f t="shared" si="0"/>
        <v/>
      </c>
      <c r="E28" s="176"/>
      <c r="F28" s="176"/>
      <c r="G28" s="176"/>
      <c r="H28" s="176"/>
      <c r="I28" s="176"/>
      <c r="J28" s="176"/>
      <c r="K28" s="176"/>
      <c r="M28" s="92"/>
      <c r="N28" s="194"/>
    </row>
    <row r="29" spans="1:14" s="89" customFormat="1" ht="24.95" customHeight="1" x14ac:dyDescent="0.25">
      <c r="A29" s="256" t="s">
        <v>36</v>
      </c>
      <c r="B29" s="257">
        <v>313</v>
      </c>
      <c r="C29" s="258" t="s">
        <v>208</v>
      </c>
      <c r="D29" s="156" t="str">
        <f t="shared" si="0"/>
        <v/>
      </c>
      <c r="E29" s="176"/>
      <c r="F29" s="176"/>
      <c r="G29" s="176"/>
      <c r="H29" s="176"/>
      <c r="I29" s="176"/>
      <c r="J29" s="176"/>
      <c r="K29" s="176"/>
      <c r="M29" s="92"/>
      <c r="N29" s="194"/>
    </row>
    <row r="30" spans="1:14" s="89" customFormat="1" ht="24.95" customHeight="1" x14ac:dyDescent="0.25">
      <c r="A30" s="256" t="s">
        <v>37</v>
      </c>
      <c r="B30" s="257">
        <v>314</v>
      </c>
      <c r="C30" s="258" t="s">
        <v>209</v>
      </c>
      <c r="D30" s="156" t="str">
        <f t="shared" si="0"/>
        <v/>
      </c>
      <c r="E30" s="176"/>
      <c r="F30" s="176"/>
      <c r="G30" s="176"/>
      <c r="H30" s="176"/>
      <c r="I30" s="176"/>
      <c r="J30" s="176"/>
      <c r="K30" s="176"/>
      <c r="M30" s="194" t="s">
        <v>186</v>
      </c>
      <c r="N30" s="194"/>
    </row>
    <row r="31" spans="1:14" s="89" customFormat="1" ht="24.95" customHeight="1" x14ac:dyDescent="0.25">
      <c r="A31" s="256" t="s">
        <v>38</v>
      </c>
      <c r="B31" s="257">
        <v>315</v>
      </c>
      <c r="C31" s="258" t="s">
        <v>39</v>
      </c>
      <c r="D31" s="156" t="str">
        <f t="shared" si="0"/>
        <v/>
      </c>
      <c r="E31" s="176"/>
      <c r="F31" s="176"/>
      <c r="G31" s="176"/>
      <c r="H31" s="176"/>
      <c r="I31" s="176"/>
      <c r="J31" s="176"/>
      <c r="K31" s="176"/>
      <c r="M31" s="194"/>
      <c r="N31" s="194"/>
    </row>
    <row r="32" spans="1:14" s="89" customFormat="1" ht="24.95" customHeight="1" x14ac:dyDescent="0.25">
      <c r="A32" s="256" t="s">
        <v>40</v>
      </c>
      <c r="B32" s="257">
        <v>316</v>
      </c>
      <c r="C32" s="258" t="s">
        <v>41</v>
      </c>
      <c r="D32" s="156" t="str">
        <f t="shared" si="0"/>
        <v/>
      </c>
      <c r="E32" s="176"/>
      <c r="F32" s="176"/>
      <c r="G32" s="176"/>
      <c r="H32" s="176"/>
      <c r="I32" s="176"/>
      <c r="J32" s="176"/>
      <c r="K32" s="176"/>
      <c r="M32" s="194"/>
      <c r="N32" s="194"/>
    </row>
    <row r="33" spans="1:23" s="89" customFormat="1" ht="24.95" customHeight="1" x14ac:dyDescent="0.25">
      <c r="A33" s="256" t="s">
        <v>42</v>
      </c>
      <c r="B33" s="257">
        <v>317</v>
      </c>
      <c r="C33" s="258" t="s">
        <v>43</v>
      </c>
      <c r="D33" s="156" t="str">
        <f t="shared" si="0"/>
        <v/>
      </c>
      <c r="E33" s="176"/>
      <c r="F33" s="176"/>
      <c r="G33" s="176"/>
      <c r="H33" s="176"/>
      <c r="I33" s="176"/>
      <c r="J33" s="176"/>
      <c r="K33" s="176"/>
      <c r="M33" s="194"/>
      <c r="N33" s="194"/>
    </row>
    <row r="34" spans="1:23" s="89" customFormat="1" ht="24.95" customHeight="1" x14ac:dyDescent="0.25">
      <c r="A34" s="256" t="s">
        <v>44</v>
      </c>
      <c r="B34" s="257">
        <v>318</v>
      </c>
      <c r="C34" s="258" t="s">
        <v>45</v>
      </c>
      <c r="D34" s="156" t="str">
        <f t="shared" si="0"/>
        <v/>
      </c>
      <c r="E34" s="176"/>
      <c r="F34" s="176"/>
      <c r="G34" s="176"/>
      <c r="H34" s="176"/>
      <c r="I34" s="176"/>
      <c r="J34" s="176"/>
      <c r="K34" s="176"/>
      <c r="M34" s="194"/>
      <c r="N34" s="194"/>
    </row>
    <row r="35" spans="1:23" s="89" customFormat="1" ht="24.95" customHeight="1" x14ac:dyDescent="0.25">
      <c r="A35" s="256" t="s">
        <v>46</v>
      </c>
      <c r="B35" s="257">
        <v>319</v>
      </c>
      <c r="C35" s="258" t="s">
        <v>223</v>
      </c>
      <c r="D35" s="156" t="str">
        <f t="shared" si="0"/>
        <v/>
      </c>
      <c r="E35" s="176"/>
      <c r="F35" s="176"/>
      <c r="G35" s="176"/>
      <c r="H35" s="176"/>
      <c r="I35" s="176"/>
      <c r="J35" s="176"/>
      <c r="K35" s="176"/>
      <c r="M35" s="194"/>
      <c r="N35" s="194"/>
    </row>
    <row r="36" spans="1:23" s="89" customFormat="1" ht="24.95" customHeight="1" x14ac:dyDescent="0.25">
      <c r="A36" s="256" t="s">
        <v>47</v>
      </c>
      <c r="B36" s="257">
        <v>320</v>
      </c>
      <c r="C36" s="258" t="s">
        <v>48</v>
      </c>
      <c r="D36" s="156" t="str">
        <f t="shared" si="0"/>
        <v/>
      </c>
      <c r="E36" s="176"/>
      <c r="F36" s="176"/>
      <c r="G36" s="176"/>
      <c r="H36" s="176"/>
      <c r="I36" s="176"/>
      <c r="J36" s="176"/>
      <c r="K36" s="176"/>
      <c r="M36" s="194"/>
      <c r="N36" s="194"/>
      <c r="O36" s="87"/>
      <c r="P36" s="87"/>
      <c r="Q36" s="87"/>
      <c r="R36" s="87"/>
      <c r="S36" s="87"/>
      <c r="T36" s="87"/>
      <c r="U36" s="87"/>
      <c r="V36" s="87"/>
      <c r="W36" s="87"/>
    </row>
    <row r="37" spans="1:23" s="89" customFormat="1" ht="24.95" customHeight="1" x14ac:dyDescent="0.25">
      <c r="A37" s="256" t="s">
        <v>49</v>
      </c>
      <c r="B37" s="257">
        <v>321</v>
      </c>
      <c r="C37" s="258" t="s">
        <v>50</v>
      </c>
      <c r="D37" s="156" t="str">
        <f t="shared" si="0"/>
        <v/>
      </c>
      <c r="E37" s="176"/>
      <c r="F37" s="176"/>
      <c r="G37" s="176"/>
      <c r="H37" s="176"/>
      <c r="I37" s="176"/>
      <c r="J37" s="176"/>
      <c r="K37" s="176"/>
      <c r="M37" s="194"/>
      <c r="N37" s="194"/>
    </row>
    <row r="38" spans="1:23" s="89" customFormat="1" ht="24.95" customHeight="1" x14ac:dyDescent="0.25">
      <c r="A38" s="256" t="s">
        <v>51</v>
      </c>
      <c r="B38" s="257">
        <v>322</v>
      </c>
      <c r="C38" s="258" t="s">
        <v>52</v>
      </c>
      <c r="D38" s="156" t="str">
        <f t="shared" si="0"/>
        <v/>
      </c>
      <c r="E38" s="176"/>
      <c r="F38" s="176"/>
      <c r="G38" s="176"/>
      <c r="H38" s="176"/>
      <c r="I38" s="176"/>
      <c r="J38" s="176"/>
      <c r="K38" s="176"/>
      <c r="M38" s="194"/>
      <c r="N38" s="194"/>
    </row>
    <row r="39" spans="1:23" s="89" customFormat="1" ht="24.95" customHeight="1" x14ac:dyDescent="0.25">
      <c r="A39" s="256" t="s">
        <v>53</v>
      </c>
      <c r="B39" s="257">
        <v>345</v>
      </c>
      <c r="C39" s="258" t="s">
        <v>54</v>
      </c>
      <c r="D39" s="156" t="str">
        <f t="shared" si="0"/>
        <v/>
      </c>
      <c r="E39" s="176"/>
      <c r="F39" s="176"/>
      <c r="G39" s="176"/>
      <c r="H39" s="176"/>
      <c r="I39" s="176"/>
      <c r="J39" s="176"/>
      <c r="K39" s="176"/>
      <c r="M39" s="93"/>
      <c r="N39" s="93"/>
    </row>
    <row r="40" spans="1:23" s="89" customFormat="1" ht="24.95" customHeight="1" x14ac:dyDescent="0.25">
      <c r="A40" s="256" t="s">
        <v>55</v>
      </c>
      <c r="B40" s="257">
        <v>323</v>
      </c>
      <c r="C40" s="258" t="s">
        <v>56</v>
      </c>
      <c r="D40" s="156" t="str">
        <f t="shared" si="0"/>
        <v/>
      </c>
      <c r="E40" s="176"/>
      <c r="F40" s="176"/>
      <c r="G40" s="176"/>
      <c r="H40" s="176"/>
      <c r="I40" s="176"/>
      <c r="J40" s="176"/>
      <c r="K40" s="176"/>
      <c r="M40" s="92"/>
      <c r="N40" s="194" t="s">
        <v>176</v>
      </c>
    </row>
    <row r="41" spans="1:23" s="89" customFormat="1" ht="24.95" customHeight="1" x14ac:dyDescent="0.25">
      <c r="A41" s="256" t="s">
        <v>57</v>
      </c>
      <c r="B41" s="257">
        <v>324</v>
      </c>
      <c r="C41" s="258" t="s">
        <v>58</v>
      </c>
      <c r="D41" s="156" t="str">
        <f t="shared" si="0"/>
        <v/>
      </c>
      <c r="E41" s="176"/>
      <c r="F41" s="176"/>
      <c r="G41" s="176"/>
      <c r="H41" s="176"/>
      <c r="I41" s="176"/>
      <c r="J41" s="176"/>
      <c r="K41" s="176"/>
      <c r="M41" s="92"/>
      <c r="N41" s="194"/>
    </row>
    <row r="42" spans="1:23" s="89" customFormat="1" ht="24.95" customHeight="1" x14ac:dyDescent="0.25">
      <c r="A42" s="256" t="s">
        <v>59</v>
      </c>
      <c r="B42" s="257">
        <v>325</v>
      </c>
      <c r="C42" s="258" t="s">
        <v>60</v>
      </c>
      <c r="D42" s="156" t="str">
        <f t="shared" si="0"/>
        <v/>
      </c>
      <c r="E42" s="176"/>
      <c r="F42" s="176"/>
      <c r="G42" s="176"/>
      <c r="H42" s="176"/>
      <c r="I42" s="176"/>
      <c r="J42" s="176"/>
      <c r="K42" s="176"/>
      <c r="M42" s="92"/>
      <c r="N42" s="194" t="s">
        <v>177</v>
      </c>
    </row>
    <row r="43" spans="1:23" s="89" customFormat="1" ht="24.95" customHeight="1" x14ac:dyDescent="0.25">
      <c r="A43" s="256" t="s">
        <v>61</v>
      </c>
      <c r="B43" s="257">
        <v>326</v>
      </c>
      <c r="C43" s="258" t="s">
        <v>62</v>
      </c>
      <c r="D43" s="156" t="str">
        <f t="shared" si="0"/>
        <v/>
      </c>
      <c r="E43" s="176"/>
      <c r="F43" s="176"/>
      <c r="G43" s="176"/>
      <c r="H43" s="176"/>
      <c r="I43" s="176"/>
      <c r="J43" s="176"/>
      <c r="K43" s="176"/>
      <c r="M43" s="92"/>
      <c r="N43" s="194"/>
    </row>
    <row r="44" spans="1:23" s="89" customFormat="1" ht="33" customHeight="1" x14ac:dyDescent="0.25">
      <c r="A44" s="256" t="s">
        <v>116</v>
      </c>
      <c r="B44" s="257">
        <v>359</v>
      </c>
      <c r="C44" s="258" t="s">
        <v>241</v>
      </c>
      <c r="D44" s="156" t="str">
        <f t="shared" si="0"/>
        <v/>
      </c>
      <c r="E44" s="176"/>
      <c r="F44" s="176"/>
      <c r="G44" s="176"/>
      <c r="H44" s="176"/>
      <c r="I44" s="176"/>
      <c r="J44" s="176"/>
      <c r="K44" s="176"/>
      <c r="M44" s="92"/>
      <c r="N44" s="194" t="s">
        <v>178</v>
      </c>
    </row>
    <row r="45" spans="1:23" s="89" customFormat="1" ht="24.95" customHeight="1" x14ac:dyDescent="0.25">
      <c r="A45" s="256" t="s">
        <v>63</v>
      </c>
      <c r="B45" s="257">
        <v>327</v>
      </c>
      <c r="C45" s="258" t="s">
        <v>64</v>
      </c>
      <c r="D45" s="156" t="str">
        <f t="shared" si="0"/>
        <v/>
      </c>
      <c r="E45" s="176"/>
      <c r="F45" s="176"/>
      <c r="G45" s="176"/>
      <c r="H45" s="176"/>
      <c r="I45" s="176"/>
      <c r="J45" s="176"/>
      <c r="K45" s="176"/>
      <c r="M45" s="92"/>
      <c r="N45" s="194"/>
    </row>
    <row r="46" spans="1:23" s="89" customFormat="1" ht="24.95" customHeight="1" x14ac:dyDescent="0.25">
      <c r="A46" s="256" t="s">
        <v>65</v>
      </c>
      <c r="B46" s="257">
        <v>328</v>
      </c>
      <c r="C46" s="258" t="s">
        <v>66</v>
      </c>
      <c r="D46" s="156" t="str">
        <f t="shared" si="0"/>
        <v/>
      </c>
      <c r="E46" s="176"/>
      <c r="F46" s="176"/>
      <c r="G46" s="176"/>
      <c r="H46" s="176"/>
      <c r="I46" s="176"/>
      <c r="J46" s="176"/>
      <c r="K46" s="176"/>
      <c r="M46" s="92"/>
      <c r="N46" s="194" t="s">
        <v>179</v>
      </c>
    </row>
    <row r="47" spans="1:23" s="89" customFormat="1" ht="24.95" customHeight="1" x14ac:dyDescent="0.25">
      <c r="A47" s="256" t="s">
        <v>67</v>
      </c>
      <c r="B47" s="257">
        <v>329</v>
      </c>
      <c r="C47" s="258" t="s">
        <v>68</v>
      </c>
      <c r="D47" s="156" t="str">
        <f t="shared" si="0"/>
        <v/>
      </c>
      <c r="E47" s="176"/>
      <c r="F47" s="176"/>
      <c r="G47" s="176"/>
      <c r="H47" s="176"/>
      <c r="I47" s="176"/>
      <c r="J47" s="176"/>
      <c r="K47" s="176"/>
      <c r="M47" s="92"/>
      <c r="N47" s="194"/>
    </row>
    <row r="48" spans="1:23" s="89" customFormat="1" ht="24.95" customHeight="1" x14ac:dyDescent="0.25">
      <c r="A48" s="256" t="s">
        <v>69</v>
      </c>
      <c r="B48" s="257">
        <v>330</v>
      </c>
      <c r="C48" s="258" t="s">
        <v>225</v>
      </c>
      <c r="D48" s="156" t="str">
        <f t="shared" si="0"/>
        <v/>
      </c>
      <c r="E48" s="176"/>
      <c r="F48" s="176"/>
      <c r="G48" s="176"/>
      <c r="H48" s="176"/>
      <c r="I48" s="176"/>
      <c r="J48" s="176"/>
      <c r="K48" s="176"/>
      <c r="M48" s="92"/>
      <c r="N48" s="150"/>
    </row>
    <row r="49" spans="1:14" s="89" customFormat="1" ht="24.95" customHeight="1" x14ac:dyDescent="0.25">
      <c r="A49" s="256" t="s">
        <v>72</v>
      </c>
      <c r="B49" s="257">
        <v>333</v>
      </c>
      <c r="C49" s="258" t="s">
        <v>73</v>
      </c>
      <c r="D49" s="156" t="str">
        <f t="shared" si="0"/>
        <v/>
      </c>
      <c r="E49" s="176"/>
      <c r="F49" s="176"/>
      <c r="G49" s="176"/>
      <c r="H49" s="176"/>
      <c r="I49" s="176"/>
      <c r="J49" s="176"/>
      <c r="K49" s="176"/>
      <c r="M49" s="92"/>
      <c r="N49" s="151" t="s">
        <v>134</v>
      </c>
    </row>
    <row r="50" spans="1:14" s="89" customFormat="1" ht="24.95" customHeight="1" x14ac:dyDescent="0.25">
      <c r="A50" s="256" t="s">
        <v>74</v>
      </c>
      <c r="B50" s="257">
        <v>334</v>
      </c>
      <c r="C50" s="258" t="s">
        <v>222</v>
      </c>
      <c r="D50" s="156" t="str">
        <f t="shared" si="0"/>
        <v/>
      </c>
      <c r="E50" s="176"/>
      <c r="F50" s="176"/>
      <c r="G50" s="176"/>
      <c r="H50" s="176"/>
      <c r="I50" s="176"/>
      <c r="J50" s="176"/>
      <c r="K50" s="176"/>
      <c r="M50" s="92"/>
      <c r="N50" s="150"/>
    </row>
    <row r="51" spans="1:14" s="89" customFormat="1" ht="24.95" customHeight="1" x14ac:dyDescent="0.25">
      <c r="A51" s="256" t="s">
        <v>75</v>
      </c>
      <c r="B51" s="257">
        <v>335</v>
      </c>
      <c r="C51" s="258" t="s">
        <v>210</v>
      </c>
      <c r="D51" s="156" t="str">
        <f t="shared" si="0"/>
        <v/>
      </c>
      <c r="E51" s="176"/>
      <c r="F51" s="176"/>
      <c r="G51" s="176"/>
      <c r="H51" s="176"/>
      <c r="I51" s="176"/>
      <c r="J51" s="176"/>
      <c r="K51" s="176"/>
      <c r="M51" s="151" t="s">
        <v>78</v>
      </c>
      <c r="N51" s="92"/>
    </row>
    <row r="52" spans="1:14" s="89" customFormat="1" ht="24.95" customHeight="1" x14ac:dyDescent="0.25">
      <c r="A52" s="256" t="s">
        <v>76</v>
      </c>
      <c r="B52" s="257">
        <v>336</v>
      </c>
      <c r="C52" s="258" t="s">
        <v>77</v>
      </c>
      <c r="D52" s="156" t="str">
        <f t="shared" si="0"/>
        <v/>
      </c>
      <c r="E52" s="176"/>
      <c r="F52" s="176"/>
      <c r="G52" s="176"/>
      <c r="H52" s="176"/>
      <c r="I52" s="176"/>
      <c r="J52" s="176"/>
      <c r="K52" s="176"/>
      <c r="M52" s="151"/>
      <c r="N52" s="92"/>
    </row>
    <row r="53" spans="1:14" s="89" customFormat="1" ht="24.95" customHeight="1" x14ac:dyDescent="0.25">
      <c r="A53" s="256" t="s">
        <v>79</v>
      </c>
      <c r="B53" s="257">
        <v>337</v>
      </c>
      <c r="C53" s="258" t="s">
        <v>226</v>
      </c>
      <c r="D53" s="156" t="str">
        <f t="shared" si="0"/>
        <v/>
      </c>
      <c r="E53" s="176"/>
      <c r="F53" s="176"/>
      <c r="G53" s="176"/>
      <c r="H53" s="176"/>
      <c r="I53" s="176"/>
      <c r="J53" s="176"/>
      <c r="K53" s="176"/>
      <c r="M53" s="92"/>
      <c r="N53" s="92"/>
    </row>
    <row r="54" spans="1:14" s="89" customFormat="1" ht="24.95" customHeight="1" x14ac:dyDescent="0.25">
      <c r="A54" s="256" t="s">
        <v>81</v>
      </c>
      <c r="B54" s="257">
        <v>339</v>
      </c>
      <c r="C54" s="258" t="s">
        <v>82</v>
      </c>
      <c r="D54" s="156" t="str">
        <f t="shared" si="0"/>
        <v/>
      </c>
      <c r="E54" s="176"/>
      <c r="F54" s="176"/>
      <c r="G54" s="176"/>
      <c r="H54" s="176"/>
      <c r="I54" s="176"/>
      <c r="J54" s="176"/>
      <c r="K54" s="176"/>
      <c r="M54" s="92"/>
      <c r="N54" s="92"/>
    </row>
    <row r="55" spans="1:14" s="89" customFormat="1" ht="24.95" customHeight="1" x14ac:dyDescent="0.25">
      <c r="A55" s="256" t="s">
        <v>83</v>
      </c>
      <c r="B55" s="257">
        <v>340</v>
      </c>
      <c r="C55" s="258" t="s">
        <v>84</v>
      </c>
      <c r="D55" s="156" t="str">
        <f t="shared" si="0"/>
        <v/>
      </c>
      <c r="E55" s="176"/>
      <c r="F55" s="176"/>
      <c r="G55" s="176"/>
      <c r="H55" s="176"/>
      <c r="I55" s="176"/>
      <c r="J55" s="176"/>
      <c r="K55" s="176"/>
      <c r="M55" s="92"/>
      <c r="N55" s="92"/>
    </row>
    <row r="56" spans="1:14" s="89" customFormat="1" ht="24.95" customHeight="1" x14ac:dyDescent="0.25">
      <c r="A56" s="256" t="s">
        <v>212</v>
      </c>
      <c r="B56" s="257">
        <v>373</v>
      </c>
      <c r="C56" s="258" t="s">
        <v>214</v>
      </c>
      <c r="D56" s="156" t="str">
        <f t="shared" si="0"/>
        <v/>
      </c>
      <c r="E56" s="176"/>
      <c r="F56" s="176"/>
      <c r="G56" s="176"/>
      <c r="H56" s="176"/>
      <c r="I56" s="176"/>
      <c r="J56" s="176"/>
      <c r="K56" s="176"/>
      <c r="M56" s="92"/>
      <c r="N56" s="92"/>
    </row>
    <row r="57" spans="1:14" s="89" customFormat="1" ht="24.95" customHeight="1" x14ac:dyDescent="0.25">
      <c r="A57" s="256" t="s">
        <v>87</v>
      </c>
      <c r="B57" s="257">
        <v>342</v>
      </c>
      <c r="C57" s="258" t="s">
        <v>88</v>
      </c>
      <c r="D57" s="156" t="str">
        <f t="shared" si="0"/>
        <v/>
      </c>
      <c r="E57" s="176"/>
      <c r="F57" s="176"/>
      <c r="G57" s="176"/>
      <c r="H57" s="176"/>
      <c r="I57" s="176"/>
      <c r="J57" s="176"/>
      <c r="K57" s="176"/>
      <c r="M57" s="92"/>
      <c r="N57" s="92"/>
    </row>
    <row r="58" spans="1:14" s="89" customFormat="1" ht="24.95" customHeight="1" x14ac:dyDescent="0.25">
      <c r="A58" s="256" t="s">
        <v>89</v>
      </c>
      <c r="B58" s="257">
        <v>343</v>
      </c>
      <c r="C58" s="258" t="s">
        <v>90</v>
      </c>
      <c r="D58" s="156" t="str">
        <f t="shared" si="0"/>
        <v/>
      </c>
      <c r="E58" s="176"/>
      <c r="F58" s="176"/>
      <c r="G58" s="176"/>
      <c r="H58" s="176"/>
      <c r="I58" s="176"/>
      <c r="J58" s="176"/>
      <c r="K58" s="176"/>
      <c r="M58" s="92"/>
      <c r="N58" s="92"/>
    </row>
    <row r="59" spans="1:14" s="89" customFormat="1" ht="24.95" customHeight="1" x14ac:dyDescent="0.25">
      <c r="A59" s="256" t="s">
        <v>91</v>
      </c>
      <c r="B59" s="257">
        <v>344</v>
      </c>
      <c r="C59" s="258" t="s">
        <v>92</v>
      </c>
      <c r="D59" s="156" t="str">
        <f t="shared" si="0"/>
        <v/>
      </c>
      <c r="E59" s="176"/>
      <c r="F59" s="176"/>
      <c r="G59" s="176"/>
      <c r="H59" s="176"/>
      <c r="I59" s="176"/>
      <c r="J59" s="176"/>
      <c r="K59" s="176"/>
      <c r="M59" s="92"/>
      <c r="N59" s="92"/>
    </row>
    <row r="60" spans="1:14" s="88" customFormat="1" ht="24.95" customHeight="1" x14ac:dyDescent="0.25">
      <c r="A60" s="256" t="s">
        <v>93</v>
      </c>
      <c r="B60" s="257">
        <v>346</v>
      </c>
      <c r="C60" s="258" t="s">
        <v>94</v>
      </c>
      <c r="D60" s="156" t="str">
        <f t="shared" si="0"/>
        <v/>
      </c>
      <c r="E60" s="176"/>
      <c r="F60" s="176"/>
      <c r="G60" s="176"/>
      <c r="H60" s="176"/>
      <c r="I60" s="176"/>
      <c r="J60" s="176"/>
      <c r="K60" s="176"/>
      <c r="M60" s="92"/>
      <c r="N60" s="38"/>
    </row>
    <row r="61" spans="1:14" ht="24.95" customHeight="1" x14ac:dyDescent="0.25">
      <c r="A61" s="256" t="s">
        <v>95</v>
      </c>
      <c r="B61" s="257">
        <v>347</v>
      </c>
      <c r="C61" s="258" t="s">
        <v>227</v>
      </c>
      <c r="D61" s="156" t="str">
        <f t="shared" si="0"/>
        <v/>
      </c>
      <c r="E61" s="176"/>
      <c r="F61" s="176"/>
      <c r="G61" s="176"/>
      <c r="H61" s="176"/>
      <c r="I61" s="176"/>
      <c r="J61" s="176"/>
      <c r="K61" s="176"/>
      <c r="L61" s="62"/>
      <c r="M61" s="38"/>
    </row>
    <row r="62" spans="1:14" ht="24.95" customHeight="1" x14ac:dyDescent="0.25">
      <c r="A62" s="256" t="s">
        <v>115</v>
      </c>
      <c r="B62" s="257">
        <v>358</v>
      </c>
      <c r="C62" s="258" t="s">
        <v>216</v>
      </c>
      <c r="D62" s="156" t="str">
        <f t="shared" si="0"/>
        <v/>
      </c>
      <c r="E62" s="176"/>
      <c r="F62" s="176"/>
      <c r="G62" s="176"/>
      <c r="H62" s="176"/>
      <c r="I62" s="176"/>
      <c r="J62" s="176"/>
      <c r="K62" s="176"/>
      <c r="L62" s="62"/>
    </row>
    <row r="63" spans="1:14" ht="24.95" customHeight="1" x14ac:dyDescent="0.25">
      <c r="A63" s="256" t="s">
        <v>96</v>
      </c>
      <c r="B63" s="257">
        <v>348</v>
      </c>
      <c r="C63" s="258" t="s">
        <v>97</v>
      </c>
      <c r="D63" s="156" t="str">
        <f t="shared" si="0"/>
        <v/>
      </c>
      <c r="E63" s="176"/>
      <c r="F63" s="176"/>
      <c r="G63" s="176"/>
      <c r="H63" s="176"/>
      <c r="I63" s="176"/>
      <c r="J63" s="176"/>
      <c r="K63" s="176"/>
      <c r="L63" s="62"/>
    </row>
    <row r="64" spans="1:14" ht="24.95" customHeight="1" x14ac:dyDescent="0.25">
      <c r="A64" s="256" t="s">
        <v>98</v>
      </c>
      <c r="B64" s="257">
        <v>349</v>
      </c>
      <c r="C64" s="258" t="s">
        <v>99</v>
      </c>
      <c r="D64" s="156" t="str">
        <f t="shared" si="0"/>
        <v/>
      </c>
      <c r="E64" s="176"/>
      <c r="F64" s="176"/>
      <c r="G64" s="176"/>
      <c r="H64" s="176"/>
      <c r="I64" s="176"/>
      <c r="J64" s="176"/>
      <c r="K64" s="176"/>
      <c r="L64" s="62"/>
    </row>
    <row r="65" spans="1:12" ht="24.95" customHeight="1" x14ac:dyDescent="0.25">
      <c r="A65" s="256" t="s">
        <v>80</v>
      </c>
      <c r="B65" s="257">
        <v>338</v>
      </c>
      <c r="C65" s="258" t="s">
        <v>217</v>
      </c>
      <c r="D65" s="156" t="str">
        <f t="shared" si="0"/>
        <v/>
      </c>
      <c r="E65" s="176"/>
      <c r="F65" s="176"/>
      <c r="G65" s="176"/>
      <c r="H65" s="176"/>
      <c r="I65" s="176"/>
      <c r="J65" s="176"/>
      <c r="K65" s="176"/>
      <c r="L65" s="62"/>
    </row>
    <row r="66" spans="1:12" ht="24.95" customHeight="1" x14ac:dyDescent="0.25">
      <c r="A66" s="256" t="s">
        <v>102</v>
      </c>
      <c r="B66" s="257">
        <v>351</v>
      </c>
      <c r="C66" s="258" t="s">
        <v>218</v>
      </c>
      <c r="D66" s="156" t="str">
        <f t="shared" si="0"/>
        <v/>
      </c>
      <c r="E66" s="176"/>
      <c r="F66" s="176"/>
      <c r="G66" s="176"/>
      <c r="H66" s="176"/>
      <c r="I66" s="176"/>
      <c r="J66" s="176"/>
      <c r="K66" s="176"/>
      <c r="L66" s="62"/>
    </row>
    <row r="67" spans="1:12" ht="24.95" customHeight="1" x14ac:dyDescent="0.25">
      <c r="A67" s="256" t="s">
        <v>103</v>
      </c>
      <c r="B67" s="257">
        <v>352</v>
      </c>
      <c r="C67" s="258" t="s">
        <v>104</v>
      </c>
      <c r="D67" s="156" t="str">
        <f t="shared" si="0"/>
        <v/>
      </c>
      <c r="E67" s="176"/>
      <c r="F67" s="176"/>
      <c r="G67" s="176"/>
      <c r="H67" s="176"/>
      <c r="I67" s="176"/>
      <c r="J67" s="176"/>
      <c r="K67" s="176"/>
      <c r="L67" s="62"/>
    </row>
    <row r="68" spans="1:12" ht="24.95" customHeight="1" x14ac:dyDescent="0.25">
      <c r="A68" s="256" t="s">
        <v>105</v>
      </c>
      <c r="B68" s="257">
        <v>353</v>
      </c>
      <c r="C68" s="258" t="s">
        <v>228</v>
      </c>
      <c r="D68" s="156" t="str">
        <f t="shared" si="0"/>
        <v/>
      </c>
      <c r="E68" s="176"/>
      <c r="F68" s="176"/>
      <c r="G68" s="176"/>
      <c r="H68" s="176"/>
      <c r="I68" s="176"/>
      <c r="J68" s="176"/>
      <c r="K68" s="176"/>
      <c r="L68" s="62"/>
    </row>
    <row r="69" spans="1:12" ht="24.95" customHeight="1" x14ac:dyDescent="0.25">
      <c r="A69" s="256" t="s">
        <v>107</v>
      </c>
      <c r="B69" s="257">
        <v>354</v>
      </c>
      <c r="C69" s="258" t="s">
        <v>108</v>
      </c>
      <c r="D69" s="156" t="str">
        <f t="shared" si="0"/>
        <v/>
      </c>
      <c r="E69" s="176"/>
      <c r="F69" s="176"/>
      <c r="G69" s="176"/>
      <c r="H69" s="176"/>
      <c r="I69" s="176"/>
      <c r="J69" s="176"/>
      <c r="K69" s="176"/>
      <c r="L69" s="62"/>
    </row>
    <row r="70" spans="1:12" ht="24.95" customHeight="1" x14ac:dyDescent="0.25">
      <c r="A70" s="256" t="s">
        <v>109</v>
      </c>
      <c r="B70" s="257">
        <v>355</v>
      </c>
      <c r="C70" s="258" t="s">
        <v>110</v>
      </c>
      <c r="D70" s="156" t="str">
        <f t="shared" si="0"/>
        <v/>
      </c>
      <c r="E70" s="176"/>
      <c r="F70" s="176"/>
      <c r="G70" s="176"/>
      <c r="H70" s="176"/>
      <c r="I70" s="176"/>
      <c r="J70" s="176"/>
      <c r="K70" s="176"/>
      <c r="L70" s="62"/>
    </row>
    <row r="71" spans="1:12" ht="24.95" customHeight="1" x14ac:dyDescent="0.25">
      <c r="A71" s="256" t="s">
        <v>111</v>
      </c>
      <c r="B71" s="257">
        <v>356</v>
      </c>
      <c r="C71" s="258" t="s">
        <v>112</v>
      </c>
      <c r="D71" s="156" t="str">
        <f t="shared" si="0"/>
        <v/>
      </c>
      <c r="E71" s="176"/>
      <c r="F71" s="176"/>
      <c r="G71" s="176"/>
      <c r="H71" s="176"/>
      <c r="I71" s="176"/>
      <c r="J71" s="176"/>
      <c r="K71" s="176"/>
      <c r="L71" s="62"/>
    </row>
    <row r="72" spans="1:12" ht="24.95" customHeight="1" x14ac:dyDescent="0.25">
      <c r="A72" s="256" t="s">
        <v>229</v>
      </c>
      <c r="B72" s="257">
        <v>374</v>
      </c>
      <c r="C72" s="258" t="s">
        <v>230</v>
      </c>
      <c r="D72" s="156" t="str">
        <f t="shared" si="0"/>
        <v/>
      </c>
      <c r="E72" s="176"/>
      <c r="F72" s="176"/>
      <c r="G72" s="176"/>
      <c r="H72" s="176"/>
      <c r="I72" s="176"/>
      <c r="J72" s="176"/>
      <c r="K72" s="176"/>
      <c r="L72" s="62"/>
    </row>
    <row r="73" spans="1:12" ht="24.95" customHeight="1" x14ac:dyDescent="0.25">
      <c r="A73" s="256" t="s">
        <v>113</v>
      </c>
      <c r="B73" s="257">
        <v>357</v>
      </c>
      <c r="C73" s="258" t="s">
        <v>114</v>
      </c>
      <c r="D73" s="156" t="str">
        <f t="shared" si="0"/>
        <v/>
      </c>
      <c r="E73" s="176"/>
      <c r="F73" s="176"/>
      <c r="G73" s="176"/>
      <c r="H73" s="176"/>
      <c r="I73" s="176"/>
      <c r="J73" s="176"/>
      <c r="K73" s="176"/>
      <c r="L73" s="62"/>
    </row>
    <row r="74" spans="1:12" ht="24.95" customHeight="1" x14ac:dyDescent="0.25">
      <c r="A74" s="256" t="s">
        <v>120</v>
      </c>
      <c r="B74" s="257">
        <v>361</v>
      </c>
      <c r="C74" s="258" t="s">
        <v>219</v>
      </c>
      <c r="D74" s="156" t="str">
        <f t="shared" si="0"/>
        <v/>
      </c>
      <c r="E74" s="176"/>
      <c r="F74" s="176"/>
      <c r="G74" s="176"/>
      <c r="H74" s="176"/>
      <c r="I74" s="176"/>
      <c r="J74" s="176"/>
      <c r="K74" s="176"/>
      <c r="L74" s="62"/>
    </row>
    <row r="75" spans="1:12" ht="24.95" customHeight="1" x14ac:dyDescent="0.25">
      <c r="A75" s="256" t="s">
        <v>121</v>
      </c>
      <c r="B75" s="257">
        <v>362</v>
      </c>
      <c r="C75" s="258" t="s">
        <v>231</v>
      </c>
      <c r="D75" s="156" t="str">
        <f t="shared" si="0"/>
        <v/>
      </c>
      <c r="E75" s="176"/>
      <c r="F75" s="176"/>
      <c r="G75" s="176"/>
      <c r="H75" s="176"/>
      <c r="I75" s="176"/>
      <c r="J75" s="176"/>
      <c r="K75" s="176"/>
      <c r="L75" s="62"/>
    </row>
    <row r="76" spans="1:12" ht="24.95" customHeight="1" x14ac:dyDescent="0.25">
      <c r="A76" s="256" t="s">
        <v>123</v>
      </c>
      <c r="B76" s="257">
        <v>364</v>
      </c>
      <c r="C76" s="258" t="s">
        <v>220</v>
      </c>
      <c r="D76" s="156" t="str">
        <f t="shared" si="0"/>
        <v/>
      </c>
      <c r="E76" s="176"/>
      <c r="F76" s="176"/>
      <c r="G76" s="176"/>
      <c r="H76" s="176"/>
      <c r="I76" s="176"/>
      <c r="J76" s="176"/>
      <c r="K76" s="176"/>
      <c r="L76" s="62"/>
    </row>
    <row r="77" spans="1:12" ht="24.95" customHeight="1" x14ac:dyDescent="0.25">
      <c r="A77" s="256" t="s">
        <v>124</v>
      </c>
      <c r="B77" s="257">
        <v>365</v>
      </c>
      <c r="C77" s="258" t="s">
        <v>125</v>
      </c>
      <c r="D77" s="156" t="str">
        <f t="shared" si="0"/>
        <v/>
      </c>
      <c r="E77" s="176"/>
      <c r="F77" s="176"/>
      <c r="G77" s="176"/>
      <c r="H77" s="176"/>
      <c r="I77" s="176"/>
      <c r="J77" s="176"/>
      <c r="K77" s="176"/>
      <c r="L77" s="62"/>
    </row>
    <row r="78" spans="1:12" ht="24.95" customHeight="1" x14ac:dyDescent="0.25">
      <c r="A78" s="256" t="s">
        <v>126</v>
      </c>
      <c r="B78" s="257">
        <v>366</v>
      </c>
      <c r="C78" s="258" t="s">
        <v>232</v>
      </c>
      <c r="D78" s="156" t="str">
        <f t="shared" si="0"/>
        <v/>
      </c>
      <c r="E78" s="176"/>
      <c r="F78" s="176"/>
      <c r="G78" s="176"/>
      <c r="H78" s="176"/>
      <c r="I78" s="176"/>
      <c r="J78" s="176"/>
      <c r="K78" s="176"/>
      <c r="L78" s="62"/>
    </row>
    <row r="79" spans="1:12" ht="24.95" customHeight="1" x14ac:dyDescent="0.25">
      <c r="A79" s="256" t="s">
        <v>127</v>
      </c>
      <c r="B79" s="257">
        <v>368</v>
      </c>
      <c r="C79" s="258" t="s">
        <v>128</v>
      </c>
      <c r="D79" s="156" t="str">
        <f t="shared" si="0"/>
        <v/>
      </c>
      <c r="E79" s="176"/>
      <c r="F79" s="176"/>
      <c r="G79" s="176"/>
      <c r="H79" s="176"/>
      <c r="I79" s="176"/>
      <c r="J79" s="176"/>
      <c r="K79" s="176"/>
      <c r="L79" s="62"/>
    </row>
    <row r="80" spans="1:12" ht="41.25" customHeight="1" x14ac:dyDescent="0.25">
      <c r="A80" s="259" t="s">
        <v>180</v>
      </c>
      <c r="B80" s="260"/>
      <c r="C80" s="260"/>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9" t="s">
        <v>233</v>
      </c>
      <c r="B95" s="240"/>
      <c r="C95" s="240"/>
      <c r="D95" s="158">
        <f>SUM(D17:D94)</f>
        <v>0</v>
      </c>
      <c r="E95" s="103">
        <f t="shared" ref="E95:K95" si="2">SUM(E17:E94)</f>
        <v>0</v>
      </c>
      <c r="F95" s="103">
        <f t="shared" si="2"/>
        <v>0</v>
      </c>
      <c r="G95" s="103">
        <f t="shared" si="2"/>
        <v>0</v>
      </c>
      <c r="H95" s="103">
        <f t="shared" si="2"/>
        <v>0</v>
      </c>
      <c r="I95" s="103">
        <f t="shared" si="2"/>
        <v>0</v>
      </c>
      <c r="J95" s="103">
        <f t="shared" si="2"/>
        <v>0</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Y113"/>
  <sheetViews>
    <sheetView showGridLines="0" zoomScale="65" zoomScaleNormal="65" zoomScaleSheetLayoutView="100" workbookViewId="0">
      <selection activeCell="D11" sqref="D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05" t="s">
        <v>147</v>
      </c>
      <c r="N1" s="205"/>
    </row>
    <row r="2" spans="1:25" ht="30" customHeight="1" x14ac:dyDescent="0.25">
      <c r="A2" s="227" t="s">
        <v>200</v>
      </c>
      <c r="B2" s="227"/>
      <c r="C2" s="227"/>
      <c r="D2" s="227"/>
      <c r="E2" s="227"/>
      <c r="F2" s="74"/>
      <c r="G2" s="249" t="s">
        <v>142</v>
      </c>
      <c r="H2" s="250"/>
      <c r="I2" s="250"/>
      <c r="J2" s="250"/>
      <c r="K2" s="162">
        <f>D95</f>
        <v>0</v>
      </c>
      <c r="M2" s="194" t="s">
        <v>183</v>
      </c>
      <c r="N2" s="194"/>
    </row>
    <row r="3" spans="1:25" ht="30" customHeight="1" x14ac:dyDescent="0.25">
      <c r="A3" s="227"/>
      <c r="B3" s="227"/>
      <c r="C3" s="227"/>
      <c r="D3" s="227"/>
      <c r="E3" s="227"/>
      <c r="F3" s="74"/>
      <c r="G3" s="251" t="s">
        <v>184</v>
      </c>
      <c r="H3" s="252"/>
      <c r="I3" s="252"/>
      <c r="J3" s="252"/>
      <c r="K3" s="60"/>
      <c r="M3" s="222" t="s">
        <v>130</v>
      </c>
      <c r="N3" s="222"/>
    </row>
    <row r="4" spans="1:25" ht="30" customHeight="1" x14ac:dyDescent="0.25">
      <c r="A4" s="227"/>
      <c r="B4" s="227"/>
      <c r="C4" s="227"/>
      <c r="D4" s="227"/>
      <c r="E4" s="227"/>
      <c r="F4" s="74"/>
      <c r="G4" s="247" t="s">
        <v>185</v>
      </c>
      <c r="H4" s="248"/>
      <c r="I4" s="248"/>
      <c r="J4" s="248"/>
      <c r="K4" s="60"/>
      <c r="L4" s="65"/>
      <c r="M4" s="194" t="s">
        <v>188</v>
      </c>
      <c r="N4" s="194"/>
      <c r="O4" s="61"/>
      <c r="P4" s="61"/>
      <c r="Q4" s="61"/>
      <c r="R4" s="61"/>
      <c r="S4" s="61"/>
      <c r="T4" s="61"/>
      <c r="U4" s="61"/>
      <c r="V4" s="61"/>
      <c r="W4" s="61"/>
      <c r="X4" s="61"/>
      <c r="Y4" s="61"/>
    </row>
    <row r="5" spans="1:25" ht="30" customHeight="1" x14ac:dyDescent="0.25">
      <c r="A5" s="221"/>
      <c r="B5" s="221"/>
      <c r="C5" s="221"/>
      <c r="D5" s="221"/>
      <c r="E5" s="221"/>
      <c r="F5" s="74"/>
      <c r="G5" s="247" t="s">
        <v>187</v>
      </c>
      <c r="H5" s="248"/>
      <c r="I5" s="248"/>
      <c r="J5" s="248"/>
      <c r="K5" s="60"/>
      <c r="L5" s="59"/>
      <c r="M5" s="194" t="s">
        <v>189</v>
      </c>
      <c r="N5" s="194"/>
      <c r="O5" s="61"/>
      <c r="P5" s="61"/>
      <c r="Q5" s="61"/>
      <c r="R5" s="61"/>
      <c r="S5" s="61"/>
      <c r="T5" s="61"/>
      <c r="U5" s="61"/>
      <c r="V5" s="61"/>
      <c r="W5" s="61"/>
      <c r="X5" s="61"/>
      <c r="Y5" s="61"/>
    </row>
    <row r="6" spans="1:25" ht="43.5" customHeight="1" thickBot="1" x14ac:dyDescent="0.3">
      <c r="F6" s="74"/>
      <c r="G6" s="243" t="s">
        <v>143</v>
      </c>
      <c r="H6" s="244"/>
      <c r="I6" s="244"/>
      <c r="J6" s="244"/>
      <c r="K6" s="163">
        <f>SUM(K2:K5)</f>
        <v>0</v>
      </c>
      <c r="L6" s="59"/>
      <c r="M6" s="194" t="s">
        <v>146</v>
      </c>
      <c r="N6" s="194"/>
      <c r="O6" s="67"/>
      <c r="P6" s="67"/>
      <c r="Q6" s="67"/>
      <c r="R6" s="67"/>
      <c r="S6" s="67"/>
      <c r="T6" s="67"/>
      <c r="U6" s="67"/>
      <c r="V6" s="67"/>
      <c r="W6" s="67"/>
      <c r="X6" s="67"/>
      <c r="Y6" s="67"/>
    </row>
    <row r="7" spans="1:25" ht="66" customHeight="1" thickBot="1" x14ac:dyDescent="0.3">
      <c r="A7" s="74"/>
      <c r="B7" s="74"/>
      <c r="D7" s="74" t="s">
        <v>235</v>
      </c>
      <c r="F7" s="74"/>
      <c r="G7" s="243" t="s">
        <v>144</v>
      </c>
      <c r="H7" s="244"/>
      <c r="I7" s="244"/>
      <c r="J7" s="244"/>
      <c r="K7" s="164"/>
      <c r="M7" s="194" t="s">
        <v>190</v>
      </c>
      <c r="N7" s="194"/>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45"/>
      <c r="B9" s="209" t="s">
        <v>149</v>
      </c>
      <c r="C9" s="210"/>
      <c r="D9" s="215" t="s">
        <v>5</v>
      </c>
      <c r="E9" s="70" t="s">
        <v>6</v>
      </c>
      <c r="F9" s="71"/>
      <c r="G9" s="71"/>
      <c r="H9" s="71"/>
      <c r="I9" s="71"/>
      <c r="J9" s="71"/>
      <c r="K9" s="72"/>
      <c r="L9" s="73"/>
      <c r="M9" s="205" t="s">
        <v>133</v>
      </c>
      <c r="N9" s="205"/>
      <c r="O9" s="68"/>
      <c r="P9" s="68"/>
      <c r="Q9" s="68"/>
      <c r="R9" s="68"/>
      <c r="S9" s="68"/>
      <c r="T9" s="68"/>
      <c r="U9" s="68"/>
      <c r="V9" s="68"/>
      <c r="W9" s="68"/>
      <c r="X9" s="68"/>
      <c r="Y9" s="68"/>
    </row>
    <row r="10" spans="1:25" s="74" customFormat="1" ht="24.95" customHeight="1" thickBot="1" x14ac:dyDescent="0.3">
      <c r="A10" s="246"/>
      <c r="B10" s="211"/>
      <c r="C10" s="212"/>
      <c r="D10" s="216"/>
      <c r="E10" s="75" t="s">
        <v>234</v>
      </c>
      <c r="F10" s="76"/>
      <c r="G10" s="76"/>
      <c r="H10" s="76"/>
      <c r="I10" s="76"/>
      <c r="J10" s="76"/>
      <c r="K10" s="77"/>
      <c r="L10" s="73"/>
      <c r="M10" s="218" t="s">
        <v>191</v>
      </c>
      <c r="N10" s="219"/>
      <c r="O10" s="78"/>
      <c r="P10" s="78"/>
      <c r="Q10" s="78"/>
      <c r="R10" s="78"/>
      <c r="S10" s="78"/>
      <c r="T10" s="78"/>
      <c r="U10" s="78"/>
      <c r="V10" s="78"/>
      <c r="W10" s="78"/>
      <c r="X10" s="78"/>
      <c r="Y10" s="78"/>
    </row>
    <row r="11" spans="1:25" s="74" customFormat="1" ht="30.75" customHeight="1" thickBot="1" x14ac:dyDescent="0.3">
      <c r="A11" s="105" t="s">
        <v>151</v>
      </c>
      <c r="B11" s="241"/>
      <c r="C11" s="242"/>
      <c r="D11" s="113"/>
      <c r="E11" s="75" t="s">
        <v>167</v>
      </c>
      <c r="F11" s="76"/>
      <c r="G11" s="76"/>
      <c r="H11" s="76"/>
      <c r="I11" s="76"/>
      <c r="J11" s="76"/>
      <c r="K11" s="77"/>
      <c r="L11" s="79"/>
      <c r="M11" s="219"/>
      <c r="N11" s="219"/>
      <c r="O11" s="78"/>
      <c r="P11" s="78"/>
      <c r="Q11" s="78"/>
      <c r="R11" s="78"/>
      <c r="S11" s="78"/>
      <c r="T11" s="78"/>
      <c r="U11" s="78"/>
      <c r="V11" s="78"/>
      <c r="W11" s="78"/>
      <c r="X11" s="78"/>
      <c r="Y11" s="78"/>
    </row>
    <row r="12" spans="1:25" s="74" customFormat="1" ht="35.1" customHeight="1" thickBot="1" x14ac:dyDescent="0.3">
      <c r="A12" s="105" t="s">
        <v>168</v>
      </c>
      <c r="B12" s="237" t="str">
        <f>Central!B12</f>
        <v>CAVIT- Central Arizona Valley Institute of Technology</v>
      </c>
      <c r="C12" s="237"/>
      <c r="D12" s="191" t="str">
        <f>Central!D12</f>
        <v>110801</v>
      </c>
      <c r="E12" s="165" t="s">
        <v>167</v>
      </c>
      <c r="F12" s="81"/>
      <c r="G12" s="81"/>
      <c r="H12" s="81"/>
      <c r="I12" s="81"/>
      <c r="J12" s="81"/>
      <c r="K12" s="82"/>
      <c r="L12" s="83"/>
      <c r="M12" s="219"/>
      <c r="N12" s="219"/>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9"/>
      <c r="N13" s="219"/>
    </row>
    <row r="14" spans="1:25" ht="35.1" customHeight="1" thickBot="1" x14ac:dyDescent="0.3">
      <c r="A14" s="153"/>
      <c r="B14" s="107"/>
      <c r="C14" s="153"/>
      <c r="D14" s="108"/>
      <c r="E14" s="198" t="s">
        <v>8</v>
      </c>
      <c r="F14" s="199"/>
      <c r="G14" s="199"/>
      <c r="H14" s="199"/>
      <c r="I14" s="199"/>
      <c r="J14" s="199"/>
      <c r="K14" s="200"/>
      <c r="M14" s="219" t="s">
        <v>192</v>
      </c>
      <c r="N14" s="219"/>
      <c r="O14" s="87"/>
      <c r="P14" s="87"/>
      <c r="Q14" s="87"/>
      <c r="R14" s="87"/>
      <c r="S14" s="87"/>
      <c r="T14" s="87"/>
      <c r="U14" s="87"/>
      <c r="V14" s="87"/>
      <c r="W14" s="87"/>
      <c r="X14" s="87"/>
      <c r="Y14" s="87"/>
    </row>
    <row r="15" spans="1:25" ht="29.25" customHeight="1" thickBot="1" x14ac:dyDescent="0.3">
      <c r="A15" s="154"/>
      <c r="B15" s="110"/>
      <c r="C15" s="154"/>
      <c r="D15" s="111"/>
      <c r="E15" s="198" t="s">
        <v>9</v>
      </c>
      <c r="F15" s="201"/>
      <c r="G15" s="201"/>
      <c r="H15" s="201"/>
      <c r="I15" s="201"/>
      <c r="J15" s="202"/>
      <c r="K15" s="203" t="s">
        <v>10</v>
      </c>
      <c r="M15" s="219"/>
      <c r="N15" s="219"/>
    </row>
    <row r="16" spans="1:25" s="88" customFormat="1" ht="120.75" customHeight="1" thickBot="1" x14ac:dyDescent="0.3">
      <c r="A16" s="112" t="s">
        <v>150</v>
      </c>
      <c r="B16" s="100" t="s">
        <v>135</v>
      </c>
      <c r="C16" s="102" t="s">
        <v>11</v>
      </c>
      <c r="D16" s="168" t="s">
        <v>12</v>
      </c>
      <c r="E16" s="35" t="s">
        <v>13</v>
      </c>
      <c r="F16" s="36" t="s">
        <v>14</v>
      </c>
      <c r="G16" s="36" t="s">
        <v>136</v>
      </c>
      <c r="H16" s="36" t="s">
        <v>137</v>
      </c>
      <c r="I16" s="36" t="s">
        <v>139</v>
      </c>
      <c r="J16" s="37" t="s">
        <v>138</v>
      </c>
      <c r="K16" s="204"/>
      <c r="M16" s="219"/>
      <c r="N16" s="219"/>
    </row>
    <row r="17" spans="1:14" s="89" customFormat="1" ht="24.95" customHeight="1" x14ac:dyDescent="0.25">
      <c r="A17" s="253" t="s">
        <v>15</v>
      </c>
      <c r="B17" s="254">
        <v>301</v>
      </c>
      <c r="C17" s="255" t="s">
        <v>221</v>
      </c>
      <c r="D17" s="155" t="str">
        <f t="shared" ref="D17:D79" si="0">IF(SUM(E17:K17)&gt;0,(SUM(E17:K17)),"")</f>
        <v/>
      </c>
      <c r="E17" s="175"/>
      <c r="F17" s="175"/>
      <c r="G17" s="175"/>
      <c r="H17" s="175"/>
      <c r="I17" s="175"/>
      <c r="J17" s="175"/>
      <c r="K17" s="175"/>
      <c r="M17" s="92"/>
      <c r="N17" s="151" t="s">
        <v>169</v>
      </c>
    </row>
    <row r="18" spans="1:14" s="89" customFormat="1" ht="24.95" customHeight="1" x14ac:dyDescent="0.25">
      <c r="A18" s="256" t="s">
        <v>16</v>
      </c>
      <c r="B18" s="257">
        <v>302</v>
      </c>
      <c r="C18" s="258" t="s">
        <v>17</v>
      </c>
      <c r="D18" s="156" t="str">
        <f t="shared" si="0"/>
        <v/>
      </c>
      <c r="E18" s="176"/>
      <c r="F18" s="176"/>
      <c r="G18" s="176"/>
      <c r="H18" s="176"/>
      <c r="I18" s="176"/>
      <c r="J18" s="176"/>
      <c r="K18" s="176"/>
      <c r="M18" s="150"/>
      <c r="N18" s="151" t="s">
        <v>170</v>
      </c>
    </row>
    <row r="19" spans="1:14" s="89" customFormat="1" ht="24.95" customHeight="1" x14ac:dyDescent="0.25">
      <c r="A19" s="256" t="s">
        <v>206</v>
      </c>
      <c r="B19" s="257">
        <v>376</v>
      </c>
      <c r="C19" s="258" t="s">
        <v>207</v>
      </c>
      <c r="D19" s="156" t="str">
        <f t="shared" si="0"/>
        <v/>
      </c>
      <c r="E19" s="176"/>
      <c r="F19" s="176"/>
      <c r="G19" s="176"/>
      <c r="H19" s="176"/>
      <c r="I19" s="176"/>
      <c r="J19" s="176"/>
      <c r="K19" s="176"/>
      <c r="M19" s="150"/>
      <c r="N19" s="151"/>
    </row>
    <row r="20" spans="1:14" s="89" customFormat="1" ht="24.95" customHeight="1" x14ac:dyDescent="0.25">
      <c r="A20" s="256" t="s">
        <v>18</v>
      </c>
      <c r="B20" s="257">
        <v>303</v>
      </c>
      <c r="C20" s="258" t="s">
        <v>19</v>
      </c>
      <c r="D20" s="156" t="str">
        <f t="shared" si="0"/>
        <v/>
      </c>
      <c r="E20" s="176"/>
      <c r="F20" s="176"/>
      <c r="G20" s="176"/>
      <c r="H20" s="176"/>
      <c r="I20" s="176"/>
      <c r="J20" s="176"/>
      <c r="K20" s="176"/>
      <c r="M20" s="92"/>
      <c r="N20" s="194" t="s">
        <v>171</v>
      </c>
    </row>
    <row r="21" spans="1:14" s="89" customFormat="1" ht="24.95" customHeight="1" x14ac:dyDescent="0.25">
      <c r="A21" s="256" t="s">
        <v>20</v>
      </c>
      <c r="B21" s="257">
        <v>304</v>
      </c>
      <c r="C21" s="258" t="s">
        <v>21</v>
      </c>
      <c r="D21" s="156" t="str">
        <f t="shared" si="0"/>
        <v/>
      </c>
      <c r="E21" s="176"/>
      <c r="F21" s="176"/>
      <c r="G21" s="176"/>
      <c r="H21" s="176"/>
      <c r="I21" s="176"/>
      <c r="J21" s="176"/>
      <c r="K21" s="176"/>
      <c r="M21" s="92"/>
      <c r="N21" s="194"/>
    </row>
    <row r="22" spans="1:14" s="89" customFormat="1" ht="24.95" customHeight="1" x14ac:dyDescent="0.25">
      <c r="A22" s="256" t="s">
        <v>22</v>
      </c>
      <c r="B22" s="257">
        <v>305</v>
      </c>
      <c r="C22" s="258" t="s">
        <v>23</v>
      </c>
      <c r="D22" s="156" t="str">
        <f t="shared" si="0"/>
        <v/>
      </c>
      <c r="E22" s="176"/>
      <c r="F22" s="176"/>
      <c r="G22" s="176"/>
      <c r="H22" s="176"/>
      <c r="I22" s="176"/>
      <c r="J22" s="176"/>
      <c r="K22" s="176"/>
      <c r="M22" s="92"/>
      <c r="N22" s="194"/>
    </row>
    <row r="23" spans="1:14" s="89" customFormat="1" ht="24.95" customHeight="1" x14ac:dyDescent="0.25">
      <c r="A23" s="256" t="s">
        <v>24</v>
      </c>
      <c r="B23" s="257">
        <v>306</v>
      </c>
      <c r="C23" s="258" t="s">
        <v>25</v>
      </c>
      <c r="D23" s="156" t="str">
        <f t="shared" si="0"/>
        <v/>
      </c>
      <c r="E23" s="176"/>
      <c r="F23" s="176"/>
      <c r="G23" s="176"/>
      <c r="H23" s="176"/>
      <c r="I23" s="176"/>
      <c r="J23" s="176"/>
      <c r="K23" s="176"/>
      <c r="M23" s="92"/>
      <c r="N23" s="194" t="s">
        <v>172</v>
      </c>
    </row>
    <row r="24" spans="1:14" s="89" customFormat="1" ht="24.95" customHeight="1" x14ac:dyDescent="0.25">
      <c r="A24" s="256" t="s">
        <v>26</v>
      </c>
      <c r="B24" s="257">
        <v>307</v>
      </c>
      <c r="C24" s="258" t="s">
        <v>27</v>
      </c>
      <c r="D24" s="156" t="str">
        <f t="shared" si="0"/>
        <v/>
      </c>
      <c r="E24" s="176"/>
      <c r="F24" s="176"/>
      <c r="G24" s="176"/>
      <c r="H24" s="176"/>
      <c r="I24" s="176"/>
      <c r="J24" s="176"/>
      <c r="K24" s="176"/>
      <c r="M24" s="92"/>
      <c r="N24" s="194"/>
    </row>
    <row r="25" spans="1:14" s="89" customFormat="1" ht="24.95" customHeight="1" x14ac:dyDescent="0.25">
      <c r="A25" s="256" t="s">
        <v>28</v>
      </c>
      <c r="B25" s="257">
        <v>309</v>
      </c>
      <c r="C25" s="258" t="s">
        <v>224</v>
      </c>
      <c r="D25" s="156" t="str">
        <f t="shared" si="0"/>
        <v/>
      </c>
      <c r="E25" s="176"/>
      <c r="F25" s="176"/>
      <c r="G25" s="176"/>
      <c r="H25" s="176"/>
      <c r="I25" s="176"/>
      <c r="J25" s="176"/>
      <c r="K25" s="176"/>
      <c r="M25" s="92"/>
      <c r="N25" s="194" t="s">
        <v>173</v>
      </c>
    </row>
    <row r="26" spans="1:14" s="89" customFormat="1" ht="24.95" customHeight="1" x14ac:dyDescent="0.25">
      <c r="A26" s="256" t="s">
        <v>30</v>
      </c>
      <c r="B26" s="257">
        <v>310</v>
      </c>
      <c r="C26" s="258" t="s">
        <v>31</v>
      </c>
      <c r="D26" s="156" t="str">
        <f t="shared" si="0"/>
        <v/>
      </c>
      <c r="E26" s="176"/>
      <c r="F26" s="176"/>
      <c r="G26" s="176"/>
      <c r="H26" s="176"/>
      <c r="I26" s="176"/>
      <c r="J26" s="176"/>
      <c r="K26" s="176"/>
      <c r="M26" s="92"/>
      <c r="N26" s="194"/>
    </row>
    <row r="27" spans="1:14" s="89" customFormat="1" ht="24.95" customHeight="1" x14ac:dyDescent="0.25">
      <c r="A27" s="256" t="s">
        <v>32</v>
      </c>
      <c r="B27" s="257">
        <v>311</v>
      </c>
      <c r="C27" s="258" t="s">
        <v>33</v>
      </c>
      <c r="D27" s="156" t="str">
        <f t="shared" si="0"/>
        <v/>
      </c>
      <c r="E27" s="176"/>
      <c r="F27" s="176"/>
      <c r="G27" s="176"/>
      <c r="H27" s="176"/>
      <c r="I27" s="176"/>
      <c r="J27" s="176"/>
      <c r="K27" s="176"/>
      <c r="M27" s="92"/>
      <c r="N27" s="194" t="s">
        <v>174</v>
      </c>
    </row>
    <row r="28" spans="1:14" s="89" customFormat="1" ht="24.95" customHeight="1" x14ac:dyDescent="0.25">
      <c r="A28" s="256" t="s">
        <v>34</v>
      </c>
      <c r="B28" s="257">
        <v>312</v>
      </c>
      <c r="C28" s="258" t="s">
        <v>35</v>
      </c>
      <c r="D28" s="156" t="str">
        <f t="shared" si="0"/>
        <v/>
      </c>
      <c r="E28" s="176"/>
      <c r="F28" s="176"/>
      <c r="G28" s="176"/>
      <c r="H28" s="176"/>
      <c r="I28" s="176"/>
      <c r="J28" s="176"/>
      <c r="K28" s="176"/>
      <c r="M28" s="92"/>
      <c r="N28" s="194"/>
    </row>
    <row r="29" spans="1:14" s="89" customFormat="1" ht="24.95" customHeight="1" x14ac:dyDescent="0.25">
      <c r="A29" s="256" t="s">
        <v>36</v>
      </c>
      <c r="B29" s="257">
        <v>313</v>
      </c>
      <c r="C29" s="258" t="s">
        <v>208</v>
      </c>
      <c r="D29" s="156" t="str">
        <f t="shared" si="0"/>
        <v/>
      </c>
      <c r="E29" s="176"/>
      <c r="F29" s="176"/>
      <c r="G29" s="176"/>
      <c r="H29" s="176"/>
      <c r="I29" s="176"/>
      <c r="J29" s="176"/>
      <c r="K29" s="176"/>
      <c r="M29" s="92"/>
      <c r="N29" s="194"/>
    </row>
    <row r="30" spans="1:14" s="89" customFormat="1" ht="24.95" customHeight="1" x14ac:dyDescent="0.25">
      <c r="A30" s="256" t="s">
        <v>37</v>
      </c>
      <c r="B30" s="257">
        <v>314</v>
      </c>
      <c r="C30" s="258" t="s">
        <v>209</v>
      </c>
      <c r="D30" s="156" t="str">
        <f t="shared" si="0"/>
        <v/>
      </c>
      <c r="E30" s="176"/>
      <c r="F30" s="176"/>
      <c r="G30" s="176"/>
      <c r="H30" s="176"/>
      <c r="I30" s="176"/>
      <c r="J30" s="176"/>
      <c r="K30" s="176"/>
      <c r="M30" s="194" t="s">
        <v>186</v>
      </c>
      <c r="N30" s="194"/>
    </row>
    <row r="31" spans="1:14" s="89" customFormat="1" ht="24.95" customHeight="1" x14ac:dyDescent="0.25">
      <c r="A31" s="256" t="s">
        <v>38</v>
      </c>
      <c r="B31" s="257">
        <v>315</v>
      </c>
      <c r="C31" s="258" t="s">
        <v>39</v>
      </c>
      <c r="D31" s="156" t="str">
        <f t="shared" si="0"/>
        <v/>
      </c>
      <c r="E31" s="176"/>
      <c r="F31" s="176"/>
      <c r="G31" s="176"/>
      <c r="H31" s="176"/>
      <c r="I31" s="176"/>
      <c r="J31" s="176"/>
      <c r="K31" s="176"/>
      <c r="M31" s="194"/>
      <c r="N31" s="194"/>
    </row>
    <row r="32" spans="1:14" s="89" customFormat="1" ht="24.95" customHeight="1" x14ac:dyDescent="0.25">
      <c r="A32" s="256" t="s">
        <v>40</v>
      </c>
      <c r="B32" s="257">
        <v>316</v>
      </c>
      <c r="C32" s="258" t="s">
        <v>41</v>
      </c>
      <c r="D32" s="156" t="str">
        <f t="shared" si="0"/>
        <v/>
      </c>
      <c r="E32" s="176"/>
      <c r="F32" s="176"/>
      <c r="G32" s="176"/>
      <c r="H32" s="176"/>
      <c r="I32" s="176"/>
      <c r="J32" s="176"/>
      <c r="K32" s="176"/>
      <c r="M32" s="194"/>
      <c r="N32" s="194"/>
    </row>
    <row r="33" spans="1:23" s="89" customFormat="1" ht="24.95" customHeight="1" x14ac:dyDescent="0.25">
      <c r="A33" s="256" t="s">
        <v>42</v>
      </c>
      <c r="B33" s="257">
        <v>317</v>
      </c>
      <c r="C33" s="258" t="s">
        <v>43</v>
      </c>
      <c r="D33" s="156" t="str">
        <f t="shared" si="0"/>
        <v/>
      </c>
      <c r="E33" s="176"/>
      <c r="F33" s="176"/>
      <c r="G33" s="176"/>
      <c r="H33" s="176"/>
      <c r="I33" s="176"/>
      <c r="J33" s="176"/>
      <c r="K33" s="176"/>
      <c r="M33" s="194"/>
      <c r="N33" s="194"/>
    </row>
    <row r="34" spans="1:23" s="89" customFormat="1" ht="24.95" customHeight="1" x14ac:dyDescent="0.25">
      <c r="A34" s="256" t="s">
        <v>44</v>
      </c>
      <c r="B34" s="257">
        <v>318</v>
      </c>
      <c r="C34" s="258" t="s">
        <v>45</v>
      </c>
      <c r="D34" s="156" t="str">
        <f t="shared" si="0"/>
        <v/>
      </c>
      <c r="E34" s="176"/>
      <c r="F34" s="176"/>
      <c r="G34" s="176"/>
      <c r="H34" s="176"/>
      <c r="I34" s="176"/>
      <c r="J34" s="176"/>
      <c r="K34" s="176"/>
      <c r="M34" s="194"/>
      <c r="N34" s="194"/>
    </row>
    <row r="35" spans="1:23" s="89" customFormat="1" ht="24.95" customHeight="1" x14ac:dyDescent="0.25">
      <c r="A35" s="256" t="s">
        <v>46</v>
      </c>
      <c r="B35" s="257">
        <v>319</v>
      </c>
      <c r="C35" s="258" t="s">
        <v>223</v>
      </c>
      <c r="D35" s="156" t="str">
        <f t="shared" si="0"/>
        <v/>
      </c>
      <c r="E35" s="176"/>
      <c r="F35" s="176"/>
      <c r="G35" s="176"/>
      <c r="H35" s="176"/>
      <c r="I35" s="176"/>
      <c r="J35" s="176"/>
      <c r="K35" s="176"/>
      <c r="M35" s="194"/>
      <c r="N35" s="194"/>
    </row>
    <row r="36" spans="1:23" s="89" customFormat="1" ht="24.95" customHeight="1" x14ac:dyDescent="0.25">
      <c r="A36" s="256" t="s">
        <v>47</v>
      </c>
      <c r="B36" s="257">
        <v>320</v>
      </c>
      <c r="C36" s="258" t="s">
        <v>48</v>
      </c>
      <c r="D36" s="156" t="str">
        <f t="shared" si="0"/>
        <v/>
      </c>
      <c r="E36" s="176"/>
      <c r="F36" s="176"/>
      <c r="G36" s="176"/>
      <c r="H36" s="176"/>
      <c r="I36" s="176"/>
      <c r="J36" s="176"/>
      <c r="K36" s="176"/>
      <c r="M36" s="194"/>
      <c r="N36" s="194"/>
      <c r="O36" s="87"/>
      <c r="P36" s="87"/>
      <c r="Q36" s="87"/>
      <c r="R36" s="87"/>
      <c r="S36" s="87"/>
      <c r="T36" s="87"/>
      <c r="U36" s="87"/>
      <c r="V36" s="87"/>
      <c r="W36" s="87"/>
    </row>
    <row r="37" spans="1:23" s="89" customFormat="1" ht="24.95" customHeight="1" x14ac:dyDescent="0.25">
      <c r="A37" s="256" t="s">
        <v>49</v>
      </c>
      <c r="B37" s="257">
        <v>321</v>
      </c>
      <c r="C37" s="258" t="s">
        <v>50</v>
      </c>
      <c r="D37" s="156" t="str">
        <f t="shared" si="0"/>
        <v/>
      </c>
      <c r="E37" s="176"/>
      <c r="F37" s="176"/>
      <c r="G37" s="176"/>
      <c r="H37" s="176"/>
      <c r="I37" s="176"/>
      <c r="J37" s="176"/>
      <c r="K37" s="176"/>
      <c r="M37" s="194"/>
      <c r="N37" s="194"/>
    </row>
    <row r="38" spans="1:23" s="89" customFormat="1" ht="24.95" customHeight="1" x14ac:dyDescent="0.25">
      <c r="A38" s="256" t="s">
        <v>51</v>
      </c>
      <c r="B38" s="257">
        <v>322</v>
      </c>
      <c r="C38" s="258" t="s">
        <v>52</v>
      </c>
      <c r="D38" s="156" t="str">
        <f t="shared" si="0"/>
        <v/>
      </c>
      <c r="E38" s="176"/>
      <c r="F38" s="176"/>
      <c r="G38" s="176"/>
      <c r="H38" s="176"/>
      <c r="I38" s="176"/>
      <c r="J38" s="176"/>
      <c r="K38" s="176"/>
      <c r="M38" s="194"/>
      <c r="N38" s="194"/>
    </row>
    <row r="39" spans="1:23" s="89" customFormat="1" ht="24.95" customHeight="1" x14ac:dyDescent="0.25">
      <c r="A39" s="256" t="s">
        <v>53</v>
      </c>
      <c r="B39" s="257">
        <v>345</v>
      </c>
      <c r="C39" s="258" t="s">
        <v>54</v>
      </c>
      <c r="D39" s="156" t="str">
        <f t="shared" si="0"/>
        <v/>
      </c>
      <c r="E39" s="176"/>
      <c r="F39" s="176"/>
      <c r="G39" s="176"/>
      <c r="H39" s="176"/>
      <c r="I39" s="176"/>
      <c r="J39" s="176"/>
      <c r="K39" s="176"/>
      <c r="M39" s="93"/>
      <c r="N39" s="93"/>
    </row>
    <row r="40" spans="1:23" s="89" customFormat="1" ht="24.95" customHeight="1" x14ac:dyDescent="0.25">
      <c r="A40" s="256" t="s">
        <v>55</v>
      </c>
      <c r="B40" s="257">
        <v>323</v>
      </c>
      <c r="C40" s="258" t="s">
        <v>56</v>
      </c>
      <c r="D40" s="156" t="str">
        <f t="shared" si="0"/>
        <v/>
      </c>
      <c r="E40" s="176"/>
      <c r="F40" s="176"/>
      <c r="G40" s="176"/>
      <c r="H40" s="176"/>
      <c r="I40" s="176"/>
      <c r="J40" s="176"/>
      <c r="K40" s="176"/>
      <c r="M40" s="92"/>
      <c r="N40" s="194" t="s">
        <v>176</v>
      </c>
    </row>
    <row r="41" spans="1:23" s="89" customFormat="1" ht="24.95" customHeight="1" x14ac:dyDescent="0.25">
      <c r="A41" s="256" t="s">
        <v>57</v>
      </c>
      <c r="B41" s="257">
        <v>324</v>
      </c>
      <c r="C41" s="258" t="s">
        <v>58</v>
      </c>
      <c r="D41" s="156" t="str">
        <f t="shared" si="0"/>
        <v/>
      </c>
      <c r="E41" s="176"/>
      <c r="F41" s="176"/>
      <c r="G41" s="176"/>
      <c r="H41" s="176"/>
      <c r="I41" s="176"/>
      <c r="J41" s="176"/>
      <c r="K41" s="176"/>
      <c r="M41" s="92"/>
      <c r="N41" s="194"/>
    </row>
    <row r="42" spans="1:23" s="89" customFormat="1" ht="24.95" customHeight="1" x14ac:dyDescent="0.25">
      <c r="A42" s="256" t="s">
        <v>59</v>
      </c>
      <c r="B42" s="257">
        <v>325</v>
      </c>
      <c r="C42" s="258" t="s">
        <v>60</v>
      </c>
      <c r="D42" s="156" t="str">
        <f t="shared" si="0"/>
        <v/>
      </c>
      <c r="E42" s="176"/>
      <c r="F42" s="176"/>
      <c r="G42" s="176"/>
      <c r="H42" s="176"/>
      <c r="I42" s="176"/>
      <c r="J42" s="176"/>
      <c r="K42" s="176"/>
      <c r="M42" s="92"/>
      <c r="N42" s="194" t="s">
        <v>177</v>
      </c>
    </row>
    <row r="43" spans="1:23" s="89" customFormat="1" ht="24.95" customHeight="1" x14ac:dyDescent="0.25">
      <c r="A43" s="256" t="s">
        <v>61</v>
      </c>
      <c r="B43" s="257">
        <v>326</v>
      </c>
      <c r="C43" s="258" t="s">
        <v>62</v>
      </c>
      <c r="D43" s="156" t="str">
        <f t="shared" si="0"/>
        <v/>
      </c>
      <c r="E43" s="176"/>
      <c r="F43" s="176"/>
      <c r="G43" s="176"/>
      <c r="H43" s="176"/>
      <c r="I43" s="176"/>
      <c r="J43" s="176"/>
      <c r="K43" s="176"/>
      <c r="M43" s="92"/>
      <c r="N43" s="194"/>
    </row>
    <row r="44" spans="1:23" s="89" customFormat="1" ht="33" customHeight="1" x14ac:dyDescent="0.25">
      <c r="A44" s="256" t="s">
        <v>116</v>
      </c>
      <c r="B44" s="257">
        <v>359</v>
      </c>
      <c r="C44" s="258" t="s">
        <v>241</v>
      </c>
      <c r="D44" s="156" t="str">
        <f t="shared" si="0"/>
        <v/>
      </c>
      <c r="E44" s="176"/>
      <c r="F44" s="176"/>
      <c r="G44" s="176"/>
      <c r="H44" s="176"/>
      <c r="I44" s="176"/>
      <c r="J44" s="176"/>
      <c r="K44" s="176"/>
      <c r="M44" s="92"/>
      <c r="N44" s="194" t="s">
        <v>178</v>
      </c>
    </row>
    <row r="45" spans="1:23" s="89" customFormat="1" ht="24.95" customHeight="1" x14ac:dyDescent="0.25">
      <c r="A45" s="256" t="s">
        <v>63</v>
      </c>
      <c r="B45" s="257">
        <v>327</v>
      </c>
      <c r="C45" s="258" t="s">
        <v>64</v>
      </c>
      <c r="D45" s="156" t="str">
        <f t="shared" si="0"/>
        <v/>
      </c>
      <c r="E45" s="176"/>
      <c r="F45" s="176"/>
      <c r="G45" s="176"/>
      <c r="H45" s="176"/>
      <c r="I45" s="176"/>
      <c r="J45" s="176"/>
      <c r="K45" s="176"/>
      <c r="M45" s="92"/>
      <c r="N45" s="194"/>
    </row>
    <row r="46" spans="1:23" s="89" customFormat="1" ht="24.95" customHeight="1" x14ac:dyDescent="0.25">
      <c r="A46" s="256" t="s">
        <v>65</v>
      </c>
      <c r="B46" s="257">
        <v>328</v>
      </c>
      <c r="C46" s="258" t="s">
        <v>66</v>
      </c>
      <c r="D46" s="156" t="str">
        <f t="shared" si="0"/>
        <v/>
      </c>
      <c r="E46" s="176"/>
      <c r="F46" s="176"/>
      <c r="G46" s="176"/>
      <c r="H46" s="176"/>
      <c r="I46" s="176"/>
      <c r="J46" s="176"/>
      <c r="K46" s="176"/>
      <c r="M46" s="92"/>
      <c r="N46" s="194" t="s">
        <v>179</v>
      </c>
    </row>
    <row r="47" spans="1:23" s="89" customFormat="1" ht="24.95" customHeight="1" x14ac:dyDescent="0.25">
      <c r="A47" s="256" t="s">
        <v>67</v>
      </c>
      <c r="B47" s="257">
        <v>329</v>
      </c>
      <c r="C47" s="258" t="s">
        <v>68</v>
      </c>
      <c r="D47" s="156" t="str">
        <f t="shared" si="0"/>
        <v/>
      </c>
      <c r="E47" s="176"/>
      <c r="F47" s="176"/>
      <c r="G47" s="176"/>
      <c r="H47" s="176"/>
      <c r="I47" s="176"/>
      <c r="J47" s="176"/>
      <c r="K47" s="176"/>
      <c r="M47" s="92"/>
      <c r="N47" s="194"/>
    </row>
    <row r="48" spans="1:23" s="89" customFormat="1" ht="24.95" customHeight="1" x14ac:dyDescent="0.25">
      <c r="A48" s="256" t="s">
        <v>69</v>
      </c>
      <c r="B48" s="257">
        <v>330</v>
      </c>
      <c r="C48" s="258" t="s">
        <v>225</v>
      </c>
      <c r="D48" s="156" t="str">
        <f t="shared" si="0"/>
        <v/>
      </c>
      <c r="E48" s="176"/>
      <c r="F48" s="176"/>
      <c r="G48" s="176"/>
      <c r="H48" s="176"/>
      <c r="I48" s="176"/>
      <c r="J48" s="176"/>
      <c r="K48" s="176"/>
      <c r="M48" s="92"/>
      <c r="N48" s="150"/>
    </row>
    <row r="49" spans="1:14" s="89" customFormat="1" ht="24.95" customHeight="1" x14ac:dyDescent="0.25">
      <c r="A49" s="256" t="s">
        <v>72</v>
      </c>
      <c r="B49" s="257">
        <v>333</v>
      </c>
      <c r="C49" s="258" t="s">
        <v>73</v>
      </c>
      <c r="D49" s="156" t="str">
        <f t="shared" si="0"/>
        <v/>
      </c>
      <c r="E49" s="176"/>
      <c r="F49" s="176"/>
      <c r="G49" s="176"/>
      <c r="H49" s="176"/>
      <c r="I49" s="176"/>
      <c r="J49" s="176"/>
      <c r="K49" s="176"/>
      <c r="M49" s="92"/>
      <c r="N49" s="151" t="s">
        <v>134</v>
      </c>
    </row>
    <row r="50" spans="1:14" s="89" customFormat="1" ht="24.95" customHeight="1" x14ac:dyDescent="0.25">
      <c r="A50" s="256" t="s">
        <v>74</v>
      </c>
      <c r="B50" s="257">
        <v>334</v>
      </c>
      <c r="C50" s="258" t="s">
        <v>222</v>
      </c>
      <c r="D50" s="156" t="str">
        <f t="shared" si="0"/>
        <v/>
      </c>
      <c r="E50" s="176"/>
      <c r="F50" s="176"/>
      <c r="G50" s="176"/>
      <c r="H50" s="176"/>
      <c r="I50" s="176"/>
      <c r="J50" s="176"/>
      <c r="K50" s="176"/>
      <c r="M50" s="92"/>
      <c r="N50" s="150"/>
    </row>
    <row r="51" spans="1:14" s="89" customFormat="1" ht="24.95" customHeight="1" x14ac:dyDescent="0.25">
      <c r="A51" s="256" t="s">
        <v>75</v>
      </c>
      <c r="B51" s="257">
        <v>335</v>
      </c>
      <c r="C51" s="258" t="s">
        <v>210</v>
      </c>
      <c r="D51" s="156" t="str">
        <f t="shared" si="0"/>
        <v/>
      </c>
      <c r="E51" s="176"/>
      <c r="F51" s="176"/>
      <c r="G51" s="176"/>
      <c r="H51" s="176"/>
      <c r="I51" s="176"/>
      <c r="J51" s="176"/>
      <c r="K51" s="176"/>
      <c r="M51" s="151" t="s">
        <v>78</v>
      </c>
      <c r="N51" s="92"/>
    </row>
    <row r="52" spans="1:14" s="89" customFormat="1" ht="24.95" customHeight="1" x14ac:dyDescent="0.25">
      <c r="A52" s="256" t="s">
        <v>76</v>
      </c>
      <c r="B52" s="257">
        <v>336</v>
      </c>
      <c r="C52" s="258" t="s">
        <v>77</v>
      </c>
      <c r="D52" s="156" t="str">
        <f t="shared" si="0"/>
        <v/>
      </c>
      <c r="E52" s="176"/>
      <c r="F52" s="176"/>
      <c r="G52" s="176"/>
      <c r="H52" s="176"/>
      <c r="I52" s="176"/>
      <c r="J52" s="176"/>
      <c r="K52" s="176"/>
      <c r="M52" s="151"/>
      <c r="N52" s="92"/>
    </row>
    <row r="53" spans="1:14" s="89" customFormat="1" ht="24.95" customHeight="1" x14ac:dyDescent="0.25">
      <c r="A53" s="256" t="s">
        <v>79</v>
      </c>
      <c r="B53" s="257">
        <v>337</v>
      </c>
      <c r="C53" s="258" t="s">
        <v>226</v>
      </c>
      <c r="D53" s="156" t="str">
        <f t="shared" si="0"/>
        <v/>
      </c>
      <c r="E53" s="176"/>
      <c r="F53" s="176"/>
      <c r="G53" s="176"/>
      <c r="H53" s="176"/>
      <c r="I53" s="176"/>
      <c r="J53" s="176"/>
      <c r="K53" s="176"/>
      <c r="M53" s="92"/>
      <c r="N53" s="92"/>
    </row>
    <row r="54" spans="1:14" s="89" customFormat="1" ht="24.95" customHeight="1" x14ac:dyDescent="0.25">
      <c r="A54" s="256" t="s">
        <v>81</v>
      </c>
      <c r="B54" s="257">
        <v>339</v>
      </c>
      <c r="C54" s="258" t="s">
        <v>82</v>
      </c>
      <c r="D54" s="156" t="str">
        <f t="shared" si="0"/>
        <v/>
      </c>
      <c r="E54" s="176"/>
      <c r="F54" s="176"/>
      <c r="G54" s="176"/>
      <c r="H54" s="176"/>
      <c r="I54" s="176"/>
      <c r="J54" s="176"/>
      <c r="K54" s="176"/>
      <c r="M54" s="92"/>
      <c r="N54" s="92"/>
    </row>
    <row r="55" spans="1:14" s="89" customFormat="1" ht="24.95" customHeight="1" x14ac:dyDescent="0.25">
      <c r="A55" s="256" t="s">
        <v>83</v>
      </c>
      <c r="B55" s="257">
        <v>340</v>
      </c>
      <c r="C55" s="258" t="s">
        <v>84</v>
      </c>
      <c r="D55" s="156" t="str">
        <f t="shared" si="0"/>
        <v/>
      </c>
      <c r="E55" s="176"/>
      <c r="F55" s="176"/>
      <c r="G55" s="176"/>
      <c r="H55" s="176"/>
      <c r="I55" s="176"/>
      <c r="J55" s="176"/>
      <c r="K55" s="176"/>
      <c r="M55" s="92"/>
      <c r="N55" s="92"/>
    </row>
    <row r="56" spans="1:14" s="89" customFormat="1" ht="24.95" customHeight="1" x14ac:dyDescent="0.25">
      <c r="A56" s="256" t="s">
        <v>212</v>
      </c>
      <c r="B56" s="257">
        <v>373</v>
      </c>
      <c r="C56" s="258" t="s">
        <v>214</v>
      </c>
      <c r="D56" s="156" t="str">
        <f t="shared" si="0"/>
        <v/>
      </c>
      <c r="E56" s="176"/>
      <c r="F56" s="176"/>
      <c r="G56" s="176"/>
      <c r="H56" s="176"/>
      <c r="I56" s="176"/>
      <c r="J56" s="176"/>
      <c r="K56" s="176"/>
      <c r="M56" s="92"/>
      <c r="N56" s="92"/>
    </row>
    <row r="57" spans="1:14" s="89" customFormat="1" ht="24.95" customHeight="1" x14ac:dyDescent="0.25">
      <c r="A57" s="256" t="s">
        <v>87</v>
      </c>
      <c r="B57" s="257">
        <v>342</v>
      </c>
      <c r="C57" s="258" t="s">
        <v>88</v>
      </c>
      <c r="D57" s="156" t="str">
        <f t="shared" si="0"/>
        <v/>
      </c>
      <c r="E57" s="176"/>
      <c r="F57" s="176"/>
      <c r="G57" s="176"/>
      <c r="H57" s="176"/>
      <c r="I57" s="176"/>
      <c r="J57" s="176"/>
      <c r="K57" s="176"/>
      <c r="M57" s="92"/>
      <c r="N57" s="92"/>
    </row>
    <row r="58" spans="1:14" s="89" customFormat="1" ht="24.95" customHeight="1" x14ac:dyDescent="0.25">
      <c r="A58" s="256" t="s">
        <v>89</v>
      </c>
      <c r="B58" s="257">
        <v>343</v>
      </c>
      <c r="C58" s="258" t="s">
        <v>90</v>
      </c>
      <c r="D58" s="156" t="str">
        <f t="shared" si="0"/>
        <v/>
      </c>
      <c r="E58" s="176"/>
      <c r="F58" s="176"/>
      <c r="G58" s="176"/>
      <c r="H58" s="176"/>
      <c r="I58" s="176"/>
      <c r="J58" s="176"/>
      <c r="K58" s="176"/>
      <c r="M58" s="92"/>
      <c r="N58" s="92"/>
    </row>
    <row r="59" spans="1:14" s="89" customFormat="1" ht="24.95" customHeight="1" x14ac:dyDescent="0.25">
      <c r="A59" s="256" t="s">
        <v>91</v>
      </c>
      <c r="B59" s="257">
        <v>344</v>
      </c>
      <c r="C59" s="258" t="s">
        <v>92</v>
      </c>
      <c r="D59" s="156" t="str">
        <f t="shared" si="0"/>
        <v/>
      </c>
      <c r="E59" s="176"/>
      <c r="F59" s="176"/>
      <c r="G59" s="176"/>
      <c r="H59" s="176"/>
      <c r="I59" s="176"/>
      <c r="J59" s="176"/>
      <c r="K59" s="176"/>
      <c r="M59" s="92"/>
      <c r="N59" s="92"/>
    </row>
    <row r="60" spans="1:14" s="88" customFormat="1" ht="24.95" customHeight="1" x14ac:dyDescent="0.25">
      <c r="A60" s="256" t="s">
        <v>93</v>
      </c>
      <c r="B60" s="257">
        <v>346</v>
      </c>
      <c r="C60" s="258" t="s">
        <v>94</v>
      </c>
      <c r="D60" s="156" t="str">
        <f t="shared" si="0"/>
        <v/>
      </c>
      <c r="E60" s="176"/>
      <c r="F60" s="176"/>
      <c r="G60" s="176"/>
      <c r="H60" s="176"/>
      <c r="I60" s="176"/>
      <c r="J60" s="176"/>
      <c r="K60" s="176"/>
      <c r="M60" s="92"/>
      <c r="N60" s="38"/>
    </row>
    <row r="61" spans="1:14" ht="24.95" customHeight="1" x14ac:dyDescent="0.25">
      <c r="A61" s="256" t="s">
        <v>95</v>
      </c>
      <c r="B61" s="257">
        <v>347</v>
      </c>
      <c r="C61" s="258" t="s">
        <v>227</v>
      </c>
      <c r="D61" s="156" t="str">
        <f t="shared" si="0"/>
        <v/>
      </c>
      <c r="E61" s="176"/>
      <c r="F61" s="176"/>
      <c r="G61" s="176"/>
      <c r="H61" s="176"/>
      <c r="I61" s="176"/>
      <c r="J61" s="176"/>
      <c r="K61" s="176"/>
      <c r="L61" s="62"/>
      <c r="M61" s="38"/>
    </row>
    <row r="62" spans="1:14" ht="24.95" customHeight="1" x14ac:dyDescent="0.25">
      <c r="A62" s="256" t="s">
        <v>115</v>
      </c>
      <c r="B62" s="257">
        <v>358</v>
      </c>
      <c r="C62" s="258" t="s">
        <v>216</v>
      </c>
      <c r="D62" s="156" t="str">
        <f t="shared" si="0"/>
        <v/>
      </c>
      <c r="E62" s="176"/>
      <c r="F62" s="176"/>
      <c r="G62" s="176"/>
      <c r="H62" s="176"/>
      <c r="I62" s="176"/>
      <c r="J62" s="176"/>
      <c r="K62" s="176"/>
      <c r="L62" s="62"/>
    </row>
    <row r="63" spans="1:14" ht="24.95" customHeight="1" x14ac:dyDescent="0.25">
      <c r="A63" s="256" t="s">
        <v>96</v>
      </c>
      <c r="B63" s="257">
        <v>348</v>
      </c>
      <c r="C63" s="258" t="s">
        <v>97</v>
      </c>
      <c r="D63" s="156" t="str">
        <f t="shared" si="0"/>
        <v/>
      </c>
      <c r="E63" s="176"/>
      <c r="F63" s="176"/>
      <c r="G63" s="176"/>
      <c r="H63" s="176"/>
      <c r="I63" s="176"/>
      <c r="J63" s="176"/>
      <c r="K63" s="176"/>
      <c r="L63" s="62"/>
    </row>
    <row r="64" spans="1:14" ht="24.95" customHeight="1" x14ac:dyDescent="0.25">
      <c r="A64" s="256" t="s">
        <v>98</v>
      </c>
      <c r="B64" s="257">
        <v>349</v>
      </c>
      <c r="C64" s="258" t="s">
        <v>99</v>
      </c>
      <c r="D64" s="156" t="str">
        <f t="shared" si="0"/>
        <v/>
      </c>
      <c r="E64" s="176"/>
      <c r="F64" s="176"/>
      <c r="G64" s="176"/>
      <c r="H64" s="176"/>
      <c r="I64" s="176"/>
      <c r="J64" s="176"/>
      <c r="K64" s="176"/>
      <c r="L64" s="62"/>
    </row>
    <row r="65" spans="1:12" ht="24.95" customHeight="1" x14ac:dyDescent="0.25">
      <c r="A65" s="256" t="s">
        <v>80</v>
      </c>
      <c r="B65" s="257">
        <v>338</v>
      </c>
      <c r="C65" s="258" t="s">
        <v>217</v>
      </c>
      <c r="D65" s="156" t="str">
        <f t="shared" si="0"/>
        <v/>
      </c>
      <c r="E65" s="176"/>
      <c r="F65" s="176"/>
      <c r="G65" s="176"/>
      <c r="H65" s="176"/>
      <c r="I65" s="176"/>
      <c r="J65" s="176"/>
      <c r="K65" s="176"/>
      <c r="L65" s="62"/>
    </row>
    <row r="66" spans="1:12" ht="24.95" customHeight="1" x14ac:dyDescent="0.25">
      <c r="A66" s="256" t="s">
        <v>102</v>
      </c>
      <c r="B66" s="257">
        <v>351</v>
      </c>
      <c r="C66" s="258" t="s">
        <v>218</v>
      </c>
      <c r="D66" s="156" t="str">
        <f t="shared" si="0"/>
        <v/>
      </c>
      <c r="E66" s="176"/>
      <c r="F66" s="176"/>
      <c r="G66" s="176"/>
      <c r="H66" s="176"/>
      <c r="I66" s="176"/>
      <c r="J66" s="176"/>
      <c r="K66" s="176"/>
      <c r="L66" s="62"/>
    </row>
    <row r="67" spans="1:12" ht="24.95" customHeight="1" x14ac:dyDescent="0.25">
      <c r="A67" s="256" t="s">
        <v>103</v>
      </c>
      <c r="B67" s="257">
        <v>352</v>
      </c>
      <c r="C67" s="258" t="s">
        <v>104</v>
      </c>
      <c r="D67" s="156" t="str">
        <f t="shared" si="0"/>
        <v/>
      </c>
      <c r="E67" s="176"/>
      <c r="F67" s="176"/>
      <c r="G67" s="176"/>
      <c r="H67" s="176"/>
      <c r="I67" s="176"/>
      <c r="J67" s="176"/>
      <c r="K67" s="176"/>
      <c r="L67" s="62"/>
    </row>
    <row r="68" spans="1:12" ht="24.95" customHeight="1" x14ac:dyDescent="0.25">
      <c r="A68" s="256" t="s">
        <v>105</v>
      </c>
      <c r="B68" s="257">
        <v>353</v>
      </c>
      <c r="C68" s="258" t="s">
        <v>228</v>
      </c>
      <c r="D68" s="156" t="str">
        <f t="shared" si="0"/>
        <v/>
      </c>
      <c r="E68" s="176"/>
      <c r="F68" s="176"/>
      <c r="G68" s="176"/>
      <c r="H68" s="176"/>
      <c r="I68" s="176"/>
      <c r="J68" s="176"/>
      <c r="K68" s="176"/>
      <c r="L68" s="62"/>
    </row>
    <row r="69" spans="1:12" ht="24.95" customHeight="1" x14ac:dyDescent="0.25">
      <c r="A69" s="256" t="s">
        <v>107</v>
      </c>
      <c r="B69" s="257">
        <v>354</v>
      </c>
      <c r="C69" s="258" t="s">
        <v>108</v>
      </c>
      <c r="D69" s="156" t="str">
        <f t="shared" si="0"/>
        <v/>
      </c>
      <c r="E69" s="176"/>
      <c r="F69" s="176"/>
      <c r="G69" s="176"/>
      <c r="H69" s="176"/>
      <c r="I69" s="176"/>
      <c r="J69" s="176"/>
      <c r="K69" s="176"/>
      <c r="L69" s="62"/>
    </row>
    <row r="70" spans="1:12" ht="24.95" customHeight="1" x14ac:dyDescent="0.25">
      <c r="A70" s="256" t="s">
        <v>109</v>
      </c>
      <c r="B70" s="257">
        <v>355</v>
      </c>
      <c r="C70" s="258" t="s">
        <v>110</v>
      </c>
      <c r="D70" s="156" t="str">
        <f t="shared" si="0"/>
        <v/>
      </c>
      <c r="E70" s="176"/>
      <c r="F70" s="176"/>
      <c r="G70" s="176"/>
      <c r="H70" s="176"/>
      <c r="I70" s="176"/>
      <c r="J70" s="176"/>
      <c r="K70" s="176"/>
      <c r="L70" s="62"/>
    </row>
    <row r="71" spans="1:12" ht="24.95" customHeight="1" x14ac:dyDescent="0.25">
      <c r="A71" s="256" t="s">
        <v>111</v>
      </c>
      <c r="B71" s="257">
        <v>356</v>
      </c>
      <c r="C71" s="258" t="s">
        <v>112</v>
      </c>
      <c r="D71" s="156" t="str">
        <f t="shared" si="0"/>
        <v/>
      </c>
      <c r="E71" s="176"/>
      <c r="F71" s="176"/>
      <c r="G71" s="176"/>
      <c r="H71" s="176"/>
      <c r="I71" s="176"/>
      <c r="J71" s="176"/>
      <c r="K71" s="176"/>
      <c r="L71" s="62"/>
    </row>
    <row r="72" spans="1:12" ht="24.95" customHeight="1" x14ac:dyDescent="0.25">
      <c r="A72" s="256" t="s">
        <v>229</v>
      </c>
      <c r="B72" s="257">
        <v>374</v>
      </c>
      <c r="C72" s="258" t="s">
        <v>230</v>
      </c>
      <c r="D72" s="156" t="str">
        <f t="shared" si="0"/>
        <v/>
      </c>
      <c r="E72" s="176"/>
      <c r="F72" s="176"/>
      <c r="G72" s="176"/>
      <c r="H72" s="176"/>
      <c r="I72" s="176"/>
      <c r="J72" s="176"/>
      <c r="K72" s="176"/>
      <c r="L72" s="62"/>
    </row>
    <row r="73" spans="1:12" ht="24.95" customHeight="1" x14ac:dyDescent="0.25">
      <c r="A73" s="256" t="s">
        <v>113</v>
      </c>
      <c r="B73" s="257">
        <v>357</v>
      </c>
      <c r="C73" s="258" t="s">
        <v>114</v>
      </c>
      <c r="D73" s="156" t="str">
        <f t="shared" si="0"/>
        <v/>
      </c>
      <c r="E73" s="176"/>
      <c r="F73" s="176"/>
      <c r="G73" s="176"/>
      <c r="H73" s="176"/>
      <c r="I73" s="176"/>
      <c r="J73" s="176"/>
      <c r="K73" s="176"/>
      <c r="L73" s="62"/>
    </row>
    <row r="74" spans="1:12" ht="24.95" customHeight="1" x14ac:dyDescent="0.25">
      <c r="A74" s="256" t="s">
        <v>120</v>
      </c>
      <c r="B74" s="257">
        <v>361</v>
      </c>
      <c r="C74" s="258" t="s">
        <v>219</v>
      </c>
      <c r="D74" s="156" t="str">
        <f t="shared" si="0"/>
        <v/>
      </c>
      <c r="E74" s="176"/>
      <c r="F74" s="176"/>
      <c r="G74" s="176"/>
      <c r="H74" s="176"/>
      <c r="I74" s="176"/>
      <c r="J74" s="176"/>
      <c r="K74" s="176"/>
      <c r="L74" s="62"/>
    </row>
    <row r="75" spans="1:12" ht="24.95" customHeight="1" x14ac:dyDescent="0.25">
      <c r="A75" s="256" t="s">
        <v>121</v>
      </c>
      <c r="B75" s="257">
        <v>362</v>
      </c>
      <c r="C75" s="258" t="s">
        <v>231</v>
      </c>
      <c r="D75" s="156" t="str">
        <f t="shared" si="0"/>
        <v/>
      </c>
      <c r="E75" s="176"/>
      <c r="F75" s="176"/>
      <c r="G75" s="176"/>
      <c r="H75" s="176"/>
      <c r="I75" s="176"/>
      <c r="J75" s="176"/>
      <c r="K75" s="176"/>
      <c r="L75" s="62"/>
    </row>
    <row r="76" spans="1:12" ht="24.95" customHeight="1" x14ac:dyDescent="0.25">
      <c r="A76" s="256" t="s">
        <v>123</v>
      </c>
      <c r="B76" s="257">
        <v>364</v>
      </c>
      <c r="C76" s="258" t="s">
        <v>220</v>
      </c>
      <c r="D76" s="156" t="str">
        <f t="shared" si="0"/>
        <v/>
      </c>
      <c r="E76" s="176"/>
      <c r="F76" s="176"/>
      <c r="G76" s="176"/>
      <c r="H76" s="176"/>
      <c r="I76" s="176"/>
      <c r="J76" s="176"/>
      <c r="K76" s="176"/>
      <c r="L76" s="62"/>
    </row>
    <row r="77" spans="1:12" ht="24.95" customHeight="1" x14ac:dyDescent="0.25">
      <c r="A77" s="256" t="s">
        <v>124</v>
      </c>
      <c r="B77" s="257">
        <v>365</v>
      </c>
      <c r="C77" s="258" t="s">
        <v>125</v>
      </c>
      <c r="D77" s="156" t="str">
        <f t="shared" si="0"/>
        <v/>
      </c>
      <c r="E77" s="176"/>
      <c r="F77" s="176"/>
      <c r="G77" s="176"/>
      <c r="H77" s="176"/>
      <c r="I77" s="176"/>
      <c r="J77" s="176"/>
      <c r="K77" s="176"/>
      <c r="L77" s="62"/>
    </row>
    <row r="78" spans="1:12" ht="24.95" customHeight="1" x14ac:dyDescent="0.25">
      <c r="A78" s="256" t="s">
        <v>126</v>
      </c>
      <c r="B78" s="257">
        <v>366</v>
      </c>
      <c r="C78" s="258" t="s">
        <v>232</v>
      </c>
      <c r="D78" s="156" t="str">
        <f t="shared" si="0"/>
        <v/>
      </c>
      <c r="E78" s="176"/>
      <c r="F78" s="176"/>
      <c r="G78" s="176"/>
      <c r="H78" s="176"/>
      <c r="I78" s="176"/>
      <c r="J78" s="176"/>
      <c r="K78" s="176"/>
      <c r="L78" s="62"/>
    </row>
    <row r="79" spans="1:12" ht="24.95" customHeight="1" x14ac:dyDescent="0.25">
      <c r="A79" s="256" t="s">
        <v>127</v>
      </c>
      <c r="B79" s="257">
        <v>368</v>
      </c>
      <c r="C79" s="258" t="s">
        <v>128</v>
      </c>
      <c r="D79" s="156" t="str">
        <f t="shared" si="0"/>
        <v/>
      </c>
      <c r="E79" s="176"/>
      <c r="F79" s="176"/>
      <c r="G79" s="176"/>
      <c r="H79" s="176"/>
      <c r="I79" s="176"/>
      <c r="J79" s="176"/>
      <c r="K79" s="176"/>
      <c r="L79" s="62"/>
    </row>
    <row r="80" spans="1:12" ht="41.25" customHeight="1" x14ac:dyDescent="0.25">
      <c r="A80" s="259" t="s">
        <v>180</v>
      </c>
      <c r="B80" s="260"/>
      <c r="C80" s="260"/>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9" t="s">
        <v>233</v>
      </c>
      <c r="B95" s="240"/>
      <c r="C95" s="240"/>
      <c r="D95" s="158">
        <f>SUM(D17:D94)</f>
        <v>0</v>
      </c>
      <c r="E95" s="158">
        <f t="shared" ref="E95:K95" si="2">SUM(E17:E94)</f>
        <v>0</v>
      </c>
      <c r="F95" s="158">
        <f t="shared" si="2"/>
        <v>0</v>
      </c>
      <c r="G95" s="158">
        <f t="shared" si="2"/>
        <v>0</v>
      </c>
      <c r="H95" s="158">
        <f t="shared" si="2"/>
        <v>0</v>
      </c>
      <c r="I95" s="158">
        <f t="shared" si="2"/>
        <v>0</v>
      </c>
      <c r="J95" s="158">
        <f t="shared" si="2"/>
        <v>0</v>
      </c>
      <c r="K95" s="158">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Y113"/>
  <sheetViews>
    <sheetView showGridLines="0" zoomScale="65" zoomScaleNormal="65" zoomScaleSheetLayoutView="100" workbookViewId="0">
      <selection activeCell="E19" sqref="E19"/>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05" t="s">
        <v>147</v>
      </c>
      <c r="N1" s="205"/>
    </row>
    <row r="2" spans="1:25" ht="30" customHeight="1" x14ac:dyDescent="0.25">
      <c r="A2" s="227" t="s">
        <v>200</v>
      </c>
      <c r="B2" s="227"/>
      <c r="C2" s="227"/>
      <c r="D2" s="227"/>
      <c r="E2" s="227"/>
      <c r="F2" s="74"/>
      <c r="G2" s="249" t="s">
        <v>142</v>
      </c>
      <c r="H2" s="250"/>
      <c r="I2" s="250"/>
      <c r="J2" s="250"/>
      <c r="K2" s="162">
        <f>D95</f>
        <v>0</v>
      </c>
      <c r="M2" s="194" t="s">
        <v>183</v>
      </c>
      <c r="N2" s="194"/>
    </row>
    <row r="3" spans="1:25" ht="30" customHeight="1" x14ac:dyDescent="0.25">
      <c r="A3" s="227"/>
      <c r="B3" s="227"/>
      <c r="C3" s="227"/>
      <c r="D3" s="227"/>
      <c r="E3" s="227"/>
      <c r="F3" s="74"/>
      <c r="G3" s="251" t="s">
        <v>184</v>
      </c>
      <c r="H3" s="252"/>
      <c r="I3" s="252"/>
      <c r="J3" s="252"/>
      <c r="K3" s="60"/>
      <c r="M3" s="222" t="s">
        <v>130</v>
      </c>
      <c r="N3" s="222"/>
    </row>
    <row r="4" spans="1:25" ht="30" customHeight="1" x14ac:dyDescent="0.25">
      <c r="A4" s="227"/>
      <c r="B4" s="227"/>
      <c r="C4" s="227"/>
      <c r="D4" s="227"/>
      <c r="E4" s="227"/>
      <c r="F4" s="74"/>
      <c r="G4" s="247" t="s">
        <v>185</v>
      </c>
      <c r="H4" s="248"/>
      <c r="I4" s="248"/>
      <c r="J4" s="248"/>
      <c r="K4" s="60"/>
      <c r="L4" s="65"/>
      <c r="M4" s="194" t="s">
        <v>188</v>
      </c>
      <c r="N4" s="194"/>
      <c r="O4" s="61"/>
      <c r="P4" s="61"/>
      <c r="Q4" s="61"/>
      <c r="R4" s="61"/>
      <c r="S4" s="61"/>
      <c r="T4" s="61"/>
      <c r="U4" s="61"/>
      <c r="V4" s="61"/>
      <c r="W4" s="61"/>
      <c r="X4" s="61"/>
      <c r="Y4" s="61"/>
    </row>
    <row r="5" spans="1:25" ht="30" customHeight="1" x14ac:dyDescent="0.25">
      <c r="A5" s="221"/>
      <c r="B5" s="221"/>
      <c r="C5" s="221"/>
      <c r="D5" s="221"/>
      <c r="E5" s="221"/>
      <c r="F5" s="74"/>
      <c r="G5" s="247" t="s">
        <v>187</v>
      </c>
      <c r="H5" s="248"/>
      <c r="I5" s="248"/>
      <c r="J5" s="248"/>
      <c r="K5" s="60"/>
      <c r="L5" s="59"/>
      <c r="M5" s="194" t="s">
        <v>189</v>
      </c>
      <c r="N5" s="194"/>
      <c r="O5" s="61"/>
      <c r="P5" s="61"/>
      <c r="Q5" s="61"/>
      <c r="R5" s="61"/>
      <c r="S5" s="61"/>
      <c r="T5" s="61"/>
      <c r="U5" s="61"/>
      <c r="V5" s="61"/>
      <c r="W5" s="61"/>
      <c r="X5" s="61"/>
      <c r="Y5" s="61"/>
    </row>
    <row r="6" spans="1:25" ht="43.5" customHeight="1" thickBot="1" x14ac:dyDescent="0.3">
      <c r="F6" s="74"/>
      <c r="G6" s="243" t="s">
        <v>143</v>
      </c>
      <c r="H6" s="244"/>
      <c r="I6" s="244"/>
      <c r="J6" s="244"/>
      <c r="K6" s="163">
        <f>SUM(K2:K5)</f>
        <v>0</v>
      </c>
      <c r="L6" s="59"/>
      <c r="M6" s="194" t="s">
        <v>146</v>
      </c>
      <c r="N6" s="194"/>
      <c r="O6" s="67"/>
      <c r="P6" s="67"/>
      <c r="Q6" s="67"/>
      <c r="R6" s="67"/>
      <c r="S6" s="67"/>
      <c r="T6" s="67"/>
      <c r="U6" s="67"/>
      <c r="V6" s="67"/>
      <c r="W6" s="67"/>
      <c r="X6" s="67"/>
      <c r="Y6" s="67"/>
    </row>
    <row r="7" spans="1:25" ht="66" customHeight="1" thickBot="1" x14ac:dyDescent="0.3">
      <c r="A7" s="74"/>
      <c r="B7" s="74"/>
      <c r="D7" s="74" t="s">
        <v>235</v>
      </c>
      <c r="F7" s="74"/>
      <c r="G7" s="243" t="s">
        <v>144</v>
      </c>
      <c r="H7" s="244"/>
      <c r="I7" s="244"/>
      <c r="J7" s="244"/>
      <c r="K7" s="164"/>
      <c r="M7" s="194" t="s">
        <v>190</v>
      </c>
      <c r="N7" s="194"/>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45"/>
      <c r="B9" s="209" t="s">
        <v>149</v>
      </c>
      <c r="C9" s="210"/>
      <c r="D9" s="215" t="s">
        <v>5</v>
      </c>
      <c r="E9" s="70" t="s">
        <v>6</v>
      </c>
      <c r="F9" s="71"/>
      <c r="G9" s="71"/>
      <c r="H9" s="71"/>
      <c r="I9" s="71"/>
      <c r="J9" s="71"/>
      <c r="K9" s="72"/>
      <c r="L9" s="73"/>
      <c r="M9" s="205" t="s">
        <v>133</v>
      </c>
      <c r="N9" s="205"/>
      <c r="O9" s="68"/>
      <c r="P9" s="68"/>
      <c r="Q9" s="68"/>
      <c r="R9" s="68"/>
      <c r="S9" s="68"/>
      <c r="T9" s="68"/>
      <c r="U9" s="68"/>
      <c r="V9" s="68"/>
      <c r="W9" s="68"/>
      <c r="X9" s="68"/>
      <c r="Y9" s="68"/>
    </row>
    <row r="10" spans="1:25" s="74" customFormat="1" ht="24.95" customHeight="1" thickBot="1" x14ac:dyDescent="0.3">
      <c r="A10" s="246"/>
      <c r="B10" s="211"/>
      <c r="C10" s="212"/>
      <c r="D10" s="216"/>
      <c r="E10" s="75" t="s">
        <v>234</v>
      </c>
      <c r="F10" s="76"/>
      <c r="G10" s="76"/>
      <c r="H10" s="76"/>
      <c r="I10" s="76"/>
      <c r="J10" s="76"/>
      <c r="K10" s="77"/>
      <c r="L10" s="73"/>
      <c r="M10" s="218" t="s">
        <v>191</v>
      </c>
      <c r="N10" s="219"/>
      <c r="O10" s="78"/>
      <c r="P10" s="78"/>
      <c r="Q10" s="78"/>
      <c r="R10" s="78"/>
      <c r="S10" s="78"/>
      <c r="T10" s="78"/>
      <c r="U10" s="78"/>
      <c r="V10" s="78"/>
      <c r="W10" s="78"/>
      <c r="X10" s="78"/>
      <c r="Y10" s="78"/>
    </row>
    <row r="11" spans="1:25" s="74" customFormat="1" ht="30.75" customHeight="1" thickBot="1" x14ac:dyDescent="0.3">
      <c r="A11" s="105" t="s">
        <v>151</v>
      </c>
      <c r="B11" s="241"/>
      <c r="C11" s="242"/>
      <c r="D11" s="113"/>
      <c r="E11" s="75" t="s">
        <v>167</v>
      </c>
      <c r="F11" s="76"/>
      <c r="G11" s="76"/>
      <c r="H11" s="76"/>
      <c r="I11" s="76"/>
      <c r="J11" s="76"/>
      <c r="K11" s="77"/>
      <c r="L11" s="79"/>
      <c r="M11" s="219"/>
      <c r="N11" s="219"/>
      <c r="O11" s="78"/>
      <c r="P11" s="78"/>
      <c r="Q11" s="78"/>
      <c r="R11" s="78"/>
      <c r="S11" s="78"/>
      <c r="T11" s="78"/>
      <c r="U11" s="78"/>
      <c r="V11" s="78"/>
      <c r="W11" s="78"/>
      <c r="X11" s="78"/>
      <c r="Y11" s="78"/>
    </row>
    <row r="12" spans="1:25" s="74" customFormat="1" ht="35.1" customHeight="1" thickBot="1" x14ac:dyDescent="0.3">
      <c r="A12" s="105" t="s">
        <v>168</v>
      </c>
      <c r="B12" s="237" t="str">
        <f>Central!B12</f>
        <v>CAVIT- Central Arizona Valley Institute of Technology</v>
      </c>
      <c r="C12" s="237"/>
      <c r="D12" s="191" t="str">
        <f>Central!D12</f>
        <v>110801</v>
      </c>
      <c r="E12" s="80" t="s">
        <v>145</v>
      </c>
      <c r="F12" s="81"/>
      <c r="G12" s="81"/>
      <c r="H12" s="81"/>
      <c r="I12" s="81"/>
      <c r="J12" s="81"/>
      <c r="K12" s="82"/>
      <c r="L12" s="83"/>
      <c r="M12" s="219"/>
      <c r="N12" s="219"/>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9"/>
      <c r="N13" s="219"/>
    </row>
    <row r="14" spans="1:25" ht="35.1" customHeight="1" thickBot="1" x14ac:dyDescent="0.3">
      <c r="A14" s="153"/>
      <c r="B14" s="107"/>
      <c r="C14" s="153"/>
      <c r="D14" s="108"/>
      <c r="E14" s="198" t="s">
        <v>8</v>
      </c>
      <c r="F14" s="199"/>
      <c r="G14" s="199"/>
      <c r="H14" s="199"/>
      <c r="I14" s="199"/>
      <c r="J14" s="199"/>
      <c r="K14" s="200"/>
      <c r="M14" s="219" t="s">
        <v>192</v>
      </c>
      <c r="N14" s="219"/>
      <c r="O14" s="87"/>
      <c r="P14" s="87"/>
      <c r="Q14" s="87"/>
      <c r="R14" s="87"/>
      <c r="S14" s="87"/>
      <c r="T14" s="87"/>
      <c r="U14" s="87"/>
      <c r="V14" s="87"/>
      <c r="W14" s="87"/>
      <c r="X14" s="87"/>
      <c r="Y14" s="87"/>
    </row>
    <row r="15" spans="1:25" ht="29.25" customHeight="1" thickBot="1" x14ac:dyDescent="0.3">
      <c r="A15" s="154"/>
      <c r="B15" s="110"/>
      <c r="C15" s="154"/>
      <c r="D15" s="111"/>
      <c r="E15" s="198" t="s">
        <v>9</v>
      </c>
      <c r="F15" s="201"/>
      <c r="G15" s="201"/>
      <c r="H15" s="201"/>
      <c r="I15" s="201"/>
      <c r="J15" s="202"/>
      <c r="K15" s="203" t="s">
        <v>10</v>
      </c>
      <c r="M15" s="219"/>
      <c r="N15" s="219"/>
    </row>
    <row r="16" spans="1:25" s="88" customFormat="1" ht="122.25" customHeight="1" thickBot="1" x14ac:dyDescent="0.3">
      <c r="A16" s="112" t="s">
        <v>150</v>
      </c>
      <c r="B16" s="100" t="s">
        <v>135</v>
      </c>
      <c r="C16" s="102" t="s">
        <v>11</v>
      </c>
      <c r="D16" s="101" t="s">
        <v>12</v>
      </c>
      <c r="E16" s="35" t="s">
        <v>13</v>
      </c>
      <c r="F16" s="36" t="s">
        <v>14</v>
      </c>
      <c r="G16" s="36" t="s">
        <v>136</v>
      </c>
      <c r="H16" s="36" t="s">
        <v>137</v>
      </c>
      <c r="I16" s="36" t="s">
        <v>139</v>
      </c>
      <c r="J16" s="37" t="s">
        <v>138</v>
      </c>
      <c r="K16" s="204"/>
      <c r="M16" s="219"/>
      <c r="N16" s="219"/>
    </row>
    <row r="17" spans="1:14" s="89" customFormat="1" ht="24.95" customHeight="1" x14ac:dyDescent="0.25">
      <c r="A17" s="253" t="s">
        <v>15</v>
      </c>
      <c r="B17" s="254">
        <v>301</v>
      </c>
      <c r="C17" s="255" t="s">
        <v>221</v>
      </c>
      <c r="D17" s="155" t="str">
        <f t="shared" ref="D17:D79" si="0">IF(SUM(E17:K17)&gt;0,(SUM(E17:K17)),"")</f>
        <v/>
      </c>
      <c r="E17" s="175"/>
      <c r="F17" s="175"/>
      <c r="G17" s="175"/>
      <c r="H17" s="175"/>
      <c r="I17" s="175"/>
      <c r="J17" s="175"/>
      <c r="K17" s="175"/>
      <c r="M17" s="92"/>
      <c r="N17" s="151" t="s">
        <v>169</v>
      </c>
    </row>
    <row r="18" spans="1:14" s="89" customFormat="1" ht="24.95" customHeight="1" x14ac:dyDescent="0.25">
      <c r="A18" s="256" t="s">
        <v>16</v>
      </c>
      <c r="B18" s="257">
        <v>302</v>
      </c>
      <c r="C18" s="258" t="s">
        <v>17</v>
      </c>
      <c r="D18" s="156" t="str">
        <f t="shared" si="0"/>
        <v/>
      </c>
      <c r="E18" s="176"/>
      <c r="F18" s="176"/>
      <c r="G18" s="176"/>
      <c r="H18" s="176"/>
      <c r="I18" s="176"/>
      <c r="J18" s="176"/>
      <c r="K18" s="176"/>
      <c r="M18" s="150"/>
      <c r="N18" s="151" t="s">
        <v>170</v>
      </c>
    </row>
    <row r="19" spans="1:14" s="89" customFormat="1" ht="24.95" customHeight="1" x14ac:dyDescent="0.25">
      <c r="A19" s="256" t="s">
        <v>206</v>
      </c>
      <c r="B19" s="257">
        <v>376</v>
      </c>
      <c r="C19" s="258" t="s">
        <v>207</v>
      </c>
      <c r="D19" s="156" t="str">
        <f t="shared" si="0"/>
        <v/>
      </c>
      <c r="E19" s="176"/>
      <c r="F19" s="176"/>
      <c r="G19" s="176"/>
      <c r="H19" s="176"/>
      <c r="I19" s="176"/>
      <c r="J19" s="176"/>
      <c r="K19" s="176"/>
      <c r="M19" s="150"/>
      <c r="N19" s="151"/>
    </row>
    <row r="20" spans="1:14" s="89" customFormat="1" ht="24.95" customHeight="1" x14ac:dyDescent="0.25">
      <c r="A20" s="256" t="s">
        <v>18</v>
      </c>
      <c r="B20" s="257">
        <v>303</v>
      </c>
      <c r="C20" s="258" t="s">
        <v>19</v>
      </c>
      <c r="D20" s="156" t="str">
        <f t="shared" si="0"/>
        <v/>
      </c>
      <c r="E20" s="176"/>
      <c r="F20" s="176"/>
      <c r="G20" s="176"/>
      <c r="H20" s="176"/>
      <c r="I20" s="176"/>
      <c r="J20" s="176"/>
      <c r="K20" s="176"/>
      <c r="M20" s="92"/>
      <c r="N20" s="194" t="s">
        <v>171</v>
      </c>
    </row>
    <row r="21" spans="1:14" s="89" customFormat="1" ht="24.95" customHeight="1" x14ac:dyDescent="0.25">
      <c r="A21" s="256" t="s">
        <v>20</v>
      </c>
      <c r="B21" s="257">
        <v>304</v>
      </c>
      <c r="C21" s="258" t="s">
        <v>21</v>
      </c>
      <c r="D21" s="156" t="str">
        <f t="shared" si="0"/>
        <v/>
      </c>
      <c r="E21" s="176"/>
      <c r="F21" s="176"/>
      <c r="G21" s="176"/>
      <c r="H21" s="176"/>
      <c r="I21" s="176"/>
      <c r="J21" s="176"/>
      <c r="K21" s="176"/>
      <c r="M21" s="92"/>
      <c r="N21" s="194"/>
    </row>
    <row r="22" spans="1:14" s="89" customFormat="1" ht="24.95" customHeight="1" x14ac:dyDescent="0.25">
      <c r="A22" s="256" t="s">
        <v>22</v>
      </c>
      <c r="B22" s="257">
        <v>305</v>
      </c>
      <c r="C22" s="258" t="s">
        <v>23</v>
      </c>
      <c r="D22" s="156" t="str">
        <f t="shared" si="0"/>
        <v/>
      </c>
      <c r="E22" s="176"/>
      <c r="F22" s="176"/>
      <c r="G22" s="176"/>
      <c r="H22" s="176"/>
      <c r="I22" s="176"/>
      <c r="J22" s="176"/>
      <c r="K22" s="176"/>
      <c r="M22" s="92"/>
      <c r="N22" s="194"/>
    </row>
    <row r="23" spans="1:14" s="89" customFormat="1" ht="24.95" customHeight="1" x14ac:dyDescent="0.25">
      <c r="A23" s="256" t="s">
        <v>24</v>
      </c>
      <c r="B23" s="257">
        <v>306</v>
      </c>
      <c r="C23" s="258" t="s">
        <v>25</v>
      </c>
      <c r="D23" s="156" t="str">
        <f t="shared" si="0"/>
        <v/>
      </c>
      <c r="E23" s="176"/>
      <c r="F23" s="176"/>
      <c r="G23" s="176"/>
      <c r="H23" s="176"/>
      <c r="I23" s="176"/>
      <c r="J23" s="176"/>
      <c r="K23" s="176"/>
      <c r="M23" s="92"/>
      <c r="N23" s="194" t="s">
        <v>172</v>
      </c>
    </row>
    <row r="24" spans="1:14" s="89" customFormat="1" ht="24.95" customHeight="1" x14ac:dyDescent="0.25">
      <c r="A24" s="256" t="s">
        <v>26</v>
      </c>
      <c r="B24" s="257">
        <v>307</v>
      </c>
      <c r="C24" s="258" t="s">
        <v>27</v>
      </c>
      <c r="D24" s="156" t="str">
        <f t="shared" si="0"/>
        <v/>
      </c>
      <c r="E24" s="176"/>
      <c r="F24" s="176"/>
      <c r="G24" s="176"/>
      <c r="H24" s="176"/>
      <c r="I24" s="176"/>
      <c r="J24" s="176"/>
      <c r="K24" s="176"/>
      <c r="M24" s="92"/>
      <c r="N24" s="194"/>
    </row>
    <row r="25" spans="1:14" s="89" customFormat="1" ht="24.95" customHeight="1" x14ac:dyDescent="0.25">
      <c r="A25" s="256" t="s">
        <v>28</v>
      </c>
      <c r="B25" s="257">
        <v>309</v>
      </c>
      <c r="C25" s="258" t="s">
        <v>224</v>
      </c>
      <c r="D25" s="156" t="str">
        <f t="shared" si="0"/>
        <v/>
      </c>
      <c r="E25" s="176"/>
      <c r="F25" s="176"/>
      <c r="G25" s="176"/>
      <c r="H25" s="176"/>
      <c r="I25" s="176"/>
      <c r="J25" s="176"/>
      <c r="K25" s="176"/>
      <c r="M25" s="92"/>
      <c r="N25" s="194" t="s">
        <v>173</v>
      </c>
    </row>
    <row r="26" spans="1:14" s="89" customFormat="1" ht="24.95" customHeight="1" x14ac:dyDescent="0.25">
      <c r="A26" s="256" t="s">
        <v>30</v>
      </c>
      <c r="B26" s="257">
        <v>310</v>
      </c>
      <c r="C26" s="258" t="s">
        <v>31</v>
      </c>
      <c r="D26" s="156" t="str">
        <f t="shared" si="0"/>
        <v/>
      </c>
      <c r="E26" s="176"/>
      <c r="F26" s="176"/>
      <c r="G26" s="176"/>
      <c r="H26" s="176"/>
      <c r="I26" s="176"/>
      <c r="J26" s="176"/>
      <c r="K26" s="176"/>
      <c r="M26" s="92"/>
      <c r="N26" s="194"/>
    </row>
    <row r="27" spans="1:14" s="89" customFormat="1" ht="24.95" customHeight="1" x14ac:dyDescent="0.25">
      <c r="A27" s="256" t="s">
        <v>32</v>
      </c>
      <c r="B27" s="257">
        <v>311</v>
      </c>
      <c r="C27" s="258" t="s">
        <v>33</v>
      </c>
      <c r="D27" s="156" t="str">
        <f t="shared" si="0"/>
        <v/>
      </c>
      <c r="E27" s="176"/>
      <c r="F27" s="176"/>
      <c r="G27" s="176"/>
      <c r="H27" s="176"/>
      <c r="I27" s="176"/>
      <c r="J27" s="176"/>
      <c r="K27" s="176"/>
      <c r="M27" s="92"/>
      <c r="N27" s="194" t="s">
        <v>174</v>
      </c>
    </row>
    <row r="28" spans="1:14" s="89" customFormat="1" ht="24.95" customHeight="1" x14ac:dyDescent="0.25">
      <c r="A28" s="256" t="s">
        <v>34</v>
      </c>
      <c r="B28" s="257">
        <v>312</v>
      </c>
      <c r="C28" s="258" t="s">
        <v>35</v>
      </c>
      <c r="D28" s="156" t="str">
        <f t="shared" si="0"/>
        <v/>
      </c>
      <c r="E28" s="176"/>
      <c r="F28" s="176"/>
      <c r="G28" s="176"/>
      <c r="H28" s="176"/>
      <c r="I28" s="176"/>
      <c r="J28" s="176"/>
      <c r="K28" s="176"/>
      <c r="M28" s="92"/>
      <c r="N28" s="194"/>
    </row>
    <row r="29" spans="1:14" s="89" customFormat="1" ht="24.95" customHeight="1" x14ac:dyDescent="0.25">
      <c r="A29" s="256" t="s">
        <v>36</v>
      </c>
      <c r="B29" s="257">
        <v>313</v>
      </c>
      <c r="C29" s="258" t="s">
        <v>208</v>
      </c>
      <c r="D29" s="156" t="str">
        <f t="shared" si="0"/>
        <v/>
      </c>
      <c r="E29" s="176"/>
      <c r="F29" s="176"/>
      <c r="G29" s="176"/>
      <c r="H29" s="176"/>
      <c r="I29" s="176"/>
      <c r="J29" s="176"/>
      <c r="K29" s="176"/>
      <c r="M29" s="92"/>
      <c r="N29" s="194"/>
    </row>
    <row r="30" spans="1:14" s="89" customFormat="1" ht="24.95" customHeight="1" x14ac:dyDescent="0.25">
      <c r="A30" s="256" t="s">
        <v>37</v>
      </c>
      <c r="B30" s="257">
        <v>314</v>
      </c>
      <c r="C30" s="258" t="s">
        <v>209</v>
      </c>
      <c r="D30" s="156" t="str">
        <f t="shared" si="0"/>
        <v/>
      </c>
      <c r="E30" s="176"/>
      <c r="F30" s="176"/>
      <c r="G30" s="176"/>
      <c r="H30" s="176"/>
      <c r="I30" s="176"/>
      <c r="J30" s="176"/>
      <c r="K30" s="176"/>
      <c r="M30" s="194" t="s">
        <v>186</v>
      </c>
      <c r="N30" s="194"/>
    </row>
    <row r="31" spans="1:14" s="89" customFormat="1" ht="24.95" customHeight="1" x14ac:dyDescent="0.25">
      <c r="A31" s="256" t="s">
        <v>38</v>
      </c>
      <c r="B31" s="257">
        <v>315</v>
      </c>
      <c r="C31" s="258" t="s">
        <v>39</v>
      </c>
      <c r="D31" s="156" t="str">
        <f t="shared" si="0"/>
        <v/>
      </c>
      <c r="E31" s="176"/>
      <c r="F31" s="176"/>
      <c r="G31" s="176"/>
      <c r="H31" s="176"/>
      <c r="I31" s="176"/>
      <c r="J31" s="176"/>
      <c r="K31" s="176"/>
      <c r="M31" s="194"/>
      <c r="N31" s="194"/>
    </row>
    <row r="32" spans="1:14" s="89" customFormat="1" ht="24.95" customHeight="1" x14ac:dyDescent="0.25">
      <c r="A32" s="256" t="s">
        <v>40</v>
      </c>
      <c r="B32" s="257">
        <v>316</v>
      </c>
      <c r="C32" s="258" t="s">
        <v>41</v>
      </c>
      <c r="D32" s="156" t="str">
        <f t="shared" si="0"/>
        <v/>
      </c>
      <c r="E32" s="176"/>
      <c r="F32" s="176"/>
      <c r="G32" s="176"/>
      <c r="H32" s="176"/>
      <c r="I32" s="176"/>
      <c r="J32" s="176"/>
      <c r="K32" s="176"/>
      <c r="M32" s="194"/>
      <c r="N32" s="194"/>
    </row>
    <row r="33" spans="1:23" s="89" customFormat="1" ht="24.95" customHeight="1" x14ac:dyDescent="0.25">
      <c r="A33" s="256" t="s">
        <v>42</v>
      </c>
      <c r="B33" s="257">
        <v>317</v>
      </c>
      <c r="C33" s="258" t="s">
        <v>43</v>
      </c>
      <c r="D33" s="156" t="str">
        <f t="shared" si="0"/>
        <v/>
      </c>
      <c r="E33" s="176"/>
      <c r="F33" s="176"/>
      <c r="G33" s="176"/>
      <c r="H33" s="176"/>
      <c r="I33" s="176"/>
      <c r="J33" s="176"/>
      <c r="K33" s="176"/>
      <c r="M33" s="194"/>
      <c r="N33" s="194"/>
    </row>
    <row r="34" spans="1:23" s="89" customFormat="1" ht="24.95" customHeight="1" x14ac:dyDescent="0.25">
      <c r="A34" s="256" t="s">
        <v>44</v>
      </c>
      <c r="B34" s="257">
        <v>318</v>
      </c>
      <c r="C34" s="258" t="s">
        <v>45</v>
      </c>
      <c r="D34" s="156" t="str">
        <f t="shared" si="0"/>
        <v/>
      </c>
      <c r="E34" s="176"/>
      <c r="F34" s="176"/>
      <c r="G34" s="176"/>
      <c r="H34" s="176"/>
      <c r="I34" s="176"/>
      <c r="J34" s="176"/>
      <c r="K34" s="176"/>
      <c r="M34" s="194"/>
      <c r="N34" s="194"/>
    </row>
    <row r="35" spans="1:23" s="89" customFormat="1" ht="24.95" customHeight="1" x14ac:dyDescent="0.25">
      <c r="A35" s="256" t="s">
        <v>46</v>
      </c>
      <c r="B35" s="257">
        <v>319</v>
      </c>
      <c r="C35" s="258" t="s">
        <v>223</v>
      </c>
      <c r="D35" s="156" t="str">
        <f t="shared" si="0"/>
        <v/>
      </c>
      <c r="E35" s="176"/>
      <c r="F35" s="176"/>
      <c r="G35" s="176"/>
      <c r="H35" s="176"/>
      <c r="I35" s="176"/>
      <c r="J35" s="176"/>
      <c r="K35" s="176"/>
      <c r="M35" s="194"/>
      <c r="N35" s="194"/>
    </row>
    <row r="36" spans="1:23" s="89" customFormat="1" ht="24.95" customHeight="1" x14ac:dyDescent="0.25">
      <c r="A36" s="256" t="s">
        <v>47</v>
      </c>
      <c r="B36" s="257">
        <v>320</v>
      </c>
      <c r="C36" s="258" t="s">
        <v>48</v>
      </c>
      <c r="D36" s="156" t="str">
        <f t="shared" si="0"/>
        <v/>
      </c>
      <c r="E36" s="176"/>
      <c r="F36" s="176"/>
      <c r="G36" s="176"/>
      <c r="H36" s="176"/>
      <c r="I36" s="176"/>
      <c r="J36" s="176"/>
      <c r="K36" s="176"/>
      <c r="M36" s="194"/>
      <c r="N36" s="194"/>
      <c r="O36" s="87"/>
      <c r="P36" s="87"/>
      <c r="Q36" s="87"/>
      <c r="R36" s="87"/>
      <c r="S36" s="87"/>
      <c r="T36" s="87"/>
      <c r="U36" s="87"/>
      <c r="V36" s="87"/>
      <c r="W36" s="87"/>
    </row>
    <row r="37" spans="1:23" s="89" customFormat="1" ht="24.95" customHeight="1" x14ac:dyDescent="0.25">
      <c r="A37" s="256" t="s">
        <v>49</v>
      </c>
      <c r="B37" s="257">
        <v>321</v>
      </c>
      <c r="C37" s="258" t="s">
        <v>50</v>
      </c>
      <c r="D37" s="156" t="str">
        <f t="shared" si="0"/>
        <v/>
      </c>
      <c r="E37" s="176"/>
      <c r="F37" s="176"/>
      <c r="G37" s="176"/>
      <c r="H37" s="176"/>
      <c r="I37" s="176"/>
      <c r="J37" s="176"/>
      <c r="K37" s="176"/>
      <c r="M37" s="194"/>
      <c r="N37" s="194"/>
    </row>
    <row r="38" spans="1:23" s="89" customFormat="1" ht="24.95" customHeight="1" x14ac:dyDescent="0.25">
      <c r="A38" s="256" t="s">
        <v>51</v>
      </c>
      <c r="B38" s="257">
        <v>322</v>
      </c>
      <c r="C38" s="258" t="s">
        <v>52</v>
      </c>
      <c r="D38" s="156" t="str">
        <f t="shared" si="0"/>
        <v/>
      </c>
      <c r="E38" s="176"/>
      <c r="F38" s="176"/>
      <c r="G38" s="176"/>
      <c r="H38" s="176"/>
      <c r="I38" s="176"/>
      <c r="J38" s="176"/>
      <c r="K38" s="176"/>
      <c r="M38" s="194"/>
      <c r="N38" s="194"/>
    </row>
    <row r="39" spans="1:23" s="89" customFormat="1" ht="24.95" customHeight="1" x14ac:dyDescent="0.25">
      <c r="A39" s="256" t="s">
        <v>53</v>
      </c>
      <c r="B39" s="257">
        <v>345</v>
      </c>
      <c r="C39" s="258" t="s">
        <v>54</v>
      </c>
      <c r="D39" s="156" t="str">
        <f t="shared" si="0"/>
        <v/>
      </c>
      <c r="E39" s="176"/>
      <c r="F39" s="176"/>
      <c r="G39" s="176"/>
      <c r="H39" s="176"/>
      <c r="I39" s="176"/>
      <c r="J39" s="176"/>
      <c r="K39" s="176"/>
      <c r="M39" s="93"/>
      <c r="N39" s="93"/>
    </row>
    <row r="40" spans="1:23" s="89" customFormat="1" ht="24.95" customHeight="1" x14ac:dyDescent="0.25">
      <c r="A40" s="256" t="s">
        <v>55</v>
      </c>
      <c r="B40" s="257">
        <v>323</v>
      </c>
      <c r="C40" s="258" t="s">
        <v>56</v>
      </c>
      <c r="D40" s="156" t="str">
        <f t="shared" si="0"/>
        <v/>
      </c>
      <c r="E40" s="176"/>
      <c r="F40" s="176"/>
      <c r="G40" s="176"/>
      <c r="H40" s="176"/>
      <c r="I40" s="176"/>
      <c r="J40" s="176"/>
      <c r="K40" s="176"/>
      <c r="M40" s="92"/>
      <c r="N40" s="194" t="s">
        <v>176</v>
      </c>
    </row>
    <row r="41" spans="1:23" s="89" customFormat="1" ht="24.95" customHeight="1" x14ac:dyDescent="0.25">
      <c r="A41" s="256" t="s">
        <v>57</v>
      </c>
      <c r="B41" s="257">
        <v>324</v>
      </c>
      <c r="C41" s="258" t="s">
        <v>58</v>
      </c>
      <c r="D41" s="156" t="str">
        <f t="shared" si="0"/>
        <v/>
      </c>
      <c r="E41" s="176"/>
      <c r="F41" s="176"/>
      <c r="G41" s="176"/>
      <c r="H41" s="176"/>
      <c r="I41" s="176"/>
      <c r="J41" s="176"/>
      <c r="K41" s="176"/>
      <c r="M41" s="92"/>
      <c r="N41" s="194"/>
    </row>
    <row r="42" spans="1:23" s="89" customFormat="1" ht="24.95" customHeight="1" x14ac:dyDescent="0.25">
      <c r="A42" s="256" t="s">
        <v>59</v>
      </c>
      <c r="B42" s="257">
        <v>325</v>
      </c>
      <c r="C42" s="258" t="s">
        <v>60</v>
      </c>
      <c r="D42" s="156" t="str">
        <f t="shared" si="0"/>
        <v/>
      </c>
      <c r="E42" s="176"/>
      <c r="F42" s="176"/>
      <c r="G42" s="176"/>
      <c r="H42" s="176"/>
      <c r="I42" s="176"/>
      <c r="J42" s="176"/>
      <c r="K42" s="176"/>
      <c r="M42" s="92"/>
      <c r="N42" s="194" t="s">
        <v>177</v>
      </c>
    </row>
    <row r="43" spans="1:23" s="89" customFormat="1" ht="24.95" customHeight="1" x14ac:dyDescent="0.25">
      <c r="A43" s="256" t="s">
        <v>61</v>
      </c>
      <c r="B43" s="257">
        <v>326</v>
      </c>
      <c r="C43" s="258" t="s">
        <v>62</v>
      </c>
      <c r="D43" s="156" t="str">
        <f t="shared" si="0"/>
        <v/>
      </c>
      <c r="E43" s="176"/>
      <c r="F43" s="176"/>
      <c r="G43" s="176"/>
      <c r="H43" s="176"/>
      <c r="I43" s="176"/>
      <c r="J43" s="176"/>
      <c r="K43" s="176"/>
      <c r="M43" s="92"/>
      <c r="N43" s="194"/>
    </row>
    <row r="44" spans="1:23" s="89" customFormat="1" ht="33" customHeight="1" x14ac:dyDescent="0.25">
      <c r="A44" s="256" t="s">
        <v>116</v>
      </c>
      <c r="B44" s="257">
        <v>359</v>
      </c>
      <c r="C44" s="258" t="s">
        <v>241</v>
      </c>
      <c r="D44" s="156" t="str">
        <f t="shared" si="0"/>
        <v/>
      </c>
      <c r="E44" s="176"/>
      <c r="F44" s="176"/>
      <c r="G44" s="176"/>
      <c r="H44" s="176"/>
      <c r="I44" s="176"/>
      <c r="J44" s="176"/>
      <c r="K44" s="176"/>
      <c r="M44" s="92"/>
      <c r="N44" s="194" t="s">
        <v>178</v>
      </c>
    </row>
    <row r="45" spans="1:23" s="89" customFormat="1" ht="24.95" customHeight="1" x14ac:dyDescent="0.25">
      <c r="A45" s="256" t="s">
        <v>63</v>
      </c>
      <c r="B45" s="257">
        <v>327</v>
      </c>
      <c r="C45" s="258" t="s">
        <v>64</v>
      </c>
      <c r="D45" s="156" t="str">
        <f t="shared" si="0"/>
        <v/>
      </c>
      <c r="E45" s="176"/>
      <c r="F45" s="176"/>
      <c r="G45" s="176"/>
      <c r="H45" s="176"/>
      <c r="I45" s="176"/>
      <c r="J45" s="176"/>
      <c r="K45" s="176"/>
      <c r="M45" s="92"/>
      <c r="N45" s="194"/>
    </row>
    <row r="46" spans="1:23" s="89" customFormat="1" ht="24.95" customHeight="1" x14ac:dyDescent="0.25">
      <c r="A46" s="256" t="s">
        <v>65</v>
      </c>
      <c r="B46" s="257">
        <v>328</v>
      </c>
      <c r="C46" s="258" t="s">
        <v>66</v>
      </c>
      <c r="D46" s="156" t="str">
        <f t="shared" si="0"/>
        <v/>
      </c>
      <c r="E46" s="176"/>
      <c r="F46" s="176"/>
      <c r="G46" s="176"/>
      <c r="H46" s="176"/>
      <c r="I46" s="176"/>
      <c r="J46" s="176"/>
      <c r="K46" s="176"/>
      <c r="M46" s="92"/>
      <c r="N46" s="194" t="s">
        <v>179</v>
      </c>
    </row>
    <row r="47" spans="1:23" s="89" customFormat="1" ht="24.95" customHeight="1" x14ac:dyDescent="0.25">
      <c r="A47" s="256" t="s">
        <v>67</v>
      </c>
      <c r="B47" s="257">
        <v>329</v>
      </c>
      <c r="C47" s="258" t="s">
        <v>68</v>
      </c>
      <c r="D47" s="156" t="str">
        <f t="shared" si="0"/>
        <v/>
      </c>
      <c r="E47" s="176"/>
      <c r="F47" s="176"/>
      <c r="G47" s="176"/>
      <c r="H47" s="176"/>
      <c r="I47" s="176"/>
      <c r="J47" s="176"/>
      <c r="K47" s="176"/>
      <c r="M47" s="92"/>
      <c r="N47" s="194"/>
    </row>
    <row r="48" spans="1:23" s="89" customFormat="1" ht="24.95" customHeight="1" x14ac:dyDescent="0.25">
      <c r="A48" s="256" t="s">
        <v>69</v>
      </c>
      <c r="B48" s="257">
        <v>330</v>
      </c>
      <c r="C48" s="258" t="s">
        <v>225</v>
      </c>
      <c r="D48" s="156" t="str">
        <f t="shared" si="0"/>
        <v/>
      </c>
      <c r="E48" s="176"/>
      <c r="F48" s="176"/>
      <c r="G48" s="176"/>
      <c r="H48" s="176"/>
      <c r="I48" s="176"/>
      <c r="J48" s="176"/>
      <c r="K48" s="176"/>
      <c r="M48" s="92"/>
      <c r="N48" s="150"/>
    </row>
    <row r="49" spans="1:14" s="89" customFormat="1" ht="24.95" customHeight="1" x14ac:dyDescent="0.25">
      <c r="A49" s="256" t="s">
        <v>72</v>
      </c>
      <c r="B49" s="257">
        <v>333</v>
      </c>
      <c r="C49" s="258" t="s">
        <v>73</v>
      </c>
      <c r="D49" s="156" t="str">
        <f t="shared" si="0"/>
        <v/>
      </c>
      <c r="E49" s="176"/>
      <c r="F49" s="176"/>
      <c r="G49" s="176"/>
      <c r="H49" s="176"/>
      <c r="I49" s="176"/>
      <c r="J49" s="176"/>
      <c r="K49" s="176"/>
      <c r="M49" s="92"/>
      <c r="N49" s="151" t="s">
        <v>134</v>
      </c>
    </row>
    <row r="50" spans="1:14" s="89" customFormat="1" ht="24.95" customHeight="1" x14ac:dyDescent="0.25">
      <c r="A50" s="256" t="s">
        <v>74</v>
      </c>
      <c r="B50" s="257">
        <v>334</v>
      </c>
      <c r="C50" s="258" t="s">
        <v>222</v>
      </c>
      <c r="D50" s="156" t="str">
        <f t="shared" si="0"/>
        <v/>
      </c>
      <c r="E50" s="176"/>
      <c r="F50" s="176"/>
      <c r="G50" s="176"/>
      <c r="H50" s="176"/>
      <c r="I50" s="176"/>
      <c r="J50" s="176"/>
      <c r="K50" s="176"/>
      <c r="M50" s="92"/>
      <c r="N50" s="150"/>
    </row>
    <row r="51" spans="1:14" s="89" customFormat="1" ht="24.95" customHeight="1" x14ac:dyDescent="0.25">
      <c r="A51" s="256" t="s">
        <v>75</v>
      </c>
      <c r="B51" s="257">
        <v>335</v>
      </c>
      <c r="C51" s="258" t="s">
        <v>210</v>
      </c>
      <c r="D51" s="156" t="str">
        <f t="shared" si="0"/>
        <v/>
      </c>
      <c r="E51" s="176"/>
      <c r="F51" s="176"/>
      <c r="G51" s="176"/>
      <c r="H51" s="176"/>
      <c r="I51" s="176"/>
      <c r="J51" s="176"/>
      <c r="K51" s="176"/>
      <c r="M51" s="151" t="s">
        <v>78</v>
      </c>
      <c r="N51" s="92"/>
    </row>
    <row r="52" spans="1:14" s="89" customFormat="1" ht="24.95" customHeight="1" x14ac:dyDescent="0.25">
      <c r="A52" s="256" t="s">
        <v>76</v>
      </c>
      <c r="B52" s="257">
        <v>336</v>
      </c>
      <c r="C52" s="258" t="s">
        <v>77</v>
      </c>
      <c r="D52" s="156" t="str">
        <f t="shared" si="0"/>
        <v/>
      </c>
      <c r="E52" s="176"/>
      <c r="F52" s="176"/>
      <c r="G52" s="176"/>
      <c r="H52" s="176"/>
      <c r="I52" s="176"/>
      <c r="J52" s="176"/>
      <c r="K52" s="176"/>
      <c r="M52" s="151"/>
      <c r="N52" s="92"/>
    </row>
    <row r="53" spans="1:14" s="89" customFormat="1" ht="24.95" customHeight="1" x14ac:dyDescent="0.25">
      <c r="A53" s="256" t="s">
        <v>79</v>
      </c>
      <c r="B53" s="257">
        <v>337</v>
      </c>
      <c r="C53" s="258" t="s">
        <v>226</v>
      </c>
      <c r="D53" s="156" t="str">
        <f t="shared" si="0"/>
        <v/>
      </c>
      <c r="E53" s="176"/>
      <c r="F53" s="176"/>
      <c r="G53" s="176"/>
      <c r="H53" s="176"/>
      <c r="I53" s="176"/>
      <c r="J53" s="176"/>
      <c r="K53" s="176"/>
      <c r="M53" s="92"/>
      <c r="N53" s="92"/>
    </row>
    <row r="54" spans="1:14" s="89" customFormat="1" ht="24.95" customHeight="1" x14ac:dyDescent="0.25">
      <c r="A54" s="256" t="s">
        <v>81</v>
      </c>
      <c r="B54" s="257">
        <v>339</v>
      </c>
      <c r="C54" s="258" t="s">
        <v>82</v>
      </c>
      <c r="D54" s="156" t="str">
        <f t="shared" si="0"/>
        <v/>
      </c>
      <c r="E54" s="176"/>
      <c r="F54" s="176"/>
      <c r="G54" s="176"/>
      <c r="H54" s="176"/>
      <c r="I54" s="176"/>
      <c r="J54" s="176"/>
      <c r="K54" s="176"/>
      <c r="M54" s="92"/>
      <c r="N54" s="92"/>
    </row>
    <row r="55" spans="1:14" s="89" customFormat="1" ht="24.95" customHeight="1" x14ac:dyDescent="0.25">
      <c r="A55" s="256" t="s">
        <v>83</v>
      </c>
      <c r="B55" s="257">
        <v>340</v>
      </c>
      <c r="C55" s="258" t="s">
        <v>84</v>
      </c>
      <c r="D55" s="156" t="str">
        <f t="shared" si="0"/>
        <v/>
      </c>
      <c r="E55" s="176"/>
      <c r="F55" s="176"/>
      <c r="G55" s="176"/>
      <c r="H55" s="176"/>
      <c r="I55" s="176"/>
      <c r="J55" s="176"/>
      <c r="K55" s="176"/>
      <c r="M55" s="92"/>
      <c r="N55" s="92"/>
    </row>
    <row r="56" spans="1:14" s="89" customFormat="1" ht="24.95" customHeight="1" x14ac:dyDescent="0.25">
      <c r="A56" s="256" t="s">
        <v>212</v>
      </c>
      <c r="B56" s="257">
        <v>373</v>
      </c>
      <c r="C56" s="258" t="s">
        <v>214</v>
      </c>
      <c r="D56" s="156" t="str">
        <f t="shared" si="0"/>
        <v/>
      </c>
      <c r="E56" s="176"/>
      <c r="F56" s="176"/>
      <c r="G56" s="176"/>
      <c r="H56" s="176"/>
      <c r="I56" s="176"/>
      <c r="J56" s="176"/>
      <c r="K56" s="176"/>
      <c r="M56" s="92"/>
      <c r="N56" s="92"/>
    </row>
    <row r="57" spans="1:14" s="89" customFormat="1" ht="24.95" customHeight="1" x14ac:dyDescent="0.25">
      <c r="A57" s="256" t="s">
        <v>87</v>
      </c>
      <c r="B57" s="257">
        <v>342</v>
      </c>
      <c r="C57" s="258" t="s">
        <v>88</v>
      </c>
      <c r="D57" s="156" t="str">
        <f t="shared" si="0"/>
        <v/>
      </c>
      <c r="E57" s="176"/>
      <c r="F57" s="176"/>
      <c r="G57" s="176"/>
      <c r="H57" s="176"/>
      <c r="I57" s="176"/>
      <c r="J57" s="176"/>
      <c r="K57" s="176"/>
      <c r="M57" s="92"/>
      <c r="N57" s="92"/>
    </row>
    <row r="58" spans="1:14" s="89" customFormat="1" ht="24.95" customHeight="1" x14ac:dyDescent="0.25">
      <c r="A58" s="256" t="s">
        <v>89</v>
      </c>
      <c r="B58" s="257">
        <v>343</v>
      </c>
      <c r="C58" s="258" t="s">
        <v>90</v>
      </c>
      <c r="D58" s="156" t="str">
        <f t="shared" si="0"/>
        <v/>
      </c>
      <c r="E58" s="176"/>
      <c r="F58" s="176"/>
      <c r="G58" s="176"/>
      <c r="H58" s="176"/>
      <c r="I58" s="176"/>
      <c r="J58" s="176"/>
      <c r="K58" s="176"/>
      <c r="M58" s="92"/>
      <c r="N58" s="92"/>
    </row>
    <row r="59" spans="1:14" s="89" customFormat="1" ht="24.95" customHeight="1" x14ac:dyDescent="0.25">
      <c r="A59" s="256" t="s">
        <v>91</v>
      </c>
      <c r="B59" s="257">
        <v>344</v>
      </c>
      <c r="C59" s="258" t="s">
        <v>92</v>
      </c>
      <c r="D59" s="156" t="str">
        <f t="shared" si="0"/>
        <v/>
      </c>
      <c r="E59" s="176"/>
      <c r="F59" s="176"/>
      <c r="G59" s="176"/>
      <c r="H59" s="176"/>
      <c r="I59" s="176"/>
      <c r="J59" s="176"/>
      <c r="K59" s="176"/>
      <c r="M59" s="92"/>
      <c r="N59" s="92"/>
    </row>
    <row r="60" spans="1:14" s="88" customFormat="1" ht="24.95" customHeight="1" x14ac:dyDescent="0.25">
      <c r="A60" s="256" t="s">
        <v>93</v>
      </c>
      <c r="B60" s="257">
        <v>346</v>
      </c>
      <c r="C60" s="258" t="s">
        <v>94</v>
      </c>
      <c r="D60" s="156" t="str">
        <f t="shared" si="0"/>
        <v/>
      </c>
      <c r="E60" s="176"/>
      <c r="F60" s="176"/>
      <c r="G60" s="176"/>
      <c r="H60" s="176"/>
      <c r="I60" s="176"/>
      <c r="J60" s="176"/>
      <c r="K60" s="176"/>
      <c r="M60" s="92"/>
      <c r="N60" s="38"/>
    </row>
    <row r="61" spans="1:14" ht="24.95" customHeight="1" x14ac:dyDescent="0.25">
      <c r="A61" s="256" t="s">
        <v>95</v>
      </c>
      <c r="B61" s="257">
        <v>347</v>
      </c>
      <c r="C61" s="258" t="s">
        <v>227</v>
      </c>
      <c r="D61" s="156" t="str">
        <f t="shared" si="0"/>
        <v/>
      </c>
      <c r="E61" s="176"/>
      <c r="F61" s="176"/>
      <c r="G61" s="176"/>
      <c r="H61" s="176"/>
      <c r="I61" s="176"/>
      <c r="J61" s="176"/>
      <c r="K61" s="176"/>
      <c r="L61" s="62"/>
      <c r="M61" s="38"/>
    </row>
    <row r="62" spans="1:14" ht="24.95" customHeight="1" x14ac:dyDescent="0.25">
      <c r="A62" s="256" t="s">
        <v>115</v>
      </c>
      <c r="B62" s="257">
        <v>358</v>
      </c>
      <c r="C62" s="258" t="s">
        <v>216</v>
      </c>
      <c r="D62" s="156" t="str">
        <f t="shared" si="0"/>
        <v/>
      </c>
      <c r="E62" s="176"/>
      <c r="F62" s="176"/>
      <c r="G62" s="176"/>
      <c r="H62" s="176"/>
      <c r="I62" s="176"/>
      <c r="J62" s="176"/>
      <c r="K62" s="176"/>
      <c r="L62" s="62"/>
    </row>
    <row r="63" spans="1:14" ht="24.95" customHeight="1" x14ac:dyDescent="0.25">
      <c r="A63" s="256" t="s">
        <v>96</v>
      </c>
      <c r="B63" s="257">
        <v>348</v>
      </c>
      <c r="C63" s="258" t="s">
        <v>97</v>
      </c>
      <c r="D63" s="156" t="str">
        <f t="shared" si="0"/>
        <v/>
      </c>
      <c r="E63" s="176"/>
      <c r="F63" s="176"/>
      <c r="G63" s="176"/>
      <c r="H63" s="176"/>
      <c r="I63" s="176"/>
      <c r="J63" s="176"/>
      <c r="K63" s="176"/>
      <c r="L63" s="62"/>
    </row>
    <row r="64" spans="1:14" ht="24.95" customHeight="1" x14ac:dyDescent="0.25">
      <c r="A64" s="256" t="s">
        <v>98</v>
      </c>
      <c r="B64" s="257">
        <v>349</v>
      </c>
      <c r="C64" s="258" t="s">
        <v>99</v>
      </c>
      <c r="D64" s="156" t="str">
        <f t="shared" si="0"/>
        <v/>
      </c>
      <c r="E64" s="176"/>
      <c r="F64" s="176"/>
      <c r="G64" s="176"/>
      <c r="H64" s="176"/>
      <c r="I64" s="176"/>
      <c r="J64" s="176"/>
      <c r="K64" s="176"/>
      <c r="L64" s="62"/>
    </row>
    <row r="65" spans="1:12" ht="24.95" customHeight="1" x14ac:dyDescent="0.25">
      <c r="A65" s="256" t="s">
        <v>80</v>
      </c>
      <c r="B65" s="257">
        <v>338</v>
      </c>
      <c r="C65" s="258" t="s">
        <v>217</v>
      </c>
      <c r="D65" s="156" t="str">
        <f t="shared" si="0"/>
        <v/>
      </c>
      <c r="E65" s="176"/>
      <c r="F65" s="176"/>
      <c r="G65" s="176"/>
      <c r="H65" s="176"/>
      <c r="I65" s="176"/>
      <c r="J65" s="176"/>
      <c r="K65" s="176"/>
      <c r="L65" s="62"/>
    </row>
    <row r="66" spans="1:12" ht="24.95" customHeight="1" x14ac:dyDescent="0.25">
      <c r="A66" s="256" t="s">
        <v>102</v>
      </c>
      <c r="B66" s="257">
        <v>351</v>
      </c>
      <c r="C66" s="258" t="s">
        <v>218</v>
      </c>
      <c r="D66" s="156" t="str">
        <f t="shared" si="0"/>
        <v/>
      </c>
      <c r="E66" s="176"/>
      <c r="F66" s="176"/>
      <c r="G66" s="176"/>
      <c r="H66" s="176"/>
      <c r="I66" s="176"/>
      <c r="J66" s="176"/>
      <c r="K66" s="176"/>
      <c r="L66" s="62"/>
    </row>
    <row r="67" spans="1:12" ht="24.95" customHeight="1" x14ac:dyDescent="0.25">
      <c r="A67" s="256" t="s">
        <v>103</v>
      </c>
      <c r="B67" s="257">
        <v>352</v>
      </c>
      <c r="C67" s="258" t="s">
        <v>104</v>
      </c>
      <c r="D67" s="156" t="str">
        <f t="shared" si="0"/>
        <v/>
      </c>
      <c r="E67" s="176"/>
      <c r="F67" s="176"/>
      <c r="G67" s="176"/>
      <c r="H67" s="176"/>
      <c r="I67" s="176"/>
      <c r="J67" s="176"/>
      <c r="K67" s="176"/>
      <c r="L67" s="62"/>
    </row>
    <row r="68" spans="1:12" ht="24.95" customHeight="1" x14ac:dyDescent="0.25">
      <c r="A68" s="256" t="s">
        <v>105</v>
      </c>
      <c r="B68" s="257">
        <v>353</v>
      </c>
      <c r="C68" s="258" t="s">
        <v>228</v>
      </c>
      <c r="D68" s="156" t="str">
        <f t="shared" si="0"/>
        <v/>
      </c>
      <c r="E68" s="176"/>
      <c r="F68" s="176"/>
      <c r="G68" s="176"/>
      <c r="H68" s="176"/>
      <c r="I68" s="176"/>
      <c r="J68" s="176"/>
      <c r="K68" s="176"/>
      <c r="L68" s="62"/>
    </row>
    <row r="69" spans="1:12" ht="24.95" customHeight="1" x14ac:dyDescent="0.25">
      <c r="A69" s="256" t="s">
        <v>107</v>
      </c>
      <c r="B69" s="257">
        <v>354</v>
      </c>
      <c r="C69" s="258" t="s">
        <v>108</v>
      </c>
      <c r="D69" s="156" t="str">
        <f t="shared" si="0"/>
        <v/>
      </c>
      <c r="E69" s="176"/>
      <c r="F69" s="176"/>
      <c r="G69" s="176"/>
      <c r="H69" s="176"/>
      <c r="I69" s="176"/>
      <c r="J69" s="176"/>
      <c r="K69" s="176"/>
      <c r="L69" s="62"/>
    </row>
    <row r="70" spans="1:12" ht="24.95" customHeight="1" x14ac:dyDescent="0.25">
      <c r="A70" s="256" t="s">
        <v>109</v>
      </c>
      <c r="B70" s="257">
        <v>355</v>
      </c>
      <c r="C70" s="258" t="s">
        <v>110</v>
      </c>
      <c r="D70" s="156" t="str">
        <f t="shared" si="0"/>
        <v/>
      </c>
      <c r="E70" s="176"/>
      <c r="F70" s="176"/>
      <c r="G70" s="176"/>
      <c r="H70" s="176"/>
      <c r="I70" s="176"/>
      <c r="J70" s="176"/>
      <c r="K70" s="176"/>
      <c r="L70" s="62"/>
    </row>
    <row r="71" spans="1:12" ht="24.95" customHeight="1" x14ac:dyDescent="0.25">
      <c r="A71" s="256" t="s">
        <v>111</v>
      </c>
      <c r="B71" s="257">
        <v>356</v>
      </c>
      <c r="C71" s="258" t="s">
        <v>112</v>
      </c>
      <c r="D71" s="156" t="str">
        <f t="shared" si="0"/>
        <v/>
      </c>
      <c r="E71" s="176"/>
      <c r="F71" s="176"/>
      <c r="G71" s="176"/>
      <c r="H71" s="176"/>
      <c r="I71" s="176"/>
      <c r="J71" s="176"/>
      <c r="K71" s="176"/>
      <c r="L71" s="62"/>
    </row>
    <row r="72" spans="1:12" ht="24.95" customHeight="1" x14ac:dyDescent="0.25">
      <c r="A72" s="256" t="s">
        <v>229</v>
      </c>
      <c r="B72" s="257">
        <v>374</v>
      </c>
      <c r="C72" s="258" t="s">
        <v>230</v>
      </c>
      <c r="D72" s="156" t="str">
        <f t="shared" si="0"/>
        <v/>
      </c>
      <c r="E72" s="176"/>
      <c r="F72" s="176"/>
      <c r="G72" s="176"/>
      <c r="H72" s="176"/>
      <c r="I72" s="176"/>
      <c r="J72" s="176"/>
      <c r="K72" s="176"/>
      <c r="L72" s="62"/>
    </row>
    <row r="73" spans="1:12" ht="24.95" customHeight="1" x14ac:dyDescent="0.25">
      <c r="A73" s="256" t="s">
        <v>113</v>
      </c>
      <c r="B73" s="257">
        <v>357</v>
      </c>
      <c r="C73" s="258" t="s">
        <v>114</v>
      </c>
      <c r="D73" s="156" t="str">
        <f t="shared" si="0"/>
        <v/>
      </c>
      <c r="E73" s="176"/>
      <c r="F73" s="176"/>
      <c r="G73" s="176"/>
      <c r="H73" s="176"/>
      <c r="I73" s="176"/>
      <c r="J73" s="176"/>
      <c r="K73" s="176"/>
      <c r="L73" s="62"/>
    </row>
    <row r="74" spans="1:12" ht="24.95" customHeight="1" x14ac:dyDescent="0.25">
      <c r="A74" s="256" t="s">
        <v>120</v>
      </c>
      <c r="B74" s="257">
        <v>361</v>
      </c>
      <c r="C74" s="258" t="s">
        <v>219</v>
      </c>
      <c r="D74" s="156" t="str">
        <f t="shared" si="0"/>
        <v/>
      </c>
      <c r="E74" s="176"/>
      <c r="F74" s="176"/>
      <c r="G74" s="176"/>
      <c r="H74" s="176"/>
      <c r="I74" s="176"/>
      <c r="J74" s="176"/>
      <c r="K74" s="176"/>
      <c r="L74" s="62"/>
    </row>
    <row r="75" spans="1:12" ht="24.95" customHeight="1" x14ac:dyDescent="0.25">
      <c r="A75" s="256" t="s">
        <v>121</v>
      </c>
      <c r="B75" s="257">
        <v>362</v>
      </c>
      <c r="C75" s="258" t="s">
        <v>231</v>
      </c>
      <c r="D75" s="156" t="str">
        <f t="shared" si="0"/>
        <v/>
      </c>
      <c r="E75" s="176"/>
      <c r="F75" s="176"/>
      <c r="G75" s="176"/>
      <c r="H75" s="176"/>
      <c r="I75" s="176"/>
      <c r="J75" s="176"/>
      <c r="K75" s="176"/>
      <c r="L75" s="62"/>
    </row>
    <row r="76" spans="1:12" ht="24.95" customHeight="1" x14ac:dyDescent="0.25">
      <c r="A76" s="256" t="s">
        <v>123</v>
      </c>
      <c r="B76" s="257">
        <v>364</v>
      </c>
      <c r="C76" s="258" t="s">
        <v>220</v>
      </c>
      <c r="D76" s="156" t="str">
        <f t="shared" si="0"/>
        <v/>
      </c>
      <c r="E76" s="176"/>
      <c r="F76" s="176"/>
      <c r="G76" s="176"/>
      <c r="H76" s="176"/>
      <c r="I76" s="176"/>
      <c r="J76" s="176"/>
      <c r="K76" s="176"/>
      <c r="L76" s="62"/>
    </row>
    <row r="77" spans="1:12" ht="24.95" customHeight="1" x14ac:dyDescent="0.25">
      <c r="A77" s="256" t="s">
        <v>124</v>
      </c>
      <c r="B77" s="257">
        <v>365</v>
      </c>
      <c r="C77" s="258" t="s">
        <v>125</v>
      </c>
      <c r="D77" s="156" t="str">
        <f t="shared" si="0"/>
        <v/>
      </c>
      <c r="E77" s="176"/>
      <c r="F77" s="176"/>
      <c r="G77" s="176"/>
      <c r="H77" s="176"/>
      <c r="I77" s="176"/>
      <c r="J77" s="176"/>
      <c r="K77" s="176"/>
      <c r="L77" s="62"/>
    </row>
    <row r="78" spans="1:12" ht="24.95" customHeight="1" x14ac:dyDescent="0.25">
      <c r="A78" s="256" t="s">
        <v>126</v>
      </c>
      <c r="B78" s="257">
        <v>366</v>
      </c>
      <c r="C78" s="258" t="s">
        <v>232</v>
      </c>
      <c r="D78" s="156" t="str">
        <f t="shared" si="0"/>
        <v/>
      </c>
      <c r="E78" s="176"/>
      <c r="F78" s="176"/>
      <c r="G78" s="176"/>
      <c r="H78" s="176"/>
      <c r="I78" s="176"/>
      <c r="J78" s="176"/>
      <c r="K78" s="176"/>
      <c r="L78" s="62"/>
    </row>
    <row r="79" spans="1:12" ht="24.95" customHeight="1" x14ac:dyDescent="0.25">
      <c r="A79" s="256" t="s">
        <v>127</v>
      </c>
      <c r="B79" s="257">
        <v>368</v>
      </c>
      <c r="C79" s="258" t="s">
        <v>128</v>
      </c>
      <c r="D79" s="156" t="str">
        <f t="shared" si="0"/>
        <v/>
      </c>
      <c r="E79" s="176"/>
      <c r="F79" s="176"/>
      <c r="G79" s="176"/>
      <c r="H79" s="176"/>
      <c r="I79" s="176"/>
      <c r="J79" s="176"/>
      <c r="K79" s="176"/>
      <c r="L79" s="62"/>
    </row>
    <row r="80" spans="1:12" ht="41.25" customHeight="1" x14ac:dyDescent="0.25">
      <c r="A80" s="259" t="s">
        <v>180</v>
      </c>
      <c r="B80" s="260"/>
      <c r="C80" s="260"/>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9" t="s">
        <v>233</v>
      </c>
      <c r="B95" s="240"/>
      <c r="C95" s="240"/>
      <c r="D95" s="158">
        <f>SUM(D17:D94)</f>
        <v>0</v>
      </c>
      <c r="E95" s="103">
        <f t="shared" ref="E95:K95" si="2">SUM(E17:E94)</f>
        <v>0</v>
      </c>
      <c r="F95" s="103">
        <f t="shared" si="2"/>
        <v>0</v>
      </c>
      <c r="G95" s="103">
        <f t="shared" si="2"/>
        <v>0</v>
      </c>
      <c r="H95" s="103">
        <f t="shared" si="2"/>
        <v>0</v>
      </c>
      <c r="I95" s="103">
        <f t="shared" si="2"/>
        <v>0</v>
      </c>
      <c r="J95" s="103">
        <f t="shared" si="2"/>
        <v>0</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Y113"/>
  <sheetViews>
    <sheetView showGridLines="0" zoomScale="65" zoomScaleNormal="65" zoomScaleSheetLayoutView="100" workbookViewId="0">
      <selection activeCell="D11" sqref="D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05" t="s">
        <v>147</v>
      </c>
      <c r="N1" s="205"/>
    </row>
    <row r="2" spans="1:25" ht="30" customHeight="1" x14ac:dyDescent="0.25">
      <c r="A2" s="227" t="s">
        <v>200</v>
      </c>
      <c r="B2" s="227"/>
      <c r="C2" s="227"/>
      <c r="D2" s="227"/>
      <c r="E2" s="227"/>
      <c r="F2" s="74"/>
      <c r="G2" s="249" t="s">
        <v>142</v>
      </c>
      <c r="H2" s="250"/>
      <c r="I2" s="250"/>
      <c r="J2" s="250"/>
      <c r="K2" s="162">
        <f>D95</f>
        <v>0</v>
      </c>
      <c r="M2" s="194" t="s">
        <v>183</v>
      </c>
      <c r="N2" s="194"/>
    </row>
    <row r="3" spans="1:25" ht="30" customHeight="1" x14ac:dyDescent="0.25">
      <c r="A3" s="227"/>
      <c r="B3" s="227"/>
      <c r="C3" s="227"/>
      <c r="D3" s="227"/>
      <c r="E3" s="227"/>
      <c r="F3" s="74"/>
      <c r="G3" s="251" t="s">
        <v>184</v>
      </c>
      <c r="H3" s="252"/>
      <c r="I3" s="252"/>
      <c r="J3" s="252"/>
      <c r="K3" s="60"/>
      <c r="M3" s="222" t="s">
        <v>130</v>
      </c>
      <c r="N3" s="222"/>
    </row>
    <row r="4" spans="1:25" ht="30" customHeight="1" x14ac:dyDescent="0.25">
      <c r="A4" s="227"/>
      <c r="B4" s="227"/>
      <c r="C4" s="227"/>
      <c r="D4" s="227"/>
      <c r="E4" s="227"/>
      <c r="F4" s="74"/>
      <c r="G4" s="247" t="s">
        <v>185</v>
      </c>
      <c r="H4" s="248"/>
      <c r="I4" s="248"/>
      <c r="J4" s="248"/>
      <c r="K4" s="60"/>
      <c r="L4" s="65"/>
      <c r="M4" s="194" t="s">
        <v>188</v>
      </c>
      <c r="N4" s="194"/>
      <c r="O4" s="61"/>
      <c r="P4" s="61"/>
      <c r="Q4" s="61"/>
      <c r="R4" s="61"/>
      <c r="S4" s="61"/>
      <c r="T4" s="61"/>
      <c r="U4" s="61"/>
      <c r="V4" s="61"/>
      <c r="W4" s="61"/>
      <c r="X4" s="61"/>
      <c r="Y4" s="61"/>
    </row>
    <row r="5" spans="1:25" ht="30" customHeight="1" x14ac:dyDescent="0.25">
      <c r="A5" s="221"/>
      <c r="B5" s="221"/>
      <c r="C5" s="221"/>
      <c r="D5" s="221"/>
      <c r="E5" s="221"/>
      <c r="F5" s="74"/>
      <c r="G5" s="247" t="s">
        <v>187</v>
      </c>
      <c r="H5" s="248"/>
      <c r="I5" s="248"/>
      <c r="J5" s="248"/>
      <c r="K5" s="60"/>
      <c r="L5" s="59"/>
      <c r="M5" s="194" t="s">
        <v>189</v>
      </c>
      <c r="N5" s="194"/>
      <c r="O5" s="61"/>
      <c r="P5" s="61"/>
      <c r="Q5" s="61"/>
      <c r="R5" s="61"/>
      <c r="S5" s="61"/>
      <c r="T5" s="61"/>
      <c r="U5" s="61"/>
      <c r="V5" s="61"/>
      <c r="W5" s="61"/>
      <c r="X5" s="61"/>
      <c r="Y5" s="61"/>
    </row>
    <row r="6" spans="1:25" ht="43.5" customHeight="1" thickBot="1" x14ac:dyDescent="0.3">
      <c r="F6" s="74"/>
      <c r="G6" s="243" t="s">
        <v>143</v>
      </c>
      <c r="H6" s="244"/>
      <c r="I6" s="244"/>
      <c r="J6" s="244"/>
      <c r="K6" s="163">
        <f>SUM(K2:K5)</f>
        <v>0</v>
      </c>
      <c r="L6" s="59"/>
      <c r="M6" s="194" t="s">
        <v>146</v>
      </c>
      <c r="N6" s="194"/>
      <c r="O6" s="67"/>
      <c r="P6" s="67"/>
      <c r="Q6" s="67"/>
      <c r="R6" s="67"/>
      <c r="S6" s="67"/>
      <c r="T6" s="67"/>
      <c r="U6" s="67"/>
      <c r="V6" s="67"/>
      <c r="W6" s="67"/>
      <c r="X6" s="67"/>
      <c r="Y6" s="67"/>
    </row>
    <row r="7" spans="1:25" ht="66" customHeight="1" thickBot="1" x14ac:dyDescent="0.3">
      <c r="A7" s="74"/>
      <c r="B7" s="74"/>
      <c r="D7" s="74" t="s">
        <v>235</v>
      </c>
      <c r="F7" s="74"/>
      <c r="G7" s="243" t="s">
        <v>144</v>
      </c>
      <c r="H7" s="244"/>
      <c r="I7" s="244"/>
      <c r="J7" s="244"/>
      <c r="K7" s="164"/>
      <c r="M7" s="194" t="s">
        <v>190</v>
      </c>
      <c r="N7" s="194"/>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45"/>
      <c r="B9" s="209" t="s">
        <v>149</v>
      </c>
      <c r="C9" s="210"/>
      <c r="D9" s="215" t="s">
        <v>5</v>
      </c>
      <c r="E9" s="70" t="s">
        <v>6</v>
      </c>
      <c r="F9" s="71"/>
      <c r="G9" s="71"/>
      <c r="H9" s="71"/>
      <c r="I9" s="71"/>
      <c r="J9" s="71"/>
      <c r="K9" s="72"/>
      <c r="L9" s="73"/>
      <c r="M9" s="205" t="s">
        <v>133</v>
      </c>
      <c r="N9" s="205"/>
      <c r="O9" s="68"/>
      <c r="P9" s="68"/>
      <c r="Q9" s="68"/>
      <c r="R9" s="68"/>
      <c r="S9" s="68"/>
      <c r="T9" s="68"/>
      <c r="U9" s="68"/>
      <c r="V9" s="68"/>
      <c r="W9" s="68"/>
      <c r="X9" s="68"/>
      <c r="Y9" s="68"/>
    </row>
    <row r="10" spans="1:25" s="74" customFormat="1" ht="24.95" customHeight="1" thickBot="1" x14ac:dyDescent="0.3">
      <c r="A10" s="246"/>
      <c r="B10" s="211"/>
      <c r="C10" s="212"/>
      <c r="D10" s="216"/>
      <c r="E10" s="75" t="s">
        <v>234</v>
      </c>
      <c r="F10" s="76"/>
      <c r="G10" s="76"/>
      <c r="H10" s="76"/>
      <c r="I10" s="76"/>
      <c r="J10" s="76"/>
      <c r="K10" s="77"/>
      <c r="L10" s="73"/>
      <c r="M10" s="218" t="s">
        <v>191</v>
      </c>
      <c r="N10" s="219"/>
      <c r="O10" s="78"/>
      <c r="P10" s="78"/>
      <c r="Q10" s="78"/>
      <c r="R10" s="78"/>
      <c r="S10" s="78"/>
      <c r="T10" s="78"/>
      <c r="U10" s="78"/>
      <c r="V10" s="78"/>
      <c r="W10" s="78"/>
      <c r="X10" s="78"/>
      <c r="Y10" s="78"/>
    </row>
    <row r="11" spans="1:25" s="74" customFormat="1" ht="30.75" customHeight="1" thickBot="1" x14ac:dyDescent="0.3">
      <c r="A11" s="105" t="s">
        <v>151</v>
      </c>
      <c r="B11" s="241"/>
      <c r="C11" s="242"/>
      <c r="D11" s="113"/>
      <c r="E11" s="75" t="s">
        <v>167</v>
      </c>
      <c r="F11" s="76"/>
      <c r="G11" s="76"/>
      <c r="H11" s="76"/>
      <c r="I11" s="76"/>
      <c r="J11" s="76"/>
      <c r="K11" s="77"/>
      <c r="L11" s="79"/>
      <c r="M11" s="219"/>
      <c r="N11" s="219"/>
      <c r="O11" s="78"/>
      <c r="P11" s="78"/>
      <c r="Q11" s="78"/>
      <c r="R11" s="78"/>
      <c r="S11" s="78"/>
      <c r="T11" s="78"/>
      <c r="U11" s="78"/>
      <c r="V11" s="78"/>
      <c r="W11" s="78"/>
      <c r="X11" s="78"/>
      <c r="Y11" s="78"/>
    </row>
    <row r="12" spans="1:25" s="74" customFormat="1" ht="35.1" customHeight="1" thickBot="1" x14ac:dyDescent="0.3">
      <c r="A12" s="105" t="s">
        <v>168</v>
      </c>
      <c r="B12" s="237" t="str">
        <f>Central!B12</f>
        <v>CAVIT- Central Arizona Valley Institute of Technology</v>
      </c>
      <c r="C12" s="237"/>
      <c r="D12" s="191" t="str">
        <f>Central!D12</f>
        <v>110801</v>
      </c>
      <c r="E12" s="80" t="s">
        <v>145</v>
      </c>
      <c r="F12" s="81"/>
      <c r="G12" s="81"/>
      <c r="H12" s="81"/>
      <c r="I12" s="81"/>
      <c r="J12" s="81"/>
      <c r="K12" s="82"/>
      <c r="L12" s="83"/>
      <c r="M12" s="219"/>
      <c r="N12" s="219"/>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9"/>
      <c r="N13" s="219"/>
    </row>
    <row r="14" spans="1:25" ht="35.1" customHeight="1" thickBot="1" x14ac:dyDescent="0.3">
      <c r="A14" s="153"/>
      <c r="B14" s="107"/>
      <c r="C14" s="153"/>
      <c r="D14" s="108"/>
      <c r="E14" s="198" t="s">
        <v>8</v>
      </c>
      <c r="F14" s="199"/>
      <c r="G14" s="199"/>
      <c r="H14" s="199"/>
      <c r="I14" s="199"/>
      <c r="J14" s="199"/>
      <c r="K14" s="200"/>
      <c r="M14" s="219" t="s">
        <v>192</v>
      </c>
      <c r="N14" s="219"/>
      <c r="O14" s="87"/>
      <c r="P14" s="87"/>
      <c r="Q14" s="87"/>
      <c r="R14" s="87"/>
      <c r="S14" s="87"/>
      <c r="T14" s="87"/>
      <c r="U14" s="87"/>
      <c r="V14" s="87"/>
      <c r="W14" s="87"/>
      <c r="X14" s="87"/>
      <c r="Y14" s="87"/>
    </row>
    <row r="15" spans="1:25" ht="29.25" customHeight="1" thickBot="1" x14ac:dyDescent="0.3">
      <c r="A15" s="154"/>
      <c r="B15" s="110"/>
      <c r="C15" s="154"/>
      <c r="D15" s="111"/>
      <c r="E15" s="198" t="s">
        <v>9</v>
      </c>
      <c r="F15" s="201"/>
      <c r="G15" s="201"/>
      <c r="H15" s="201"/>
      <c r="I15" s="201"/>
      <c r="J15" s="202"/>
      <c r="K15" s="203" t="s">
        <v>10</v>
      </c>
      <c r="M15" s="219"/>
      <c r="N15" s="219"/>
    </row>
    <row r="16" spans="1:25" s="88" customFormat="1" ht="116.25" customHeight="1" thickBot="1" x14ac:dyDescent="0.3">
      <c r="A16" s="112" t="s">
        <v>150</v>
      </c>
      <c r="B16" s="100" t="s">
        <v>135</v>
      </c>
      <c r="C16" s="102" t="s">
        <v>11</v>
      </c>
      <c r="D16" s="101" t="s">
        <v>12</v>
      </c>
      <c r="E16" s="35" t="s">
        <v>13</v>
      </c>
      <c r="F16" s="36" t="s">
        <v>14</v>
      </c>
      <c r="G16" s="36" t="s">
        <v>136</v>
      </c>
      <c r="H16" s="36" t="s">
        <v>137</v>
      </c>
      <c r="I16" s="36" t="s">
        <v>139</v>
      </c>
      <c r="J16" s="37" t="s">
        <v>138</v>
      </c>
      <c r="K16" s="204"/>
      <c r="M16" s="219"/>
      <c r="N16" s="219"/>
    </row>
    <row r="17" spans="1:14" s="89" customFormat="1" ht="24.95" customHeight="1" x14ac:dyDescent="0.25">
      <c r="A17" s="253" t="s">
        <v>15</v>
      </c>
      <c r="B17" s="254">
        <v>301</v>
      </c>
      <c r="C17" s="255" t="s">
        <v>221</v>
      </c>
      <c r="D17" s="155" t="str">
        <f t="shared" ref="D17:D79" si="0">IF(SUM(E17:K17)&gt;0,(SUM(E17:K17)),"")</f>
        <v/>
      </c>
      <c r="E17" s="175"/>
      <c r="F17" s="175"/>
      <c r="G17" s="175"/>
      <c r="H17" s="175"/>
      <c r="I17" s="175"/>
      <c r="J17" s="175"/>
      <c r="K17" s="175"/>
      <c r="M17" s="92"/>
      <c r="N17" s="151" t="s">
        <v>169</v>
      </c>
    </row>
    <row r="18" spans="1:14" s="89" customFormat="1" ht="24.95" customHeight="1" x14ac:dyDescent="0.25">
      <c r="A18" s="256" t="s">
        <v>16</v>
      </c>
      <c r="B18" s="257">
        <v>302</v>
      </c>
      <c r="C18" s="258" t="s">
        <v>17</v>
      </c>
      <c r="D18" s="156" t="str">
        <f t="shared" si="0"/>
        <v/>
      </c>
      <c r="E18" s="176"/>
      <c r="F18" s="176"/>
      <c r="G18" s="176"/>
      <c r="H18" s="176"/>
      <c r="I18" s="176"/>
      <c r="J18" s="176"/>
      <c r="K18" s="176"/>
      <c r="M18" s="150"/>
      <c r="N18" s="151" t="s">
        <v>170</v>
      </c>
    </row>
    <row r="19" spans="1:14" s="89" customFormat="1" ht="24.95" customHeight="1" x14ac:dyDescent="0.25">
      <c r="A19" s="256" t="s">
        <v>206</v>
      </c>
      <c r="B19" s="257">
        <v>376</v>
      </c>
      <c r="C19" s="258" t="s">
        <v>207</v>
      </c>
      <c r="D19" s="156" t="str">
        <f t="shared" si="0"/>
        <v/>
      </c>
      <c r="E19" s="176"/>
      <c r="F19" s="176"/>
      <c r="G19" s="176"/>
      <c r="H19" s="176"/>
      <c r="I19" s="176"/>
      <c r="J19" s="176"/>
      <c r="K19" s="176"/>
      <c r="M19" s="150"/>
      <c r="N19" s="151"/>
    </row>
    <row r="20" spans="1:14" s="89" customFormat="1" ht="24.95" customHeight="1" x14ac:dyDescent="0.25">
      <c r="A20" s="256" t="s">
        <v>18</v>
      </c>
      <c r="B20" s="257">
        <v>303</v>
      </c>
      <c r="C20" s="258" t="s">
        <v>19</v>
      </c>
      <c r="D20" s="156" t="str">
        <f t="shared" si="0"/>
        <v/>
      </c>
      <c r="E20" s="176"/>
      <c r="F20" s="176"/>
      <c r="G20" s="176"/>
      <c r="H20" s="176"/>
      <c r="I20" s="176"/>
      <c r="J20" s="176"/>
      <c r="K20" s="176"/>
      <c r="M20" s="92"/>
      <c r="N20" s="194" t="s">
        <v>171</v>
      </c>
    </row>
    <row r="21" spans="1:14" s="89" customFormat="1" ht="24.95" customHeight="1" x14ac:dyDescent="0.25">
      <c r="A21" s="256" t="s">
        <v>20</v>
      </c>
      <c r="B21" s="257">
        <v>304</v>
      </c>
      <c r="C21" s="258" t="s">
        <v>21</v>
      </c>
      <c r="D21" s="156" t="str">
        <f t="shared" si="0"/>
        <v/>
      </c>
      <c r="E21" s="176"/>
      <c r="F21" s="176"/>
      <c r="G21" s="176"/>
      <c r="H21" s="176"/>
      <c r="I21" s="176"/>
      <c r="J21" s="176"/>
      <c r="K21" s="176"/>
      <c r="M21" s="92"/>
      <c r="N21" s="194"/>
    </row>
    <row r="22" spans="1:14" s="89" customFormat="1" ht="24.95" customHeight="1" x14ac:dyDescent="0.25">
      <c r="A22" s="256" t="s">
        <v>22</v>
      </c>
      <c r="B22" s="257">
        <v>305</v>
      </c>
      <c r="C22" s="258" t="s">
        <v>23</v>
      </c>
      <c r="D22" s="156" t="str">
        <f t="shared" si="0"/>
        <v/>
      </c>
      <c r="E22" s="176"/>
      <c r="F22" s="176"/>
      <c r="G22" s="176"/>
      <c r="H22" s="176"/>
      <c r="I22" s="176"/>
      <c r="J22" s="176"/>
      <c r="K22" s="176"/>
      <c r="M22" s="92"/>
      <c r="N22" s="194"/>
    </row>
    <row r="23" spans="1:14" s="89" customFormat="1" ht="24.95" customHeight="1" x14ac:dyDescent="0.25">
      <c r="A23" s="256" t="s">
        <v>24</v>
      </c>
      <c r="B23" s="257">
        <v>306</v>
      </c>
      <c r="C23" s="258" t="s">
        <v>25</v>
      </c>
      <c r="D23" s="156" t="str">
        <f t="shared" si="0"/>
        <v/>
      </c>
      <c r="E23" s="176"/>
      <c r="F23" s="176"/>
      <c r="G23" s="176"/>
      <c r="H23" s="176"/>
      <c r="I23" s="176"/>
      <c r="J23" s="176"/>
      <c r="K23" s="176"/>
      <c r="M23" s="92"/>
      <c r="N23" s="194" t="s">
        <v>172</v>
      </c>
    </row>
    <row r="24" spans="1:14" s="89" customFormat="1" ht="24.95" customHeight="1" x14ac:dyDescent="0.25">
      <c r="A24" s="256" t="s">
        <v>26</v>
      </c>
      <c r="B24" s="257">
        <v>307</v>
      </c>
      <c r="C24" s="258" t="s">
        <v>27</v>
      </c>
      <c r="D24" s="156" t="str">
        <f t="shared" si="0"/>
        <v/>
      </c>
      <c r="E24" s="176"/>
      <c r="F24" s="176"/>
      <c r="G24" s="176"/>
      <c r="H24" s="176"/>
      <c r="I24" s="176"/>
      <c r="J24" s="176"/>
      <c r="K24" s="176"/>
      <c r="M24" s="92"/>
      <c r="N24" s="194"/>
    </row>
    <row r="25" spans="1:14" s="89" customFormat="1" ht="24.95" customHeight="1" x14ac:dyDescent="0.25">
      <c r="A25" s="256" t="s">
        <v>28</v>
      </c>
      <c r="B25" s="257">
        <v>309</v>
      </c>
      <c r="C25" s="258" t="s">
        <v>224</v>
      </c>
      <c r="D25" s="156" t="str">
        <f t="shared" si="0"/>
        <v/>
      </c>
      <c r="E25" s="176"/>
      <c r="F25" s="176"/>
      <c r="G25" s="176"/>
      <c r="H25" s="176"/>
      <c r="I25" s="176"/>
      <c r="J25" s="176"/>
      <c r="K25" s="176"/>
      <c r="M25" s="92"/>
      <c r="N25" s="194" t="s">
        <v>173</v>
      </c>
    </row>
    <row r="26" spans="1:14" s="89" customFormat="1" ht="24.95" customHeight="1" x14ac:dyDescent="0.25">
      <c r="A26" s="256" t="s">
        <v>30</v>
      </c>
      <c r="B26" s="257">
        <v>310</v>
      </c>
      <c r="C26" s="258" t="s">
        <v>31</v>
      </c>
      <c r="D26" s="156" t="str">
        <f t="shared" si="0"/>
        <v/>
      </c>
      <c r="E26" s="176"/>
      <c r="F26" s="176"/>
      <c r="G26" s="176"/>
      <c r="H26" s="176"/>
      <c r="I26" s="176"/>
      <c r="J26" s="176"/>
      <c r="K26" s="176"/>
      <c r="M26" s="92"/>
      <c r="N26" s="194"/>
    </row>
    <row r="27" spans="1:14" s="89" customFormat="1" ht="24.95" customHeight="1" x14ac:dyDescent="0.25">
      <c r="A27" s="256" t="s">
        <v>32</v>
      </c>
      <c r="B27" s="257">
        <v>311</v>
      </c>
      <c r="C27" s="258" t="s">
        <v>33</v>
      </c>
      <c r="D27" s="156" t="str">
        <f t="shared" si="0"/>
        <v/>
      </c>
      <c r="E27" s="176"/>
      <c r="F27" s="176"/>
      <c r="G27" s="176"/>
      <c r="H27" s="176"/>
      <c r="I27" s="176"/>
      <c r="J27" s="176"/>
      <c r="K27" s="176"/>
      <c r="M27" s="92"/>
      <c r="N27" s="194" t="s">
        <v>174</v>
      </c>
    </row>
    <row r="28" spans="1:14" s="89" customFormat="1" ht="24.95" customHeight="1" x14ac:dyDescent="0.25">
      <c r="A28" s="256" t="s">
        <v>34</v>
      </c>
      <c r="B28" s="257">
        <v>312</v>
      </c>
      <c r="C28" s="258" t="s">
        <v>35</v>
      </c>
      <c r="D28" s="156" t="str">
        <f t="shared" si="0"/>
        <v/>
      </c>
      <c r="E28" s="176"/>
      <c r="F28" s="176"/>
      <c r="G28" s="176"/>
      <c r="H28" s="176"/>
      <c r="I28" s="176"/>
      <c r="J28" s="176"/>
      <c r="K28" s="176"/>
      <c r="M28" s="92"/>
      <c r="N28" s="194"/>
    </row>
    <row r="29" spans="1:14" s="89" customFormat="1" ht="24.95" customHeight="1" x14ac:dyDescent="0.25">
      <c r="A29" s="256" t="s">
        <v>36</v>
      </c>
      <c r="B29" s="257">
        <v>313</v>
      </c>
      <c r="C29" s="258" t="s">
        <v>208</v>
      </c>
      <c r="D29" s="156" t="str">
        <f t="shared" si="0"/>
        <v/>
      </c>
      <c r="E29" s="176"/>
      <c r="F29" s="176"/>
      <c r="G29" s="176"/>
      <c r="H29" s="176"/>
      <c r="I29" s="176"/>
      <c r="J29" s="176"/>
      <c r="K29" s="176"/>
      <c r="M29" s="92"/>
      <c r="N29" s="194"/>
    </row>
    <row r="30" spans="1:14" s="89" customFormat="1" ht="24.95" customHeight="1" x14ac:dyDescent="0.25">
      <c r="A30" s="256" t="s">
        <v>37</v>
      </c>
      <c r="B30" s="257">
        <v>314</v>
      </c>
      <c r="C30" s="258" t="s">
        <v>209</v>
      </c>
      <c r="D30" s="156" t="str">
        <f t="shared" si="0"/>
        <v/>
      </c>
      <c r="E30" s="176"/>
      <c r="F30" s="176"/>
      <c r="G30" s="176"/>
      <c r="H30" s="176"/>
      <c r="I30" s="176"/>
      <c r="J30" s="176"/>
      <c r="K30" s="176"/>
      <c r="M30" s="194" t="s">
        <v>186</v>
      </c>
      <c r="N30" s="194"/>
    </row>
    <row r="31" spans="1:14" s="89" customFormat="1" ht="24.95" customHeight="1" x14ac:dyDescent="0.25">
      <c r="A31" s="256" t="s">
        <v>38</v>
      </c>
      <c r="B31" s="257">
        <v>315</v>
      </c>
      <c r="C31" s="258" t="s">
        <v>39</v>
      </c>
      <c r="D31" s="156" t="str">
        <f t="shared" si="0"/>
        <v/>
      </c>
      <c r="E31" s="176"/>
      <c r="F31" s="176"/>
      <c r="G31" s="176"/>
      <c r="H31" s="176"/>
      <c r="I31" s="176"/>
      <c r="J31" s="176"/>
      <c r="K31" s="176"/>
      <c r="M31" s="194"/>
      <c r="N31" s="194"/>
    </row>
    <row r="32" spans="1:14" s="89" customFormat="1" ht="24.95" customHeight="1" x14ac:dyDescent="0.25">
      <c r="A32" s="256" t="s">
        <v>40</v>
      </c>
      <c r="B32" s="257">
        <v>316</v>
      </c>
      <c r="C32" s="258" t="s">
        <v>41</v>
      </c>
      <c r="D32" s="156" t="str">
        <f t="shared" si="0"/>
        <v/>
      </c>
      <c r="E32" s="176"/>
      <c r="F32" s="176"/>
      <c r="G32" s="176"/>
      <c r="H32" s="176"/>
      <c r="I32" s="176"/>
      <c r="J32" s="176"/>
      <c r="K32" s="176"/>
      <c r="M32" s="194"/>
      <c r="N32" s="194"/>
    </row>
    <row r="33" spans="1:23" s="89" customFormat="1" ht="24.95" customHeight="1" x14ac:dyDescent="0.25">
      <c r="A33" s="256" t="s">
        <v>42</v>
      </c>
      <c r="B33" s="257">
        <v>317</v>
      </c>
      <c r="C33" s="258" t="s">
        <v>43</v>
      </c>
      <c r="D33" s="156" t="str">
        <f t="shared" si="0"/>
        <v/>
      </c>
      <c r="E33" s="176"/>
      <c r="F33" s="176"/>
      <c r="G33" s="176"/>
      <c r="H33" s="176"/>
      <c r="I33" s="176"/>
      <c r="J33" s="176"/>
      <c r="K33" s="176"/>
      <c r="M33" s="194"/>
      <c r="N33" s="194"/>
    </row>
    <row r="34" spans="1:23" s="89" customFormat="1" ht="24.95" customHeight="1" x14ac:dyDescent="0.25">
      <c r="A34" s="256" t="s">
        <v>44</v>
      </c>
      <c r="B34" s="257">
        <v>318</v>
      </c>
      <c r="C34" s="258" t="s">
        <v>45</v>
      </c>
      <c r="D34" s="156" t="str">
        <f t="shared" si="0"/>
        <v/>
      </c>
      <c r="E34" s="176"/>
      <c r="F34" s="176"/>
      <c r="G34" s="176"/>
      <c r="H34" s="176"/>
      <c r="I34" s="176"/>
      <c r="J34" s="176"/>
      <c r="K34" s="176"/>
      <c r="M34" s="194"/>
      <c r="N34" s="194"/>
    </row>
    <row r="35" spans="1:23" s="89" customFormat="1" ht="24.95" customHeight="1" x14ac:dyDescent="0.25">
      <c r="A35" s="256" t="s">
        <v>46</v>
      </c>
      <c r="B35" s="257">
        <v>319</v>
      </c>
      <c r="C35" s="258" t="s">
        <v>223</v>
      </c>
      <c r="D35" s="156" t="str">
        <f t="shared" si="0"/>
        <v/>
      </c>
      <c r="E35" s="176"/>
      <c r="F35" s="176"/>
      <c r="G35" s="176"/>
      <c r="H35" s="176"/>
      <c r="I35" s="176"/>
      <c r="J35" s="176"/>
      <c r="K35" s="176"/>
      <c r="M35" s="194"/>
      <c r="N35" s="194"/>
    </row>
    <row r="36" spans="1:23" s="89" customFormat="1" ht="24.95" customHeight="1" x14ac:dyDescent="0.25">
      <c r="A36" s="256" t="s">
        <v>47</v>
      </c>
      <c r="B36" s="257">
        <v>320</v>
      </c>
      <c r="C36" s="258" t="s">
        <v>48</v>
      </c>
      <c r="D36" s="156" t="str">
        <f t="shared" si="0"/>
        <v/>
      </c>
      <c r="E36" s="176"/>
      <c r="F36" s="176"/>
      <c r="G36" s="176"/>
      <c r="H36" s="176"/>
      <c r="I36" s="176"/>
      <c r="J36" s="176"/>
      <c r="K36" s="176"/>
      <c r="M36" s="194"/>
      <c r="N36" s="194"/>
      <c r="O36" s="87"/>
      <c r="P36" s="87"/>
      <c r="Q36" s="87"/>
      <c r="R36" s="87"/>
      <c r="S36" s="87"/>
      <c r="T36" s="87"/>
      <c r="U36" s="87"/>
      <c r="V36" s="87"/>
      <c r="W36" s="87"/>
    </row>
    <row r="37" spans="1:23" s="89" customFormat="1" ht="24.95" customHeight="1" x14ac:dyDescent="0.25">
      <c r="A37" s="256" t="s">
        <v>49</v>
      </c>
      <c r="B37" s="257">
        <v>321</v>
      </c>
      <c r="C37" s="258" t="s">
        <v>50</v>
      </c>
      <c r="D37" s="156" t="str">
        <f t="shared" si="0"/>
        <v/>
      </c>
      <c r="E37" s="176"/>
      <c r="F37" s="176"/>
      <c r="G37" s="176"/>
      <c r="H37" s="176"/>
      <c r="I37" s="176"/>
      <c r="J37" s="176"/>
      <c r="K37" s="176"/>
      <c r="M37" s="194"/>
      <c r="N37" s="194"/>
    </row>
    <row r="38" spans="1:23" s="89" customFormat="1" ht="24.95" customHeight="1" x14ac:dyDescent="0.25">
      <c r="A38" s="256" t="s">
        <v>51</v>
      </c>
      <c r="B38" s="257">
        <v>322</v>
      </c>
      <c r="C38" s="258" t="s">
        <v>52</v>
      </c>
      <c r="D38" s="156" t="str">
        <f t="shared" si="0"/>
        <v/>
      </c>
      <c r="E38" s="176"/>
      <c r="F38" s="176"/>
      <c r="G38" s="176"/>
      <c r="H38" s="176"/>
      <c r="I38" s="176"/>
      <c r="J38" s="176"/>
      <c r="K38" s="176"/>
      <c r="M38" s="194"/>
      <c r="N38" s="194"/>
    </row>
    <row r="39" spans="1:23" s="89" customFormat="1" ht="24.95" customHeight="1" x14ac:dyDescent="0.25">
      <c r="A39" s="256" t="s">
        <v>53</v>
      </c>
      <c r="B39" s="257">
        <v>345</v>
      </c>
      <c r="C39" s="258" t="s">
        <v>54</v>
      </c>
      <c r="D39" s="156" t="str">
        <f t="shared" si="0"/>
        <v/>
      </c>
      <c r="E39" s="176"/>
      <c r="F39" s="176"/>
      <c r="G39" s="176"/>
      <c r="H39" s="176"/>
      <c r="I39" s="176"/>
      <c r="J39" s="176"/>
      <c r="K39" s="176"/>
      <c r="M39" s="93"/>
      <c r="N39" s="93"/>
    </row>
    <row r="40" spans="1:23" s="89" customFormat="1" ht="24.95" customHeight="1" x14ac:dyDescent="0.25">
      <c r="A40" s="256" t="s">
        <v>55</v>
      </c>
      <c r="B40" s="257">
        <v>323</v>
      </c>
      <c r="C40" s="258" t="s">
        <v>56</v>
      </c>
      <c r="D40" s="156" t="str">
        <f t="shared" si="0"/>
        <v/>
      </c>
      <c r="E40" s="176"/>
      <c r="F40" s="176"/>
      <c r="G40" s="176"/>
      <c r="H40" s="176"/>
      <c r="I40" s="176"/>
      <c r="J40" s="176"/>
      <c r="K40" s="176"/>
      <c r="M40" s="92"/>
      <c r="N40" s="194" t="s">
        <v>176</v>
      </c>
    </row>
    <row r="41" spans="1:23" s="89" customFormat="1" ht="24.95" customHeight="1" x14ac:dyDescent="0.25">
      <c r="A41" s="256" t="s">
        <v>57</v>
      </c>
      <c r="B41" s="257">
        <v>324</v>
      </c>
      <c r="C41" s="258" t="s">
        <v>58</v>
      </c>
      <c r="D41" s="156" t="str">
        <f t="shared" si="0"/>
        <v/>
      </c>
      <c r="E41" s="176"/>
      <c r="F41" s="176"/>
      <c r="G41" s="176"/>
      <c r="H41" s="176"/>
      <c r="I41" s="176"/>
      <c r="J41" s="176"/>
      <c r="K41" s="176"/>
      <c r="M41" s="92"/>
      <c r="N41" s="194"/>
    </row>
    <row r="42" spans="1:23" s="89" customFormat="1" ht="24.95" customHeight="1" x14ac:dyDescent="0.25">
      <c r="A42" s="256" t="s">
        <v>59</v>
      </c>
      <c r="B42" s="257">
        <v>325</v>
      </c>
      <c r="C42" s="258" t="s">
        <v>60</v>
      </c>
      <c r="D42" s="156" t="str">
        <f t="shared" si="0"/>
        <v/>
      </c>
      <c r="E42" s="176"/>
      <c r="F42" s="176"/>
      <c r="G42" s="176"/>
      <c r="H42" s="176"/>
      <c r="I42" s="176"/>
      <c r="J42" s="176"/>
      <c r="K42" s="176"/>
      <c r="M42" s="92"/>
      <c r="N42" s="194" t="s">
        <v>177</v>
      </c>
    </row>
    <row r="43" spans="1:23" s="89" customFormat="1" ht="24.95" customHeight="1" x14ac:dyDescent="0.25">
      <c r="A43" s="256" t="s">
        <v>61</v>
      </c>
      <c r="B43" s="257">
        <v>326</v>
      </c>
      <c r="C43" s="258" t="s">
        <v>62</v>
      </c>
      <c r="D43" s="156" t="str">
        <f t="shared" si="0"/>
        <v/>
      </c>
      <c r="E43" s="176"/>
      <c r="F43" s="176"/>
      <c r="G43" s="176"/>
      <c r="H43" s="176"/>
      <c r="I43" s="176"/>
      <c r="J43" s="176"/>
      <c r="K43" s="176"/>
      <c r="M43" s="92"/>
      <c r="N43" s="194"/>
    </row>
    <row r="44" spans="1:23" s="89" customFormat="1" ht="33" customHeight="1" x14ac:dyDescent="0.25">
      <c r="A44" s="256" t="s">
        <v>116</v>
      </c>
      <c r="B44" s="257">
        <v>359</v>
      </c>
      <c r="C44" s="258" t="s">
        <v>241</v>
      </c>
      <c r="D44" s="156" t="str">
        <f t="shared" si="0"/>
        <v/>
      </c>
      <c r="E44" s="176"/>
      <c r="F44" s="176"/>
      <c r="G44" s="176"/>
      <c r="H44" s="176"/>
      <c r="I44" s="176"/>
      <c r="J44" s="176"/>
      <c r="K44" s="176"/>
      <c r="M44" s="92"/>
      <c r="N44" s="194" t="s">
        <v>178</v>
      </c>
    </row>
    <row r="45" spans="1:23" s="89" customFormat="1" ht="24.95" customHeight="1" x14ac:dyDescent="0.25">
      <c r="A45" s="256" t="s">
        <v>63</v>
      </c>
      <c r="B45" s="257">
        <v>327</v>
      </c>
      <c r="C45" s="258" t="s">
        <v>64</v>
      </c>
      <c r="D45" s="156" t="str">
        <f t="shared" si="0"/>
        <v/>
      </c>
      <c r="E45" s="176"/>
      <c r="F45" s="176"/>
      <c r="G45" s="176"/>
      <c r="H45" s="176"/>
      <c r="I45" s="176"/>
      <c r="J45" s="176"/>
      <c r="K45" s="176"/>
      <c r="M45" s="92"/>
      <c r="N45" s="194"/>
    </row>
    <row r="46" spans="1:23" s="89" customFormat="1" ht="24.95" customHeight="1" x14ac:dyDescent="0.25">
      <c r="A46" s="256" t="s">
        <v>65</v>
      </c>
      <c r="B46" s="257">
        <v>328</v>
      </c>
      <c r="C46" s="258" t="s">
        <v>66</v>
      </c>
      <c r="D46" s="156" t="str">
        <f t="shared" si="0"/>
        <v/>
      </c>
      <c r="E46" s="176"/>
      <c r="F46" s="176"/>
      <c r="G46" s="176"/>
      <c r="H46" s="176"/>
      <c r="I46" s="176"/>
      <c r="J46" s="176"/>
      <c r="K46" s="176"/>
      <c r="M46" s="92"/>
      <c r="N46" s="194" t="s">
        <v>179</v>
      </c>
    </row>
    <row r="47" spans="1:23" s="89" customFormat="1" ht="24.95" customHeight="1" x14ac:dyDescent="0.25">
      <c r="A47" s="256" t="s">
        <v>67</v>
      </c>
      <c r="B47" s="257">
        <v>329</v>
      </c>
      <c r="C47" s="258" t="s">
        <v>68</v>
      </c>
      <c r="D47" s="156" t="str">
        <f t="shared" si="0"/>
        <v/>
      </c>
      <c r="E47" s="176"/>
      <c r="F47" s="176"/>
      <c r="G47" s="176"/>
      <c r="H47" s="176"/>
      <c r="I47" s="176"/>
      <c r="J47" s="176"/>
      <c r="K47" s="176"/>
      <c r="M47" s="92"/>
      <c r="N47" s="194"/>
    </row>
    <row r="48" spans="1:23" s="89" customFormat="1" ht="24.95" customHeight="1" x14ac:dyDescent="0.25">
      <c r="A48" s="256" t="s">
        <v>69</v>
      </c>
      <c r="B48" s="257">
        <v>330</v>
      </c>
      <c r="C48" s="258" t="s">
        <v>225</v>
      </c>
      <c r="D48" s="156" t="str">
        <f t="shared" si="0"/>
        <v/>
      </c>
      <c r="E48" s="176"/>
      <c r="F48" s="176"/>
      <c r="G48" s="176"/>
      <c r="H48" s="176"/>
      <c r="I48" s="176"/>
      <c r="J48" s="176"/>
      <c r="K48" s="176"/>
      <c r="M48" s="92"/>
      <c r="N48" s="150"/>
    </row>
    <row r="49" spans="1:14" s="89" customFormat="1" ht="24.95" customHeight="1" x14ac:dyDescent="0.25">
      <c r="A49" s="256" t="s">
        <v>72</v>
      </c>
      <c r="B49" s="257">
        <v>333</v>
      </c>
      <c r="C49" s="258" t="s">
        <v>73</v>
      </c>
      <c r="D49" s="156" t="str">
        <f t="shared" si="0"/>
        <v/>
      </c>
      <c r="E49" s="176"/>
      <c r="F49" s="176"/>
      <c r="G49" s="176"/>
      <c r="H49" s="176"/>
      <c r="I49" s="176"/>
      <c r="J49" s="176"/>
      <c r="K49" s="176"/>
      <c r="M49" s="92"/>
      <c r="N49" s="151" t="s">
        <v>134</v>
      </c>
    </row>
    <row r="50" spans="1:14" s="89" customFormat="1" ht="24.95" customHeight="1" x14ac:dyDescent="0.25">
      <c r="A50" s="256" t="s">
        <v>74</v>
      </c>
      <c r="B50" s="257">
        <v>334</v>
      </c>
      <c r="C50" s="258" t="s">
        <v>222</v>
      </c>
      <c r="D50" s="156" t="str">
        <f t="shared" si="0"/>
        <v/>
      </c>
      <c r="E50" s="176"/>
      <c r="F50" s="176"/>
      <c r="G50" s="176"/>
      <c r="H50" s="176"/>
      <c r="I50" s="176"/>
      <c r="J50" s="176"/>
      <c r="K50" s="176"/>
      <c r="M50" s="92"/>
      <c r="N50" s="150"/>
    </row>
    <row r="51" spans="1:14" s="89" customFormat="1" ht="24.95" customHeight="1" x14ac:dyDescent="0.25">
      <c r="A51" s="256" t="s">
        <v>75</v>
      </c>
      <c r="B51" s="257">
        <v>335</v>
      </c>
      <c r="C51" s="258" t="s">
        <v>210</v>
      </c>
      <c r="D51" s="156" t="str">
        <f t="shared" si="0"/>
        <v/>
      </c>
      <c r="E51" s="176"/>
      <c r="F51" s="176"/>
      <c r="G51" s="176"/>
      <c r="H51" s="176"/>
      <c r="I51" s="176"/>
      <c r="J51" s="176"/>
      <c r="K51" s="176"/>
      <c r="M51" s="151" t="s">
        <v>78</v>
      </c>
      <c r="N51" s="92"/>
    </row>
    <row r="52" spans="1:14" s="89" customFormat="1" ht="24.95" customHeight="1" x14ac:dyDescent="0.25">
      <c r="A52" s="256" t="s">
        <v>76</v>
      </c>
      <c r="B52" s="257">
        <v>336</v>
      </c>
      <c r="C52" s="258" t="s">
        <v>77</v>
      </c>
      <c r="D52" s="156" t="str">
        <f t="shared" si="0"/>
        <v/>
      </c>
      <c r="E52" s="176"/>
      <c r="F52" s="176"/>
      <c r="G52" s="176"/>
      <c r="H52" s="176"/>
      <c r="I52" s="176"/>
      <c r="J52" s="176"/>
      <c r="K52" s="176"/>
      <c r="M52" s="151"/>
      <c r="N52" s="92"/>
    </row>
    <row r="53" spans="1:14" s="89" customFormat="1" ht="24.95" customHeight="1" x14ac:dyDescent="0.25">
      <c r="A53" s="256" t="s">
        <v>79</v>
      </c>
      <c r="B53" s="257">
        <v>337</v>
      </c>
      <c r="C53" s="258" t="s">
        <v>226</v>
      </c>
      <c r="D53" s="156" t="str">
        <f t="shared" si="0"/>
        <v/>
      </c>
      <c r="E53" s="176"/>
      <c r="F53" s="176"/>
      <c r="G53" s="176"/>
      <c r="H53" s="176"/>
      <c r="I53" s="176"/>
      <c r="J53" s="176"/>
      <c r="K53" s="176"/>
      <c r="M53" s="92"/>
      <c r="N53" s="92"/>
    </row>
    <row r="54" spans="1:14" s="89" customFormat="1" ht="24.95" customHeight="1" x14ac:dyDescent="0.25">
      <c r="A54" s="256" t="s">
        <v>81</v>
      </c>
      <c r="B54" s="257">
        <v>339</v>
      </c>
      <c r="C54" s="258" t="s">
        <v>82</v>
      </c>
      <c r="D54" s="156" t="str">
        <f t="shared" si="0"/>
        <v/>
      </c>
      <c r="E54" s="176"/>
      <c r="F54" s="176"/>
      <c r="G54" s="176"/>
      <c r="H54" s="176"/>
      <c r="I54" s="176"/>
      <c r="J54" s="176"/>
      <c r="K54" s="176"/>
      <c r="M54" s="92"/>
      <c r="N54" s="92"/>
    </row>
    <row r="55" spans="1:14" s="89" customFormat="1" ht="24.95" customHeight="1" x14ac:dyDescent="0.25">
      <c r="A55" s="256" t="s">
        <v>83</v>
      </c>
      <c r="B55" s="257">
        <v>340</v>
      </c>
      <c r="C55" s="258" t="s">
        <v>84</v>
      </c>
      <c r="D55" s="156" t="str">
        <f t="shared" si="0"/>
        <v/>
      </c>
      <c r="E55" s="176"/>
      <c r="F55" s="176"/>
      <c r="G55" s="176"/>
      <c r="H55" s="176"/>
      <c r="I55" s="176"/>
      <c r="J55" s="176"/>
      <c r="K55" s="176"/>
      <c r="M55" s="92"/>
      <c r="N55" s="92"/>
    </row>
    <row r="56" spans="1:14" s="89" customFormat="1" ht="24.95" customHeight="1" x14ac:dyDescent="0.25">
      <c r="A56" s="256" t="s">
        <v>212</v>
      </c>
      <c r="B56" s="257">
        <v>373</v>
      </c>
      <c r="C56" s="258" t="s">
        <v>214</v>
      </c>
      <c r="D56" s="156" t="str">
        <f t="shared" si="0"/>
        <v/>
      </c>
      <c r="E56" s="176"/>
      <c r="F56" s="176"/>
      <c r="G56" s="176"/>
      <c r="H56" s="176"/>
      <c r="I56" s="176"/>
      <c r="J56" s="176"/>
      <c r="K56" s="176"/>
      <c r="M56" s="92"/>
      <c r="N56" s="92"/>
    </row>
    <row r="57" spans="1:14" s="89" customFormat="1" ht="24.95" customHeight="1" x14ac:dyDescent="0.25">
      <c r="A57" s="256" t="s">
        <v>87</v>
      </c>
      <c r="B57" s="257">
        <v>342</v>
      </c>
      <c r="C57" s="258" t="s">
        <v>88</v>
      </c>
      <c r="D57" s="156" t="str">
        <f t="shared" si="0"/>
        <v/>
      </c>
      <c r="E57" s="176"/>
      <c r="F57" s="176"/>
      <c r="G57" s="176"/>
      <c r="H57" s="176"/>
      <c r="I57" s="176"/>
      <c r="J57" s="176"/>
      <c r="K57" s="176"/>
      <c r="M57" s="92"/>
      <c r="N57" s="92"/>
    </row>
    <row r="58" spans="1:14" s="89" customFormat="1" ht="24.95" customHeight="1" x14ac:dyDescent="0.25">
      <c r="A58" s="256" t="s">
        <v>89</v>
      </c>
      <c r="B58" s="257">
        <v>343</v>
      </c>
      <c r="C58" s="258" t="s">
        <v>90</v>
      </c>
      <c r="D58" s="156" t="str">
        <f t="shared" si="0"/>
        <v/>
      </c>
      <c r="E58" s="176"/>
      <c r="F58" s="176"/>
      <c r="G58" s="176"/>
      <c r="H58" s="176"/>
      <c r="I58" s="176"/>
      <c r="J58" s="176"/>
      <c r="K58" s="176"/>
      <c r="M58" s="92"/>
      <c r="N58" s="92"/>
    </row>
    <row r="59" spans="1:14" s="89" customFormat="1" ht="24.95" customHeight="1" x14ac:dyDescent="0.25">
      <c r="A59" s="256" t="s">
        <v>91</v>
      </c>
      <c r="B59" s="257">
        <v>344</v>
      </c>
      <c r="C59" s="258" t="s">
        <v>92</v>
      </c>
      <c r="D59" s="156" t="str">
        <f t="shared" si="0"/>
        <v/>
      </c>
      <c r="E59" s="176"/>
      <c r="F59" s="176"/>
      <c r="G59" s="176"/>
      <c r="H59" s="176"/>
      <c r="I59" s="176"/>
      <c r="J59" s="176"/>
      <c r="K59" s="176"/>
      <c r="M59" s="92"/>
      <c r="N59" s="92"/>
    </row>
    <row r="60" spans="1:14" s="88" customFormat="1" ht="24.95" customHeight="1" x14ac:dyDescent="0.25">
      <c r="A60" s="256" t="s">
        <v>93</v>
      </c>
      <c r="B60" s="257">
        <v>346</v>
      </c>
      <c r="C60" s="258" t="s">
        <v>94</v>
      </c>
      <c r="D60" s="156" t="str">
        <f t="shared" si="0"/>
        <v/>
      </c>
      <c r="E60" s="176"/>
      <c r="F60" s="176"/>
      <c r="G60" s="176"/>
      <c r="H60" s="176"/>
      <c r="I60" s="176"/>
      <c r="J60" s="176"/>
      <c r="K60" s="176"/>
      <c r="M60" s="92"/>
      <c r="N60" s="38"/>
    </row>
    <row r="61" spans="1:14" ht="24.95" customHeight="1" x14ac:dyDescent="0.25">
      <c r="A61" s="256" t="s">
        <v>95</v>
      </c>
      <c r="B61" s="257">
        <v>347</v>
      </c>
      <c r="C61" s="258" t="s">
        <v>227</v>
      </c>
      <c r="D61" s="156" t="str">
        <f t="shared" si="0"/>
        <v/>
      </c>
      <c r="E61" s="176"/>
      <c r="F61" s="176"/>
      <c r="G61" s="176"/>
      <c r="H61" s="176"/>
      <c r="I61" s="176"/>
      <c r="J61" s="176"/>
      <c r="K61" s="176"/>
      <c r="L61" s="62"/>
      <c r="M61" s="38"/>
    </row>
    <row r="62" spans="1:14" ht="24.95" customHeight="1" x14ac:dyDescent="0.25">
      <c r="A62" s="256" t="s">
        <v>115</v>
      </c>
      <c r="B62" s="257">
        <v>358</v>
      </c>
      <c r="C62" s="258" t="s">
        <v>216</v>
      </c>
      <c r="D62" s="156" t="str">
        <f t="shared" si="0"/>
        <v/>
      </c>
      <c r="E62" s="176"/>
      <c r="F62" s="176"/>
      <c r="G62" s="176"/>
      <c r="H62" s="176"/>
      <c r="I62" s="176"/>
      <c r="J62" s="176"/>
      <c r="K62" s="176"/>
      <c r="L62" s="62"/>
    </row>
    <row r="63" spans="1:14" ht="24.95" customHeight="1" x14ac:dyDescent="0.25">
      <c r="A63" s="256" t="s">
        <v>96</v>
      </c>
      <c r="B63" s="257">
        <v>348</v>
      </c>
      <c r="C63" s="258" t="s">
        <v>97</v>
      </c>
      <c r="D63" s="156" t="str">
        <f t="shared" si="0"/>
        <v/>
      </c>
      <c r="E63" s="176"/>
      <c r="F63" s="176"/>
      <c r="G63" s="176"/>
      <c r="H63" s="176"/>
      <c r="I63" s="176"/>
      <c r="J63" s="176"/>
      <c r="K63" s="176"/>
      <c r="L63" s="62"/>
    </row>
    <row r="64" spans="1:14" ht="24.95" customHeight="1" x14ac:dyDescent="0.25">
      <c r="A64" s="256" t="s">
        <v>98</v>
      </c>
      <c r="B64" s="257">
        <v>349</v>
      </c>
      <c r="C64" s="258" t="s">
        <v>99</v>
      </c>
      <c r="D64" s="156" t="str">
        <f t="shared" si="0"/>
        <v/>
      </c>
      <c r="E64" s="176"/>
      <c r="F64" s="176"/>
      <c r="G64" s="176"/>
      <c r="H64" s="176"/>
      <c r="I64" s="176"/>
      <c r="J64" s="176"/>
      <c r="K64" s="176"/>
      <c r="L64" s="62"/>
    </row>
    <row r="65" spans="1:12" ht="24.95" customHeight="1" x14ac:dyDescent="0.25">
      <c r="A65" s="256" t="s">
        <v>80</v>
      </c>
      <c r="B65" s="257">
        <v>338</v>
      </c>
      <c r="C65" s="258" t="s">
        <v>217</v>
      </c>
      <c r="D65" s="156" t="str">
        <f t="shared" si="0"/>
        <v/>
      </c>
      <c r="E65" s="176"/>
      <c r="F65" s="176"/>
      <c r="G65" s="176"/>
      <c r="H65" s="176"/>
      <c r="I65" s="176"/>
      <c r="J65" s="176"/>
      <c r="K65" s="176"/>
      <c r="L65" s="62"/>
    </row>
    <row r="66" spans="1:12" ht="24.95" customHeight="1" x14ac:dyDescent="0.25">
      <c r="A66" s="256" t="s">
        <v>102</v>
      </c>
      <c r="B66" s="257">
        <v>351</v>
      </c>
      <c r="C66" s="258" t="s">
        <v>218</v>
      </c>
      <c r="D66" s="156" t="str">
        <f t="shared" si="0"/>
        <v/>
      </c>
      <c r="E66" s="176"/>
      <c r="F66" s="176"/>
      <c r="G66" s="176"/>
      <c r="H66" s="176"/>
      <c r="I66" s="176"/>
      <c r="J66" s="176"/>
      <c r="K66" s="176"/>
      <c r="L66" s="62"/>
    </row>
    <row r="67" spans="1:12" ht="24.95" customHeight="1" x14ac:dyDescent="0.25">
      <c r="A67" s="256" t="s">
        <v>103</v>
      </c>
      <c r="B67" s="257">
        <v>352</v>
      </c>
      <c r="C67" s="258" t="s">
        <v>104</v>
      </c>
      <c r="D67" s="156" t="str">
        <f t="shared" si="0"/>
        <v/>
      </c>
      <c r="E67" s="176"/>
      <c r="F67" s="176"/>
      <c r="G67" s="176"/>
      <c r="H67" s="176"/>
      <c r="I67" s="176"/>
      <c r="J67" s="176"/>
      <c r="K67" s="176"/>
      <c r="L67" s="62"/>
    </row>
    <row r="68" spans="1:12" ht="24.95" customHeight="1" x14ac:dyDescent="0.25">
      <c r="A68" s="256" t="s">
        <v>105</v>
      </c>
      <c r="B68" s="257">
        <v>353</v>
      </c>
      <c r="C68" s="258" t="s">
        <v>228</v>
      </c>
      <c r="D68" s="156" t="str">
        <f t="shared" si="0"/>
        <v/>
      </c>
      <c r="E68" s="176"/>
      <c r="F68" s="176"/>
      <c r="G68" s="176"/>
      <c r="H68" s="176"/>
      <c r="I68" s="176"/>
      <c r="J68" s="176"/>
      <c r="K68" s="176"/>
      <c r="L68" s="62"/>
    </row>
    <row r="69" spans="1:12" ht="24.95" customHeight="1" x14ac:dyDescent="0.25">
      <c r="A69" s="256" t="s">
        <v>107</v>
      </c>
      <c r="B69" s="257">
        <v>354</v>
      </c>
      <c r="C69" s="258" t="s">
        <v>108</v>
      </c>
      <c r="D69" s="156" t="str">
        <f t="shared" si="0"/>
        <v/>
      </c>
      <c r="E69" s="176"/>
      <c r="F69" s="176"/>
      <c r="G69" s="176"/>
      <c r="H69" s="176"/>
      <c r="I69" s="176"/>
      <c r="J69" s="176"/>
      <c r="K69" s="176"/>
      <c r="L69" s="62"/>
    </row>
    <row r="70" spans="1:12" ht="24.95" customHeight="1" x14ac:dyDescent="0.25">
      <c r="A70" s="256" t="s">
        <v>109</v>
      </c>
      <c r="B70" s="257">
        <v>355</v>
      </c>
      <c r="C70" s="258" t="s">
        <v>110</v>
      </c>
      <c r="D70" s="156" t="str">
        <f t="shared" si="0"/>
        <v/>
      </c>
      <c r="E70" s="176"/>
      <c r="F70" s="176"/>
      <c r="G70" s="176"/>
      <c r="H70" s="176"/>
      <c r="I70" s="176"/>
      <c r="J70" s="176"/>
      <c r="K70" s="176"/>
      <c r="L70" s="62"/>
    </row>
    <row r="71" spans="1:12" ht="24.95" customHeight="1" x14ac:dyDescent="0.25">
      <c r="A71" s="256" t="s">
        <v>111</v>
      </c>
      <c r="B71" s="257">
        <v>356</v>
      </c>
      <c r="C71" s="258" t="s">
        <v>112</v>
      </c>
      <c r="D71" s="156" t="str">
        <f t="shared" si="0"/>
        <v/>
      </c>
      <c r="E71" s="176"/>
      <c r="F71" s="176"/>
      <c r="G71" s="176"/>
      <c r="H71" s="176"/>
      <c r="I71" s="176"/>
      <c r="J71" s="176"/>
      <c r="K71" s="176"/>
      <c r="L71" s="62"/>
    </row>
    <row r="72" spans="1:12" ht="24.95" customHeight="1" x14ac:dyDescent="0.25">
      <c r="A72" s="256" t="s">
        <v>229</v>
      </c>
      <c r="B72" s="257">
        <v>374</v>
      </c>
      <c r="C72" s="258" t="s">
        <v>230</v>
      </c>
      <c r="D72" s="156" t="str">
        <f t="shared" si="0"/>
        <v/>
      </c>
      <c r="E72" s="176"/>
      <c r="F72" s="176"/>
      <c r="G72" s="176"/>
      <c r="H72" s="176"/>
      <c r="I72" s="176"/>
      <c r="J72" s="176"/>
      <c r="K72" s="176"/>
      <c r="L72" s="62"/>
    </row>
    <row r="73" spans="1:12" ht="24.95" customHeight="1" x14ac:dyDescent="0.25">
      <c r="A73" s="256" t="s">
        <v>113</v>
      </c>
      <c r="B73" s="257">
        <v>357</v>
      </c>
      <c r="C73" s="258" t="s">
        <v>114</v>
      </c>
      <c r="D73" s="156" t="str">
        <f t="shared" si="0"/>
        <v/>
      </c>
      <c r="E73" s="176"/>
      <c r="F73" s="176"/>
      <c r="G73" s="176"/>
      <c r="H73" s="176"/>
      <c r="I73" s="176"/>
      <c r="J73" s="176"/>
      <c r="K73" s="176"/>
      <c r="L73" s="62"/>
    </row>
    <row r="74" spans="1:12" ht="24.95" customHeight="1" x14ac:dyDescent="0.25">
      <c r="A74" s="256" t="s">
        <v>120</v>
      </c>
      <c r="B74" s="257">
        <v>361</v>
      </c>
      <c r="C74" s="258" t="s">
        <v>219</v>
      </c>
      <c r="D74" s="156" t="str">
        <f t="shared" si="0"/>
        <v/>
      </c>
      <c r="E74" s="176"/>
      <c r="F74" s="176"/>
      <c r="G74" s="176"/>
      <c r="H74" s="176"/>
      <c r="I74" s="176"/>
      <c r="J74" s="176"/>
      <c r="K74" s="176"/>
      <c r="L74" s="62"/>
    </row>
    <row r="75" spans="1:12" ht="24.95" customHeight="1" x14ac:dyDescent="0.25">
      <c r="A75" s="256" t="s">
        <v>121</v>
      </c>
      <c r="B75" s="257">
        <v>362</v>
      </c>
      <c r="C75" s="258" t="s">
        <v>231</v>
      </c>
      <c r="D75" s="156" t="str">
        <f t="shared" si="0"/>
        <v/>
      </c>
      <c r="E75" s="176"/>
      <c r="F75" s="176"/>
      <c r="G75" s="176"/>
      <c r="H75" s="176"/>
      <c r="I75" s="176"/>
      <c r="J75" s="176"/>
      <c r="K75" s="176"/>
      <c r="L75" s="62"/>
    </row>
    <row r="76" spans="1:12" ht="24.95" customHeight="1" x14ac:dyDescent="0.25">
      <c r="A76" s="256" t="s">
        <v>123</v>
      </c>
      <c r="B76" s="257">
        <v>364</v>
      </c>
      <c r="C76" s="258" t="s">
        <v>220</v>
      </c>
      <c r="D76" s="156" t="str">
        <f t="shared" si="0"/>
        <v/>
      </c>
      <c r="E76" s="176"/>
      <c r="F76" s="176"/>
      <c r="G76" s="176"/>
      <c r="H76" s="176"/>
      <c r="I76" s="176"/>
      <c r="J76" s="176"/>
      <c r="K76" s="176"/>
      <c r="L76" s="62"/>
    </row>
    <row r="77" spans="1:12" ht="24.95" customHeight="1" x14ac:dyDescent="0.25">
      <c r="A77" s="256" t="s">
        <v>124</v>
      </c>
      <c r="B77" s="257">
        <v>365</v>
      </c>
      <c r="C77" s="258" t="s">
        <v>125</v>
      </c>
      <c r="D77" s="156" t="str">
        <f t="shared" si="0"/>
        <v/>
      </c>
      <c r="E77" s="176"/>
      <c r="F77" s="176"/>
      <c r="G77" s="176"/>
      <c r="H77" s="176"/>
      <c r="I77" s="176"/>
      <c r="J77" s="176"/>
      <c r="K77" s="176"/>
      <c r="L77" s="62"/>
    </row>
    <row r="78" spans="1:12" ht="24.95" customHeight="1" x14ac:dyDescent="0.25">
      <c r="A78" s="256" t="s">
        <v>126</v>
      </c>
      <c r="B78" s="257">
        <v>366</v>
      </c>
      <c r="C78" s="258" t="s">
        <v>232</v>
      </c>
      <c r="D78" s="156" t="str">
        <f t="shared" si="0"/>
        <v/>
      </c>
      <c r="E78" s="176"/>
      <c r="F78" s="176"/>
      <c r="G78" s="176"/>
      <c r="H78" s="176"/>
      <c r="I78" s="176"/>
      <c r="J78" s="176"/>
      <c r="K78" s="176"/>
      <c r="L78" s="62"/>
    </row>
    <row r="79" spans="1:12" ht="24.95" customHeight="1" x14ac:dyDescent="0.25">
      <c r="A79" s="256" t="s">
        <v>127</v>
      </c>
      <c r="B79" s="257">
        <v>368</v>
      </c>
      <c r="C79" s="258" t="s">
        <v>128</v>
      </c>
      <c r="D79" s="156" t="str">
        <f t="shared" si="0"/>
        <v/>
      </c>
      <c r="E79" s="176"/>
      <c r="F79" s="176"/>
      <c r="G79" s="176"/>
      <c r="H79" s="176"/>
      <c r="I79" s="176"/>
      <c r="J79" s="176"/>
      <c r="K79" s="176"/>
      <c r="L79" s="62"/>
    </row>
    <row r="80" spans="1:12" ht="41.25" customHeight="1" x14ac:dyDescent="0.25">
      <c r="A80" s="259" t="s">
        <v>180</v>
      </c>
      <c r="B80" s="260"/>
      <c r="C80" s="260"/>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9" t="s">
        <v>233</v>
      </c>
      <c r="B95" s="240"/>
      <c r="C95" s="240"/>
      <c r="D95" s="158">
        <f>SUM(D17:D94)</f>
        <v>0</v>
      </c>
      <c r="E95" s="103">
        <f t="shared" ref="E95:K95" si="2">SUM(E17:E94)</f>
        <v>0</v>
      </c>
      <c r="F95" s="103">
        <f t="shared" si="2"/>
        <v>0</v>
      </c>
      <c r="G95" s="103">
        <f t="shared" si="2"/>
        <v>0</v>
      </c>
      <c r="H95" s="103">
        <f t="shared" si="2"/>
        <v>0</v>
      </c>
      <c r="I95" s="103">
        <f t="shared" si="2"/>
        <v>0</v>
      </c>
      <c r="J95" s="103">
        <f t="shared" si="2"/>
        <v>0</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Y113"/>
  <sheetViews>
    <sheetView showGridLines="0" zoomScale="65" zoomScaleNormal="65" zoomScaleSheetLayoutView="100" workbookViewId="0">
      <selection activeCell="D11" sqref="D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05" t="s">
        <v>147</v>
      </c>
      <c r="N1" s="205"/>
    </row>
    <row r="2" spans="1:25" ht="30" customHeight="1" x14ac:dyDescent="0.25">
      <c r="A2" s="227" t="s">
        <v>200</v>
      </c>
      <c r="B2" s="227"/>
      <c r="C2" s="227"/>
      <c r="D2" s="227"/>
      <c r="E2" s="227"/>
      <c r="F2" s="74"/>
      <c r="G2" s="249" t="s">
        <v>142</v>
      </c>
      <c r="H2" s="250"/>
      <c r="I2" s="250"/>
      <c r="J2" s="250"/>
      <c r="K2" s="162">
        <f>D95</f>
        <v>0</v>
      </c>
      <c r="M2" s="194" t="s">
        <v>183</v>
      </c>
      <c r="N2" s="194"/>
    </row>
    <row r="3" spans="1:25" ht="30" customHeight="1" x14ac:dyDescent="0.25">
      <c r="A3" s="227"/>
      <c r="B3" s="227"/>
      <c r="C3" s="227"/>
      <c r="D3" s="227"/>
      <c r="E3" s="227"/>
      <c r="F3" s="74"/>
      <c r="G3" s="251" t="s">
        <v>184</v>
      </c>
      <c r="H3" s="252"/>
      <c r="I3" s="252"/>
      <c r="J3" s="252"/>
      <c r="K3" s="60"/>
      <c r="M3" s="222" t="s">
        <v>130</v>
      </c>
      <c r="N3" s="222"/>
    </row>
    <row r="4" spans="1:25" ht="30" customHeight="1" x14ac:dyDescent="0.25">
      <c r="A4" s="227"/>
      <c r="B4" s="227"/>
      <c r="C4" s="227"/>
      <c r="D4" s="227"/>
      <c r="E4" s="227"/>
      <c r="F4" s="74"/>
      <c r="G4" s="247" t="s">
        <v>185</v>
      </c>
      <c r="H4" s="248"/>
      <c r="I4" s="248"/>
      <c r="J4" s="248"/>
      <c r="K4" s="60"/>
      <c r="L4" s="65"/>
      <c r="M4" s="194" t="s">
        <v>188</v>
      </c>
      <c r="N4" s="194"/>
      <c r="O4" s="61"/>
      <c r="P4" s="61"/>
      <c r="Q4" s="61"/>
      <c r="R4" s="61"/>
      <c r="S4" s="61"/>
      <c r="T4" s="61"/>
      <c r="U4" s="61"/>
      <c r="V4" s="61"/>
      <c r="W4" s="61"/>
      <c r="X4" s="61"/>
      <c r="Y4" s="61"/>
    </row>
    <row r="5" spans="1:25" ht="30" customHeight="1" x14ac:dyDescent="0.25">
      <c r="A5" s="221"/>
      <c r="B5" s="221"/>
      <c r="C5" s="221"/>
      <c r="D5" s="221"/>
      <c r="E5" s="221"/>
      <c r="F5" s="74"/>
      <c r="G5" s="247" t="s">
        <v>187</v>
      </c>
      <c r="H5" s="248"/>
      <c r="I5" s="248"/>
      <c r="J5" s="248"/>
      <c r="K5" s="60"/>
      <c r="L5" s="59"/>
      <c r="M5" s="194" t="s">
        <v>189</v>
      </c>
      <c r="N5" s="194"/>
      <c r="O5" s="61"/>
      <c r="P5" s="61"/>
      <c r="Q5" s="61"/>
      <c r="R5" s="61"/>
      <c r="S5" s="61"/>
      <c r="T5" s="61"/>
      <c r="U5" s="61"/>
      <c r="V5" s="61"/>
      <c r="W5" s="61"/>
      <c r="X5" s="61"/>
      <c r="Y5" s="61"/>
    </row>
    <row r="6" spans="1:25" ht="43.5" customHeight="1" thickBot="1" x14ac:dyDescent="0.3">
      <c r="F6" s="74"/>
      <c r="G6" s="243" t="s">
        <v>143</v>
      </c>
      <c r="H6" s="244"/>
      <c r="I6" s="244"/>
      <c r="J6" s="244"/>
      <c r="K6" s="163">
        <f>SUM(K2:K5)</f>
        <v>0</v>
      </c>
      <c r="L6" s="59"/>
      <c r="M6" s="194" t="s">
        <v>146</v>
      </c>
      <c r="N6" s="194"/>
      <c r="O6" s="67"/>
      <c r="P6" s="67"/>
      <c r="Q6" s="67"/>
      <c r="R6" s="67"/>
      <c r="S6" s="67"/>
      <c r="T6" s="67"/>
      <c r="U6" s="67"/>
      <c r="V6" s="67"/>
      <c r="W6" s="67"/>
      <c r="X6" s="67"/>
      <c r="Y6" s="67"/>
    </row>
    <row r="7" spans="1:25" ht="66" customHeight="1" thickBot="1" x14ac:dyDescent="0.3">
      <c r="A7" s="74"/>
      <c r="B7" s="74"/>
      <c r="D7" s="74" t="s">
        <v>235</v>
      </c>
      <c r="F7" s="74"/>
      <c r="G7" s="243" t="s">
        <v>144</v>
      </c>
      <c r="H7" s="244"/>
      <c r="I7" s="244"/>
      <c r="J7" s="244"/>
      <c r="K7" s="164"/>
      <c r="M7" s="194" t="s">
        <v>190</v>
      </c>
      <c r="N7" s="194"/>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45"/>
      <c r="B9" s="209" t="s">
        <v>149</v>
      </c>
      <c r="C9" s="210"/>
      <c r="D9" s="215" t="s">
        <v>5</v>
      </c>
      <c r="E9" s="70" t="s">
        <v>6</v>
      </c>
      <c r="F9" s="71"/>
      <c r="G9" s="71"/>
      <c r="H9" s="71"/>
      <c r="I9" s="71"/>
      <c r="J9" s="71"/>
      <c r="K9" s="72"/>
      <c r="L9" s="73"/>
      <c r="M9" s="205" t="s">
        <v>133</v>
      </c>
      <c r="N9" s="205"/>
      <c r="O9" s="68"/>
      <c r="P9" s="68"/>
      <c r="Q9" s="68"/>
      <c r="R9" s="68"/>
      <c r="S9" s="68"/>
      <c r="T9" s="68"/>
      <c r="U9" s="68"/>
      <c r="V9" s="68"/>
      <c r="W9" s="68"/>
      <c r="X9" s="68"/>
      <c r="Y9" s="68"/>
    </row>
    <row r="10" spans="1:25" s="74" customFormat="1" ht="24.95" customHeight="1" thickBot="1" x14ac:dyDescent="0.3">
      <c r="A10" s="246"/>
      <c r="B10" s="211"/>
      <c r="C10" s="212"/>
      <c r="D10" s="216"/>
      <c r="E10" s="75" t="s">
        <v>234</v>
      </c>
      <c r="F10" s="76"/>
      <c r="G10" s="76"/>
      <c r="H10" s="76"/>
      <c r="I10" s="76"/>
      <c r="J10" s="76"/>
      <c r="K10" s="77"/>
      <c r="L10" s="73"/>
      <c r="M10" s="218" t="s">
        <v>191</v>
      </c>
      <c r="N10" s="219"/>
      <c r="O10" s="78"/>
      <c r="P10" s="78"/>
      <c r="Q10" s="78"/>
      <c r="R10" s="78"/>
      <c r="S10" s="78"/>
      <c r="T10" s="78"/>
      <c r="U10" s="78"/>
      <c r="V10" s="78"/>
      <c r="W10" s="78"/>
      <c r="X10" s="78"/>
      <c r="Y10" s="78"/>
    </row>
    <row r="11" spans="1:25" s="74" customFormat="1" ht="30.75" customHeight="1" thickBot="1" x14ac:dyDescent="0.3">
      <c r="A11" s="105" t="s">
        <v>151</v>
      </c>
      <c r="B11" s="241"/>
      <c r="C11" s="242"/>
      <c r="D11" s="113"/>
      <c r="E11" s="75" t="s">
        <v>167</v>
      </c>
      <c r="F11" s="76"/>
      <c r="G11" s="76"/>
      <c r="H11" s="76"/>
      <c r="I11" s="76"/>
      <c r="J11" s="76"/>
      <c r="K11" s="77"/>
      <c r="L11" s="79"/>
      <c r="M11" s="219"/>
      <c r="N11" s="219"/>
      <c r="O11" s="78"/>
      <c r="P11" s="78"/>
      <c r="Q11" s="78"/>
      <c r="R11" s="78"/>
      <c r="S11" s="78"/>
      <c r="T11" s="78"/>
      <c r="U11" s="78"/>
      <c r="V11" s="78"/>
      <c r="W11" s="78"/>
      <c r="X11" s="78"/>
      <c r="Y11" s="78"/>
    </row>
    <row r="12" spans="1:25" s="74" customFormat="1" ht="35.1" customHeight="1" thickBot="1" x14ac:dyDescent="0.3">
      <c r="A12" s="105" t="s">
        <v>168</v>
      </c>
      <c r="B12" s="237" t="str">
        <f>Central!B12</f>
        <v>CAVIT- Central Arizona Valley Institute of Technology</v>
      </c>
      <c r="C12" s="237"/>
      <c r="D12" s="191" t="str">
        <f>Central!D12</f>
        <v>110801</v>
      </c>
      <c r="E12" s="165" t="s">
        <v>167</v>
      </c>
      <c r="F12" s="81"/>
      <c r="G12" s="81"/>
      <c r="H12" s="81"/>
      <c r="I12" s="81"/>
      <c r="J12" s="81"/>
      <c r="K12" s="82"/>
      <c r="L12" s="83"/>
      <c r="M12" s="219"/>
      <c r="N12" s="219"/>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9"/>
      <c r="N13" s="219"/>
    </row>
    <row r="14" spans="1:25" ht="35.1" customHeight="1" thickBot="1" x14ac:dyDescent="0.3">
      <c r="A14" s="153"/>
      <c r="B14" s="107"/>
      <c r="C14" s="153"/>
      <c r="D14" s="108"/>
      <c r="E14" s="198" t="s">
        <v>8</v>
      </c>
      <c r="F14" s="199"/>
      <c r="G14" s="199"/>
      <c r="H14" s="199"/>
      <c r="I14" s="199"/>
      <c r="J14" s="199"/>
      <c r="K14" s="200"/>
      <c r="M14" s="219" t="s">
        <v>192</v>
      </c>
      <c r="N14" s="219"/>
      <c r="O14" s="87"/>
      <c r="P14" s="87"/>
      <c r="Q14" s="87"/>
      <c r="R14" s="87"/>
      <c r="S14" s="87"/>
      <c r="T14" s="87"/>
      <c r="U14" s="87"/>
      <c r="V14" s="87"/>
      <c r="W14" s="87"/>
      <c r="X14" s="87"/>
      <c r="Y14" s="87"/>
    </row>
    <row r="15" spans="1:25" ht="29.25" customHeight="1" thickBot="1" x14ac:dyDescent="0.3">
      <c r="A15" s="154"/>
      <c r="B15" s="110"/>
      <c r="C15" s="154"/>
      <c r="D15" s="111"/>
      <c r="E15" s="198" t="s">
        <v>9</v>
      </c>
      <c r="F15" s="201"/>
      <c r="G15" s="201"/>
      <c r="H15" s="201"/>
      <c r="I15" s="201"/>
      <c r="J15" s="202"/>
      <c r="K15" s="203" t="s">
        <v>10</v>
      </c>
      <c r="M15" s="219"/>
      <c r="N15" s="219"/>
    </row>
    <row r="16" spans="1:25" s="88" customFormat="1" ht="120.75" customHeight="1" thickBot="1" x14ac:dyDescent="0.3">
      <c r="A16" s="112" t="s">
        <v>150</v>
      </c>
      <c r="B16" s="100" t="s">
        <v>135</v>
      </c>
      <c r="C16" s="102" t="s">
        <v>11</v>
      </c>
      <c r="D16" s="168" t="s">
        <v>12</v>
      </c>
      <c r="E16" s="35" t="s">
        <v>13</v>
      </c>
      <c r="F16" s="36" t="s">
        <v>14</v>
      </c>
      <c r="G16" s="36" t="s">
        <v>136</v>
      </c>
      <c r="H16" s="36" t="s">
        <v>137</v>
      </c>
      <c r="I16" s="36" t="s">
        <v>139</v>
      </c>
      <c r="J16" s="37" t="s">
        <v>138</v>
      </c>
      <c r="K16" s="204"/>
      <c r="M16" s="219"/>
      <c r="N16" s="219"/>
    </row>
    <row r="17" spans="1:14" s="89" customFormat="1" ht="24.95" customHeight="1" x14ac:dyDescent="0.25">
      <c r="A17" s="253" t="s">
        <v>15</v>
      </c>
      <c r="B17" s="254">
        <v>301</v>
      </c>
      <c r="C17" s="255" t="s">
        <v>221</v>
      </c>
      <c r="D17" s="155" t="str">
        <f t="shared" ref="D17:D79" si="0">IF(SUM(E17:K17)&gt;0,(SUM(E17:K17)),"")</f>
        <v/>
      </c>
      <c r="E17" s="175"/>
      <c r="F17" s="175"/>
      <c r="G17" s="175"/>
      <c r="H17" s="175"/>
      <c r="I17" s="175"/>
      <c r="J17" s="175"/>
      <c r="K17" s="175"/>
      <c r="M17" s="92"/>
      <c r="N17" s="151" t="s">
        <v>169</v>
      </c>
    </row>
    <row r="18" spans="1:14" s="89" customFormat="1" ht="24.95" customHeight="1" x14ac:dyDescent="0.25">
      <c r="A18" s="256" t="s">
        <v>16</v>
      </c>
      <c r="B18" s="257">
        <v>302</v>
      </c>
      <c r="C18" s="258" t="s">
        <v>17</v>
      </c>
      <c r="D18" s="156" t="str">
        <f t="shared" si="0"/>
        <v/>
      </c>
      <c r="E18" s="176"/>
      <c r="F18" s="176"/>
      <c r="G18" s="176"/>
      <c r="H18" s="176"/>
      <c r="I18" s="176"/>
      <c r="J18" s="176"/>
      <c r="K18" s="176"/>
      <c r="M18" s="150"/>
      <c r="N18" s="151" t="s">
        <v>170</v>
      </c>
    </row>
    <row r="19" spans="1:14" s="89" customFormat="1" ht="24.95" customHeight="1" x14ac:dyDescent="0.25">
      <c r="A19" s="256" t="s">
        <v>206</v>
      </c>
      <c r="B19" s="257">
        <v>376</v>
      </c>
      <c r="C19" s="258" t="s">
        <v>207</v>
      </c>
      <c r="D19" s="156" t="str">
        <f t="shared" si="0"/>
        <v/>
      </c>
      <c r="E19" s="176"/>
      <c r="F19" s="176"/>
      <c r="G19" s="176"/>
      <c r="H19" s="176"/>
      <c r="I19" s="176"/>
      <c r="J19" s="176"/>
      <c r="K19" s="176"/>
      <c r="M19" s="150"/>
      <c r="N19" s="151"/>
    </row>
    <row r="20" spans="1:14" s="89" customFormat="1" ht="24.95" customHeight="1" x14ac:dyDescent="0.25">
      <c r="A20" s="256" t="s">
        <v>18</v>
      </c>
      <c r="B20" s="257">
        <v>303</v>
      </c>
      <c r="C20" s="258" t="s">
        <v>19</v>
      </c>
      <c r="D20" s="156" t="str">
        <f t="shared" si="0"/>
        <v/>
      </c>
      <c r="E20" s="176"/>
      <c r="F20" s="176"/>
      <c r="G20" s="176"/>
      <c r="H20" s="176"/>
      <c r="I20" s="176"/>
      <c r="J20" s="176"/>
      <c r="K20" s="176"/>
      <c r="M20" s="92"/>
      <c r="N20" s="194" t="s">
        <v>171</v>
      </c>
    </row>
    <row r="21" spans="1:14" s="89" customFormat="1" ht="24.95" customHeight="1" x14ac:dyDescent="0.25">
      <c r="A21" s="256" t="s">
        <v>20</v>
      </c>
      <c r="B21" s="257">
        <v>304</v>
      </c>
      <c r="C21" s="258" t="s">
        <v>21</v>
      </c>
      <c r="D21" s="156" t="str">
        <f t="shared" si="0"/>
        <v/>
      </c>
      <c r="E21" s="176"/>
      <c r="F21" s="176"/>
      <c r="G21" s="176"/>
      <c r="H21" s="176"/>
      <c r="I21" s="176"/>
      <c r="J21" s="176"/>
      <c r="K21" s="176"/>
      <c r="M21" s="92"/>
      <c r="N21" s="194"/>
    </row>
    <row r="22" spans="1:14" s="89" customFormat="1" ht="24.95" customHeight="1" x14ac:dyDescent="0.25">
      <c r="A22" s="256" t="s">
        <v>22</v>
      </c>
      <c r="B22" s="257">
        <v>305</v>
      </c>
      <c r="C22" s="258" t="s">
        <v>23</v>
      </c>
      <c r="D22" s="156" t="str">
        <f t="shared" si="0"/>
        <v/>
      </c>
      <c r="E22" s="176"/>
      <c r="F22" s="176"/>
      <c r="G22" s="176"/>
      <c r="H22" s="176"/>
      <c r="I22" s="176"/>
      <c r="J22" s="176"/>
      <c r="K22" s="176"/>
      <c r="M22" s="92"/>
      <c r="N22" s="194"/>
    </row>
    <row r="23" spans="1:14" s="89" customFormat="1" ht="24.95" customHeight="1" x14ac:dyDescent="0.25">
      <c r="A23" s="256" t="s">
        <v>24</v>
      </c>
      <c r="B23" s="257">
        <v>306</v>
      </c>
      <c r="C23" s="258" t="s">
        <v>25</v>
      </c>
      <c r="D23" s="156" t="str">
        <f t="shared" si="0"/>
        <v/>
      </c>
      <c r="E23" s="176"/>
      <c r="F23" s="176"/>
      <c r="G23" s="176"/>
      <c r="H23" s="176"/>
      <c r="I23" s="176"/>
      <c r="J23" s="176"/>
      <c r="K23" s="176"/>
      <c r="M23" s="92"/>
      <c r="N23" s="194" t="s">
        <v>172</v>
      </c>
    </row>
    <row r="24" spans="1:14" s="89" customFormat="1" ht="24.95" customHeight="1" x14ac:dyDescent="0.25">
      <c r="A24" s="256" t="s">
        <v>26</v>
      </c>
      <c r="B24" s="257">
        <v>307</v>
      </c>
      <c r="C24" s="258" t="s">
        <v>27</v>
      </c>
      <c r="D24" s="156" t="str">
        <f t="shared" si="0"/>
        <v/>
      </c>
      <c r="E24" s="176"/>
      <c r="F24" s="176"/>
      <c r="G24" s="176"/>
      <c r="H24" s="176"/>
      <c r="I24" s="176"/>
      <c r="J24" s="176"/>
      <c r="K24" s="176"/>
      <c r="M24" s="92"/>
      <c r="N24" s="194"/>
    </row>
    <row r="25" spans="1:14" s="89" customFormat="1" ht="24.95" customHeight="1" x14ac:dyDescent="0.25">
      <c r="A25" s="256" t="s">
        <v>28</v>
      </c>
      <c r="B25" s="257">
        <v>309</v>
      </c>
      <c r="C25" s="258" t="s">
        <v>224</v>
      </c>
      <c r="D25" s="156" t="str">
        <f t="shared" si="0"/>
        <v/>
      </c>
      <c r="E25" s="176"/>
      <c r="F25" s="176"/>
      <c r="G25" s="176"/>
      <c r="H25" s="176"/>
      <c r="I25" s="176"/>
      <c r="J25" s="176"/>
      <c r="K25" s="176"/>
      <c r="M25" s="92"/>
      <c r="N25" s="194" t="s">
        <v>173</v>
      </c>
    </row>
    <row r="26" spans="1:14" s="89" customFormat="1" ht="24.95" customHeight="1" x14ac:dyDescent="0.25">
      <c r="A26" s="256" t="s">
        <v>30</v>
      </c>
      <c r="B26" s="257">
        <v>310</v>
      </c>
      <c r="C26" s="258" t="s">
        <v>31</v>
      </c>
      <c r="D26" s="156" t="str">
        <f t="shared" si="0"/>
        <v/>
      </c>
      <c r="E26" s="176"/>
      <c r="F26" s="176"/>
      <c r="G26" s="176"/>
      <c r="H26" s="176"/>
      <c r="I26" s="176"/>
      <c r="J26" s="176"/>
      <c r="K26" s="176"/>
      <c r="M26" s="92"/>
      <c r="N26" s="194"/>
    </row>
    <row r="27" spans="1:14" s="89" customFormat="1" ht="24.95" customHeight="1" x14ac:dyDescent="0.25">
      <c r="A27" s="256" t="s">
        <v>32</v>
      </c>
      <c r="B27" s="257">
        <v>311</v>
      </c>
      <c r="C27" s="258" t="s">
        <v>33</v>
      </c>
      <c r="D27" s="156" t="str">
        <f t="shared" si="0"/>
        <v/>
      </c>
      <c r="E27" s="176"/>
      <c r="F27" s="176"/>
      <c r="G27" s="176"/>
      <c r="H27" s="176"/>
      <c r="I27" s="176"/>
      <c r="J27" s="176"/>
      <c r="K27" s="176"/>
      <c r="M27" s="92"/>
      <c r="N27" s="194" t="s">
        <v>174</v>
      </c>
    </row>
    <row r="28" spans="1:14" s="89" customFormat="1" ht="24.95" customHeight="1" x14ac:dyDescent="0.25">
      <c r="A28" s="256" t="s">
        <v>34</v>
      </c>
      <c r="B28" s="257">
        <v>312</v>
      </c>
      <c r="C28" s="258" t="s">
        <v>35</v>
      </c>
      <c r="D28" s="156" t="str">
        <f t="shared" si="0"/>
        <v/>
      </c>
      <c r="E28" s="176"/>
      <c r="F28" s="176"/>
      <c r="G28" s="176"/>
      <c r="H28" s="176"/>
      <c r="I28" s="176"/>
      <c r="J28" s="176"/>
      <c r="K28" s="176"/>
      <c r="M28" s="92"/>
      <c r="N28" s="194"/>
    </row>
    <row r="29" spans="1:14" s="89" customFormat="1" ht="24.95" customHeight="1" x14ac:dyDescent="0.25">
      <c r="A29" s="256" t="s">
        <v>36</v>
      </c>
      <c r="B29" s="257">
        <v>313</v>
      </c>
      <c r="C29" s="258" t="s">
        <v>208</v>
      </c>
      <c r="D29" s="156" t="str">
        <f t="shared" si="0"/>
        <v/>
      </c>
      <c r="E29" s="176"/>
      <c r="F29" s="176"/>
      <c r="G29" s="176"/>
      <c r="H29" s="176"/>
      <c r="I29" s="176"/>
      <c r="J29" s="176"/>
      <c r="K29" s="176"/>
      <c r="M29" s="92"/>
      <c r="N29" s="194"/>
    </row>
    <row r="30" spans="1:14" s="89" customFormat="1" ht="24.95" customHeight="1" x14ac:dyDescent="0.25">
      <c r="A30" s="256" t="s">
        <v>37</v>
      </c>
      <c r="B30" s="257">
        <v>314</v>
      </c>
      <c r="C30" s="258" t="s">
        <v>209</v>
      </c>
      <c r="D30" s="156" t="str">
        <f t="shared" si="0"/>
        <v/>
      </c>
      <c r="E30" s="176"/>
      <c r="F30" s="176"/>
      <c r="G30" s="176"/>
      <c r="H30" s="176"/>
      <c r="I30" s="176"/>
      <c r="J30" s="176"/>
      <c r="K30" s="176"/>
      <c r="M30" s="194" t="s">
        <v>186</v>
      </c>
      <c r="N30" s="194"/>
    </row>
    <row r="31" spans="1:14" s="89" customFormat="1" ht="24.95" customHeight="1" x14ac:dyDescent="0.25">
      <c r="A31" s="256" t="s">
        <v>38</v>
      </c>
      <c r="B31" s="257">
        <v>315</v>
      </c>
      <c r="C31" s="258" t="s">
        <v>39</v>
      </c>
      <c r="D31" s="156" t="str">
        <f t="shared" si="0"/>
        <v/>
      </c>
      <c r="E31" s="176"/>
      <c r="F31" s="176"/>
      <c r="G31" s="176"/>
      <c r="H31" s="176"/>
      <c r="I31" s="176"/>
      <c r="J31" s="176"/>
      <c r="K31" s="176"/>
      <c r="M31" s="194"/>
      <c r="N31" s="194"/>
    </row>
    <row r="32" spans="1:14" s="89" customFormat="1" ht="24.95" customHeight="1" x14ac:dyDescent="0.25">
      <c r="A32" s="256" t="s">
        <v>40</v>
      </c>
      <c r="B32" s="257">
        <v>316</v>
      </c>
      <c r="C32" s="258" t="s">
        <v>41</v>
      </c>
      <c r="D32" s="156" t="str">
        <f t="shared" si="0"/>
        <v/>
      </c>
      <c r="E32" s="176"/>
      <c r="F32" s="176"/>
      <c r="G32" s="176"/>
      <c r="H32" s="176"/>
      <c r="I32" s="176"/>
      <c r="J32" s="176"/>
      <c r="K32" s="176"/>
      <c r="M32" s="194"/>
      <c r="N32" s="194"/>
    </row>
    <row r="33" spans="1:23" s="89" customFormat="1" ht="24.95" customHeight="1" x14ac:dyDescent="0.25">
      <c r="A33" s="256" t="s">
        <v>42</v>
      </c>
      <c r="B33" s="257">
        <v>317</v>
      </c>
      <c r="C33" s="258" t="s">
        <v>43</v>
      </c>
      <c r="D33" s="156" t="str">
        <f t="shared" si="0"/>
        <v/>
      </c>
      <c r="E33" s="176"/>
      <c r="F33" s="176"/>
      <c r="G33" s="176"/>
      <c r="H33" s="176"/>
      <c r="I33" s="176"/>
      <c r="J33" s="176"/>
      <c r="K33" s="176"/>
      <c r="M33" s="194"/>
      <c r="N33" s="194"/>
    </row>
    <row r="34" spans="1:23" s="89" customFormat="1" ht="24.95" customHeight="1" x14ac:dyDescent="0.25">
      <c r="A34" s="256" t="s">
        <v>44</v>
      </c>
      <c r="B34" s="257">
        <v>318</v>
      </c>
      <c r="C34" s="258" t="s">
        <v>45</v>
      </c>
      <c r="D34" s="156" t="str">
        <f t="shared" si="0"/>
        <v/>
      </c>
      <c r="E34" s="176"/>
      <c r="F34" s="176"/>
      <c r="G34" s="176"/>
      <c r="H34" s="176"/>
      <c r="I34" s="176"/>
      <c r="J34" s="176"/>
      <c r="K34" s="176"/>
      <c r="M34" s="194"/>
      <c r="N34" s="194"/>
    </row>
    <row r="35" spans="1:23" s="89" customFormat="1" ht="24.95" customHeight="1" x14ac:dyDescent="0.25">
      <c r="A35" s="256" t="s">
        <v>46</v>
      </c>
      <c r="B35" s="257">
        <v>319</v>
      </c>
      <c r="C35" s="258" t="s">
        <v>223</v>
      </c>
      <c r="D35" s="156" t="str">
        <f t="shared" si="0"/>
        <v/>
      </c>
      <c r="E35" s="176"/>
      <c r="F35" s="176"/>
      <c r="G35" s="176"/>
      <c r="H35" s="176"/>
      <c r="I35" s="176"/>
      <c r="J35" s="176"/>
      <c r="K35" s="176"/>
      <c r="M35" s="194"/>
      <c r="N35" s="194"/>
    </row>
    <row r="36" spans="1:23" s="89" customFormat="1" ht="24.95" customHeight="1" x14ac:dyDescent="0.25">
      <c r="A36" s="256" t="s">
        <v>47</v>
      </c>
      <c r="B36" s="257">
        <v>320</v>
      </c>
      <c r="C36" s="258" t="s">
        <v>48</v>
      </c>
      <c r="D36" s="156" t="str">
        <f t="shared" si="0"/>
        <v/>
      </c>
      <c r="E36" s="176"/>
      <c r="F36" s="176"/>
      <c r="G36" s="176"/>
      <c r="H36" s="176"/>
      <c r="I36" s="176"/>
      <c r="J36" s="176"/>
      <c r="K36" s="176"/>
      <c r="M36" s="194"/>
      <c r="N36" s="194"/>
      <c r="O36" s="87"/>
      <c r="P36" s="87"/>
      <c r="Q36" s="87"/>
      <c r="R36" s="87"/>
      <c r="S36" s="87"/>
      <c r="T36" s="87"/>
      <c r="U36" s="87"/>
      <c r="V36" s="87"/>
      <c r="W36" s="87"/>
    </row>
    <row r="37" spans="1:23" s="89" customFormat="1" ht="24.95" customHeight="1" x14ac:dyDescent="0.25">
      <c r="A37" s="256" t="s">
        <v>49</v>
      </c>
      <c r="B37" s="257">
        <v>321</v>
      </c>
      <c r="C37" s="258" t="s">
        <v>50</v>
      </c>
      <c r="D37" s="156" t="str">
        <f t="shared" si="0"/>
        <v/>
      </c>
      <c r="E37" s="176"/>
      <c r="F37" s="176"/>
      <c r="G37" s="176"/>
      <c r="H37" s="176"/>
      <c r="I37" s="176"/>
      <c r="J37" s="176"/>
      <c r="K37" s="176"/>
      <c r="M37" s="194"/>
      <c r="N37" s="194"/>
    </row>
    <row r="38" spans="1:23" s="89" customFormat="1" ht="24.95" customHeight="1" x14ac:dyDescent="0.25">
      <c r="A38" s="256" t="s">
        <v>51</v>
      </c>
      <c r="B38" s="257">
        <v>322</v>
      </c>
      <c r="C38" s="258" t="s">
        <v>52</v>
      </c>
      <c r="D38" s="156" t="str">
        <f t="shared" si="0"/>
        <v/>
      </c>
      <c r="E38" s="176"/>
      <c r="F38" s="176"/>
      <c r="G38" s="176"/>
      <c r="H38" s="176"/>
      <c r="I38" s="176"/>
      <c r="J38" s="176"/>
      <c r="K38" s="176"/>
      <c r="M38" s="194"/>
      <c r="N38" s="194"/>
    </row>
    <row r="39" spans="1:23" s="89" customFormat="1" ht="24.95" customHeight="1" x14ac:dyDescent="0.25">
      <c r="A39" s="256" t="s">
        <v>53</v>
      </c>
      <c r="B39" s="257">
        <v>345</v>
      </c>
      <c r="C39" s="258" t="s">
        <v>54</v>
      </c>
      <c r="D39" s="156" t="str">
        <f t="shared" si="0"/>
        <v/>
      </c>
      <c r="E39" s="176"/>
      <c r="F39" s="176"/>
      <c r="G39" s="176"/>
      <c r="H39" s="176"/>
      <c r="I39" s="176"/>
      <c r="J39" s="176"/>
      <c r="K39" s="176"/>
      <c r="M39" s="93"/>
      <c r="N39" s="93"/>
    </row>
    <row r="40" spans="1:23" s="89" customFormat="1" ht="24.95" customHeight="1" x14ac:dyDescent="0.25">
      <c r="A40" s="256" t="s">
        <v>55</v>
      </c>
      <c r="B40" s="257">
        <v>323</v>
      </c>
      <c r="C40" s="258" t="s">
        <v>56</v>
      </c>
      <c r="D40" s="156" t="str">
        <f t="shared" si="0"/>
        <v/>
      </c>
      <c r="E40" s="176"/>
      <c r="F40" s="176"/>
      <c r="G40" s="176"/>
      <c r="H40" s="176"/>
      <c r="I40" s="176"/>
      <c r="J40" s="176"/>
      <c r="K40" s="176"/>
      <c r="M40" s="92"/>
      <c r="N40" s="194" t="s">
        <v>176</v>
      </c>
    </row>
    <row r="41" spans="1:23" s="89" customFormat="1" ht="24.95" customHeight="1" x14ac:dyDescent="0.25">
      <c r="A41" s="256" t="s">
        <v>57</v>
      </c>
      <c r="B41" s="257">
        <v>324</v>
      </c>
      <c r="C41" s="258" t="s">
        <v>58</v>
      </c>
      <c r="D41" s="156" t="str">
        <f t="shared" si="0"/>
        <v/>
      </c>
      <c r="E41" s="176"/>
      <c r="F41" s="176"/>
      <c r="G41" s="176"/>
      <c r="H41" s="176"/>
      <c r="I41" s="176"/>
      <c r="J41" s="176"/>
      <c r="K41" s="176"/>
      <c r="M41" s="92"/>
      <c r="N41" s="194"/>
    </row>
    <row r="42" spans="1:23" s="89" customFormat="1" ht="24.95" customHeight="1" x14ac:dyDescent="0.25">
      <c r="A42" s="256" t="s">
        <v>59</v>
      </c>
      <c r="B42" s="257">
        <v>325</v>
      </c>
      <c r="C42" s="258" t="s">
        <v>60</v>
      </c>
      <c r="D42" s="156" t="str">
        <f t="shared" si="0"/>
        <v/>
      </c>
      <c r="E42" s="176"/>
      <c r="F42" s="176"/>
      <c r="G42" s="176"/>
      <c r="H42" s="176"/>
      <c r="I42" s="176"/>
      <c r="J42" s="176"/>
      <c r="K42" s="176"/>
      <c r="M42" s="92"/>
      <c r="N42" s="194" t="s">
        <v>177</v>
      </c>
    </row>
    <row r="43" spans="1:23" s="89" customFormat="1" ht="24.95" customHeight="1" x14ac:dyDescent="0.25">
      <c r="A43" s="256" t="s">
        <v>61</v>
      </c>
      <c r="B43" s="257">
        <v>326</v>
      </c>
      <c r="C43" s="258" t="s">
        <v>62</v>
      </c>
      <c r="D43" s="156" t="str">
        <f t="shared" si="0"/>
        <v/>
      </c>
      <c r="E43" s="176"/>
      <c r="F43" s="176"/>
      <c r="G43" s="176"/>
      <c r="H43" s="176"/>
      <c r="I43" s="176"/>
      <c r="J43" s="176"/>
      <c r="K43" s="176"/>
      <c r="M43" s="92"/>
      <c r="N43" s="194"/>
    </row>
    <row r="44" spans="1:23" s="89" customFormat="1" ht="33" customHeight="1" x14ac:dyDescent="0.25">
      <c r="A44" s="256" t="s">
        <v>116</v>
      </c>
      <c r="B44" s="257">
        <v>359</v>
      </c>
      <c r="C44" s="258" t="s">
        <v>241</v>
      </c>
      <c r="D44" s="156" t="str">
        <f t="shared" si="0"/>
        <v/>
      </c>
      <c r="E44" s="176"/>
      <c r="F44" s="176"/>
      <c r="G44" s="176"/>
      <c r="H44" s="176"/>
      <c r="I44" s="176"/>
      <c r="J44" s="176"/>
      <c r="K44" s="176"/>
      <c r="M44" s="92"/>
      <c r="N44" s="194" t="s">
        <v>178</v>
      </c>
    </row>
    <row r="45" spans="1:23" s="89" customFormat="1" ht="24.95" customHeight="1" x14ac:dyDescent="0.25">
      <c r="A45" s="256" t="s">
        <v>63</v>
      </c>
      <c r="B45" s="257">
        <v>327</v>
      </c>
      <c r="C45" s="258" t="s">
        <v>64</v>
      </c>
      <c r="D45" s="156" t="str">
        <f t="shared" si="0"/>
        <v/>
      </c>
      <c r="E45" s="176"/>
      <c r="F45" s="176"/>
      <c r="G45" s="176"/>
      <c r="H45" s="176"/>
      <c r="I45" s="176"/>
      <c r="J45" s="176"/>
      <c r="K45" s="176"/>
      <c r="M45" s="92"/>
      <c r="N45" s="194"/>
    </row>
    <row r="46" spans="1:23" s="89" customFormat="1" ht="24.95" customHeight="1" x14ac:dyDescent="0.25">
      <c r="A46" s="256" t="s">
        <v>65</v>
      </c>
      <c r="B46" s="257">
        <v>328</v>
      </c>
      <c r="C46" s="258" t="s">
        <v>66</v>
      </c>
      <c r="D46" s="156" t="str">
        <f t="shared" si="0"/>
        <v/>
      </c>
      <c r="E46" s="176"/>
      <c r="F46" s="176"/>
      <c r="G46" s="176"/>
      <c r="H46" s="176"/>
      <c r="I46" s="176"/>
      <c r="J46" s="176"/>
      <c r="K46" s="176"/>
      <c r="M46" s="92"/>
      <c r="N46" s="194" t="s">
        <v>179</v>
      </c>
    </row>
    <row r="47" spans="1:23" s="89" customFormat="1" ht="24.95" customHeight="1" x14ac:dyDescent="0.25">
      <c r="A47" s="256" t="s">
        <v>67</v>
      </c>
      <c r="B47" s="257">
        <v>329</v>
      </c>
      <c r="C47" s="258" t="s">
        <v>68</v>
      </c>
      <c r="D47" s="156" t="str">
        <f t="shared" si="0"/>
        <v/>
      </c>
      <c r="E47" s="176"/>
      <c r="F47" s="176"/>
      <c r="G47" s="176"/>
      <c r="H47" s="176"/>
      <c r="I47" s="176"/>
      <c r="J47" s="176"/>
      <c r="K47" s="176"/>
      <c r="M47" s="92"/>
      <c r="N47" s="194"/>
    </row>
    <row r="48" spans="1:23" s="89" customFormat="1" ht="24.95" customHeight="1" x14ac:dyDescent="0.25">
      <c r="A48" s="256" t="s">
        <v>69</v>
      </c>
      <c r="B48" s="257">
        <v>330</v>
      </c>
      <c r="C48" s="258" t="s">
        <v>225</v>
      </c>
      <c r="D48" s="156" t="str">
        <f t="shared" si="0"/>
        <v/>
      </c>
      <c r="E48" s="176"/>
      <c r="F48" s="176"/>
      <c r="G48" s="176"/>
      <c r="H48" s="176"/>
      <c r="I48" s="176"/>
      <c r="J48" s="176"/>
      <c r="K48" s="176"/>
      <c r="M48" s="92"/>
      <c r="N48" s="150"/>
    </row>
    <row r="49" spans="1:14" s="89" customFormat="1" ht="24.95" customHeight="1" x14ac:dyDescent="0.25">
      <c r="A49" s="256" t="s">
        <v>72</v>
      </c>
      <c r="B49" s="257">
        <v>333</v>
      </c>
      <c r="C49" s="258" t="s">
        <v>73</v>
      </c>
      <c r="D49" s="156" t="str">
        <f t="shared" si="0"/>
        <v/>
      </c>
      <c r="E49" s="176"/>
      <c r="F49" s="176"/>
      <c r="G49" s="176"/>
      <c r="H49" s="176"/>
      <c r="I49" s="176"/>
      <c r="J49" s="176"/>
      <c r="K49" s="176"/>
      <c r="M49" s="92"/>
      <c r="N49" s="151" t="s">
        <v>134</v>
      </c>
    </row>
    <row r="50" spans="1:14" s="89" customFormat="1" ht="24.95" customHeight="1" x14ac:dyDescent="0.25">
      <c r="A50" s="256" t="s">
        <v>74</v>
      </c>
      <c r="B50" s="257">
        <v>334</v>
      </c>
      <c r="C50" s="258" t="s">
        <v>222</v>
      </c>
      <c r="D50" s="156" t="str">
        <f t="shared" si="0"/>
        <v/>
      </c>
      <c r="E50" s="176"/>
      <c r="F50" s="176"/>
      <c r="G50" s="176"/>
      <c r="H50" s="176"/>
      <c r="I50" s="176"/>
      <c r="J50" s="176"/>
      <c r="K50" s="176"/>
      <c r="M50" s="92"/>
      <c r="N50" s="150"/>
    </row>
    <row r="51" spans="1:14" s="89" customFormat="1" ht="24.95" customHeight="1" x14ac:dyDescent="0.25">
      <c r="A51" s="256" t="s">
        <v>75</v>
      </c>
      <c r="B51" s="257">
        <v>335</v>
      </c>
      <c r="C51" s="258" t="s">
        <v>210</v>
      </c>
      <c r="D51" s="156" t="str">
        <f t="shared" si="0"/>
        <v/>
      </c>
      <c r="E51" s="176"/>
      <c r="F51" s="176"/>
      <c r="G51" s="176"/>
      <c r="H51" s="176"/>
      <c r="I51" s="176"/>
      <c r="J51" s="176"/>
      <c r="K51" s="176"/>
      <c r="M51" s="151" t="s">
        <v>78</v>
      </c>
      <c r="N51" s="92"/>
    </row>
    <row r="52" spans="1:14" s="89" customFormat="1" ht="24.95" customHeight="1" x14ac:dyDescent="0.25">
      <c r="A52" s="256" t="s">
        <v>76</v>
      </c>
      <c r="B52" s="257">
        <v>336</v>
      </c>
      <c r="C52" s="258" t="s">
        <v>77</v>
      </c>
      <c r="D52" s="156" t="str">
        <f t="shared" si="0"/>
        <v/>
      </c>
      <c r="E52" s="176"/>
      <c r="F52" s="176"/>
      <c r="G52" s="176"/>
      <c r="H52" s="176"/>
      <c r="I52" s="176"/>
      <c r="J52" s="176"/>
      <c r="K52" s="176"/>
      <c r="M52" s="151"/>
      <c r="N52" s="92"/>
    </row>
    <row r="53" spans="1:14" s="89" customFormat="1" ht="24.95" customHeight="1" x14ac:dyDescent="0.25">
      <c r="A53" s="256" t="s">
        <v>79</v>
      </c>
      <c r="B53" s="257">
        <v>337</v>
      </c>
      <c r="C53" s="258" t="s">
        <v>226</v>
      </c>
      <c r="D53" s="156" t="str">
        <f t="shared" si="0"/>
        <v/>
      </c>
      <c r="E53" s="176"/>
      <c r="F53" s="176"/>
      <c r="G53" s="176"/>
      <c r="H53" s="176"/>
      <c r="I53" s="176"/>
      <c r="J53" s="176"/>
      <c r="K53" s="176"/>
      <c r="M53" s="92"/>
      <c r="N53" s="92"/>
    </row>
    <row r="54" spans="1:14" s="89" customFormat="1" ht="24.95" customHeight="1" x14ac:dyDescent="0.25">
      <c r="A54" s="256" t="s">
        <v>81</v>
      </c>
      <c r="B54" s="257">
        <v>339</v>
      </c>
      <c r="C54" s="258" t="s">
        <v>82</v>
      </c>
      <c r="D54" s="156" t="str">
        <f t="shared" si="0"/>
        <v/>
      </c>
      <c r="E54" s="176"/>
      <c r="F54" s="176"/>
      <c r="G54" s="176"/>
      <c r="H54" s="176"/>
      <c r="I54" s="176"/>
      <c r="J54" s="176"/>
      <c r="K54" s="176"/>
      <c r="M54" s="92"/>
      <c r="N54" s="92"/>
    </row>
    <row r="55" spans="1:14" s="89" customFormat="1" ht="24.95" customHeight="1" x14ac:dyDescent="0.25">
      <c r="A55" s="256" t="s">
        <v>83</v>
      </c>
      <c r="B55" s="257">
        <v>340</v>
      </c>
      <c r="C55" s="258" t="s">
        <v>84</v>
      </c>
      <c r="D55" s="156" t="str">
        <f t="shared" si="0"/>
        <v/>
      </c>
      <c r="E55" s="176"/>
      <c r="F55" s="176"/>
      <c r="G55" s="176"/>
      <c r="H55" s="176"/>
      <c r="I55" s="176"/>
      <c r="J55" s="176"/>
      <c r="K55" s="176"/>
      <c r="M55" s="92"/>
      <c r="N55" s="92"/>
    </row>
    <row r="56" spans="1:14" s="89" customFormat="1" ht="24.95" customHeight="1" x14ac:dyDescent="0.25">
      <c r="A56" s="256" t="s">
        <v>212</v>
      </c>
      <c r="B56" s="257">
        <v>373</v>
      </c>
      <c r="C56" s="258" t="s">
        <v>214</v>
      </c>
      <c r="D56" s="156" t="str">
        <f t="shared" si="0"/>
        <v/>
      </c>
      <c r="E56" s="176"/>
      <c r="F56" s="176"/>
      <c r="G56" s="176"/>
      <c r="H56" s="176"/>
      <c r="I56" s="176"/>
      <c r="J56" s="176"/>
      <c r="K56" s="176"/>
      <c r="M56" s="92"/>
      <c r="N56" s="92"/>
    </row>
    <row r="57" spans="1:14" s="89" customFormat="1" ht="24.95" customHeight="1" x14ac:dyDescent="0.25">
      <c r="A57" s="256" t="s">
        <v>87</v>
      </c>
      <c r="B57" s="257">
        <v>342</v>
      </c>
      <c r="C57" s="258" t="s">
        <v>88</v>
      </c>
      <c r="D57" s="156" t="str">
        <f t="shared" si="0"/>
        <v/>
      </c>
      <c r="E57" s="176"/>
      <c r="F57" s="176"/>
      <c r="G57" s="176"/>
      <c r="H57" s="176"/>
      <c r="I57" s="176"/>
      <c r="J57" s="176"/>
      <c r="K57" s="176"/>
      <c r="M57" s="92"/>
      <c r="N57" s="92"/>
    </row>
    <row r="58" spans="1:14" s="89" customFormat="1" ht="24.95" customHeight="1" x14ac:dyDescent="0.25">
      <c r="A58" s="256" t="s">
        <v>89</v>
      </c>
      <c r="B58" s="257">
        <v>343</v>
      </c>
      <c r="C58" s="258" t="s">
        <v>90</v>
      </c>
      <c r="D58" s="156" t="str">
        <f t="shared" si="0"/>
        <v/>
      </c>
      <c r="E58" s="176"/>
      <c r="F58" s="176"/>
      <c r="G58" s="176"/>
      <c r="H58" s="176"/>
      <c r="I58" s="176"/>
      <c r="J58" s="176"/>
      <c r="K58" s="176"/>
      <c r="M58" s="92"/>
      <c r="N58" s="92"/>
    </row>
    <row r="59" spans="1:14" s="89" customFormat="1" ht="24.95" customHeight="1" x14ac:dyDescent="0.25">
      <c r="A59" s="256" t="s">
        <v>91</v>
      </c>
      <c r="B59" s="257">
        <v>344</v>
      </c>
      <c r="C59" s="258" t="s">
        <v>92</v>
      </c>
      <c r="D59" s="156" t="str">
        <f t="shared" si="0"/>
        <v/>
      </c>
      <c r="E59" s="176"/>
      <c r="F59" s="176"/>
      <c r="G59" s="176"/>
      <c r="H59" s="176"/>
      <c r="I59" s="176"/>
      <c r="J59" s="176"/>
      <c r="K59" s="176"/>
      <c r="M59" s="92"/>
      <c r="N59" s="92"/>
    </row>
    <row r="60" spans="1:14" s="88" customFormat="1" ht="24.95" customHeight="1" x14ac:dyDescent="0.25">
      <c r="A60" s="256" t="s">
        <v>93</v>
      </c>
      <c r="B60" s="257">
        <v>346</v>
      </c>
      <c r="C60" s="258" t="s">
        <v>94</v>
      </c>
      <c r="D60" s="156" t="str">
        <f t="shared" si="0"/>
        <v/>
      </c>
      <c r="E60" s="176"/>
      <c r="F60" s="176"/>
      <c r="G60" s="176"/>
      <c r="H60" s="176"/>
      <c r="I60" s="176"/>
      <c r="J60" s="176"/>
      <c r="K60" s="176"/>
      <c r="M60" s="92"/>
      <c r="N60" s="38"/>
    </row>
    <row r="61" spans="1:14" ht="24.95" customHeight="1" x14ac:dyDescent="0.25">
      <c r="A61" s="256" t="s">
        <v>95</v>
      </c>
      <c r="B61" s="257">
        <v>347</v>
      </c>
      <c r="C61" s="258" t="s">
        <v>227</v>
      </c>
      <c r="D61" s="156" t="str">
        <f t="shared" si="0"/>
        <v/>
      </c>
      <c r="E61" s="176"/>
      <c r="F61" s="176"/>
      <c r="G61" s="176"/>
      <c r="H61" s="176"/>
      <c r="I61" s="176"/>
      <c r="J61" s="176"/>
      <c r="K61" s="176"/>
      <c r="L61" s="62"/>
      <c r="M61" s="38"/>
    </row>
    <row r="62" spans="1:14" ht="24.95" customHeight="1" x14ac:dyDescent="0.25">
      <c r="A62" s="256" t="s">
        <v>115</v>
      </c>
      <c r="B62" s="257">
        <v>358</v>
      </c>
      <c r="C62" s="258" t="s">
        <v>216</v>
      </c>
      <c r="D62" s="156" t="str">
        <f t="shared" si="0"/>
        <v/>
      </c>
      <c r="E62" s="176"/>
      <c r="F62" s="176"/>
      <c r="G62" s="176"/>
      <c r="H62" s="176"/>
      <c r="I62" s="176"/>
      <c r="J62" s="176"/>
      <c r="K62" s="176"/>
      <c r="L62" s="62"/>
    </row>
    <row r="63" spans="1:14" ht="24.95" customHeight="1" x14ac:dyDescent="0.25">
      <c r="A63" s="256" t="s">
        <v>96</v>
      </c>
      <c r="B63" s="257">
        <v>348</v>
      </c>
      <c r="C63" s="258" t="s">
        <v>97</v>
      </c>
      <c r="D63" s="156" t="str">
        <f t="shared" si="0"/>
        <v/>
      </c>
      <c r="E63" s="176"/>
      <c r="F63" s="176"/>
      <c r="G63" s="176"/>
      <c r="H63" s="176"/>
      <c r="I63" s="176"/>
      <c r="J63" s="176"/>
      <c r="K63" s="176"/>
      <c r="L63" s="62"/>
    </row>
    <row r="64" spans="1:14" ht="24.95" customHeight="1" x14ac:dyDescent="0.25">
      <c r="A64" s="256" t="s">
        <v>98</v>
      </c>
      <c r="B64" s="257">
        <v>349</v>
      </c>
      <c r="C64" s="258" t="s">
        <v>99</v>
      </c>
      <c r="D64" s="156" t="str">
        <f t="shared" si="0"/>
        <v/>
      </c>
      <c r="E64" s="176"/>
      <c r="F64" s="176"/>
      <c r="G64" s="176"/>
      <c r="H64" s="176"/>
      <c r="I64" s="176"/>
      <c r="J64" s="176"/>
      <c r="K64" s="176"/>
      <c r="L64" s="62"/>
    </row>
    <row r="65" spans="1:12" ht="24.95" customHeight="1" x14ac:dyDescent="0.25">
      <c r="A65" s="256" t="s">
        <v>80</v>
      </c>
      <c r="B65" s="257">
        <v>338</v>
      </c>
      <c r="C65" s="258" t="s">
        <v>217</v>
      </c>
      <c r="D65" s="156" t="str">
        <f t="shared" si="0"/>
        <v/>
      </c>
      <c r="E65" s="176"/>
      <c r="F65" s="176"/>
      <c r="G65" s="176"/>
      <c r="H65" s="176"/>
      <c r="I65" s="176"/>
      <c r="J65" s="176"/>
      <c r="K65" s="176"/>
      <c r="L65" s="62"/>
    </row>
    <row r="66" spans="1:12" ht="24.95" customHeight="1" x14ac:dyDescent="0.25">
      <c r="A66" s="256" t="s">
        <v>102</v>
      </c>
      <c r="B66" s="257">
        <v>351</v>
      </c>
      <c r="C66" s="258" t="s">
        <v>218</v>
      </c>
      <c r="D66" s="156" t="str">
        <f t="shared" si="0"/>
        <v/>
      </c>
      <c r="E66" s="176"/>
      <c r="F66" s="176"/>
      <c r="G66" s="176"/>
      <c r="H66" s="176"/>
      <c r="I66" s="176"/>
      <c r="J66" s="176"/>
      <c r="K66" s="176"/>
      <c r="L66" s="62"/>
    </row>
    <row r="67" spans="1:12" ht="24.95" customHeight="1" x14ac:dyDescent="0.25">
      <c r="A67" s="256" t="s">
        <v>103</v>
      </c>
      <c r="B67" s="257">
        <v>352</v>
      </c>
      <c r="C67" s="258" t="s">
        <v>104</v>
      </c>
      <c r="D67" s="156" t="str">
        <f t="shared" si="0"/>
        <v/>
      </c>
      <c r="E67" s="176"/>
      <c r="F67" s="176"/>
      <c r="G67" s="176"/>
      <c r="H67" s="176"/>
      <c r="I67" s="176"/>
      <c r="J67" s="176"/>
      <c r="K67" s="176"/>
      <c r="L67" s="62"/>
    </row>
    <row r="68" spans="1:12" ht="24.95" customHeight="1" x14ac:dyDescent="0.25">
      <c r="A68" s="256" t="s">
        <v>105</v>
      </c>
      <c r="B68" s="257">
        <v>353</v>
      </c>
      <c r="C68" s="258" t="s">
        <v>228</v>
      </c>
      <c r="D68" s="156" t="str">
        <f t="shared" si="0"/>
        <v/>
      </c>
      <c r="E68" s="176"/>
      <c r="F68" s="176"/>
      <c r="G68" s="176"/>
      <c r="H68" s="176"/>
      <c r="I68" s="176"/>
      <c r="J68" s="176"/>
      <c r="K68" s="176"/>
      <c r="L68" s="62"/>
    </row>
    <row r="69" spans="1:12" ht="24.95" customHeight="1" x14ac:dyDescent="0.25">
      <c r="A69" s="256" t="s">
        <v>107</v>
      </c>
      <c r="B69" s="257">
        <v>354</v>
      </c>
      <c r="C69" s="258" t="s">
        <v>108</v>
      </c>
      <c r="D69" s="156" t="str">
        <f t="shared" si="0"/>
        <v/>
      </c>
      <c r="E69" s="176"/>
      <c r="F69" s="176"/>
      <c r="G69" s="176"/>
      <c r="H69" s="176"/>
      <c r="I69" s="176"/>
      <c r="J69" s="176"/>
      <c r="K69" s="176"/>
      <c r="L69" s="62"/>
    </row>
    <row r="70" spans="1:12" ht="24.95" customHeight="1" x14ac:dyDescent="0.25">
      <c r="A70" s="256" t="s">
        <v>109</v>
      </c>
      <c r="B70" s="257">
        <v>355</v>
      </c>
      <c r="C70" s="258" t="s">
        <v>110</v>
      </c>
      <c r="D70" s="156" t="str">
        <f t="shared" si="0"/>
        <v/>
      </c>
      <c r="E70" s="176"/>
      <c r="F70" s="176"/>
      <c r="G70" s="176"/>
      <c r="H70" s="176"/>
      <c r="I70" s="176"/>
      <c r="J70" s="176"/>
      <c r="K70" s="176"/>
      <c r="L70" s="62"/>
    </row>
    <row r="71" spans="1:12" ht="24.95" customHeight="1" x14ac:dyDescent="0.25">
      <c r="A71" s="256" t="s">
        <v>111</v>
      </c>
      <c r="B71" s="257">
        <v>356</v>
      </c>
      <c r="C71" s="258" t="s">
        <v>112</v>
      </c>
      <c r="D71" s="156" t="str">
        <f t="shared" si="0"/>
        <v/>
      </c>
      <c r="E71" s="176"/>
      <c r="F71" s="176"/>
      <c r="G71" s="176"/>
      <c r="H71" s="176"/>
      <c r="I71" s="176"/>
      <c r="J71" s="176"/>
      <c r="K71" s="176"/>
      <c r="L71" s="62"/>
    </row>
    <row r="72" spans="1:12" ht="24.95" customHeight="1" x14ac:dyDescent="0.25">
      <c r="A72" s="256" t="s">
        <v>229</v>
      </c>
      <c r="B72" s="257">
        <v>374</v>
      </c>
      <c r="C72" s="258" t="s">
        <v>230</v>
      </c>
      <c r="D72" s="156" t="str">
        <f t="shared" si="0"/>
        <v/>
      </c>
      <c r="E72" s="176"/>
      <c r="F72" s="176"/>
      <c r="G72" s="176"/>
      <c r="H72" s="176"/>
      <c r="I72" s="176"/>
      <c r="J72" s="176"/>
      <c r="K72" s="176"/>
      <c r="L72" s="62"/>
    </row>
    <row r="73" spans="1:12" ht="24.95" customHeight="1" x14ac:dyDescent="0.25">
      <c r="A73" s="256" t="s">
        <v>113</v>
      </c>
      <c r="B73" s="257">
        <v>357</v>
      </c>
      <c r="C73" s="258" t="s">
        <v>114</v>
      </c>
      <c r="D73" s="156" t="str">
        <f t="shared" si="0"/>
        <v/>
      </c>
      <c r="E73" s="176"/>
      <c r="F73" s="176"/>
      <c r="G73" s="176"/>
      <c r="H73" s="176"/>
      <c r="I73" s="176"/>
      <c r="J73" s="176"/>
      <c r="K73" s="176"/>
      <c r="L73" s="62"/>
    </row>
    <row r="74" spans="1:12" ht="24.95" customHeight="1" x14ac:dyDescent="0.25">
      <c r="A74" s="256" t="s">
        <v>120</v>
      </c>
      <c r="B74" s="257">
        <v>361</v>
      </c>
      <c r="C74" s="258" t="s">
        <v>219</v>
      </c>
      <c r="D74" s="156" t="str">
        <f t="shared" si="0"/>
        <v/>
      </c>
      <c r="E74" s="176"/>
      <c r="F74" s="176"/>
      <c r="G74" s="176"/>
      <c r="H74" s="176"/>
      <c r="I74" s="176"/>
      <c r="J74" s="176"/>
      <c r="K74" s="176"/>
      <c r="L74" s="62"/>
    </row>
    <row r="75" spans="1:12" ht="24.95" customHeight="1" x14ac:dyDescent="0.25">
      <c r="A75" s="256" t="s">
        <v>121</v>
      </c>
      <c r="B75" s="257">
        <v>362</v>
      </c>
      <c r="C75" s="258" t="s">
        <v>231</v>
      </c>
      <c r="D75" s="156" t="str">
        <f t="shared" si="0"/>
        <v/>
      </c>
      <c r="E75" s="176"/>
      <c r="F75" s="176"/>
      <c r="G75" s="176"/>
      <c r="H75" s="176"/>
      <c r="I75" s="176"/>
      <c r="J75" s="176"/>
      <c r="K75" s="176"/>
      <c r="L75" s="62"/>
    </row>
    <row r="76" spans="1:12" ht="24.95" customHeight="1" x14ac:dyDescent="0.25">
      <c r="A76" s="256" t="s">
        <v>123</v>
      </c>
      <c r="B76" s="257">
        <v>364</v>
      </c>
      <c r="C76" s="258" t="s">
        <v>220</v>
      </c>
      <c r="D76" s="156" t="str">
        <f t="shared" si="0"/>
        <v/>
      </c>
      <c r="E76" s="176"/>
      <c r="F76" s="176"/>
      <c r="G76" s="176"/>
      <c r="H76" s="176"/>
      <c r="I76" s="176"/>
      <c r="J76" s="176"/>
      <c r="K76" s="176"/>
      <c r="L76" s="62"/>
    </row>
    <row r="77" spans="1:12" ht="24.95" customHeight="1" x14ac:dyDescent="0.25">
      <c r="A77" s="256" t="s">
        <v>124</v>
      </c>
      <c r="B77" s="257">
        <v>365</v>
      </c>
      <c r="C77" s="258" t="s">
        <v>125</v>
      </c>
      <c r="D77" s="156" t="str">
        <f t="shared" si="0"/>
        <v/>
      </c>
      <c r="E77" s="176"/>
      <c r="F77" s="176"/>
      <c r="G77" s="176"/>
      <c r="H77" s="176"/>
      <c r="I77" s="176"/>
      <c r="J77" s="176"/>
      <c r="K77" s="176"/>
      <c r="L77" s="62"/>
    </row>
    <row r="78" spans="1:12" ht="24.95" customHeight="1" x14ac:dyDescent="0.25">
      <c r="A78" s="256" t="s">
        <v>126</v>
      </c>
      <c r="B78" s="257">
        <v>366</v>
      </c>
      <c r="C78" s="258" t="s">
        <v>232</v>
      </c>
      <c r="D78" s="156" t="str">
        <f t="shared" si="0"/>
        <v/>
      </c>
      <c r="E78" s="176"/>
      <c r="F78" s="176"/>
      <c r="G78" s="176"/>
      <c r="H78" s="176"/>
      <c r="I78" s="176"/>
      <c r="J78" s="176"/>
      <c r="K78" s="176"/>
      <c r="L78" s="62"/>
    </row>
    <row r="79" spans="1:12" ht="24.95" customHeight="1" x14ac:dyDescent="0.25">
      <c r="A79" s="256" t="s">
        <v>127</v>
      </c>
      <c r="B79" s="257">
        <v>368</v>
      </c>
      <c r="C79" s="258" t="s">
        <v>128</v>
      </c>
      <c r="D79" s="156" t="str">
        <f t="shared" si="0"/>
        <v/>
      </c>
      <c r="E79" s="176"/>
      <c r="F79" s="176"/>
      <c r="G79" s="176"/>
      <c r="H79" s="176"/>
      <c r="I79" s="176"/>
      <c r="J79" s="176"/>
      <c r="K79" s="176"/>
      <c r="L79" s="62"/>
    </row>
    <row r="80" spans="1:12" ht="41.25" customHeight="1" x14ac:dyDescent="0.25">
      <c r="A80" s="259" t="s">
        <v>180</v>
      </c>
      <c r="B80" s="260"/>
      <c r="C80" s="260"/>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9" t="s">
        <v>233</v>
      </c>
      <c r="B95" s="240"/>
      <c r="C95" s="240"/>
      <c r="D95" s="158">
        <f>SUM(D17:D94)</f>
        <v>0</v>
      </c>
      <c r="E95" s="158">
        <f t="shared" ref="E95:K95" si="2">SUM(E17:E94)</f>
        <v>0</v>
      </c>
      <c r="F95" s="158">
        <f t="shared" si="2"/>
        <v>0</v>
      </c>
      <c r="G95" s="158">
        <f t="shared" si="2"/>
        <v>0</v>
      </c>
      <c r="H95" s="158">
        <f t="shared" si="2"/>
        <v>0</v>
      </c>
      <c r="I95" s="158">
        <f t="shared" si="2"/>
        <v>0</v>
      </c>
      <c r="J95" s="158">
        <f t="shared" si="2"/>
        <v>0</v>
      </c>
      <c r="K95" s="158">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05" t="s">
        <v>147</v>
      </c>
      <c r="N1" s="205"/>
    </row>
    <row r="2" spans="1:25" ht="30" customHeight="1" x14ac:dyDescent="0.25">
      <c r="A2" s="227" t="s">
        <v>200</v>
      </c>
      <c r="B2" s="227"/>
      <c r="C2" s="227"/>
      <c r="D2" s="227"/>
      <c r="E2" s="227"/>
      <c r="F2" s="74"/>
      <c r="G2" s="249" t="s">
        <v>142</v>
      </c>
      <c r="H2" s="250"/>
      <c r="I2" s="250"/>
      <c r="J2" s="250"/>
      <c r="K2" s="162">
        <f>D95</f>
        <v>0</v>
      </c>
      <c r="M2" s="194" t="s">
        <v>183</v>
      </c>
      <c r="N2" s="194"/>
    </row>
    <row r="3" spans="1:25" ht="30" customHeight="1" x14ac:dyDescent="0.25">
      <c r="A3" s="227"/>
      <c r="B3" s="227"/>
      <c r="C3" s="227"/>
      <c r="D3" s="227"/>
      <c r="E3" s="227"/>
      <c r="F3" s="74"/>
      <c r="G3" s="251" t="s">
        <v>184</v>
      </c>
      <c r="H3" s="252"/>
      <c r="I3" s="252"/>
      <c r="J3" s="252"/>
      <c r="K3" s="60"/>
      <c r="M3" s="222" t="s">
        <v>130</v>
      </c>
      <c r="N3" s="222"/>
    </row>
    <row r="4" spans="1:25" ht="30" customHeight="1" x14ac:dyDescent="0.25">
      <c r="A4" s="227"/>
      <c r="B4" s="227"/>
      <c r="C4" s="227"/>
      <c r="D4" s="227"/>
      <c r="E4" s="227"/>
      <c r="F4" s="74"/>
      <c r="G4" s="247" t="s">
        <v>185</v>
      </c>
      <c r="H4" s="248"/>
      <c r="I4" s="248"/>
      <c r="J4" s="248"/>
      <c r="K4" s="60"/>
      <c r="L4" s="65"/>
      <c r="M4" s="194" t="s">
        <v>188</v>
      </c>
      <c r="N4" s="194"/>
      <c r="O4" s="61"/>
      <c r="P4" s="61"/>
      <c r="Q4" s="61"/>
      <c r="R4" s="61"/>
      <c r="S4" s="61"/>
      <c r="T4" s="61"/>
      <c r="U4" s="61"/>
      <c r="V4" s="61"/>
      <c r="W4" s="61"/>
      <c r="X4" s="61"/>
      <c r="Y4" s="61"/>
    </row>
    <row r="5" spans="1:25" ht="30" customHeight="1" x14ac:dyDescent="0.25">
      <c r="A5" s="221"/>
      <c r="B5" s="221"/>
      <c r="C5" s="221"/>
      <c r="D5" s="221"/>
      <c r="E5" s="221"/>
      <c r="F5" s="74"/>
      <c r="G5" s="247" t="s">
        <v>187</v>
      </c>
      <c r="H5" s="248"/>
      <c r="I5" s="248"/>
      <c r="J5" s="248"/>
      <c r="K5" s="60"/>
      <c r="L5" s="59"/>
      <c r="M5" s="194" t="s">
        <v>189</v>
      </c>
      <c r="N5" s="194"/>
      <c r="O5" s="61"/>
      <c r="P5" s="61"/>
      <c r="Q5" s="61"/>
      <c r="R5" s="61"/>
      <c r="S5" s="61"/>
      <c r="T5" s="61"/>
      <c r="U5" s="61"/>
      <c r="V5" s="61"/>
      <c r="W5" s="61"/>
      <c r="X5" s="61"/>
      <c r="Y5" s="61"/>
    </row>
    <row r="6" spans="1:25" ht="43.5" customHeight="1" thickBot="1" x14ac:dyDescent="0.3">
      <c r="F6" s="74"/>
      <c r="G6" s="243" t="s">
        <v>143</v>
      </c>
      <c r="H6" s="244"/>
      <c r="I6" s="244"/>
      <c r="J6" s="244"/>
      <c r="K6" s="163">
        <f>SUM(K2:K5)</f>
        <v>0</v>
      </c>
      <c r="L6" s="59"/>
      <c r="M6" s="194" t="s">
        <v>146</v>
      </c>
      <c r="N6" s="194"/>
      <c r="O6" s="67"/>
      <c r="P6" s="67"/>
      <c r="Q6" s="67"/>
      <c r="R6" s="67"/>
      <c r="S6" s="67"/>
      <c r="T6" s="67"/>
      <c r="U6" s="67"/>
      <c r="V6" s="67"/>
      <c r="W6" s="67"/>
      <c r="X6" s="67"/>
      <c r="Y6" s="67"/>
    </row>
    <row r="7" spans="1:25" ht="66" customHeight="1" thickBot="1" x14ac:dyDescent="0.3">
      <c r="A7" s="74"/>
      <c r="B7" s="74"/>
      <c r="D7" s="74" t="s">
        <v>235</v>
      </c>
      <c r="F7" s="74"/>
      <c r="G7" s="243" t="s">
        <v>144</v>
      </c>
      <c r="H7" s="244"/>
      <c r="I7" s="244"/>
      <c r="J7" s="244"/>
      <c r="K7" s="164"/>
      <c r="M7" s="194" t="s">
        <v>190</v>
      </c>
      <c r="N7" s="194"/>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45"/>
      <c r="B9" s="209" t="s">
        <v>149</v>
      </c>
      <c r="C9" s="210"/>
      <c r="D9" s="215" t="s">
        <v>5</v>
      </c>
      <c r="E9" s="70" t="s">
        <v>6</v>
      </c>
      <c r="F9" s="71"/>
      <c r="G9" s="71"/>
      <c r="H9" s="71"/>
      <c r="I9" s="71"/>
      <c r="J9" s="71"/>
      <c r="K9" s="72"/>
      <c r="L9" s="73"/>
      <c r="M9" s="205" t="s">
        <v>133</v>
      </c>
      <c r="N9" s="205"/>
      <c r="O9" s="68"/>
      <c r="P9" s="68"/>
      <c r="Q9" s="68"/>
      <c r="R9" s="68"/>
      <c r="S9" s="68"/>
      <c r="T9" s="68"/>
      <c r="U9" s="68"/>
      <c r="V9" s="68"/>
      <c r="W9" s="68"/>
      <c r="X9" s="68"/>
      <c r="Y9" s="68"/>
    </row>
    <row r="10" spans="1:25" s="74" customFormat="1" ht="24.95" customHeight="1" thickBot="1" x14ac:dyDescent="0.3">
      <c r="A10" s="246"/>
      <c r="B10" s="211"/>
      <c r="C10" s="212"/>
      <c r="D10" s="216"/>
      <c r="E10" s="75" t="s">
        <v>234</v>
      </c>
      <c r="F10" s="76"/>
      <c r="G10" s="76"/>
      <c r="H10" s="76"/>
      <c r="I10" s="76"/>
      <c r="J10" s="76"/>
      <c r="K10" s="77"/>
      <c r="L10" s="73"/>
      <c r="M10" s="218" t="s">
        <v>191</v>
      </c>
      <c r="N10" s="219"/>
      <c r="O10" s="78"/>
      <c r="P10" s="78"/>
      <c r="Q10" s="78"/>
      <c r="R10" s="78"/>
      <c r="S10" s="78"/>
      <c r="T10" s="78"/>
      <c r="U10" s="78"/>
      <c r="V10" s="78"/>
      <c r="W10" s="78"/>
      <c r="X10" s="78"/>
      <c r="Y10" s="78"/>
    </row>
    <row r="11" spans="1:25" s="74" customFormat="1" ht="30.75" customHeight="1" thickBot="1" x14ac:dyDescent="0.3">
      <c r="A11" s="105" t="s">
        <v>151</v>
      </c>
      <c r="B11" s="241"/>
      <c r="C11" s="242"/>
      <c r="D11" s="113"/>
      <c r="E11" s="75" t="s">
        <v>167</v>
      </c>
      <c r="F11" s="76"/>
      <c r="G11" s="76"/>
      <c r="H11" s="76"/>
      <c r="I11" s="76"/>
      <c r="J11" s="76"/>
      <c r="K11" s="77"/>
      <c r="L11" s="79"/>
      <c r="M11" s="219"/>
      <c r="N11" s="219"/>
      <c r="O11" s="78"/>
      <c r="P11" s="78"/>
      <c r="Q11" s="78"/>
      <c r="R11" s="78"/>
      <c r="S11" s="78"/>
      <c r="T11" s="78"/>
      <c r="U11" s="78"/>
      <c r="V11" s="78"/>
      <c r="W11" s="78"/>
      <c r="X11" s="78"/>
      <c r="Y11" s="78"/>
    </row>
    <row r="12" spans="1:25" s="74" customFormat="1" ht="35.1" customHeight="1" thickBot="1" x14ac:dyDescent="0.3">
      <c r="A12" s="105" t="s">
        <v>168</v>
      </c>
      <c r="B12" s="237" t="str">
        <f>Central!B12</f>
        <v>CAVIT- Central Arizona Valley Institute of Technology</v>
      </c>
      <c r="C12" s="237"/>
      <c r="D12" s="191" t="str">
        <f>Central!D12</f>
        <v>110801</v>
      </c>
      <c r="E12" s="80" t="s">
        <v>145</v>
      </c>
      <c r="F12" s="81"/>
      <c r="G12" s="81"/>
      <c r="H12" s="81"/>
      <c r="I12" s="81"/>
      <c r="J12" s="81"/>
      <c r="K12" s="82"/>
      <c r="L12" s="83"/>
      <c r="M12" s="219"/>
      <c r="N12" s="219"/>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9"/>
      <c r="N13" s="219"/>
    </row>
    <row r="14" spans="1:25" ht="35.1" customHeight="1" thickBot="1" x14ac:dyDescent="0.3">
      <c r="A14" s="153"/>
      <c r="B14" s="107"/>
      <c r="C14" s="153"/>
      <c r="D14" s="108"/>
      <c r="E14" s="198" t="s">
        <v>8</v>
      </c>
      <c r="F14" s="199"/>
      <c r="G14" s="199"/>
      <c r="H14" s="199"/>
      <c r="I14" s="199"/>
      <c r="J14" s="199"/>
      <c r="K14" s="200"/>
      <c r="M14" s="219" t="s">
        <v>192</v>
      </c>
      <c r="N14" s="219"/>
      <c r="O14" s="87"/>
      <c r="P14" s="87"/>
      <c r="Q14" s="87"/>
      <c r="R14" s="87"/>
      <c r="S14" s="87"/>
      <c r="T14" s="87"/>
      <c r="U14" s="87"/>
      <c r="V14" s="87"/>
      <c r="W14" s="87"/>
      <c r="X14" s="87"/>
      <c r="Y14" s="87"/>
    </row>
    <row r="15" spans="1:25" ht="29.25" customHeight="1" thickBot="1" x14ac:dyDescent="0.3">
      <c r="A15" s="154"/>
      <c r="B15" s="110"/>
      <c r="C15" s="154"/>
      <c r="D15" s="111"/>
      <c r="E15" s="198" t="s">
        <v>9</v>
      </c>
      <c r="F15" s="201"/>
      <c r="G15" s="201"/>
      <c r="H15" s="201"/>
      <c r="I15" s="201"/>
      <c r="J15" s="202"/>
      <c r="K15" s="203" t="s">
        <v>10</v>
      </c>
      <c r="M15" s="219"/>
      <c r="N15" s="219"/>
    </row>
    <row r="16" spans="1:25" s="88" customFormat="1" ht="122.25" customHeight="1" thickBot="1" x14ac:dyDescent="0.3">
      <c r="A16" s="112" t="s">
        <v>150</v>
      </c>
      <c r="B16" s="100" t="s">
        <v>135</v>
      </c>
      <c r="C16" s="102" t="s">
        <v>11</v>
      </c>
      <c r="D16" s="101" t="s">
        <v>12</v>
      </c>
      <c r="E16" s="35" t="s">
        <v>13</v>
      </c>
      <c r="F16" s="36" t="s">
        <v>14</v>
      </c>
      <c r="G16" s="36" t="s">
        <v>136</v>
      </c>
      <c r="H16" s="36" t="s">
        <v>137</v>
      </c>
      <c r="I16" s="36" t="s">
        <v>139</v>
      </c>
      <c r="J16" s="37" t="s">
        <v>138</v>
      </c>
      <c r="K16" s="204"/>
      <c r="M16" s="219"/>
      <c r="N16" s="219"/>
    </row>
    <row r="17" spans="1:14" s="89" customFormat="1" ht="24.95" customHeight="1" x14ac:dyDescent="0.25">
      <c r="A17" s="253" t="s">
        <v>15</v>
      </c>
      <c r="B17" s="254">
        <v>301</v>
      </c>
      <c r="C17" s="255" t="s">
        <v>221</v>
      </c>
      <c r="D17" s="155" t="str">
        <f t="shared" ref="D17:D79" si="0">IF(SUM(E17:K17)&gt;0,(SUM(E17:K17)),"")</f>
        <v/>
      </c>
      <c r="E17" s="175"/>
      <c r="F17" s="175"/>
      <c r="G17" s="175"/>
      <c r="H17" s="175"/>
      <c r="I17" s="175"/>
      <c r="J17" s="175"/>
      <c r="K17" s="175"/>
      <c r="M17" s="92"/>
      <c r="N17" s="151" t="s">
        <v>169</v>
      </c>
    </row>
    <row r="18" spans="1:14" s="89" customFormat="1" ht="24.95" customHeight="1" x14ac:dyDescent="0.25">
      <c r="A18" s="256" t="s">
        <v>16</v>
      </c>
      <c r="B18" s="257">
        <v>302</v>
      </c>
      <c r="C18" s="258" t="s">
        <v>17</v>
      </c>
      <c r="D18" s="156" t="str">
        <f t="shared" si="0"/>
        <v/>
      </c>
      <c r="E18" s="176"/>
      <c r="F18" s="176"/>
      <c r="G18" s="176"/>
      <c r="H18" s="176"/>
      <c r="I18" s="176"/>
      <c r="J18" s="176"/>
      <c r="K18" s="176"/>
      <c r="M18" s="150"/>
      <c r="N18" s="151" t="s">
        <v>170</v>
      </c>
    </row>
    <row r="19" spans="1:14" s="89" customFormat="1" ht="24.95" customHeight="1" x14ac:dyDescent="0.25">
      <c r="A19" s="256" t="s">
        <v>206</v>
      </c>
      <c r="B19" s="257">
        <v>376</v>
      </c>
      <c r="C19" s="258" t="s">
        <v>207</v>
      </c>
      <c r="D19" s="156" t="str">
        <f t="shared" si="0"/>
        <v/>
      </c>
      <c r="E19" s="176"/>
      <c r="F19" s="176"/>
      <c r="G19" s="176"/>
      <c r="H19" s="176"/>
      <c r="I19" s="176"/>
      <c r="J19" s="176"/>
      <c r="K19" s="176"/>
      <c r="M19" s="150"/>
      <c r="N19" s="151"/>
    </row>
    <row r="20" spans="1:14" s="89" customFormat="1" ht="24.95" customHeight="1" x14ac:dyDescent="0.25">
      <c r="A20" s="256" t="s">
        <v>18</v>
      </c>
      <c r="B20" s="257">
        <v>303</v>
      </c>
      <c r="C20" s="258" t="s">
        <v>19</v>
      </c>
      <c r="D20" s="156" t="str">
        <f t="shared" si="0"/>
        <v/>
      </c>
      <c r="E20" s="176"/>
      <c r="F20" s="176"/>
      <c r="G20" s="176"/>
      <c r="H20" s="176"/>
      <c r="I20" s="176"/>
      <c r="J20" s="176"/>
      <c r="K20" s="176"/>
      <c r="M20" s="92"/>
      <c r="N20" s="194" t="s">
        <v>171</v>
      </c>
    </row>
    <row r="21" spans="1:14" s="89" customFormat="1" ht="24.95" customHeight="1" x14ac:dyDescent="0.25">
      <c r="A21" s="256" t="s">
        <v>20</v>
      </c>
      <c r="B21" s="257">
        <v>304</v>
      </c>
      <c r="C21" s="258" t="s">
        <v>21</v>
      </c>
      <c r="D21" s="156" t="str">
        <f t="shared" si="0"/>
        <v/>
      </c>
      <c r="E21" s="176"/>
      <c r="F21" s="176"/>
      <c r="G21" s="176"/>
      <c r="H21" s="176"/>
      <c r="I21" s="176"/>
      <c r="J21" s="176"/>
      <c r="K21" s="176"/>
      <c r="M21" s="92"/>
      <c r="N21" s="194"/>
    </row>
    <row r="22" spans="1:14" s="89" customFormat="1" ht="24.95" customHeight="1" x14ac:dyDescent="0.25">
      <c r="A22" s="256" t="s">
        <v>22</v>
      </c>
      <c r="B22" s="257">
        <v>305</v>
      </c>
      <c r="C22" s="258" t="s">
        <v>23</v>
      </c>
      <c r="D22" s="156" t="str">
        <f t="shared" si="0"/>
        <v/>
      </c>
      <c r="E22" s="176"/>
      <c r="F22" s="176"/>
      <c r="G22" s="176"/>
      <c r="H22" s="176"/>
      <c r="I22" s="176"/>
      <c r="J22" s="176"/>
      <c r="K22" s="176"/>
      <c r="M22" s="92"/>
      <c r="N22" s="194"/>
    </row>
    <row r="23" spans="1:14" s="89" customFormat="1" ht="24.95" customHeight="1" x14ac:dyDescent="0.25">
      <c r="A23" s="256" t="s">
        <v>24</v>
      </c>
      <c r="B23" s="257">
        <v>306</v>
      </c>
      <c r="C23" s="258" t="s">
        <v>25</v>
      </c>
      <c r="D23" s="156" t="str">
        <f t="shared" si="0"/>
        <v/>
      </c>
      <c r="E23" s="176"/>
      <c r="F23" s="176"/>
      <c r="G23" s="176"/>
      <c r="H23" s="176"/>
      <c r="I23" s="176"/>
      <c r="J23" s="176"/>
      <c r="K23" s="176"/>
      <c r="M23" s="92"/>
      <c r="N23" s="194" t="s">
        <v>172</v>
      </c>
    </row>
    <row r="24" spans="1:14" s="89" customFormat="1" ht="24.95" customHeight="1" x14ac:dyDescent="0.25">
      <c r="A24" s="256" t="s">
        <v>26</v>
      </c>
      <c r="B24" s="257">
        <v>307</v>
      </c>
      <c r="C24" s="258" t="s">
        <v>27</v>
      </c>
      <c r="D24" s="156" t="str">
        <f t="shared" si="0"/>
        <v/>
      </c>
      <c r="E24" s="176"/>
      <c r="F24" s="176"/>
      <c r="G24" s="176"/>
      <c r="H24" s="176"/>
      <c r="I24" s="176"/>
      <c r="J24" s="176"/>
      <c r="K24" s="176"/>
      <c r="M24" s="92"/>
      <c r="N24" s="194"/>
    </row>
    <row r="25" spans="1:14" s="89" customFormat="1" ht="24.95" customHeight="1" x14ac:dyDescent="0.25">
      <c r="A25" s="256" t="s">
        <v>28</v>
      </c>
      <c r="B25" s="257">
        <v>309</v>
      </c>
      <c r="C25" s="258" t="s">
        <v>224</v>
      </c>
      <c r="D25" s="156" t="str">
        <f t="shared" si="0"/>
        <v/>
      </c>
      <c r="E25" s="176"/>
      <c r="F25" s="176"/>
      <c r="G25" s="176"/>
      <c r="H25" s="176"/>
      <c r="I25" s="176"/>
      <c r="J25" s="176"/>
      <c r="K25" s="176"/>
      <c r="M25" s="92"/>
      <c r="N25" s="194" t="s">
        <v>173</v>
      </c>
    </row>
    <row r="26" spans="1:14" s="89" customFormat="1" ht="24.95" customHeight="1" x14ac:dyDescent="0.25">
      <c r="A26" s="256" t="s">
        <v>30</v>
      </c>
      <c r="B26" s="257">
        <v>310</v>
      </c>
      <c r="C26" s="258" t="s">
        <v>31</v>
      </c>
      <c r="D26" s="156" t="str">
        <f t="shared" si="0"/>
        <v/>
      </c>
      <c r="E26" s="176"/>
      <c r="F26" s="176"/>
      <c r="G26" s="176"/>
      <c r="H26" s="176"/>
      <c r="I26" s="176"/>
      <c r="J26" s="176"/>
      <c r="K26" s="176"/>
      <c r="M26" s="92"/>
      <c r="N26" s="194"/>
    </row>
    <row r="27" spans="1:14" s="89" customFormat="1" ht="24.95" customHeight="1" x14ac:dyDescent="0.25">
      <c r="A27" s="256" t="s">
        <v>32</v>
      </c>
      <c r="B27" s="257">
        <v>311</v>
      </c>
      <c r="C27" s="258" t="s">
        <v>33</v>
      </c>
      <c r="D27" s="156" t="str">
        <f t="shared" si="0"/>
        <v/>
      </c>
      <c r="E27" s="176"/>
      <c r="F27" s="176"/>
      <c r="G27" s="176"/>
      <c r="H27" s="176"/>
      <c r="I27" s="176"/>
      <c r="J27" s="176"/>
      <c r="K27" s="176"/>
      <c r="M27" s="92"/>
      <c r="N27" s="194" t="s">
        <v>174</v>
      </c>
    </row>
    <row r="28" spans="1:14" s="89" customFormat="1" ht="24.95" customHeight="1" x14ac:dyDescent="0.25">
      <c r="A28" s="256" t="s">
        <v>34</v>
      </c>
      <c r="B28" s="257">
        <v>312</v>
      </c>
      <c r="C28" s="258" t="s">
        <v>35</v>
      </c>
      <c r="D28" s="156" t="str">
        <f t="shared" si="0"/>
        <v/>
      </c>
      <c r="E28" s="176"/>
      <c r="F28" s="176"/>
      <c r="G28" s="176"/>
      <c r="H28" s="176"/>
      <c r="I28" s="176"/>
      <c r="J28" s="176"/>
      <c r="K28" s="176"/>
      <c r="M28" s="92"/>
      <c r="N28" s="194"/>
    </row>
    <row r="29" spans="1:14" s="89" customFormat="1" ht="24.95" customHeight="1" x14ac:dyDescent="0.25">
      <c r="A29" s="256" t="s">
        <v>36</v>
      </c>
      <c r="B29" s="257">
        <v>313</v>
      </c>
      <c r="C29" s="258" t="s">
        <v>208</v>
      </c>
      <c r="D29" s="156" t="str">
        <f t="shared" si="0"/>
        <v/>
      </c>
      <c r="E29" s="176"/>
      <c r="F29" s="176"/>
      <c r="G29" s="176"/>
      <c r="H29" s="176"/>
      <c r="I29" s="176"/>
      <c r="J29" s="176"/>
      <c r="K29" s="176"/>
      <c r="M29" s="92"/>
      <c r="N29" s="194"/>
    </row>
    <row r="30" spans="1:14" s="89" customFormat="1" ht="24.95" customHeight="1" x14ac:dyDescent="0.25">
      <c r="A30" s="256" t="s">
        <v>37</v>
      </c>
      <c r="B30" s="257">
        <v>314</v>
      </c>
      <c r="C30" s="258" t="s">
        <v>209</v>
      </c>
      <c r="D30" s="156" t="str">
        <f t="shared" si="0"/>
        <v/>
      </c>
      <c r="E30" s="176"/>
      <c r="F30" s="176"/>
      <c r="G30" s="176"/>
      <c r="H30" s="176"/>
      <c r="I30" s="176"/>
      <c r="J30" s="176"/>
      <c r="K30" s="176"/>
      <c r="M30" s="194" t="s">
        <v>186</v>
      </c>
      <c r="N30" s="194"/>
    </row>
    <row r="31" spans="1:14" s="89" customFormat="1" ht="24.95" customHeight="1" x14ac:dyDescent="0.25">
      <c r="A31" s="256" t="s">
        <v>38</v>
      </c>
      <c r="B31" s="257">
        <v>315</v>
      </c>
      <c r="C31" s="258" t="s">
        <v>39</v>
      </c>
      <c r="D31" s="156" t="str">
        <f t="shared" si="0"/>
        <v/>
      </c>
      <c r="E31" s="176"/>
      <c r="F31" s="176"/>
      <c r="G31" s="176"/>
      <c r="H31" s="176"/>
      <c r="I31" s="176"/>
      <c r="J31" s="176"/>
      <c r="K31" s="176"/>
      <c r="M31" s="194"/>
      <c r="N31" s="194"/>
    </row>
    <row r="32" spans="1:14" s="89" customFormat="1" ht="24.95" customHeight="1" x14ac:dyDescent="0.25">
      <c r="A32" s="256" t="s">
        <v>40</v>
      </c>
      <c r="B32" s="257">
        <v>316</v>
      </c>
      <c r="C32" s="258" t="s">
        <v>41</v>
      </c>
      <c r="D32" s="156" t="str">
        <f t="shared" si="0"/>
        <v/>
      </c>
      <c r="E32" s="176"/>
      <c r="F32" s="176"/>
      <c r="G32" s="176"/>
      <c r="H32" s="176"/>
      <c r="I32" s="176"/>
      <c r="J32" s="176"/>
      <c r="K32" s="176"/>
      <c r="M32" s="194"/>
      <c r="N32" s="194"/>
    </row>
    <row r="33" spans="1:23" s="89" customFormat="1" ht="24.95" customHeight="1" x14ac:dyDescent="0.25">
      <c r="A33" s="256" t="s">
        <v>42</v>
      </c>
      <c r="B33" s="257">
        <v>317</v>
      </c>
      <c r="C33" s="258" t="s">
        <v>43</v>
      </c>
      <c r="D33" s="156" t="str">
        <f t="shared" si="0"/>
        <v/>
      </c>
      <c r="E33" s="176"/>
      <c r="F33" s="176"/>
      <c r="G33" s="176"/>
      <c r="H33" s="176"/>
      <c r="I33" s="176"/>
      <c r="J33" s="176"/>
      <c r="K33" s="176"/>
      <c r="M33" s="194"/>
      <c r="N33" s="194"/>
    </row>
    <row r="34" spans="1:23" s="89" customFormat="1" ht="24.95" customHeight="1" x14ac:dyDescent="0.25">
      <c r="A34" s="256" t="s">
        <v>44</v>
      </c>
      <c r="B34" s="257">
        <v>318</v>
      </c>
      <c r="C34" s="258" t="s">
        <v>45</v>
      </c>
      <c r="D34" s="156" t="str">
        <f t="shared" si="0"/>
        <v/>
      </c>
      <c r="E34" s="176"/>
      <c r="F34" s="176"/>
      <c r="G34" s="176"/>
      <c r="H34" s="176"/>
      <c r="I34" s="176"/>
      <c r="J34" s="176"/>
      <c r="K34" s="176"/>
      <c r="M34" s="194"/>
      <c r="N34" s="194"/>
    </row>
    <row r="35" spans="1:23" s="89" customFormat="1" ht="24.95" customHeight="1" x14ac:dyDescent="0.25">
      <c r="A35" s="256" t="s">
        <v>46</v>
      </c>
      <c r="B35" s="257">
        <v>319</v>
      </c>
      <c r="C35" s="258" t="s">
        <v>223</v>
      </c>
      <c r="D35" s="156" t="str">
        <f t="shared" si="0"/>
        <v/>
      </c>
      <c r="E35" s="176"/>
      <c r="F35" s="176"/>
      <c r="G35" s="176"/>
      <c r="H35" s="176"/>
      <c r="I35" s="176"/>
      <c r="J35" s="176"/>
      <c r="K35" s="176"/>
      <c r="M35" s="194"/>
      <c r="N35" s="194"/>
    </row>
    <row r="36" spans="1:23" s="89" customFormat="1" ht="24.95" customHeight="1" x14ac:dyDescent="0.25">
      <c r="A36" s="256" t="s">
        <v>47</v>
      </c>
      <c r="B36" s="257">
        <v>320</v>
      </c>
      <c r="C36" s="258" t="s">
        <v>48</v>
      </c>
      <c r="D36" s="156" t="str">
        <f t="shared" si="0"/>
        <v/>
      </c>
      <c r="E36" s="176"/>
      <c r="F36" s="176"/>
      <c r="G36" s="176"/>
      <c r="H36" s="176"/>
      <c r="I36" s="176"/>
      <c r="J36" s="176"/>
      <c r="K36" s="176"/>
      <c r="M36" s="194"/>
      <c r="N36" s="194"/>
      <c r="O36" s="87"/>
      <c r="P36" s="87"/>
      <c r="Q36" s="87"/>
      <c r="R36" s="87"/>
      <c r="S36" s="87"/>
      <c r="T36" s="87"/>
      <c r="U36" s="87"/>
      <c r="V36" s="87"/>
      <c r="W36" s="87"/>
    </row>
    <row r="37" spans="1:23" s="89" customFormat="1" ht="24.95" customHeight="1" x14ac:dyDescent="0.25">
      <c r="A37" s="256" t="s">
        <v>49</v>
      </c>
      <c r="B37" s="257">
        <v>321</v>
      </c>
      <c r="C37" s="258" t="s">
        <v>50</v>
      </c>
      <c r="D37" s="156" t="str">
        <f t="shared" si="0"/>
        <v/>
      </c>
      <c r="E37" s="176"/>
      <c r="F37" s="176"/>
      <c r="G37" s="176"/>
      <c r="H37" s="176"/>
      <c r="I37" s="176"/>
      <c r="J37" s="176"/>
      <c r="K37" s="176"/>
      <c r="M37" s="194"/>
      <c r="N37" s="194"/>
    </row>
    <row r="38" spans="1:23" s="89" customFormat="1" ht="24.95" customHeight="1" x14ac:dyDescent="0.25">
      <c r="A38" s="256" t="s">
        <v>51</v>
      </c>
      <c r="B38" s="257">
        <v>322</v>
      </c>
      <c r="C38" s="258" t="s">
        <v>52</v>
      </c>
      <c r="D38" s="156" t="str">
        <f t="shared" si="0"/>
        <v/>
      </c>
      <c r="E38" s="176"/>
      <c r="F38" s="176"/>
      <c r="G38" s="176"/>
      <c r="H38" s="176"/>
      <c r="I38" s="176"/>
      <c r="J38" s="176"/>
      <c r="K38" s="176"/>
      <c r="M38" s="194"/>
      <c r="N38" s="194"/>
    </row>
    <row r="39" spans="1:23" s="89" customFormat="1" ht="24.95" customHeight="1" x14ac:dyDescent="0.25">
      <c r="A39" s="256" t="s">
        <v>53</v>
      </c>
      <c r="B39" s="257">
        <v>345</v>
      </c>
      <c r="C39" s="258" t="s">
        <v>54</v>
      </c>
      <c r="D39" s="156" t="str">
        <f t="shared" si="0"/>
        <v/>
      </c>
      <c r="E39" s="176"/>
      <c r="F39" s="176"/>
      <c r="G39" s="176"/>
      <c r="H39" s="176"/>
      <c r="I39" s="176"/>
      <c r="J39" s="176"/>
      <c r="K39" s="176"/>
      <c r="M39" s="93"/>
      <c r="N39" s="93"/>
    </row>
    <row r="40" spans="1:23" s="89" customFormat="1" ht="24.95" customHeight="1" x14ac:dyDescent="0.25">
      <c r="A40" s="256" t="s">
        <v>55</v>
      </c>
      <c r="B40" s="257">
        <v>323</v>
      </c>
      <c r="C40" s="258" t="s">
        <v>56</v>
      </c>
      <c r="D40" s="156" t="str">
        <f t="shared" si="0"/>
        <v/>
      </c>
      <c r="E40" s="176"/>
      <c r="F40" s="176"/>
      <c r="G40" s="176"/>
      <c r="H40" s="176"/>
      <c r="I40" s="176"/>
      <c r="J40" s="176"/>
      <c r="K40" s="176"/>
      <c r="M40" s="92"/>
      <c r="N40" s="194" t="s">
        <v>176</v>
      </c>
    </row>
    <row r="41" spans="1:23" s="89" customFormat="1" ht="24.95" customHeight="1" x14ac:dyDescent="0.25">
      <c r="A41" s="256" t="s">
        <v>57</v>
      </c>
      <c r="B41" s="257">
        <v>324</v>
      </c>
      <c r="C41" s="258" t="s">
        <v>58</v>
      </c>
      <c r="D41" s="156" t="str">
        <f t="shared" si="0"/>
        <v/>
      </c>
      <c r="E41" s="176"/>
      <c r="F41" s="176"/>
      <c r="G41" s="176"/>
      <c r="H41" s="176"/>
      <c r="I41" s="176"/>
      <c r="J41" s="176"/>
      <c r="K41" s="176"/>
      <c r="M41" s="92"/>
      <c r="N41" s="194"/>
    </row>
    <row r="42" spans="1:23" s="89" customFormat="1" ht="24.95" customHeight="1" x14ac:dyDescent="0.25">
      <c r="A42" s="256" t="s">
        <v>59</v>
      </c>
      <c r="B42" s="257">
        <v>325</v>
      </c>
      <c r="C42" s="258" t="s">
        <v>60</v>
      </c>
      <c r="D42" s="156" t="str">
        <f t="shared" si="0"/>
        <v/>
      </c>
      <c r="E42" s="176"/>
      <c r="F42" s="176"/>
      <c r="G42" s="176"/>
      <c r="H42" s="176"/>
      <c r="I42" s="176"/>
      <c r="J42" s="176"/>
      <c r="K42" s="176"/>
      <c r="M42" s="92"/>
      <c r="N42" s="194" t="s">
        <v>177</v>
      </c>
    </row>
    <row r="43" spans="1:23" s="89" customFormat="1" ht="24.95" customHeight="1" x14ac:dyDescent="0.25">
      <c r="A43" s="256" t="s">
        <v>61</v>
      </c>
      <c r="B43" s="257">
        <v>326</v>
      </c>
      <c r="C43" s="258" t="s">
        <v>62</v>
      </c>
      <c r="D43" s="156" t="str">
        <f t="shared" si="0"/>
        <v/>
      </c>
      <c r="E43" s="176"/>
      <c r="F43" s="176"/>
      <c r="G43" s="176"/>
      <c r="H43" s="176"/>
      <c r="I43" s="176"/>
      <c r="J43" s="176"/>
      <c r="K43" s="176"/>
      <c r="M43" s="92"/>
      <c r="N43" s="194"/>
    </row>
    <row r="44" spans="1:23" s="89" customFormat="1" ht="33" customHeight="1" x14ac:dyDescent="0.25">
      <c r="A44" s="256" t="s">
        <v>116</v>
      </c>
      <c r="B44" s="257">
        <v>359</v>
      </c>
      <c r="C44" s="258" t="s">
        <v>241</v>
      </c>
      <c r="D44" s="156" t="str">
        <f t="shared" si="0"/>
        <v/>
      </c>
      <c r="E44" s="176"/>
      <c r="F44" s="176"/>
      <c r="G44" s="176"/>
      <c r="H44" s="176"/>
      <c r="I44" s="176"/>
      <c r="J44" s="176"/>
      <c r="K44" s="176"/>
      <c r="M44" s="92"/>
      <c r="N44" s="194" t="s">
        <v>178</v>
      </c>
    </row>
    <row r="45" spans="1:23" s="89" customFormat="1" ht="24.95" customHeight="1" x14ac:dyDescent="0.25">
      <c r="A45" s="256" t="s">
        <v>63</v>
      </c>
      <c r="B45" s="257">
        <v>327</v>
      </c>
      <c r="C45" s="258" t="s">
        <v>64</v>
      </c>
      <c r="D45" s="156" t="str">
        <f t="shared" si="0"/>
        <v/>
      </c>
      <c r="E45" s="176"/>
      <c r="F45" s="176"/>
      <c r="G45" s="176"/>
      <c r="H45" s="176"/>
      <c r="I45" s="176"/>
      <c r="J45" s="176"/>
      <c r="K45" s="176"/>
      <c r="M45" s="92"/>
      <c r="N45" s="194"/>
    </row>
    <row r="46" spans="1:23" s="89" customFormat="1" ht="24.95" customHeight="1" x14ac:dyDescent="0.25">
      <c r="A46" s="256" t="s">
        <v>65</v>
      </c>
      <c r="B46" s="257">
        <v>328</v>
      </c>
      <c r="C46" s="258" t="s">
        <v>66</v>
      </c>
      <c r="D46" s="156" t="str">
        <f t="shared" si="0"/>
        <v/>
      </c>
      <c r="E46" s="176"/>
      <c r="F46" s="176"/>
      <c r="G46" s="176"/>
      <c r="H46" s="176"/>
      <c r="I46" s="176"/>
      <c r="J46" s="176"/>
      <c r="K46" s="176"/>
      <c r="M46" s="92"/>
      <c r="N46" s="194" t="s">
        <v>179</v>
      </c>
    </row>
    <row r="47" spans="1:23" s="89" customFormat="1" ht="24.95" customHeight="1" x14ac:dyDescent="0.25">
      <c r="A47" s="256" t="s">
        <v>67</v>
      </c>
      <c r="B47" s="257">
        <v>329</v>
      </c>
      <c r="C47" s="258" t="s">
        <v>68</v>
      </c>
      <c r="D47" s="156" t="str">
        <f t="shared" si="0"/>
        <v/>
      </c>
      <c r="E47" s="176"/>
      <c r="F47" s="176"/>
      <c r="G47" s="176"/>
      <c r="H47" s="176"/>
      <c r="I47" s="176"/>
      <c r="J47" s="176"/>
      <c r="K47" s="176"/>
      <c r="M47" s="92"/>
      <c r="N47" s="194"/>
    </row>
    <row r="48" spans="1:23" s="89" customFormat="1" ht="24.95" customHeight="1" x14ac:dyDescent="0.25">
      <c r="A48" s="256" t="s">
        <v>69</v>
      </c>
      <c r="B48" s="257">
        <v>330</v>
      </c>
      <c r="C48" s="258" t="s">
        <v>225</v>
      </c>
      <c r="D48" s="156" t="str">
        <f t="shared" si="0"/>
        <v/>
      </c>
      <c r="E48" s="176"/>
      <c r="F48" s="176"/>
      <c r="G48" s="176"/>
      <c r="H48" s="176"/>
      <c r="I48" s="176"/>
      <c r="J48" s="176"/>
      <c r="K48" s="176"/>
      <c r="M48" s="92"/>
      <c r="N48" s="150"/>
    </row>
    <row r="49" spans="1:14" s="89" customFormat="1" ht="24.95" customHeight="1" x14ac:dyDescent="0.25">
      <c r="A49" s="256" t="s">
        <v>72</v>
      </c>
      <c r="B49" s="257">
        <v>333</v>
      </c>
      <c r="C49" s="258" t="s">
        <v>73</v>
      </c>
      <c r="D49" s="156" t="str">
        <f t="shared" si="0"/>
        <v/>
      </c>
      <c r="E49" s="176"/>
      <c r="F49" s="176"/>
      <c r="G49" s="176"/>
      <c r="H49" s="176"/>
      <c r="I49" s="176"/>
      <c r="J49" s="176"/>
      <c r="K49" s="176"/>
      <c r="M49" s="92"/>
      <c r="N49" s="151" t="s">
        <v>134</v>
      </c>
    </row>
    <row r="50" spans="1:14" s="89" customFormat="1" ht="24.95" customHeight="1" x14ac:dyDescent="0.25">
      <c r="A50" s="256" t="s">
        <v>74</v>
      </c>
      <c r="B50" s="257">
        <v>334</v>
      </c>
      <c r="C50" s="258" t="s">
        <v>222</v>
      </c>
      <c r="D50" s="156" t="str">
        <f t="shared" si="0"/>
        <v/>
      </c>
      <c r="E50" s="176"/>
      <c r="F50" s="176"/>
      <c r="G50" s="176"/>
      <c r="H50" s="176"/>
      <c r="I50" s="176"/>
      <c r="J50" s="176"/>
      <c r="K50" s="176"/>
      <c r="M50" s="92"/>
      <c r="N50" s="150"/>
    </row>
    <row r="51" spans="1:14" s="89" customFormat="1" ht="24.95" customHeight="1" x14ac:dyDescent="0.25">
      <c r="A51" s="256" t="s">
        <v>75</v>
      </c>
      <c r="B51" s="257">
        <v>335</v>
      </c>
      <c r="C51" s="258" t="s">
        <v>210</v>
      </c>
      <c r="D51" s="156" t="str">
        <f t="shared" si="0"/>
        <v/>
      </c>
      <c r="E51" s="176"/>
      <c r="F51" s="176"/>
      <c r="G51" s="176"/>
      <c r="H51" s="176"/>
      <c r="I51" s="176"/>
      <c r="J51" s="176"/>
      <c r="K51" s="176"/>
      <c r="M51" s="151" t="s">
        <v>78</v>
      </c>
      <c r="N51" s="92"/>
    </row>
    <row r="52" spans="1:14" s="89" customFormat="1" ht="24.95" customHeight="1" x14ac:dyDescent="0.25">
      <c r="A52" s="256" t="s">
        <v>76</v>
      </c>
      <c r="B52" s="257">
        <v>336</v>
      </c>
      <c r="C52" s="258" t="s">
        <v>77</v>
      </c>
      <c r="D52" s="156" t="str">
        <f t="shared" si="0"/>
        <v/>
      </c>
      <c r="E52" s="176"/>
      <c r="F52" s="176"/>
      <c r="G52" s="176"/>
      <c r="H52" s="176"/>
      <c r="I52" s="176"/>
      <c r="J52" s="176"/>
      <c r="K52" s="176"/>
      <c r="M52" s="151"/>
      <c r="N52" s="92"/>
    </row>
    <row r="53" spans="1:14" s="89" customFormat="1" ht="24.95" customHeight="1" x14ac:dyDescent="0.25">
      <c r="A53" s="256" t="s">
        <v>79</v>
      </c>
      <c r="B53" s="257">
        <v>337</v>
      </c>
      <c r="C53" s="258" t="s">
        <v>226</v>
      </c>
      <c r="D53" s="156" t="str">
        <f t="shared" si="0"/>
        <v/>
      </c>
      <c r="E53" s="176"/>
      <c r="F53" s="176"/>
      <c r="G53" s="176"/>
      <c r="H53" s="176"/>
      <c r="I53" s="176"/>
      <c r="J53" s="176"/>
      <c r="K53" s="176"/>
      <c r="M53" s="92"/>
      <c r="N53" s="92"/>
    </row>
    <row r="54" spans="1:14" s="89" customFormat="1" ht="24.95" customHeight="1" x14ac:dyDescent="0.25">
      <c r="A54" s="256" t="s">
        <v>81</v>
      </c>
      <c r="B54" s="257">
        <v>339</v>
      </c>
      <c r="C54" s="258" t="s">
        <v>82</v>
      </c>
      <c r="D54" s="156" t="str">
        <f t="shared" si="0"/>
        <v/>
      </c>
      <c r="E54" s="176"/>
      <c r="F54" s="176"/>
      <c r="G54" s="176"/>
      <c r="H54" s="176"/>
      <c r="I54" s="176"/>
      <c r="J54" s="176"/>
      <c r="K54" s="176"/>
      <c r="M54" s="92"/>
      <c r="N54" s="92"/>
    </row>
    <row r="55" spans="1:14" s="89" customFormat="1" ht="24.95" customHeight="1" x14ac:dyDescent="0.25">
      <c r="A55" s="256" t="s">
        <v>83</v>
      </c>
      <c r="B55" s="257">
        <v>340</v>
      </c>
      <c r="C55" s="258" t="s">
        <v>84</v>
      </c>
      <c r="D55" s="156" t="str">
        <f t="shared" si="0"/>
        <v/>
      </c>
      <c r="E55" s="176"/>
      <c r="F55" s="176"/>
      <c r="G55" s="176"/>
      <c r="H55" s="176"/>
      <c r="I55" s="176"/>
      <c r="J55" s="176"/>
      <c r="K55" s="176"/>
      <c r="M55" s="92"/>
      <c r="N55" s="92"/>
    </row>
    <row r="56" spans="1:14" s="89" customFormat="1" ht="24.95" customHeight="1" x14ac:dyDescent="0.25">
      <c r="A56" s="256" t="s">
        <v>212</v>
      </c>
      <c r="B56" s="257">
        <v>373</v>
      </c>
      <c r="C56" s="258" t="s">
        <v>214</v>
      </c>
      <c r="D56" s="156" t="str">
        <f t="shared" si="0"/>
        <v/>
      </c>
      <c r="E56" s="176"/>
      <c r="F56" s="176"/>
      <c r="G56" s="176"/>
      <c r="H56" s="176"/>
      <c r="I56" s="176"/>
      <c r="J56" s="176"/>
      <c r="K56" s="176"/>
      <c r="M56" s="92"/>
      <c r="N56" s="92"/>
    </row>
    <row r="57" spans="1:14" s="89" customFormat="1" ht="24.95" customHeight="1" x14ac:dyDescent="0.25">
      <c r="A57" s="256" t="s">
        <v>87</v>
      </c>
      <c r="B57" s="257">
        <v>342</v>
      </c>
      <c r="C57" s="258" t="s">
        <v>88</v>
      </c>
      <c r="D57" s="156" t="str">
        <f t="shared" si="0"/>
        <v/>
      </c>
      <c r="E57" s="176"/>
      <c r="F57" s="176"/>
      <c r="G57" s="176"/>
      <c r="H57" s="176"/>
      <c r="I57" s="176"/>
      <c r="J57" s="176"/>
      <c r="K57" s="176"/>
      <c r="M57" s="92"/>
      <c r="N57" s="92"/>
    </row>
    <row r="58" spans="1:14" s="89" customFormat="1" ht="24.95" customHeight="1" x14ac:dyDescent="0.25">
      <c r="A58" s="256" t="s">
        <v>89</v>
      </c>
      <c r="B58" s="257">
        <v>343</v>
      </c>
      <c r="C58" s="258" t="s">
        <v>90</v>
      </c>
      <c r="D58" s="156" t="str">
        <f t="shared" si="0"/>
        <v/>
      </c>
      <c r="E58" s="176"/>
      <c r="F58" s="176"/>
      <c r="G58" s="176"/>
      <c r="H58" s="176"/>
      <c r="I58" s="176"/>
      <c r="J58" s="176"/>
      <c r="K58" s="176"/>
      <c r="M58" s="92"/>
      <c r="N58" s="92"/>
    </row>
    <row r="59" spans="1:14" s="89" customFormat="1" ht="24.95" customHeight="1" x14ac:dyDescent="0.25">
      <c r="A59" s="256" t="s">
        <v>91</v>
      </c>
      <c r="B59" s="257">
        <v>344</v>
      </c>
      <c r="C59" s="258" t="s">
        <v>92</v>
      </c>
      <c r="D59" s="156" t="str">
        <f t="shared" si="0"/>
        <v/>
      </c>
      <c r="E59" s="176"/>
      <c r="F59" s="176"/>
      <c r="G59" s="176"/>
      <c r="H59" s="176"/>
      <c r="I59" s="176"/>
      <c r="J59" s="176"/>
      <c r="K59" s="176"/>
      <c r="M59" s="92"/>
      <c r="N59" s="92"/>
    </row>
    <row r="60" spans="1:14" s="88" customFormat="1" ht="24.95" customHeight="1" x14ac:dyDescent="0.25">
      <c r="A60" s="256" t="s">
        <v>93</v>
      </c>
      <c r="B60" s="257">
        <v>346</v>
      </c>
      <c r="C60" s="258" t="s">
        <v>94</v>
      </c>
      <c r="D60" s="156" t="str">
        <f t="shared" si="0"/>
        <v/>
      </c>
      <c r="E60" s="176"/>
      <c r="F60" s="176"/>
      <c r="G60" s="176"/>
      <c r="H60" s="176"/>
      <c r="I60" s="176"/>
      <c r="J60" s="176"/>
      <c r="K60" s="176"/>
      <c r="M60" s="92"/>
      <c r="N60" s="38"/>
    </row>
    <row r="61" spans="1:14" ht="24.95" customHeight="1" x14ac:dyDescent="0.25">
      <c r="A61" s="256" t="s">
        <v>95</v>
      </c>
      <c r="B61" s="257">
        <v>347</v>
      </c>
      <c r="C61" s="258" t="s">
        <v>227</v>
      </c>
      <c r="D61" s="156" t="str">
        <f t="shared" si="0"/>
        <v/>
      </c>
      <c r="E61" s="176"/>
      <c r="F61" s="176"/>
      <c r="G61" s="176"/>
      <c r="H61" s="176"/>
      <c r="I61" s="176"/>
      <c r="J61" s="176"/>
      <c r="K61" s="176"/>
      <c r="L61" s="62"/>
      <c r="M61" s="38"/>
    </row>
    <row r="62" spans="1:14" ht="24.95" customHeight="1" x14ac:dyDescent="0.25">
      <c r="A62" s="256" t="s">
        <v>115</v>
      </c>
      <c r="B62" s="257">
        <v>358</v>
      </c>
      <c r="C62" s="258" t="s">
        <v>216</v>
      </c>
      <c r="D62" s="156" t="str">
        <f t="shared" si="0"/>
        <v/>
      </c>
      <c r="E62" s="176"/>
      <c r="F62" s="176"/>
      <c r="G62" s="176"/>
      <c r="H62" s="176"/>
      <c r="I62" s="176"/>
      <c r="J62" s="176"/>
      <c r="K62" s="176"/>
      <c r="L62" s="62"/>
    </row>
    <row r="63" spans="1:14" ht="24.95" customHeight="1" x14ac:dyDescent="0.25">
      <c r="A63" s="256" t="s">
        <v>96</v>
      </c>
      <c r="B63" s="257">
        <v>348</v>
      </c>
      <c r="C63" s="258" t="s">
        <v>97</v>
      </c>
      <c r="D63" s="156" t="str">
        <f t="shared" si="0"/>
        <v/>
      </c>
      <c r="E63" s="176"/>
      <c r="F63" s="176"/>
      <c r="G63" s="176"/>
      <c r="H63" s="176"/>
      <c r="I63" s="176"/>
      <c r="J63" s="176"/>
      <c r="K63" s="176"/>
      <c r="L63" s="62"/>
    </row>
    <row r="64" spans="1:14" ht="24.95" customHeight="1" x14ac:dyDescent="0.25">
      <c r="A64" s="256" t="s">
        <v>98</v>
      </c>
      <c r="B64" s="257">
        <v>349</v>
      </c>
      <c r="C64" s="258" t="s">
        <v>99</v>
      </c>
      <c r="D64" s="156" t="str">
        <f t="shared" si="0"/>
        <v/>
      </c>
      <c r="E64" s="176"/>
      <c r="F64" s="176"/>
      <c r="G64" s="176"/>
      <c r="H64" s="176"/>
      <c r="I64" s="176"/>
      <c r="J64" s="176"/>
      <c r="K64" s="176"/>
      <c r="L64" s="62"/>
    </row>
    <row r="65" spans="1:12" ht="24.95" customHeight="1" x14ac:dyDescent="0.25">
      <c r="A65" s="256" t="s">
        <v>80</v>
      </c>
      <c r="B65" s="257">
        <v>338</v>
      </c>
      <c r="C65" s="258" t="s">
        <v>217</v>
      </c>
      <c r="D65" s="156" t="str">
        <f t="shared" si="0"/>
        <v/>
      </c>
      <c r="E65" s="176"/>
      <c r="F65" s="176"/>
      <c r="G65" s="176"/>
      <c r="H65" s="176"/>
      <c r="I65" s="176"/>
      <c r="J65" s="176"/>
      <c r="K65" s="176"/>
      <c r="L65" s="62"/>
    </row>
    <row r="66" spans="1:12" ht="24.95" customHeight="1" x14ac:dyDescent="0.25">
      <c r="A66" s="256" t="s">
        <v>102</v>
      </c>
      <c r="B66" s="257">
        <v>351</v>
      </c>
      <c r="C66" s="258" t="s">
        <v>218</v>
      </c>
      <c r="D66" s="156" t="str">
        <f t="shared" si="0"/>
        <v/>
      </c>
      <c r="E66" s="176"/>
      <c r="F66" s="176"/>
      <c r="G66" s="176"/>
      <c r="H66" s="176"/>
      <c r="I66" s="176"/>
      <c r="J66" s="176"/>
      <c r="K66" s="176"/>
      <c r="L66" s="62"/>
    </row>
    <row r="67" spans="1:12" ht="24.95" customHeight="1" x14ac:dyDescent="0.25">
      <c r="A67" s="256" t="s">
        <v>103</v>
      </c>
      <c r="B67" s="257">
        <v>352</v>
      </c>
      <c r="C67" s="258" t="s">
        <v>104</v>
      </c>
      <c r="D67" s="156" t="str">
        <f t="shared" si="0"/>
        <v/>
      </c>
      <c r="E67" s="176"/>
      <c r="F67" s="176"/>
      <c r="G67" s="176"/>
      <c r="H67" s="176"/>
      <c r="I67" s="176"/>
      <c r="J67" s="176"/>
      <c r="K67" s="176"/>
      <c r="L67" s="62"/>
    </row>
    <row r="68" spans="1:12" ht="24.95" customHeight="1" x14ac:dyDescent="0.25">
      <c r="A68" s="256" t="s">
        <v>105</v>
      </c>
      <c r="B68" s="257">
        <v>353</v>
      </c>
      <c r="C68" s="258" t="s">
        <v>228</v>
      </c>
      <c r="D68" s="156" t="str">
        <f t="shared" si="0"/>
        <v/>
      </c>
      <c r="E68" s="176"/>
      <c r="F68" s="176"/>
      <c r="G68" s="176"/>
      <c r="H68" s="176"/>
      <c r="I68" s="176"/>
      <c r="J68" s="176"/>
      <c r="K68" s="176"/>
      <c r="L68" s="62"/>
    </row>
    <row r="69" spans="1:12" ht="24.95" customHeight="1" x14ac:dyDescent="0.25">
      <c r="A69" s="256" t="s">
        <v>107</v>
      </c>
      <c r="B69" s="257">
        <v>354</v>
      </c>
      <c r="C69" s="258" t="s">
        <v>108</v>
      </c>
      <c r="D69" s="156" t="str">
        <f t="shared" si="0"/>
        <v/>
      </c>
      <c r="E69" s="176"/>
      <c r="F69" s="176"/>
      <c r="G69" s="176"/>
      <c r="H69" s="176"/>
      <c r="I69" s="176"/>
      <c r="J69" s="176"/>
      <c r="K69" s="176"/>
      <c r="L69" s="62"/>
    </row>
    <row r="70" spans="1:12" ht="24.95" customHeight="1" x14ac:dyDescent="0.25">
      <c r="A70" s="256" t="s">
        <v>109</v>
      </c>
      <c r="B70" s="257">
        <v>355</v>
      </c>
      <c r="C70" s="258" t="s">
        <v>110</v>
      </c>
      <c r="D70" s="156" t="str">
        <f t="shared" si="0"/>
        <v/>
      </c>
      <c r="E70" s="176"/>
      <c r="F70" s="176"/>
      <c r="G70" s="176"/>
      <c r="H70" s="176"/>
      <c r="I70" s="176"/>
      <c r="J70" s="176"/>
      <c r="K70" s="176"/>
      <c r="L70" s="62"/>
    </row>
    <row r="71" spans="1:12" ht="24.95" customHeight="1" x14ac:dyDescent="0.25">
      <c r="A71" s="256" t="s">
        <v>111</v>
      </c>
      <c r="B71" s="257">
        <v>356</v>
      </c>
      <c r="C71" s="258" t="s">
        <v>112</v>
      </c>
      <c r="D71" s="156" t="str">
        <f t="shared" si="0"/>
        <v/>
      </c>
      <c r="E71" s="176"/>
      <c r="F71" s="176"/>
      <c r="G71" s="176"/>
      <c r="H71" s="176"/>
      <c r="I71" s="176"/>
      <c r="J71" s="176"/>
      <c r="K71" s="176"/>
      <c r="L71" s="62"/>
    </row>
    <row r="72" spans="1:12" ht="24.95" customHeight="1" x14ac:dyDescent="0.25">
      <c r="A72" s="256" t="s">
        <v>229</v>
      </c>
      <c r="B72" s="257">
        <v>374</v>
      </c>
      <c r="C72" s="258" t="s">
        <v>230</v>
      </c>
      <c r="D72" s="156" t="str">
        <f t="shared" si="0"/>
        <v/>
      </c>
      <c r="E72" s="176"/>
      <c r="F72" s="176"/>
      <c r="G72" s="176"/>
      <c r="H72" s="176"/>
      <c r="I72" s="176"/>
      <c r="J72" s="176"/>
      <c r="K72" s="176"/>
      <c r="L72" s="62"/>
    </row>
    <row r="73" spans="1:12" ht="24.95" customHeight="1" x14ac:dyDescent="0.25">
      <c r="A73" s="256" t="s">
        <v>113</v>
      </c>
      <c r="B73" s="257">
        <v>357</v>
      </c>
      <c r="C73" s="258" t="s">
        <v>114</v>
      </c>
      <c r="D73" s="156" t="str">
        <f t="shared" si="0"/>
        <v/>
      </c>
      <c r="E73" s="176"/>
      <c r="F73" s="176"/>
      <c r="G73" s="176"/>
      <c r="H73" s="176"/>
      <c r="I73" s="176"/>
      <c r="J73" s="176"/>
      <c r="K73" s="176"/>
      <c r="L73" s="62"/>
    </row>
    <row r="74" spans="1:12" ht="24.95" customHeight="1" x14ac:dyDescent="0.25">
      <c r="A74" s="256" t="s">
        <v>120</v>
      </c>
      <c r="B74" s="257">
        <v>361</v>
      </c>
      <c r="C74" s="258" t="s">
        <v>219</v>
      </c>
      <c r="D74" s="156" t="str">
        <f t="shared" si="0"/>
        <v/>
      </c>
      <c r="E74" s="176"/>
      <c r="F74" s="176"/>
      <c r="G74" s="176"/>
      <c r="H74" s="176"/>
      <c r="I74" s="176"/>
      <c r="J74" s="176"/>
      <c r="K74" s="176"/>
      <c r="L74" s="62"/>
    </row>
    <row r="75" spans="1:12" ht="24.95" customHeight="1" x14ac:dyDescent="0.25">
      <c r="A75" s="256" t="s">
        <v>121</v>
      </c>
      <c r="B75" s="257">
        <v>362</v>
      </c>
      <c r="C75" s="258" t="s">
        <v>231</v>
      </c>
      <c r="D75" s="156" t="str">
        <f t="shared" si="0"/>
        <v/>
      </c>
      <c r="E75" s="176"/>
      <c r="F75" s="176"/>
      <c r="G75" s="176"/>
      <c r="H75" s="176"/>
      <c r="I75" s="176"/>
      <c r="J75" s="176"/>
      <c r="K75" s="176"/>
      <c r="L75" s="62"/>
    </row>
    <row r="76" spans="1:12" ht="24.95" customHeight="1" x14ac:dyDescent="0.25">
      <c r="A76" s="256" t="s">
        <v>123</v>
      </c>
      <c r="B76" s="257">
        <v>364</v>
      </c>
      <c r="C76" s="258" t="s">
        <v>220</v>
      </c>
      <c r="D76" s="156" t="str">
        <f t="shared" si="0"/>
        <v/>
      </c>
      <c r="E76" s="176"/>
      <c r="F76" s="176"/>
      <c r="G76" s="176"/>
      <c r="H76" s="176"/>
      <c r="I76" s="176"/>
      <c r="J76" s="176"/>
      <c r="K76" s="176"/>
      <c r="L76" s="62"/>
    </row>
    <row r="77" spans="1:12" ht="24.95" customHeight="1" x14ac:dyDescent="0.25">
      <c r="A77" s="256" t="s">
        <v>124</v>
      </c>
      <c r="B77" s="257">
        <v>365</v>
      </c>
      <c r="C77" s="258" t="s">
        <v>125</v>
      </c>
      <c r="D77" s="156" t="str">
        <f t="shared" si="0"/>
        <v/>
      </c>
      <c r="E77" s="176"/>
      <c r="F77" s="176"/>
      <c r="G77" s="176"/>
      <c r="H77" s="176"/>
      <c r="I77" s="176"/>
      <c r="J77" s="176"/>
      <c r="K77" s="176"/>
      <c r="L77" s="62"/>
    </row>
    <row r="78" spans="1:12" ht="24.95" customHeight="1" x14ac:dyDescent="0.25">
      <c r="A78" s="256" t="s">
        <v>126</v>
      </c>
      <c r="B78" s="257">
        <v>366</v>
      </c>
      <c r="C78" s="258" t="s">
        <v>232</v>
      </c>
      <c r="D78" s="156" t="str">
        <f t="shared" si="0"/>
        <v/>
      </c>
      <c r="E78" s="176"/>
      <c r="F78" s="176"/>
      <c r="G78" s="176"/>
      <c r="H78" s="176"/>
      <c r="I78" s="176"/>
      <c r="J78" s="176"/>
      <c r="K78" s="176"/>
      <c r="L78" s="62"/>
    </row>
    <row r="79" spans="1:12" ht="24.95" customHeight="1" x14ac:dyDescent="0.25">
      <c r="A79" s="256" t="s">
        <v>127</v>
      </c>
      <c r="B79" s="257">
        <v>368</v>
      </c>
      <c r="C79" s="258" t="s">
        <v>128</v>
      </c>
      <c r="D79" s="156" t="str">
        <f t="shared" si="0"/>
        <v/>
      </c>
      <c r="E79" s="176"/>
      <c r="F79" s="176"/>
      <c r="G79" s="176"/>
      <c r="H79" s="176"/>
      <c r="I79" s="176"/>
      <c r="J79" s="176"/>
      <c r="K79" s="176"/>
      <c r="L79" s="62"/>
    </row>
    <row r="80" spans="1:12" ht="41.25" customHeight="1" x14ac:dyDescent="0.25">
      <c r="A80" s="259" t="s">
        <v>180</v>
      </c>
      <c r="B80" s="260"/>
      <c r="C80" s="260"/>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9" t="s">
        <v>233</v>
      </c>
      <c r="B95" s="240"/>
      <c r="C95" s="240"/>
      <c r="D95" s="158">
        <f>SUM(D17:D94)</f>
        <v>0</v>
      </c>
      <c r="E95" s="103">
        <f t="shared" ref="E95:K95" si="2">SUM(E17:E94)</f>
        <v>0</v>
      </c>
      <c r="F95" s="103">
        <f t="shared" si="2"/>
        <v>0</v>
      </c>
      <c r="G95" s="103">
        <f t="shared" si="2"/>
        <v>0</v>
      </c>
      <c r="H95" s="103">
        <f t="shared" si="2"/>
        <v>0</v>
      </c>
      <c r="I95" s="103">
        <f t="shared" si="2"/>
        <v>0</v>
      </c>
      <c r="J95" s="103">
        <f t="shared" si="2"/>
        <v>0</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05" t="s">
        <v>147</v>
      </c>
      <c r="N1" s="205"/>
    </row>
    <row r="2" spans="1:25" ht="30" customHeight="1" x14ac:dyDescent="0.25">
      <c r="A2" s="227" t="s">
        <v>200</v>
      </c>
      <c r="B2" s="227"/>
      <c r="C2" s="227"/>
      <c r="D2" s="227"/>
      <c r="E2" s="227"/>
      <c r="F2" s="74"/>
      <c r="G2" s="249" t="s">
        <v>142</v>
      </c>
      <c r="H2" s="250"/>
      <c r="I2" s="250"/>
      <c r="J2" s="250"/>
      <c r="K2" s="162">
        <f>D95</f>
        <v>0</v>
      </c>
      <c r="M2" s="194" t="s">
        <v>183</v>
      </c>
      <c r="N2" s="194"/>
    </row>
    <row r="3" spans="1:25" ht="30" customHeight="1" x14ac:dyDescent="0.25">
      <c r="A3" s="227"/>
      <c r="B3" s="227"/>
      <c r="C3" s="227"/>
      <c r="D3" s="227"/>
      <c r="E3" s="227"/>
      <c r="F3" s="74"/>
      <c r="G3" s="251" t="s">
        <v>184</v>
      </c>
      <c r="H3" s="252"/>
      <c r="I3" s="252"/>
      <c r="J3" s="252"/>
      <c r="K3" s="60"/>
      <c r="M3" s="222" t="s">
        <v>130</v>
      </c>
      <c r="N3" s="222"/>
    </row>
    <row r="4" spans="1:25" ht="30" customHeight="1" x14ac:dyDescent="0.25">
      <c r="A4" s="227"/>
      <c r="B4" s="227"/>
      <c r="C4" s="227"/>
      <c r="D4" s="227"/>
      <c r="E4" s="227"/>
      <c r="F4" s="74"/>
      <c r="G4" s="247" t="s">
        <v>185</v>
      </c>
      <c r="H4" s="248"/>
      <c r="I4" s="248"/>
      <c r="J4" s="248"/>
      <c r="K4" s="60"/>
      <c r="L4" s="65"/>
      <c r="M4" s="194" t="s">
        <v>188</v>
      </c>
      <c r="N4" s="194"/>
      <c r="O4" s="61"/>
      <c r="P4" s="61"/>
      <c r="Q4" s="61"/>
      <c r="R4" s="61"/>
      <c r="S4" s="61"/>
      <c r="T4" s="61"/>
      <c r="U4" s="61"/>
      <c r="V4" s="61"/>
      <c r="W4" s="61"/>
      <c r="X4" s="61"/>
      <c r="Y4" s="61"/>
    </row>
    <row r="5" spans="1:25" ht="30" customHeight="1" x14ac:dyDescent="0.25">
      <c r="A5" s="221"/>
      <c r="B5" s="221"/>
      <c r="C5" s="221"/>
      <c r="D5" s="221"/>
      <c r="E5" s="221"/>
      <c r="F5" s="74"/>
      <c r="G5" s="247" t="s">
        <v>187</v>
      </c>
      <c r="H5" s="248"/>
      <c r="I5" s="248"/>
      <c r="J5" s="248"/>
      <c r="K5" s="60"/>
      <c r="L5" s="59"/>
      <c r="M5" s="194" t="s">
        <v>189</v>
      </c>
      <c r="N5" s="194"/>
      <c r="O5" s="61"/>
      <c r="P5" s="61"/>
      <c r="Q5" s="61"/>
      <c r="R5" s="61"/>
      <c r="S5" s="61"/>
      <c r="T5" s="61"/>
      <c r="U5" s="61"/>
      <c r="V5" s="61"/>
      <c r="W5" s="61"/>
      <c r="X5" s="61"/>
      <c r="Y5" s="61"/>
    </row>
    <row r="6" spans="1:25" ht="43.5" customHeight="1" thickBot="1" x14ac:dyDescent="0.3">
      <c r="F6" s="74"/>
      <c r="G6" s="243" t="s">
        <v>143</v>
      </c>
      <c r="H6" s="244"/>
      <c r="I6" s="244"/>
      <c r="J6" s="244"/>
      <c r="K6" s="163">
        <f>SUM(K2:K5)</f>
        <v>0</v>
      </c>
      <c r="L6" s="59"/>
      <c r="M6" s="194" t="s">
        <v>146</v>
      </c>
      <c r="N6" s="194"/>
      <c r="O6" s="67"/>
      <c r="P6" s="67"/>
      <c r="Q6" s="67"/>
      <c r="R6" s="67"/>
      <c r="S6" s="67"/>
      <c r="T6" s="67"/>
      <c r="U6" s="67"/>
      <c r="V6" s="67"/>
      <c r="W6" s="67"/>
      <c r="X6" s="67"/>
      <c r="Y6" s="67"/>
    </row>
    <row r="7" spans="1:25" ht="66" customHeight="1" thickBot="1" x14ac:dyDescent="0.3">
      <c r="A7" s="74"/>
      <c r="B7" s="74"/>
      <c r="D7" s="74" t="s">
        <v>235</v>
      </c>
      <c r="F7" s="74"/>
      <c r="G7" s="243" t="s">
        <v>144</v>
      </c>
      <c r="H7" s="244"/>
      <c r="I7" s="244"/>
      <c r="J7" s="244"/>
      <c r="K7" s="164"/>
      <c r="M7" s="194" t="s">
        <v>190</v>
      </c>
      <c r="N7" s="194"/>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45"/>
      <c r="B9" s="209" t="s">
        <v>149</v>
      </c>
      <c r="C9" s="210"/>
      <c r="D9" s="215" t="s">
        <v>5</v>
      </c>
      <c r="E9" s="70" t="s">
        <v>6</v>
      </c>
      <c r="F9" s="71"/>
      <c r="G9" s="71"/>
      <c r="H9" s="71"/>
      <c r="I9" s="71"/>
      <c r="J9" s="71"/>
      <c r="K9" s="72"/>
      <c r="L9" s="73"/>
      <c r="M9" s="205" t="s">
        <v>133</v>
      </c>
      <c r="N9" s="205"/>
      <c r="O9" s="68"/>
      <c r="P9" s="68"/>
      <c r="Q9" s="68"/>
      <c r="R9" s="68"/>
      <c r="S9" s="68"/>
      <c r="T9" s="68"/>
      <c r="U9" s="68"/>
      <c r="V9" s="68"/>
      <c r="W9" s="68"/>
      <c r="X9" s="68"/>
      <c r="Y9" s="68"/>
    </row>
    <row r="10" spans="1:25" s="74" customFormat="1" ht="24.95" customHeight="1" thickBot="1" x14ac:dyDescent="0.3">
      <c r="A10" s="246"/>
      <c r="B10" s="211"/>
      <c r="C10" s="212"/>
      <c r="D10" s="216"/>
      <c r="E10" s="75" t="s">
        <v>234</v>
      </c>
      <c r="F10" s="76"/>
      <c r="G10" s="76"/>
      <c r="H10" s="76"/>
      <c r="I10" s="76"/>
      <c r="J10" s="76"/>
      <c r="K10" s="77"/>
      <c r="L10" s="73"/>
      <c r="M10" s="218" t="s">
        <v>191</v>
      </c>
      <c r="N10" s="219"/>
      <c r="O10" s="78"/>
      <c r="P10" s="78"/>
      <c r="Q10" s="78"/>
      <c r="R10" s="78"/>
      <c r="S10" s="78"/>
      <c r="T10" s="78"/>
      <c r="U10" s="78"/>
      <c r="V10" s="78"/>
      <c r="W10" s="78"/>
      <c r="X10" s="78"/>
      <c r="Y10" s="78"/>
    </row>
    <row r="11" spans="1:25" s="74" customFormat="1" ht="30.75" customHeight="1" thickBot="1" x14ac:dyDescent="0.3">
      <c r="A11" s="105" t="s">
        <v>151</v>
      </c>
      <c r="B11" s="241"/>
      <c r="C11" s="242"/>
      <c r="D11" s="113"/>
      <c r="E11" s="75" t="s">
        <v>167</v>
      </c>
      <c r="F11" s="76"/>
      <c r="G11" s="76"/>
      <c r="H11" s="76"/>
      <c r="I11" s="76"/>
      <c r="J11" s="76"/>
      <c r="K11" s="77"/>
      <c r="L11" s="79"/>
      <c r="M11" s="219"/>
      <c r="N11" s="219"/>
      <c r="O11" s="78"/>
      <c r="P11" s="78"/>
      <c r="Q11" s="78"/>
      <c r="R11" s="78"/>
      <c r="S11" s="78"/>
      <c r="T11" s="78"/>
      <c r="U11" s="78"/>
      <c r="V11" s="78"/>
      <c r="W11" s="78"/>
      <c r="X11" s="78"/>
      <c r="Y11" s="78"/>
    </row>
    <row r="12" spans="1:25" s="74" customFormat="1" ht="35.1" customHeight="1" thickBot="1" x14ac:dyDescent="0.3">
      <c r="A12" s="105" t="s">
        <v>168</v>
      </c>
      <c r="B12" s="237" t="str">
        <f>Central!B12</f>
        <v>CAVIT- Central Arizona Valley Institute of Technology</v>
      </c>
      <c r="C12" s="237"/>
      <c r="D12" s="191" t="str">
        <f>Central!D12</f>
        <v>110801</v>
      </c>
      <c r="E12" s="80" t="s">
        <v>145</v>
      </c>
      <c r="F12" s="81"/>
      <c r="G12" s="81"/>
      <c r="H12" s="81"/>
      <c r="I12" s="81"/>
      <c r="J12" s="81"/>
      <c r="K12" s="82"/>
      <c r="L12" s="83"/>
      <c r="M12" s="219"/>
      <c r="N12" s="219"/>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9"/>
      <c r="N13" s="219"/>
    </row>
    <row r="14" spans="1:25" ht="35.1" customHeight="1" thickBot="1" x14ac:dyDescent="0.3">
      <c r="A14" s="153"/>
      <c r="B14" s="107"/>
      <c r="C14" s="153"/>
      <c r="D14" s="108"/>
      <c r="E14" s="198" t="s">
        <v>8</v>
      </c>
      <c r="F14" s="199"/>
      <c r="G14" s="199"/>
      <c r="H14" s="199"/>
      <c r="I14" s="199"/>
      <c r="J14" s="199"/>
      <c r="K14" s="200"/>
      <c r="M14" s="219" t="s">
        <v>192</v>
      </c>
      <c r="N14" s="219"/>
      <c r="O14" s="87"/>
      <c r="P14" s="87"/>
      <c r="Q14" s="87"/>
      <c r="R14" s="87"/>
      <c r="S14" s="87"/>
      <c r="T14" s="87"/>
      <c r="U14" s="87"/>
      <c r="V14" s="87"/>
      <c r="W14" s="87"/>
      <c r="X14" s="87"/>
      <c r="Y14" s="87"/>
    </row>
    <row r="15" spans="1:25" ht="29.25" customHeight="1" thickBot="1" x14ac:dyDescent="0.3">
      <c r="A15" s="154"/>
      <c r="B15" s="110"/>
      <c r="C15" s="154"/>
      <c r="D15" s="111"/>
      <c r="E15" s="198" t="s">
        <v>9</v>
      </c>
      <c r="F15" s="201"/>
      <c r="G15" s="201"/>
      <c r="H15" s="201"/>
      <c r="I15" s="201"/>
      <c r="J15" s="202"/>
      <c r="K15" s="203" t="s">
        <v>10</v>
      </c>
      <c r="M15" s="219"/>
      <c r="N15" s="219"/>
    </row>
    <row r="16" spans="1:25" s="88" customFormat="1" ht="116.25" customHeight="1" thickBot="1" x14ac:dyDescent="0.3">
      <c r="A16" s="112" t="s">
        <v>150</v>
      </c>
      <c r="B16" s="100" t="s">
        <v>135</v>
      </c>
      <c r="C16" s="102" t="s">
        <v>11</v>
      </c>
      <c r="D16" s="101" t="s">
        <v>12</v>
      </c>
      <c r="E16" s="35" t="s">
        <v>13</v>
      </c>
      <c r="F16" s="36" t="s">
        <v>14</v>
      </c>
      <c r="G16" s="36" t="s">
        <v>136</v>
      </c>
      <c r="H16" s="36" t="s">
        <v>137</v>
      </c>
      <c r="I16" s="36" t="s">
        <v>139</v>
      </c>
      <c r="J16" s="37" t="s">
        <v>138</v>
      </c>
      <c r="K16" s="204"/>
      <c r="M16" s="219"/>
      <c r="N16" s="219"/>
    </row>
    <row r="17" spans="1:14" s="89" customFormat="1" ht="24.95" customHeight="1" x14ac:dyDescent="0.25">
      <c r="A17" s="253" t="s">
        <v>15</v>
      </c>
      <c r="B17" s="254">
        <v>301</v>
      </c>
      <c r="C17" s="255" t="s">
        <v>221</v>
      </c>
      <c r="D17" s="155" t="str">
        <f t="shared" ref="D17:D79" si="0">IF(SUM(E17:K17)&gt;0,(SUM(E17:K17)),"")</f>
        <v/>
      </c>
      <c r="E17" s="175"/>
      <c r="F17" s="175"/>
      <c r="G17" s="175"/>
      <c r="H17" s="175"/>
      <c r="I17" s="175"/>
      <c r="J17" s="175"/>
      <c r="K17" s="175"/>
      <c r="M17" s="92"/>
      <c r="N17" s="151" t="s">
        <v>169</v>
      </c>
    </row>
    <row r="18" spans="1:14" s="89" customFormat="1" ht="24.95" customHeight="1" x14ac:dyDescent="0.25">
      <c r="A18" s="256" t="s">
        <v>16</v>
      </c>
      <c r="B18" s="257">
        <v>302</v>
      </c>
      <c r="C18" s="258" t="s">
        <v>17</v>
      </c>
      <c r="D18" s="156" t="str">
        <f t="shared" si="0"/>
        <v/>
      </c>
      <c r="E18" s="176"/>
      <c r="F18" s="176"/>
      <c r="G18" s="176"/>
      <c r="H18" s="176"/>
      <c r="I18" s="176"/>
      <c r="J18" s="176"/>
      <c r="K18" s="176"/>
      <c r="M18" s="150"/>
      <c r="N18" s="151" t="s">
        <v>170</v>
      </c>
    </row>
    <row r="19" spans="1:14" s="89" customFormat="1" ht="24.95" customHeight="1" x14ac:dyDescent="0.25">
      <c r="A19" s="256" t="s">
        <v>206</v>
      </c>
      <c r="B19" s="257">
        <v>376</v>
      </c>
      <c r="C19" s="258" t="s">
        <v>207</v>
      </c>
      <c r="D19" s="156" t="str">
        <f t="shared" si="0"/>
        <v/>
      </c>
      <c r="E19" s="176"/>
      <c r="F19" s="176"/>
      <c r="G19" s="176"/>
      <c r="H19" s="176"/>
      <c r="I19" s="176"/>
      <c r="J19" s="176"/>
      <c r="K19" s="176"/>
      <c r="M19" s="150"/>
      <c r="N19" s="151"/>
    </row>
    <row r="20" spans="1:14" s="89" customFormat="1" ht="24.95" customHeight="1" x14ac:dyDescent="0.25">
      <c r="A20" s="256" t="s">
        <v>18</v>
      </c>
      <c r="B20" s="257">
        <v>303</v>
      </c>
      <c r="C20" s="258" t="s">
        <v>19</v>
      </c>
      <c r="D20" s="156" t="str">
        <f t="shared" si="0"/>
        <v/>
      </c>
      <c r="E20" s="176"/>
      <c r="F20" s="176"/>
      <c r="G20" s="176"/>
      <c r="H20" s="176"/>
      <c r="I20" s="176"/>
      <c r="J20" s="176"/>
      <c r="K20" s="176"/>
      <c r="M20" s="92"/>
      <c r="N20" s="194" t="s">
        <v>171</v>
      </c>
    </row>
    <row r="21" spans="1:14" s="89" customFormat="1" ht="24.95" customHeight="1" x14ac:dyDescent="0.25">
      <c r="A21" s="256" t="s">
        <v>20</v>
      </c>
      <c r="B21" s="257">
        <v>304</v>
      </c>
      <c r="C21" s="258" t="s">
        <v>21</v>
      </c>
      <c r="D21" s="156" t="str">
        <f t="shared" si="0"/>
        <v/>
      </c>
      <c r="E21" s="176"/>
      <c r="F21" s="176"/>
      <c r="G21" s="176"/>
      <c r="H21" s="176"/>
      <c r="I21" s="176"/>
      <c r="J21" s="176"/>
      <c r="K21" s="176"/>
      <c r="M21" s="92"/>
      <c r="N21" s="194"/>
    </row>
    <row r="22" spans="1:14" s="89" customFormat="1" ht="24.95" customHeight="1" x14ac:dyDescent="0.25">
      <c r="A22" s="256" t="s">
        <v>22</v>
      </c>
      <c r="B22" s="257">
        <v>305</v>
      </c>
      <c r="C22" s="258" t="s">
        <v>23</v>
      </c>
      <c r="D22" s="156" t="str">
        <f t="shared" si="0"/>
        <v/>
      </c>
      <c r="E22" s="176"/>
      <c r="F22" s="176"/>
      <c r="G22" s="176"/>
      <c r="H22" s="176"/>
      <c r="I22" s="176"/>
      <c r="J22" s="176"/>
      <c r="K22" s="176"/>
      <c r="M22" s="92"/>
      <c r="N22" s="194"/>
    </row>
    <row r="23" spans="1:14" s="89" customFormat="1" ht="24.95" customHeight="1" x14ac:dyDescent="0.25">
      <c r="A23" s="256" t="s">
        <v>24</v>
      </c>
      <c r="B23" s="257">
        <v>306</v>
      </c>
      <c r="C23" s="258" t="s">
        <v>25</v>
      </c>
      <c r="D23" s="156" t="str">
        <f t="shared" si="0"/>
        <v/>
      </c>
      <c r="E23" s="176"/>
      <c r="F23" s="176"/>
      <c r="G23" s="176"/>
      <c r="H23" s="176"/>
      <c r="I23" s="176"/>
      <c r="J23" s="176"/>
      <c r="K23" s="176"/>
      <c r="M23" s="92"/>
      <c r="N23" s="194" t="s">
        <v>172</v>
      </c>
    </row>
    <row r="24" spans="1:14" s="89" customFormat="1" ht="24.95" customHeight="1" x14ac:dyDescent="0.25">
      <c r="A24" s="256" t="s">
        <v>26</v>
      </c>
      <c r="B24" s="257">
        <v>307</v>
      </c>
      <c r="C24" s="258" t="s">
        <v>27</v>
      </c>
      <c r="D24" s="156" t="str">
        <f t="shared" si="0"/>
        <v/>
      </c>
      <c r="E24" s="176"/>
      <c r="F24" s="176"/>
      <c r="G24" s="176"/>
      <c r="H24" s="176"/>
      <c r="I24" s="176"/>
      <c r="J24" s="176"/>
      <c r="K24" s="176"/>
      <c r="M24" s="92"/>
      <c r="N24" s="194"/>
    </row>
    <row r="25" spans="1:14" s="89" customFormat="1" ht="24.95" customHeight="1" x14ac:dyDescent="0.25">
      <c r="A25" s="256" t="s">
        <v>28</v>
      </c>
      <c r="B25" s="257">
        <v>309</v>
      </c>
      <c r="C25" s="258" t="s">
        <v>224</v>
      </c>
      <c r="D25" s="156" t="str">
        <f t="shared" si="0"/>
        <v/>
      </c>
      <c r="E25" s="176"/>
      <c r="F25" s="176"/>
      <c r="G25" s="176"/>
      <c r="H25" s="176"/>
      <c r="I25" s="176"/>
      <c r="J25" s="176"/>
      <c r="K25" s="176"/>
      <c r="M25" s="92"/>
      <c r="N25" s="194" t="s">
        <v>173</v>
      </c>
    </row>
    <row r="26" spans="1:14" s="89" customFormat="1" ht="24.95" customHeight="1" x14ac:dyDescent="0.25">
      <c r="A26" s="256" t="s">
        <v>30</v>
      </c>
      <c r="B26" s="257">
        <v>310</v>
      </c>
      <c r="C26" s="258" t="s">
        <v>31</v>
      </c>
      <c r="D26" s="156" t="str">
        <f t="shared" si="0"/>
        <v/>
      </c>
      <c r="E26" s="176"/>
      <c r="F26" s="176"/>
      <c r="G26" s="176"/>
      <c r="H26" s="176"/>
      <c r="I26" s="176"/>
      <c r="J26" s="176"/>
      <c r="K26" s="176"/>
      <c r="M26" s="92"/>
      <c r="N26" s="194"/>
    </row>
    <row r="27" spans="1:14" s="89" customFormat="1" ht="24.95" customHeight="1" x14ac:dyDescent="0.25">
      <c r="A27" s="256" t="s">
        <v>32</v>
      </c>
      <c r="B27" s="257">
        <v>311</v>
      </c>
      <c r="C27" s="258" t="s">
        <v>33</v>
      </c>
      <c r="D27" s="156" t="str">
        <f t="shared" si="0"/>
        <v/>
      </c>
      <c r="E27" s="176"/>
      <c r="F27" s="176"/>
      <c r="G27" s="176"/>
      <c r="H27" s="176"/>
      <c r="I27" s="176"/>
      <c r="J27" s="176"/>
      <c r="K27" s="176"/>
      <c r="M27" s="92"/>
      <c r="N27" s="194" t="s">
        <v>174</v>
      </c>
    </row>
    <row r="28" spans="1:14" s="89" customFormat="1" ht="24.95" customHeight="1" x14ac:dyDescent="0.25">
      <c r="A28" s="256" t="s">
        <v>34</v>
      </c>
      <c r="B28" s="257">
        <v>312</v>
      </c>
      <c r="C28" s="258" t="s">
        <v>35</v>
      </c>
      <c r="D28" s="156" t="str">
        <f t="shared" si="0"/>
        <v/>
      </c>
      <c r="E28" s="176"/>
      <c r="F28" s="176"/>
      <c r="G28" s="176"/>
      <c r="H28" s="176"/>
      <c r="I28" s="176"/>
      <c r="J28" s="176"/>
      <c r="K28" s="176"/>
      <c r="M28" s="92"/>
      <c r="N28" s="194"/>
    </row>
    <row r="29" spans="1:14" s="89" customFormat="1" ht="24.95" customHeight="1" x14ac:dyDescent="0.25">
      <c r="A29" s="256" t="s">
        <v>36</v>
      </c>
      <c r="B29" s="257">
        <v>313</v>
      </c>
      <c r="C29" s="258" t="s">
        <v>208</v>
      </c>
      <c r="D29" s="156" t="str">
        <f t="shared" si="0"/>
        <v/>
      </c>
      <c r="E29" s="176"/>
      <c r="F29" s="176"/>
      <c r="G29" s="176"/>
      <c r="H29" s="176"/>
      <c r="I29" s="176"/>
      <c r="J29" s="176"/>
      <c r="K29" s="176"/>
      <c r="M29" s="92"/>
      <c r="N29" s="194"/>
    </row>
    <row r="30" spans="1:14" s="89" customFormat="1" ht="24.95" customHeight="1" x14ac:dyDescent="0.25">
      <c r="A30" s="256" t="s">
        <v>37</v>
      </c>
      <c r="B30" s="257">
        <v>314</v>
      </c>
      <c r="C30" s="258" t="s">
        <v>209</v>
      </c>
      <c r="D30" s="156" t="str">
        <f t="shared" si="0"/>
        <v/>
      </c>
      <c r="E30" s="176"/>
      <c r="F30" s="176"/>
      <c r="G30" s="176"/>
      <c r="H30" s="176"/>
      <c r="I30" s="176"/>
      <c r="J30" s="176"/>
      <c r="K30" s="176"/>
      <c r="M30" s="194" t="s">
        <v>186</v>
      </c>
      <c r="N30" s="194"/>
    </row>
    <row r="31" spans="1:14" s="89" customFormat="1" ht="24.95" customHeight="1" x14ac:dyDescent="0.25">
      <c r="A31" s="256" t="s">
        <v>38</v>
      </c>
      <c r="B31" s="257">
        <v>315</v>
      </c>
      <c r="C31" s="258" t="s">
        <v>39</v>
      </c>
      <c r="D31" s="156" t="str">
        <f t="shared" si="0"/>
        <v/>
      </c>
      <c r="E31" s="176"/>
      <c r="F31" s="176"/>
      <c r="G31" s="176"/>
      <c r="H31" s="176"/>
      <c r="I31" s="176"/>
      <c r="J31" s="176"/>
      <c r="K31" s="176"/>
      <c r="M31" s="194"/>
      <c r="N31" s="194"/>
    </row>
    <row r="32" spans="1:14" s="89" customFormat="1" ht="24.95" customHeight="1" x14ac:dyDescent="0.25">
      <c r="A32" s="256" t="s">
        <v>40</v>
      </c>
      <c r="B32" s="257">
        <v>316</v>
      </c>
      <c r="C32" s="258" t="s">
        <v>41</v>
      </c>
      <c r="D32" s="156" t="str">
        <f t="shared" si="0"/>
        <v/>
      </c>
      <c r="E32" s="176"/>
      <c r="F32" s="176"/>
      <c r="G32" s="176"/>
      <c r="H32" s="176"/>
      <c r="I32" s="176"/>
      <c r="J32" s="176"/>
      <c r="K32" s="176"/>
      <c r="M32" s="194"/>
      <c r="N32" s="194"/>
    </row>
    <row r="33" spans="1:23" s="89" customFormat="1" ht="24.95" customHeight="1" x14ac:dyDescent="0.25">
      <c r="A33" s="256" t="s">
        <v>42</v>
      </c>
      <c r="B33" s="257">
        <v>317</v>
      </c>
      <c r="C33" s="258" t="s">
        <v>43</v>
      </c>
      <c r="D33" s="156" t="str">
        <f t="shared" si="0"/>
        <v/>
      </c>
      <c r="E33" s="176"/>
      <c r="F33" s="176"/>
      <c r="G33" s="176"/>
      <c r="H33" s="176"/>
      <c r="I33" s="176"/>
      <c r="J33" s="176"/>
      <c r="K33" s="176"/>
      <c r="M33" s="194"/>
      <c r="N33" s="194"/>
    </row>
    <row r="34" spans="1:23" s="89" customFormat="1" ht="24.95" customHeight="1" x14ac:dyDescent="0.25">
      <c r="A34" s="256" t="s">
        <v>44</v>
      </c>
      <c r="B34" s="257">
        <v>318</v>
      </c>
      <c r="C34" s="258" t="s">
        <v>45</v>
      </c>
      <c r="D34" s="156" t="str">
        <f t="shared" si="0"/>
        <v/>
      </c>
      <c r="E34" s="176"/>
      <c r="F34" s="176"/>
      <c r="G34" s="176"/>
      <c r="H34" s="176"/>
      <c r="I34" s="176"/>
      <c r="J34" s="176"/>
      <c r="K34" s="176"/>
      <c r="M34" s="194"/>
      <c r="N34" s="194"/>
    </row>
    <row r="35" spans="1:23" s="89" customFormat="1" ht="24.95" customHeight="1" x14ac:dyDescent="0.25">
      <c r="A35" s="256" t="s">
        <v>46</v>
      </c>
      <c r="B35" s="257">
        <v>319</v>
      </c>
      <c r="C35" s="258" t="s">
        <v>223</v>
      </c>
      <c r="D35" s="156" t="str">
        <f t="shared" si="0"/>
        <v/>
      </c>
      <c r="E35" s="176"/>
      <c r="F35" s="176"/>
      <c r="G35" s="176"/>
      <c r="H35" s="176"/>
      <c r="I35" s="176"/>
      <c r="J35" s="176"/>
      <c r="K35" s="176"/>
      <c r="M35" s="194"/>
      <c r="N35" s="194"/>
    </row>
    <row r="36" spans="1:23" s="89" customFormat="1" ht="24.95" customHeight="1" x14ac:dyDescent="0.25">
      <c r="A36" s="256" t="s">
        <v>47</v>
      </c>
      <c r="B36" s="257">
        <v>320</v>
      </c>
      <c r="C36" s="258" t="s">
        <v>48</v>
      </c>
      <c r="D36" s="156" t="str">
        <f t="shared" si="0"/>
        <v/>
      </c>
      <c r="E36" s="176"/>
      <c r="F36" s="176"/>
      <c r="G36" s="176"/>
      <c r="H36" s="176"/>
      <c r="I36" s="176"/>
      <c r="J36" s="176"/>
      <c r="K36" s="176"/>
      <c r="M36" s="194"/>
      <c r="N36" s="194"/>
      <c r="O36" s="87"/>
      <c r="P36" s="87"/>
      <c r="Q36" s="87"/>
      <c r="R36" s="87"/>
      <c r="S36" s="87"/>
      <c r="T36" s="87"/>
      <c r="U36" s="87"/>
      <c r="V36" s="87"/>
      <c r="W36" s="87"/>
    </row>
    <row r="37" spans="1:23" s="89" customFormat="1" ht="24.95" customHeight="1" x14ac:dyDescent="0.25">
      <c r="A37" s="256" t="s">
        <v>49</v>
      </c>
      <c r="B37" s="257">
        <v>321</v>
      </c>
      <c r="C37" s="258" t="s">
        <v>50</v>
      </c>
      <c r="D37" s="156" t="str">
        <f t="shared" si="0"/>
        <v/>
      </c>
      <c r="E37" s="176"/>
      <c r="F37" s="176"/>
      <c r="G37" s="176"/>
      <c r="H37" s="176"/>
      <c r="I37" s="176"/>
      <c r="J37" s="176"/>
      <c r="K37" s="176"/>
      <c r="M37" s="194"/>
      <c r="N37" s="194"/>
    </row>
    <row r="38" spans="1:23" s="89" customFormat="1" ht="24.95" customHeight="1" x14ac:dyDescent="0.25">
      <c r="A38" s="256" t="s">
        <v>51</v>
      </c>
      <c r="B38" s="257">
        <v>322</v>
      </c>
      <c r="C38" s="258" t="s">
        <v>52</v>
      </c>
      <c r="D38" s="156" t="str">
        <f t="shared" si="0"/>
        <v/>
      </c>
      <c r="E38" s="176"/>
      <c r="F38" s="176"/>
      <c r="G38" s="176"/>
      <c r="H38" s="176"/>
      <c r="I38" s="176"/>
      <c r="J38" s="176"/>
      <c r="K38" s="176"/>
      <c r="M38" s="194"/>
      <c r="N38" s="194"/>
    </row>
    <row r="39" spans="1:23" s="89" customFormat="1" ht="24.95" customHeight="1" x14ac:dyDescent="0.25">
      <c r="A39" s="256" t="s">
        <v>53</v>
      </c>
      <c r="B39" s="257">
        <v>345</v>
      </c>
      <c r="C39" s="258" t="s">
        <v>54</v>
      </c>
      <c r="D39" s="156" t="str">
        <f t="shared" si="0"/>
        <v/>
      </c>
      <c r="E39" s="176"/>
      <c r="F39" s="176"/>
      <c r="G39" s="176"/>
      <c r="H39" s="176"/>
      <c r="I39" s="176"/>
      <c r="J39" s="176"/>
      <c r="K39" s="176"/>
      <c r="M39" s="93"/>
      <c r="N39" s="93"/>
    </row>
    <row r="40" spans="1:23" s="89" customFormat="1" ht="24.95" customHeight="1" x14ac:dyDescent="0.25">
      <c r="A40" s="256" t="s">
        <v>55</v>
      </c>
      <c r="B40" s="257">
        <v>323</v>
      </c>
      <c r="C40" s="258" t="s">
        <v>56</v>
      </c>
      <c r="D40" s="156" t="str">
        <f t="shared" si="0"/>
        <v/>
      </c>
      <c r="E40" s="176"/>
      <c r="F40" s="176"/>
      <c r="G40" s="176"/>
      <c r="H40" s="176"/>
      <c r="I40" s="176"/>
      <c r="J40" s="176"/>
      <c r="K40" s="176"/>
      <c r="M40" s="92"/>
      <c r="N40" s="194" t="s">
        <v>176</v>
      </c>
    </row>
    <row r="41" spans="1:23" s="89" customFormat="1" ht="24.95" customHeight="1" x14ac:dyDescent="0.25">
      <c r="A41" s="256" t="s">
        <v>57</v>
      </c>
      <c r="B41" s="257">
        <v>324</v>
      </c>
      <c r="C41" s="258" t="s">
        <v>58</v>
      </c>
      <c r="D41" s="156" t="str">
        <f t="shared" si="0"/>
        <v/>
      </c>
      <c r="E41" s="176"/>
      <c r="F41" s="176"/>
      <c r="G41" s="176"/>
      <c r="H41" s="176"/>
      <c r="I41" s="176"/>
      <c r="J41" s="176"/>
      <c r="K41" s="176"/>
      <c r="M41" s="92"/>
      <c r="N41" s="194"/>
    </row>
    <row r="42" spans="1:23" s="89" customFormat="1" ht="24.95" customHeight="1" x14ac:dyDescent="0.25">
      <c r="A42" s="256" t="s">
        <v>59</v>
      </c>
      <c r="B42" s="257">
        <v>325</v>
      </c>
      <c r="C42" s="258" t="s">
        <v>60</v>
      </c>
      <c r="D42" s="156" t="str">
        <f t="shared" si="0"/>
        <v/>
      </c>
      <c r="E42" s="176"/>
      <c r="F42" s="176"/>
      <c r="G42" s="176"/>
      <c r="H42" s="176"/>
      <c r="I42" s="176"/>
      <c r="J42" s="176"/>
      <c r="K42" s="176"/>
      <c r="M42" s="92"/>
      <c r="N42" s="194" t="s">
        <v>177</v>
      </c>
    </row>
    <row r="43" spans="1:23" s="89" customFormat="1" ht="24.95" customHeight="1" x14ac:dyDescent="0.25">
      <c r="A43" s="256" t="s">
        <v>61</v>
      </c>
      <c r="B43" s="257">
        <v>326</v>
      </c>
      <c r="C43" s="258" t="s">
        <v>62</v>
      </c>
      <c r="D43" s="156" t="str">
        <f t="shared" si="0"/>
        <v/>
      </c>
      <c r="E43" s="176"/>
      <c r="F43" s="176"/>
      <c r="G43" s="176"/>
      <c r="H43" s="176"/>
      <c r="I43" s="176"/>
      <c r="J43" s="176"/>
      <c r="K43" s="176"/>
      <c r="M43" s="92"/>
      <c r="N43" s="194"/>
    </row>
    <row r="44" spans="1:23" s="89" customFormat="1" ht="33" customHeight="1" x14ac:dyDescent="0.25">
      <c r="A44" s="256" t="s">
        <v>116</v>
      </c>
      <c r="B44" s="257">
        <v>359</v>
      </c>
      <c r="C44" s="258" t="s">
        <v>241</v>
      </c>
      <c r="D44" s="156" t="str">
        <f t="shared" si="0"/>
        <v/>
      </c>
      <c r="E44" s="176"/>
      <c r="F44" s="176"/>
      <c r="G44" s="176"/>
      <c r="H44" s="176"/>
      <c r="I44" s="176"/>
      <c r="J44" s="176"/>
      <c r="K44" s="176"/>
      <c r="M44" s="92"/>
      <c r="N44" s="194" t="s">
        <v>178</v>
      </c>
    </row>
    <row r="45" spans="1:23" s="89" customFormat="1" ht="24.95" customHeight="1" x14ac:dyDescent="0.25">
      <c r="A45" s="256" t="s">
        <v>63</v>
      </c>
      <c r="B45" s="257">
        <v>327</v>
      </c>
      <c r="C45" s="258" t="s">
        <v>64</v>
      </c>
      <c r="D45" s="156" t="str">
        <f t="shared" si="0"/>
        <v/>
      </c>
      <c r="E45" s="176"/>
      <c r="F45" s="176"/>
      <c r="G45" s="176"/>
      <c r="H45" s="176"/>
      <c r="I45" s="176"/>
      <c r="J45" s="176"/>
      <c r="K45" s="176"/>
      <c r="M45" s="92"/>
      <c r="N45" s="194"/>
    </row>
    <row r="46" spans="1:23" s="89" customFormat="1" ht="24.95" customHeight="1" x14ac:dyDescent="0.25">
      <c r="A46" s="256" t="s">
        <v>65</v>
      </c>
      <c r="B46" s="257">
        <v>328</v>
      </c>
      <c r="C46" s="258" t="s">
        <v>66</v>
      </c>
      <c r="D46" s="156" t="str">
        <f t="shared" si="0"/>
        <v/>
      </c>
      <c r="E46" s="176"/>
      <c r="F46" s="176"/>
      <c r="G46" s="176"/>
      <c r="H46" s="176"/>
      <c r="I46" s="176"/>
      <c r="J46" s="176"/>
      <c r="K46" s="176"/>
      <c r="M46" s="92"/>
      <c r="N46" s="194" t="s">
        <v>179</v>
      </c>
    </row>
    <row r="47" spans="1:23" s="89" customFormat="1" ht="24.95" customHeight="1" x14ac:dyDescent="0.25">
      <c r="A47" s="256" t="s">
        <v>67</v>
      </c>
      <c r="B47" s="257">
        <v>329</v>
      </c>
      <c r="C47" s="258" t="s">
        <v>68</v>
      </c>
      <c r="D47" s="156" t="str">
        <f t="shared" si="0"/>
        <v/>
      </c>
      <c r="E47" s="176"/>
      <c r="F47" s="176"/>
      <c r="G47" s="176"/>
      <c r="H47" s="176"/>
      <c r="I47" s="176"/>
      <c r="J47" s="176"/>
      <c r="K47" s="176"/>
      <c r="M47" s="92"/>
      <c r="N47" s="194"/>
    </row>
    <row r="48" spans="1:23" s="89" customFormat="1" ht="24.95" customHeight="1" x14ac:dyDescent="0.25">
      <c r="A48" s="256" t="s">
        <v>69</v>
      </c>
      <c r="B48" s="257">
        <v>330</v>
      </c>
      <c r="C48" s="258" t="s">
        <v>225</v>
      </c>
      <c r="D48" s="156" t="str">
        <f t="shared" si="0"/>
        <v/>
      </c>
      <c r="E48" s="176"/>
      <c r="F48" s="176"/>
      <c r="G48" s="176"/>
      <c r="H48" s="176"/>
      <c r="I48" s="176"/>
      <c r="J48" s="176"/>
      <c r="K48" s="176"/>
      <c r="M48" s="92"/>
      <c r="N48" s="150"/>
    </row>
    <row r="49" spans="1:14" s="89" customFormat="1" ht="24.95" customHeight="1" x14ac:dyDescent="0.25">
      <c r="A49" s="256" t="s">
        <v>72</v>
      </c>
      <c r="B49" s="257">
        <v>333</v>
      </c>
      <c r="C49" s="258" t="s">
        <v>73</v>
      </c>
      <c r="D49" s="156" t="str">
        <f t="shared" si="0"/>
        <v/>
      </c>
      <c r="E49" s="176"/>
      <c r="F49" s="176"/>
      <c r="G49" s="176"/>
      <c r="H49" s="176"/>
      <c r="I49" s="176"/>
      <c r="J49" s="176"/>
      <c r="K49" s="176"/>
      <c r="M49" s="92"/>
      <c r="N49" s="151" t="s">
        <v>134</v>
      </c>
    </row>
    <row r="50" spans="1:14" s="89" customFormat="1" ht="24.95" customHeight="1" x14ac:dyDescent="0.25">
      <c r="A50" s="256" t="s">
        <v>74</v>
      </c>
      <c r="B50" s="257">
        <v>334</v>
      </c>
      <c r="C50" s="258" t="s">
        <v>222</v>
      </c>
      <c r="D50" s="156" t="str">
        <f t="shared" si="0"/>
        <v/>
      </c>
      <c r="E50" s="176"/>
      <c r="F50" s="176"/>
      <c r="G50" s="176"/>
      <c r="H50" s="176"/>
      <c r="I50" s="176"/>
      <c r="J50" s="176"/>
      <c r="K50" s="176"/>
      <c r="M50" s="92"/>
      <c r="N50" s="150"/>
    </row>
    <row r="51" spans="1:14" s="89" customFormat="1" ht="24.95" customHeight="1" x14ac:dyDescent="0.25">
      <c r="A51" s="256" t="s">
        <v>75</v>
      </c>
      <c r="B51" s="257">
        <v>335</v>
      </c>
      <c r="C51" s="258" t="s">
        <v>210</v>
      </c>
      <c r="D51" s="156" t="str">
        <f t="shared" si="0"/>
        <v/>
      </c>
      <c r="E51" s="176"/>
      <c r="F51" s="176"/>
      <c r="G51" s="176"/>
      <c r="H51" s="176"/>
      <c r="I51" s="176"/>
      <c r="J51" s="176"/>
      <c r="K51" s="176"/>
      <c r="M51" s="151" t="s">
        <v>78</v>
      </c>
      <c r="N51" s="92"/>
    </row>
    <row r="52" spans="1:14" s="89" customFormat="1" ht="24.95" customHeight="1" x14ac:dyDescent="0.25">
      <c r="A52" s="256" t="s">
        <v>76</v>
      </c>
      <c r="B52" s="257">
        <v>336</v>
      </c>
      <c r="C52" s="258" t="s">
        <v>77</v>
      </c>
      <c r="D52" s="156" t="str">
        <f t="shared" si="0"/>
        <v/>
      </c>
      <c r="E52" s="176"/>
      <c r="F52" s="176"/>
      <c r="G52" s="176"/>
      <c r="H52" s="176"/>
      <c r="I52" s="176"/>
      <c r="J52" s="176"/>
      <c r="K52" s="176"/>
      <c r="M52" s="151"/>
      <c r="N52" s="92"/>
    </row>
    <row r="53" spans="1:14" s="89" customFormat="1" ht="24.95" customHeight="1" x14ac:dyDescent="0.25">
      <c r="A53" s="256" t="s">
        <v>79</v>
      </c>
      <c r="B53" s="257">
        <v>337</v>
      </c>
      <c r="C53" s="258" t="s">
        <v>226</v>
      </c>
      <c r="D53" s="156" t="str">
        <f t="shared" si="0"/>
        <v/>
      </c>
      <c r="E53" s="176"/>
      <c r="F53" s="176"/>
      <c r="G53" s="176"/>
      <c r="H53" s="176"/>
      <c r="I53" s="176"/>
      <c r="J53" s="176"/>
      <c r="K53" s="176"/>
      <c r="M53" s="92"/>
      <c r="N53" s="92"/>
    </row>
    <row r="54" spans="1:14" s="89" customFormat="1" ht="24.95" customHeight="1" x14ac:dyDescent="0.25">
      <c r="A54" s="256" t="s">
        <v>81</v>
      </c>
      <c r="B54" s="257">
        <v>339</v>
      </c>
      <c r="C54" s="258" t="s">
        <v>82</v>
      </c>
      <c r="D54" s="156" t="str">
        <f t="shared" si="0"/>
        <v/>
      </c>
      <c r="E54" s="176"/>
      <c r="F54" s="176"/>
      <c r="G54" s="176"/>
      <c r="H54" s="176"/>
      <c r="I54" s="176"/>
      <c r="J54" s="176"/>
      <c r="K54" s="176"/>
      <c r="M54" s="92"/>
      <c r="N54" s="92"/>
    </row>
    <row r="55" spans="1:14" s="89" customFormat="1" ht="24.95" customHeight="1" x14ac:dyDescent="0.25">
      <c r="A55" s="256" t="s">
        <v>83</v>
      </c>
      <c r="B55" s="257">
        <v>340</v>
      </c>
      <c r="C55" s="258" t="s">
        <v>84</v>
      </c>
      <c r="D55" s="156" t="str">
        <f t="shared" si="0"/>
        <v/>
      </c>
      <c r="E55" s="176"/>
      <c r="F55" s="176"/>
      <c r="G55" s="176"/>
      <c r="H55" s="176"/>
      <c r="I55" s="176"/>
      <c r="J55" s="176"/>
      <c r="K55" s="176"/>
      <c r="M55" s="92"/>
      <c r="N55" s="92"/>
    </row>
    <row r="56" spans="1:14" s="89" customFormat="1" ht="24.95" customHeight="1" x14ac:dyDescent="0.25">
      <c r="A56" s="256" t="s">
        <v>212</v>
      </c>
      <c r="B56" s="257">
        <v>373</v>
      </c>
      <c r="C56" s="258" t="s">
        <v>214</v>
      </c>
      <c r="D56" s="156" t="str">
        <f t="shared" si="0"/>
        <v/>
      </c>
      <c r="E56" s="176"/>
      <c r="F56" s="176"/>
      <c r="G56" s="176"/>
      <c r="H56" s="176"/>
      <c r="I56" s="176"/>
      <c r="J56" s="176"/>
      <c r="K56" s="176"/>
      <c r="M56" s="92"/>
      <c r="N56" s="92"/>
    </row>
    <row r="57" spans="1:14" s="89" customFormat="1" ht="24.95" customHeight="1" x14ac:dyDescent="0.25">
      <c r="A57" s="256" t="s">
        <v>87</v>
      </c>
      <c r="B57" s="257">
        <v>342</v>
      </c>
      <c r="C57" s="258" t="s">
        <v>88</v>
      </c>
      <c r="D57" s="156" t="str">
        <f t="shared" si="0"/>
        <v/>
      </c>
      <c r="E57" s="176"/>
      <c r="F57" s="176"/>
      <c r="G57" s="176"/>
      <c r="H57" s="176"/>
      <c r="I57" s="176"/>
      <c r="J57" s="176"/>
      <c r="K57" s="176"/>
      <c r="M57" s="92"/>
      <c r="N57" s="92"/>
    </row>
    <row r="58" spans="1:14" s="89" customFormat="1" ht="24.95" customHeight="1" x14ac:dyDescent="0.25">
      <c r="A58" s="256" t="s">
        <v>89</v>
      </c>
      <c r="B58" s="257">
        <v>343</v>
      </c>
      <c r="C58" s="258" t="s">
        <v>90</v>
      </c>
      <c r="D58" s="156" t="str">
        <f t="shared" si="0"/>
        <v/>
      </c>
      <c r="E58" s="176"/>
      <c r="F58" s="176"/>
      <c r="G58" s="176"/>
      <c r="H58" s="176"/>
      <c r="I58" s="176"/>
      <c r="J58" s="176"/>
      <c r="K58" s="176"/>
      <c r="M58" s="92"/>
      <c r="N58" s="92"/>
    </row>
    <row r="59" spans="1:14" s="89" customFormat="1" ht="24.95" customHeight="1" x14ac:dyDescent="0.25">
      <c r="A59" s="256" t="s">
        <v>91</v>
      </c>
      <c r="B59" s="257">
        <v>344</v>
      </c>
      <c r="C59" s="258" t="s">
        <v>92</v>
      </c>
      <c r="D59" s="156" t="str">
        <f t="shared" si="0"/>
        <v/>
      </c>
      <c r="E59" s="176"/>
      <c r="F59" s="176"/>
      <c r="G59" s="176"/>
      <c r="H59" s="176"/>
      <c r="I59" s="176"/>
      <c r="J59" s="176"/>
      <c r="K59" s="176"/>
      <c r="M59" s="92"/>
      <c r="N59" s="92"/>
    </row>
    <row r="60" spans="1:14" s="88" customFormat="1" ht="24.95" customHeight="1" x14ac:dyDescent="0.25">
      <c r="A60" s="256" t="s">
        <v>93</v>
      </c>
      <c r="B60" s="257">
        <v>346</v>
      </c>
      <c r="C60" s="258" t="s">
        <v>94</v>
      </c>
      <c r="D60" s="156" t="str">
        <f t="shared" si="0"/>
        <v/>
      </c>
      <c r="E60" s="176"/>
      <c r="F60" s="176"/>
      <c r="G60" s="176"/>
      <c r="H60" s="176"/>
      <c r="I60" s="176"/>
      <c r="J60" s="176"/>
      <c r="K60" s="176"/>
      <c r="M60" s="92"/>
      <c r="N60" s="38"/>
    </row>
    <row r="61" spans="1:14" ht="24.95" customHeight="1" x14ac:dyDescent="0.25">
      <c r="A61" s="256" t="s">
        <v>95</v>
      </c>
      <c r="B61" s="257">
        <v>347</v>
      </c>
      <c r="C61" s="258" t="s">
        <v>227</v>
      </c>
      <c r="D61" s="156" t="str">
        <f t="shared" si="0"/>
        <v/>
      </c>
      <c r="E61" s="176"/>
      <c r="F61" s="176"/>
      <c r="G61" s="176"/>
      <c r="H61" s="176"/>
      <c r="I61" s="176"/>
      <c r="J61" s="176"/>
      <c r="K61" s="176"/>
      <c r="L61" s="62"/>
      <c r="M61" s="38"/>
    </row>
    <row r="62" spans="1:14" ht="24.95" customHeight="1" x14ac:dyDescent="0.25">
      <c r="A62" s="256" t="s">
        <v>115</v>
      </c>
      <c r="B62" s="257">
        <v>358</v>
      </c>
      <c r="C62" s="258" t="s">
        <v>216</v>
      </c>
      <c r="D62" s="156" t="str">
        <f t="shared" si="0"/>
        <v/>
      </c>
      <c r="E62" s="176"/>
      <c r="F62" s="176"/>
      <c r="G62" s="176"/>
      <c r="H62" s="176"/>
      <c r="I62" s="176"/>
      <c r="J62" s="176"/>
      <c r="K62" s="176"/>
      <c r="L62" s="62"/>
    </row>
    <row r="63" spans="1:14" ht="24.95" customHeight="1" x14ac:dyDescent="0.25">
      <c r="A63" s="256" t="s">
        <v>96</v>
      </c>
      <c r="B63" s="257">
        <v>348</v>
      </c>
      <c r="C63" s="258" t="s">
        <v>97</v>
      </c>
      <c r="D63" s="156" t="str">
        <f t="shared" si="0"/>
        <v/>
      </c>
      <c r="E63" s="176"/>
      <c r="F63" s="176"/>
      <c r="G63" s="176"/>
      <c r="H63" s="176"/>
      <c r="I63" s="176"/>
      <c r="J63" s="176"/>
      <c r="K63" s="176"/>
      <c r="L63" s="62"/>
    </row>
    <row r="64" spans="1:14" ht="24.95" customHeight="1" x14ac:dyDescent="0.25">
      <c r="A64" s="256" t="s">
        <v>98</v>
      </c>
      <c r="B64" s="257">
        <v>349</v>
      </c>
      <c r="C64" s="258" t="s">
        <v>99</v>
      </c>
      <c r="D64" s="156" t="str">
        <f t="shared" si="0"/>
        <v/>
      </c>
      <c r="E64" s="176"/>
      <c r="F64" s="176"/>
      <c r="G64" s="176"/>
      <c r="H64" s="176"/>
      <c r="I64" s="176"/>
      <c r="J64" s="176"/>
      <c r="K64" s="176"/>
      <c r="L64" s="62"/>
    </row>
    <row r="65" spans="1:12" ht="24.95" customHeight="1" x14ac:dyDescent="0.25">
      <c r="A65" s="256" t="s">
        <v>80</v>
      </c>
      <c r="B65" s="257">
        <v>338</v>
      </c>
      <c r="C65" s="258" t="s">
        <v>217</v>
      </c>
      <c r="D65" s="156" t="str">
        <f t="shared" si="0"/>
        <v/>
      </c>
      <c r="E65" s="176"/>
      <c r="F65" s="176"/>
      <c r="G65" s="176"/>
      <c r="H65" s="176"/>
      <c r="I65" s="176"/>
      <c r="J65" s="176"/>
      <c r="K65" s="176"/>
      <c r="L65" s="62"/>
    </row>
    <row r="66" spans="1:12" ht="24.95" customHeight="1" x14ac:dyDescent="0.25">
      <c r="A66" s="256" t="s">
        <v>102</v>
      </c>
      <c r="B66" s="257">
        <v>351</v>
      </c>
      <c r="C66" s="258" t="s">
        <v>218</v>
      </c>
      <c r="D66" s="156" t="str">
        <f t="shared" si="0"/>
        <v/>
      </c>
      <c r="E66" s="176"/>
      <c r="F66" s="176"/>
      <c r="G66" s="176"/>
      <c r="H66" s="176"/>
      <c r="I66" s="176"/>
      <c r="J66" s="176"/>
      <c r="K66" s="176"/>
      <c r="L66" s="62"/>
    </row>
    <row r="67" spans="1:12" ht="24.95" customHeight="1" x14ac:dyDescent="0.25">
      <c r="A67" s="256" t="s">
        <v>103</v>
      </c>
      <c r="B67" s="257">
        <v>352</v>
      </c>
      <c r="C67" s="258" t="s">
        <v>104</v>
      </c>
      <c r="D67" s="156" t="str">
        <f t="shared" si="0"/>
        <v/>
      </c>
      <c r="E67" s="176"/>
      <c r="F67" s="176"/>
      <c r="G67" s="176"/>
      <c r="H67" s="176"/>
      <c r="I67" s="176"/>
      <c r="J67" s="176"/>
      <c r="K67" s="176"/>
      <c r="L67" s="62"/>
    </row>
    <row r="68" spans="1:12" ht="24.95" customHeight="1" x14ac:dyDescent="0.25">
      <c r="A68" s="256" t="s">
        <v>105</v>
      </c>
      <c r="B68" s="257">
        <v>353</v>
      </c>
      <c r="C68" s="258" t="s">
        <v>228</v>
      </c>
      <c r="D68" s="156" t="str">
        <f t="shared" si="0"/>
        <v/>
      </c>
      <c r="E68" s="176"/>
      <c r="F68" s="176"/>
      <c r="G68" s="176"/>
      <c r="H68" s="176"/>
      <c r="I68" s="176"/>
      <c r="J68" s="176"/>
      <c r="K68" s="176"/>
      <c r="L68" s="62"/>
    </row>
    <row r="69" spans="1:12" ht="24.95" customHeight="1" x14ac:dyDescent="0.25">
      <c r="A69" s="256" t="s">
        <v>107</v>
      </c>
      <c r="B69" s="257">
        <v>354</v>
      </c>
      <c r="C69" s="258" t="s">
        <v>108</v>
      </c>
      <c r="D69" s="156" t="str">
        <f t="shared" si="0"/>
        <v/>
      </c>
      <c r="E69" s="176"/>
      <c r="F69" s="176"/>
      <c r="G69" s="176"/>
      <c r="H69" s="176"/>
      <c r="I69" s="176"/>
      <c r="J69" s="176"/>
      <c r="K69" s="176"/>
      <c r="L69" s="62"/>
    </row>
    <row r="70" spans="1:12" ht="24.95" customHeight="1" x14ac:dyDescent="0.25">
      <c r="A70" s="256" t="s">
        <v>109</v>
      </c>
      <c r="B70" s="257">
        <v>355</v>
      </c>
      <c r="C70" s="258" t="s">
        <v>110</v>
      </c>
      <c r="D70" s="156" t="str">
        <f t="shared" si="0"/>
        <v/>
      </c>
      <c r="E70" s="176"/>
      <c r="F70" s="176"/>
      <c r="G70" s="176"/>
      <c r="H70" s="176"/>
      <c r="I70" s="176"/>
      <c r="J70" s="176"/>
      <c r="K70" s="176"/>
      <c r="L70" s="62"/>
    </row>
    <row r="71" spans="1:12" ht="24.95" customHeight="1" x14ac:dyDescent="0.25">
      <c r="A71" s="256" t="s">
        <v>111</v>
      </c>
      <c r="B71" s="257">
        <v>356</v>
      </c>
      <c r="C71" s="258" t="s">
        <v>112</v>
      </c>
      <c r="D71" s="156" t="str">
        <f t="shared" si="0"/>
        <v/>
      </c>
      <c r="E71" s="176"/>
      <c r="F71" s="176"/>
      <c r="G71" s="176"/>
      <c r="H71" s="176"/>
      <c r="I71" s="176"/>
      <c r="J71" s="176"/>
      <c r="K71" s="176"/>
      <c r="L71" s="62"/>
    </row>
    <row r="72" spans="1:12" ht="24.95" customHeight="1" x14ac:dyDescent="0.25">
      <c r="A72" s="256" t="s">
        <v>229</v>
      </c>
      <c r="B72" s="257">
        <v>374</v>
      </c>
      <c r="C72" s="258" t="s">
        <v>230</v>
      </c>
      <c r="D72" s="156" t="str">
        <f t="shared" si="0"/>
        <v/>
      </c>
      <c r="E72" s="176"/>
      <c r="F72" s="176"/>
      <c r="G72" s="176"/>
      <c r="H72" s="176"/>
      <c r="I72" s="176"/>
      <c r="J72" s="176"/>
      <c r="K72" s="176"/>
      <c r="L72" s="62"/>
    </row>
    <row r="73" spans="1:12" ht="24.95" customHeight="1" x14ac:dyDescent="0.25">
      <c r="A73" s="256" t="s">
        <v>113</v>
      </c>
      <c r="B73" s="257">
        <v>357</v>
      </c>
      <c r="C73" s="258" t="s">
        <v>114</v>
      </c>
      <c r="D73" s="156" t="str">
        <f t="shared" si="0"/>
        <v/>
      </c>
      <c r="E73" s="176"/>
      <c r="F73" s="176"/>
      <c r="G73" s="176"/>
      <c r="H73" s="176"/>
      <c r="I73" s="176"/>
      <c r="J73" s="176"/>
      <c r="K73" s="176"/>
      <c r="L73" s="62"/>
    </row>
    <row r="74" spans="1:12" ht="24.95" customHeight="1" x14ac:dyDescent="0.25">
      <c r="A74" s="256" t="s">
        <v>120</v>
      </c>
      <c r="B74" s="257">
        <v>361</v>
      </c>
      <c r="C74" s="258" t="s">
        <v>219</v>
      </c>
      <c r="D74" s="156" t="str">
        <f t="shared" si="0"/>
        <v/>
      </c>
      <c r="E74" s="176"/>
      <c r="F74" s="176"/>
      <c r="G74" s="176"/>
      <c r="H74" s="176"/>
      <c r="I74" s="176"/>
      <c r="J74" s="176"/>
      <c r="K74" s="176"/>
      <c r="L74" s="62"/>
    </row>
    <row r="75" spans="1:12" ht="24.95" customHeight="1" x14ac:dyDescent="0.25">
      <c r="A75" s="256" t="s">
        <v>121</v>
      </c>
      <c r="B75" s="257">
        <v>362</v>
      </c>
      <c r="C75" s="258" t="s">
        <v>231</v>
      </c>
      <c r="D75" s="156" t="str">
        <f t="shared" si="0"/>
        <v/>
      </c>
      <c r="E75" s="176"/>
      <c r="F75" s="176"/>
      <c r="G75" s="176"/>
      <c r="H75" s="176"/>
      <c r="I75" s="176"/>
      <c r="J75" s="176"/>
      <c r="K75" s="176"/>
      <c r="L75" s="62"/>
    </row>
    <row r="76" spans="1:12" ht="24.95" customHeight="1" x14ac:dyDescent="0.25">
      <c r="A76" s="256" t="s">
        <v>123</v>
      </c>
      <c r="B76" s="257">
        <v>364</v>
      </c>
      <c r="C76" s="258" t="s">
        <v>220</v>
      </c>
      <c r="D76" s="156" t="str">
        <f t="shared" si="0"/>
        <v/>
      </c>
      <c r="E76" s="176"/>
      <c r="F76" s="176"/>
      <c r="G76" s="176"/>
      <c r="H76" s="176"/>
      <c r="I76" s="176"/>
      <c r="J76" s="176"/>
      <c r="K76" s="176"/>
      <c r="L76" s="62"/>
    </row>
    <row r="77" spans="1:12" ht="24.95" customHeight="1" x14ac:dyDescent="0.25">
      <c r="A77" s="256" t="s">
        <v>124</v>
      </c>
      <c r="B77" s="257">
        <v>365</v>
      </c>
      <c r="C77" s="258" t="s">
        <v>125</v>
      </c>
      <c r="D77" s="156" t="str">
        <f t="shared" si="0"/>
        <v/>
      </c>
      <c r="E77" s="176"/>
      <c r="F77" s="176"/>
      <c r="G77" s="176"/>
      <c r="H77" s="176"/>
      <c r="I77" s="176"/>
      <c r="J77" s="176"/>
      <c r="K77" s="176"/>
      <c r="L77" s="62"/>
    </row>
    <row r="78" spans="1:12" ht="24.95" customHeight="1" x14ac:dyDescent="0.25">
      <c r="A78" s="256" t="s">
        <v>126</v>
      </c>
      <c r="B78" s="257">
        <v>366</v>
      </c>
      <c r="C78" s="258" t="s">
        <v>232</v>
      </c>
      <c r="D78" s="156" t="str">
        <f t="shared" si="0"/>
        <v/>
      </c>
      <c r="E78" s="176"/>
      <c r="F78" s="176"/>
      <c r="G78" s="176"/>
      <c r="H78" s="176"/>
      <c r="I78" s="176"/>
      <c r="J78" s="176"/>
      <c r="K78" s="176"/>
      <c r="L78" s="62"/>
    </row>
    <row r="79" spans="1:12" ht="24.95" customHeight="1" x14ac:dyDescent="0.25">
      <c r="A79" s="256" t="s">
        <v>127</v>
      </c>
      <c r="B79" s="257">
        <v>368</v>
      </c>
      <c r="C79" s="258" t="s">
        <v>128</v>
      </c>
      <c r="D79" s="156" t="str">
        <f t="shared" si="0"/>
        <v/>
      </c>
      <c r="E79" s="176"/>
      <c r="F79" s="176"/>
      <c r="G79" s="176"/>
      <c r="H79" s="176"/>
      <c r="I79" s="176"/>
      <c r="J79" s="176"/>
      <c r="K79" s="176"/>
      <c r="L79" s="62"/>
    </row>
    <row r="80" spans="1:12" ht="41.25" customHeight="1" x14ac:dyDescent="0.25">
      <c r="A80" s="259" t="s">
        <v>180</v>
      </c>
      <c r="B80" s="260"/>
      <c r="C80" s="260"/>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9" t="s">
        <v>233</v>
      </c>
      <c r="B95" s="240"/>
      <c r="C95" s="240"/>
      <c r="D95" s="158">
        <f>SUM(D17:D94)</f>
        <v>0</v>
      </c>
      <c r="E95" s="103">
        <f t="shared" ref="E95:K95" si="2">SUM(E17:E94)</f>
        <v>0</v>
      </c>
      <c r="F95" s="103">
        <f t="shared" si="2"/>
        <v>0</v>
      </c>
      <c r="G95" s="103">
        <f t="shared" si="2"/>
        <v>0</v>
      </c>
      <c r="H95" s="103">
        <f t="shared" si="2"/>
        <v>0</v>
      </c>
      <c r="I95" s="103">
        <f t="shared" si="2"/>
        <v>0</v>
      </c>
      <c r="J95" s="103">
        <f t="shared" si="2"/>
        <v>0</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L16" sqref="L16"/>
    </sheetView>
  </sheetViews>
  <sheetFormatPr defaultRowHeight="15" x14ac:dyDescent="0.25"/>
  <sheetData>
    <row r="2" spans="1:1" ht="18.75" x14ac:dyDescent="0.3">
      <c r="A2" s="127" t="s">
        <v>160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abSelected="1" zoomScale="65" zoomScaleNormal="65" zoomScaleSheetLayoutView="100" workbookViewId="0">
      <selection activeCell="G92" sqref="G92"/>
    </sheetView>
  </sheetViews>
  <sheetFormatPr defaultColWidth="9.140625" defaultRowHeight="24.95" customHeight="1" x14ac:dyDescent="0.25"/>
  <cols>
    <col min="1" max="1" width="17.14062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54" t="s">
        <v>161</v>
      </c>
      <c r="H1" s="55"/>
      <c r="I1" s="55"/>
      <c r="J1" s="55"/>
      <c r="K1" s="56"/>
      <c r="L1" s="21"/>
      <c r="M1" s="205" t="s">
        <v>162</v>
      </c>
      <c r="N1" s="205"/>
    </row>
    <row r="2" spans="1:25" ht="30" customHeight="1" x14ac:dyDescent="0.25">
      <c r="A2" s="227" t="s">
        <v>163</v>
      </c>
      <c r="B2" s="227"/>
      <c r="C2" s="227"/>
      <c r="D2" s="227"/>
      <c r="E2" s="227"/>
      <c r="F2" s="12"/>
      <c r="G2" s="228" t="s">
        <v>1</v>
      </c>
      <c r="H2" s="229"/>
      <c r="I2" s="229"/>
      <c r="J2" s="230"/>
      <c r="K2" s="134">
        <f>D95</f>
        <v>4328013.7</v>
      </c>
      <c r="M2" s="194" t="s">
        <v>164</v>
      </c>
      <c r="N2" s="194"/>
    </row>
    <row r="3" spans="1:25" ht="30" customHeight="1" x14ac:dyDescent="0.25">
      <c r="A3" s="227"/>
      <c r="B3" s="227"/>
      <c r="C3" s="227"/>
      <c r="D3" s="227"/>
      <c r="E3" s="227"/>
      <c r="F3" s="12"/>
      <c r="G3" s="231" t="s">
        <v>165</v>
      </c>
      <c r="H3" s="232"/>
      <c r="I3" s="232"/>
      <c r="J3" s="233"/>
      <c r="K3" s="64">
        <v>1402372.65</v>
      </c>
      <c r="M3" s="222" t="s">
        <v>130</v>
      </c>
      <c r="N3" s="222"/>
    </row>
    <row r="4" spans="1:25" ht="30" customHeight="1" x14ac:dyDescent="0.25">
      <c r="A4" s="227"/>
      <c r="B4" s="227"/>
      <c r="C4" s="227"/>
      <c r="D4" s="227"/>
      <c r="E4" s="227"/>
      <c r="F4" s="12"/>
      <c r="G4" s="234" t="s">
        <v>2</v>
      </c>
      <c r="H4" s="235"/>
      <c r="I4" s="235"/>
      <c r="J4" s="236"/>
      <c r="K4" s="64">
        <v>0</v>
      </c>
      <c r="L4" s="3"/>
      <c r="M4" s="194" t="s">
        <v>131</v>
      </c>
      <c r="N4" s="194"/>
      <c r="O4"/>
      <c r="P4"/>
      <c r="Q4"/>
      <c r="R4"/>
      <c r="S4"/>
      <c r="T4"/>
      <c r="U4"/>
      <c r="V4"/>
      <c r="W4"/>
      <c r="X4"/>
      <c r="Y4"/>
    </row>
    <row r="5" spans="1:25" ht="30" customHeight="1" x14ac:dyDescent="0.25">
      <c r="A5" s="221"/>
      <c r="B5" s="221"/>
      <c r="C5" s="221"/>
      <c r="D5" s="221"/>
      <c r="E5" s="221"/>
      <c r="F5" s="12"/>
      <c r="G5" s="51" t="s">
        <v>3</v>
      </c>
      <c r="H5" s="52"/>
      <c r="I5" s="52"/>
      <c r="J5" s="53"/>
      <c r="K5" s="135">
        <f>SUM(K2:K4)</f>
        <v>5730386.3499999996</v>
      </c>
      <c r="L5" s="4"/>
      <c r="M5" s="222" t="s">
        <v>4</v>
      </c>
      <c r="N5" s="222"/>
      <c r="O5"/>
      <c r="P5"/>
      <c r="Q5"/>
      <c r="R5"/>
      <c r="S5"/>
      <c r="T5"/>
      <c r="U5"/>
      <c r="V5"/>
      <c r="W5"/>
      <c r="X5"/>
      <c r="Y5"/>
    </row>
    <row r="6" spans="1:25" ht="44.25" customHeight="1" thickBot="1" x14ac:dyDescent="0.3">
      <c r="F6" s="12"/>
      <c r="G6" s="223" t="s">
        <v>166</v>
      </c>
      <c r="H6" s="224"/>
      <c r="I6" s="224"/>
      <c r="J6" s="225"/>
      <c r="K6" s="104">
        <v>5730386.3499999996</v>
      </c>
      <c r="L6" s="4"/>
      <c r="M6" s="226" t="s">
        <v>132</v>
      </c>
      <c r="N6" s="226"/>
      <c r="O6" s="5"/>
      <c r="P6" s="5"/>
      <c r="Q6" s="5"/>
      <c r="R6" s="5"/>
      <c r="S6" s="5"/>
      <c r="T6" s="5"/>
      <c r="U6" s="5"/>
      <c r="V6" s="5"/>
      <c r="W6" s="5"/>
      <c r="X6" s="5"/>
      <c r="Y6" s="5"/>
    </row>
    <row r="7" spans="1:25" ht="15" customHeight="1" x14ac:dyDescent="0.25">
      <c r="A7" s="12"/>
      <c r="B7" s="12"/>
      <c r="F7" s="12"/>
      <c r="J7" s="44" t="str">
        <f>IF(K5=K6,"","Check reconciliation amounts. Amounts on lines 4 and 5 should agree.")</f>
        <v/>
      </c>
      <c r="M7" s="45"/>
      <c r="N7" s="46"/>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06"/>
      <c r="B9" s="209" t="s">
        <v>149</v>
      </c>
      <c r="C9" s="210"/>
      <c r="D9" s="215" t="s">
        <v>5</v>
      </c>
      <c r="E9" s="8" t="s">
        <v>6</v>
      </c>
      <c r="F9" s="9"/>
      <c r="G9" s="9"/>
      <c r="H9" s="9"/>
      <c r="I9" s="9"/>
      <c r="J9" s="9"/>
      <c r="K9" s="10"/>
      <c r="L9" s="11"/>
      <c r="M9" s="205" t="s">
        <v>133</v>
      </c>
      <c r="N9" s="205"/>
      <c r="O9" s="6"/>
      <c r="P9" s="6"/>
      <c r="Q9" s="6"/>
      <c r="R9" s="6"/>
      <c r="S9" s="6"/>
      <c r="T9" s="6"/>
      <c r="U9" s="6"/>
      <c r="V9" s="6"/>
      <c r="W9" s="6"/>
      <c r="X9" s="6"/>
      <c r="Y9" s="6"/>
    </row>
    <row r="10" spans="1:25" s="12" customFormat="1" ht="24.95" customHeight="1" x14ac:dyDescent="0.25">
      <c r="A10" s="207"/>
      <c r="B10" s="211"/>
      <c r="C10" s="212"/>
      <c r="D10" s="216"/>
      <c r="E10" s="13" t="s">
        <v>234</v>
      </c>
      <c r="F10" s="14"/>
      <c r="G10" s="14"/>
      <c r="H10" s="14"/>
      <c r="I10" s="14"/>
      <c r="J10" s="14"/>
      <c r="K10" s="15"/>
      <c r="L10" s="11"/>
      <c r="M10" s="218" t="s">
        <v>191</v>
      </c>
      <c r="N10" s="219"/>
      <c r="O10" s="16"/>
      <c r="P10" s="16"/>
      <c r="Q10" s="16"/>
      <c r="R10" s="16"/>
      <c r="S10" s="16"/>
      <c r="T10" s="16"/>
      <c r="U10" s="16"/>
      <c r="V10" s="16"/>
      <c r="W10" s="16"/>
      <c r="X10" s="16"/>
      <c r="Y10" s="16"/>
    </row>
    <row r="11" spans="1:25" s="12" customFormat="1" ht="30.75" customHeight="1" thickBot="1" x14ac:dyDescent="0.3">
      <c r="A11" s="208"/>
      <c r="B11" s="213"/>
      <c r="C11" s="214"/>
      <c r="D11" s="217"/>
      <c r="E11" s="13" t="s">
        <v>167</v>
      </c>
      <c r="F11" s="14"/>
      <c r="G11" s="14"/>
      <c r="H11" s="14"/>
      <c r="I11" s="14"/>
      <c r="J11" s="14"/>
      <c r="K11" s="15"/>
      <c r="L11" s="17"/>
      <c r="M11" s="219"/>
      <c r="N11" s="219"/>
      <c r="O11" s="16"/>
      <c r="P11" s="16"/>
      <c r="Q11" s="16"/>
      <c r="R11" s="16"/>
      <c r="S11" s="16"/>
      <c r="T11" s="16"/>
      <c r="U11" s="16"/>
      <c r="V11" s="16"/>
      <c r="W11" s="16"/>
      <c r="X11" s="16"/>
      <c r="Y11" s="16"/>
    </row>
    <row r="12" spans="1:25" s="12" customFormat="1" ht="34.5" customHeight="1" thickBot="1" x14ac:dyDescent="0.3">
      <c r="A12" s="50" t="s">
        <v>168</v>
      </c>
      <c r="B12" s="220" t="s">
        <v>247</v>
      </c>
      <c r="C12" s="220"/>
      <c r="D12" s="49" t="s">
        <v>249</v>
      </c>
      <c r="E12" s="18" t="s">
        <v>7</v>
      </c>
      <c r="F12" s="19"/>
      <c r="G12" s="19"/>
      <c r="H12" s="19"/>
      <c r="I12" s="19"/>
      <c r="J12" s="19"/>
      <c r="K12" s="20"/>
      <c r="L12" s="21"/>
      <c r="M12" s="219"/>
      <c r="N12" s="219"/>
      <c r="O12" s="16"/>
      <c r="P12" s="16"/>
      <c r="Q12" s="16"/>
      <c r="R12" s="16"/>
      <c r="S12" s="16"/>
      <c r="T12" s="16"/>
      <c r="U12" s="16"/>
      <c r="V12" s="16"/>
      <c r="W12" s="16"/>
      <c r="X12" s="16"/>
      <c r="Y12" s="16"/>
    </row>
    <row r="13" spans="1:25" s="12" customFormat="1" ht="16.5" customHeight="1" thickBot="1" x14ac:dyDescent="0.3">
      <c r="A13" s="48"/>
      <c r="B13" s="48"/>
      <c r="C13" s="48"/>
      <c r="D13" s="22"/>
      <c r="F13" s="23"/>
      <c r="G13" s="24"/>
      <c r="H13" s="24"/>
      <c r="I13" s="17"/>
      <c r="J13" s="24"/>
      <c r="K13" s="24"/>
      <c r="L13" s="24"/>
      <c r="M13" s="219"/>
      <c r="N13" s="219"/>
    </row>
    <row r="14" spans="1:25" ht="35.1" customHeight="1" thickBot="1" x14ac:dyDescent="0.3">
      <c r="A14" s="57"/>
      <c r="B14" s="96"/>
      <c r="C14" s="57"/>
      <c r="D14" s="97"/>
      <c r="E14" s="198" t="s">
        <v>201</v>
      </c>
      <c r="F14" s="199"/>
      <c r="G14" s="199"/>
      <c r="H14" s="199"/>
      <c r="I14" s="199"/>
      <c r="J14" s="199"/>
      <c r="K14" s="200"/>
      <c r="M14" s="131"/>
      <c r="N14" s="131"/>
      <c r="O14" s="25"/>
      <c r="P14" s="25"/>
      <c r="Q14" s="25"/>
      <c r="R14" s="25"/>
      <c r="S14" s="25"/>
      <c r="T14" s="25"/>
      <c r="U14" s="25"/>
      <c r="V14" s="25"/>
      <c r="W14" s="25"/>
      <c r="X14" s="25"/>
      <c r="Y14" s="25"/>
    </row>
    <row r="15" spans="1:25" ht="39.75" customHeight="1" thickBot="1" x14ac:dyDescent="0.3">
      <c r="A15" s="58"/>
      <c r="B15" s="98"/>
      <c r="C15" s="58"/>
      <c r="D15" s="99"/>
      <c r="E15" s="198" t="s">
        <v>9</v>
      </c>
      <c r="F15" s="201"/>
      <c r="G15" s="201"/>
      <c r="H15" s="201"/>
      <c r="I15" s="201"/>
      <c r="J15" s="202"/>
      <c r="K15" s="203" t="s">
        <v>10</v>
      </c>
      <c r="M15" s="205" t="s">
        <v>202</v>
      </c>
      <c r="N15" s="205"/>
    </row>
    <row r="16" spans="1:25" s="26" customFormat="1" ht="123.75" customHeight="1" thickBot="1" x14ac:dyDescent="0.3">
      <c r="A16" s="94" t="s">
        <v>150</v>
      </c>
      <c r="B16" s="100" t="s">
        <v>135</v>
      </c>
      <c r="C16" s="102" t="s">
        <v>11</v>
      </c>
      <c r="D16" s="101" t="s">
        <v>12</v>
      </c>
      <c r="E16" s="35" t="s">
        <v>13</v>
      </c>
      <c r="F16" s="36" t="s">
        <v>14</v>
      </c>
      <c r="G16" s="36" t="s">
        <v>136</v>
      </c>
      <c r="H16" s="36" t="s">
        <v>137</v>
      </c>
      <c r="I16" s="36" t="s">
        <v>139</v>
      </c>
      <c r="J16" s="37" t="s">
        <v>138</v>
      </c>
      <c r="K16" s="204"/>
      <c r="M16" s="205"/>
      <c r="N16" s="205"/>
    </row>
    <row r="17" spans="1:14" s="27" customFormat="1" ht="24.95" customHeight="1" x14ac:dyDescent="0.25">
      <c r="A17" s="253" t="s">
        <v>15</v>
      </c>
      <c r="B17" s="254">
        <v>301</v>
      </c>
      <c r="C17" s="255" t="s">
        <v>221</v>
      </c>
      <c r="D17" s="128" t="str">
        <f>IF(SUM(E17:K17)&gt;0,(SUM(E17:K17)),"")</f>
        <v/>
      </c>
      <c r="E17" s="136"/>
      <c r="F17" s="137"/>
      <c r="G17" s="137"/>
      <c r="H17" s="137"/>
      <c r="I17" s="137"/>
      <c r="J17" s="137"/>
      <c r="K17" s="138"/>
      <c r="M17" s="30"/>
      <c r="N17" s="41" t="s">
        <v>169</v>
      </c>
    </row>
    <row r="18" spans="1:14" s="27" customFormat="1" ht="24.95" customHeight="1" x14ac:dyDescent="0.25">
      <c r="A18" s="256" t="s">
        <v>16</v>
      </c>
      <c r="B18" s="257">
        <v>302</v>
      </c>
      <c r="C18" s="258" t="s">
        <v>17</v>
      </c>
      <c r="D18" s="129" t="str">
        <f t="shared" ref="D18:D79" si="0">IF(SUM(E18:K18)&gt;0,(SUM(E18:K18)),"")</f>
        <v/>
      </c>
      <c r="E18" s="139"/>
      <c r="F18" s="140"/>
      <c r="G18" s="140"/>
      <c r="H18" s="140"/>
      <c r="I18" s="140"/>
      <c r="J18" s="140"/>
      <c r="K18" s="141"/>
      <c r="M18" s="47"/>
      <c r="N18" s="41" t="s">
        <v>170</v>
      </c>
    </row>
    <row r="19" spans="1:14" s="89" customFormat="1" ht="24.95" customHeight="1" x14ac:dyDescent="0.25">
      <c r="A19" s="256" t="s">
        <v>206</v>
      </c>
      <c r="B19" s="257">
        <v>376</v>
      </c>
      <c r="C19" s="258" t="s">
        <v>207</v>
      </c>
      <c r="D19" s="129"/>
      <c r="E19" s="139"/>
      <c r="F19" s="140"/>
      <c r="G19" s="140"/>
      <c r="H19" s="140"/>
      <c r="I19" s="140"/>
      <c r="J19" s="140"/>
      <c r="K19" s="141"/>
      <c r="M19" s="132"/>
      <c r="N19" s="133"/>
    </row>
    <row r="20" spans="1:14" s="27" customFormat="1" ht="24.95" customHeight="1" x14ac:dyDescent="0.25">
      <c r="A20" s="256" t="s">
        <v>18</v>
      </c>
      <c r="B20" s="257">
        <v>303</v>
      </c>
      <c r="C20" s="258" t="s">
        <v>19</v>
      </c>
      <c r="D20" s="129" t="str">
        <f t="shared" si="0"/>
        <v/>
      </c>
      <c r="E20" s="139"/>
      <c r="F20" s="140"/>
      <c r="G20" s="140"/>
      <c r="H20" s="140"/>
      <c r="I20" s="140"/>
      <c r="J20" s="140"/>
      <c r="K20" s="141"/>
      <c r="M20" s="30"/>
      <c r="N20" s="194" t="s">
        <v>171</v>
      </c>
    </row>
    <row r="21" spans="1:14" s="27" customFormat="1" ht="24.95" customHeight="1" x14ac:dyDescent="0.25">
      <c r="A21" s="256" t="s">
        <v>20</v>
      </c>
      <c r="B21" s="257">
        <v>304</v>
      </c>
      <c r="C21" s="258" t="s">
        <v>21</v>
      </c>
      <c r="D21" s="129" t="str">
        <f t="shared" si="0"/>
        <v/>
      </c>
      <c r="E21" s="139"/>
      <c r="F21" s="140"/>
      <c r="G21" s="140"/>
      <c r="H21" s="140"/>
      <c r="I21" s="140"/>
      <c r="J21" s="140"/>
      <c r="K21" s="141"/>
      <c r="M21" s="30"/>
      <c r="N21" s="194"/>
    </row>
    <row r="22" spans="1:14" s="27" customFormat="1" ht="24.95" customHeight="1" x14ac:dyDescent="0.25">
      <c r="A22" s="256" t="s">
        <v>22</v>
      </c>
      <c r="B22" s="257">
        <v>305</v>
      </c>
      <c r="C22" s="258" t="s">
        <v>23</v>
      </c>
      <c r="D22" s="129" t="str">
        <f t="shared" si="0"/>
        <v/>
      </c>
      <c r="E22" s="139"/>
      <c r="F22" s="140"/>
      <c r="G22" s="140"/>
      <c r="H22" s="140"/>
      <c r="I22" s="140"/>
      <c r="J22" s="140"/>
      <c r="K22" s="141"/>
      <c r="M22" s="30"/>
      <c r="N22" s="194"/>
    </row>
    <row r="23" spans="1:14" s="27" customFormat="1" ht="24.95" customHeight="1" x14ac:dyDescent="0.25">
      <c r="A23" s="256" t="s">
        <v>24</v>
      </c>
      <c r="B23" s="257">
        <v>306</v>
      </c>
      <c r="C23" s="258" t="s">
        <v>25</v>
      </c>
      <c r="D23" s="129" t="str">
        <f t="shared" si="0"/>
        <v/>
      </c>
      <c r="E23" s="139"/>
      <c r="F23" s="140"/>
      <c r="G23" s="140"/>
      <c r="H23" s="140"/>
      <c r="I23" s="140"/>
      <c r="J23" s="140"/>
      <c r="K23" s="141"/>
      <c r="M23" s="30"/>
      <c r="N23" s="194" t="s">
        <v>172</v>
      </c>
    </row>
    <row r="24" spans="1:14" s="27" customFormat="1" ht="24.95" customHeight="1" x14ac:dyDescent="0.25">
      <c r="A24" s="256" t="s">
        <v>26</v>
      </c>
      <c r="B24" s="257">
        <v>307</v>
      </c>
      <c r="C24" s="258" t="s">
        <v>27</v>
      </c>
      <c r="D24" s="129" t="str">
        <f t="shared" si="0"/>
        <v/>
      </c>
      <c r="E24" s="139"/>
      <c r="F24" s="140"/>
      <c r="G24" s="140"/>
      <c r="H24" s="140"/>
      <c r="I24" s="140"/>
      <c r="J24" s="140"/>
      <c r="K24" s="141"/>
      <c r="M24" s="30"/>
      <c r="N24" s="194"/>
    </row>
    <row r="25" spans="1:14" s="27" customFormat="1" ht="24.95" customHeight="1" x14ac:dyDescent="0.25">
      <c r="A25" s="256" t="s">
        <v>28</v>
      </c>
      <c r="B25" s="257">
        <v>309</v>
      </c>
      <c r="C25" s="258" t="s">
        <v>224</v>
      </c>
      <c r="D25" s="129" t="str">
        <f t="shared" si="0"/>
        <v/>
      </c>
      <c r="E25" s="139"/>
      <c r="F25" s="140"/>
      <c r="G25" s="140"/>
      <c r="H25" s="140"/>
      <c r="I25" s="140"/>
      <c r="J25" s="140"/>
      <c r="K25" s="141"/>
      <c r="M25" s="30"/>
      <c r="N25" s="194" t="s">
        <v>173</v>
      </c>
    </row>
    <row r="26" spans="1:14" s="27" customFormat="1" ht="24.95" customHeight="1" x14ac:dyDescent="0.25">
      <c r="A26" s="256" t="s">
        <v>30</v>
      </c>
      <c r="B26" s="257">
        <v>310</v>
      </c>
      <c r="C26" s="258" t="s">
        <v>31</v>
      </c>
      <c r="D26" s="129" t="str">
        <f t="shared" si="0"/>
        <v/>
      </c>
      <c r="E26" s="139"/>
      <c r="F26" s="140"/>
      <c r="G26" s="140"/>
      <c r="H26" s="140"/>
      <c r="I26" s="140"/>
      <c r="J26" s="140"/>
      <c r="K26" s="141"/>
      <c r="M26" s="30"/>
      <c r="N26" s="194"/>
    </row>
    <row r="27" spans="1:14" s="27" customFormat="1" ht="24.95" customHeight="1" x14ac:dyDescent="0.25">
      <c r="A27" s="256" t="s">
        <v>32</v>
      </c>
      <c r="B27" s="257">
        <v>311</v>
      </c>
      <c r="C27" s="258" t="s">
        <v>33</v>
      </c>
      <c r="D27" s="129" t="str">
        <f t="shared" si="0"/>
        <v/>
      </c>
      <c r="E27" s="139"/>
      <c r="F27" s="140"/>
      <c r="G27" s="140"/>
      <c r="H27" s="140"/>
      <c r="I27" s="140"/>
      <c r="J27" s="140"/>
      <c r="K27" s="141"/>
      <c r="M27" s="30"/>
      <c r="N27" s="194" t="s">
        <v>174</v>
      </c>
    </row>
    <row r="28" spans="1:14" s="27" customFormat="1" ht="24.95" customHeight="1" x14ac:dyDescent="0.25">
      <c r="A28" s="256" t="s">
        <v>34</v>
      </c>
      <c r="B28" s="257">
        <v>312</v>
      </c>
      <c r="C28" s="258" t="s">
        <v>35</v>
      </c>
      <c r="D28" s="129" t="str">
        <f t="shared" si="0"/>
        <v/>
      </c>
      <c r="E28" s="139"/>
      <c r="F28" s="140"/>
      <c r="G28" s="140"/>
      <c r="H28" s="140"/>
      <c r="I28" s="140"/>
      <c r="J28" s="140"/>
      <c r="K28" s="141"/>
      <c r="M28" s="30"/>
      <c r="N28" s="194"/>
    </row>
    <row r="29" spans="1:14" s="27" customFormat="1" ht="24.95" customHeight="1" x14ac:dyDescent="0.25">
      <c r="A29" s="256" t="s">
        <v>36</v>
      </c>
      <c r="B29" s="257">
        <v>313</v>
      </c>
      <c r="C29" s="258" t="s">
        <v>208</v>
      </c>
      <c r="D29" s="129" t="str">
        <f t="shared" si="0"/>
        <v/>
      </c>
      <c r="E29" s="139"/>
      <c r="F29" s="140"/>
      <c r="G29" s="140"/>
      <c r="H29" s="140"/>
      <c r="I29" s="140"/>
      <c r="J29" s="140"/>
      <c r="K29" s="141"/>
      <c r="M29" s="30"/>
      <c r="N29" s="194"/>
    </row>
    <row r="30" spans="1:14" s="27" customFormat="1" ht="24.95" customHeight="1" x14ac:dyDescent="0.25">
      <c r="A30" s="256" t="s">
        <v>37</v>
      </c>
      <c r="B30" s="257">
        <v>314</v>
      </c>
      <c r="C30" s="258" t="s">
        <v>209</v>
      </c>
      <c r="D30" s="129" t="str">
        <f t="shared" si="0"/>
        <v/>
      </c>
      <c r="E30" s="139"/>
      <c r="F30" s="140"/>
      <c r="G30" s="140"/>
      <c r="H30" s="140"/>
      <c r="I30" s="140"/>
      <c r="J30" s="140"/>
      <c r="K30" s="141"/>
      <c r="M30" s="194" t="s">
        <v>203</v>
      </c>
      <c r="N30" s="194"/>
    </row>
    <row r="31" spans="1:14" s="27" customFormat="1" ht="24.95" customHeight="1" x14ac:dyDescent="0.25">
      <c r="A31" s="256" t="s">
        <v>38</v>
      </c>
      <c r="B31" s="257">
        <v>315</v>
      </c>
      <c r="C31" s="258" t="s">
        <v>39</v>
      </c>
      <c r="D31" s="129" t="str">
        <f t="shared" si="0"/>
        <v/>
      </c>
      <c r="E31" s="139"/>
      <c r="F31" s="140"/>
      <c r="G31" s="140"/>
      <c r="H31" s="140"/>
      <c r="I31" s="140"/>
      <c r="J31" s="140"/>
      <c r="K31" s="141"/>
      <c r="M31" s="194"/>
      <c r="N31" s="194"/>
    </row>
    <row r="32" spans="1:14" s="27" customFormat="1" ht="24.95" customHeight="1" x14ac:dyDescent="0.25">
      <c r="A32" s="256" t="s">
        <v>40</v>
      </c>
      <c r="B32" s="257">
        <v>316</v>
      </c>
      <c r="C32" s="258" t="s">
        <v>41</v>
      </c>
      <c r="D32" s="129" t="str">
        <f t="shared" si="0"/>
        <v/>
      </c>
      <c r="E32" s="139"/>
      <c r="F32" s="140"/>
      <c r="G32" s="140"/>
      <c r="H32" s="140"/>
      <c r="I32" s="140"/>
      <c r="J32" s="140"/>
      <c r="K32" s="141"/>
      <c r="M32" s="194"/>
      <c r="N32" s="194"/>
    </row>
    <row r="33" spans="1:25" s="27" customFormat="1" ht="24.95" customHeight="1" x14ac:dyDescent="0.25">
      <c r="A33" s="256" t="s">
        <v>42</v>
      </c>
      <c r="B33" s="257">
        <v>317</v>
      </c>
      <c r="C33" s="258" t="s">
        <v>43</v>
      </c>
      <c r="D33" s="129" t="str">
        <f t="shared" si="0"/>
        <v/>
      </c>
      <c r="E33" s="139"/>
      <c r="F33" s="140"/>
      <c r="G33" s="140"/>
      <c r="H33" s="140"/>
      <c r="I33" s="140"/>
      <c r="J33" s="140"/>
      <c r="K33" s="141"/>
      <c r="M33" s="194"/>
      <c r="N33" s="194"/>
    </row>
    <row r="34" spans="1:25" s="27" customFormat="1" ht="24.95" customHeight="1" x14ac:dyDescent="0.25">
      <c r="A34" s="256" t="s">
        <v>44</v>
      </c>
      <c r="B34" s="257">
        <v>318</v>
      </c>
      <c r="C34" s="258" t="s">
        <v>45</v>
      </c>
      <c r="D34" s="129" t="str">
        <f t="shared" si="0"/>
        <v/>
      </c>
      <c r="E34" s="139"/>
      <c r="F34" s="140"/>
      <c r="G34" s="140"/>
      <c r="H34" s="140"/>
      <c r="I34" s="140"/>
      <c r="J34" s="140"/>
      <c r="K34" s="141"/>
      <c r="M34" s="194"/>
      <c r="N34" s="194"/>
    </row>
    <row r="35" spans="1:25" s="27" customFormat="1" ht="24.95" customHeight="1" x14ac:dyDescent="0.25">
      <c r="A35" s="256" t="s">
        <v>46</v>
      </c>
      <c r="B35" s="257">
        <v>319</v>
      </c>
      <c r="C35" s="258" t="s">
        <v>223</v>
      </c>
      <c r="D35" s="129">
        <f t="shared" si="0"/>
        <v>537924.80000000005</v>
      </c>
      <c r="E35" s="139">
        <f>120895.02+15000</f>
        <v>135895.02000000002</v>
      </c>
      <c r="F35" s="140">
        <f>36520.07+2948.29</f>
        <v>39468.36</v>
      </c>
      <c r="G35" s="140">
        <v>3039.7</v>
      </c>
      <c r="H35" s="140">
        <v>22458.65</v>
      </c>
      <c r="I35" s="140"/>
      <c r="J35" s="140">
        <v>2202.8000000000002</v>
      </c>
      <c r="K35" s="141">
        <v>334860.27</v>
      </c>
      <c r="M35" s="194" t="s">
        <v>175</v>
      </c>
      <c r="N35" s="194"/>
    </row>
    <row r="36" spans="1:25" s="27" customFormat="1" ht="24.95" customHeight="1" x14ac:dyDescent="0.25">
      <c r="A36" s="256" t="s">
        <v>47</v>
      </c>
      <c r="B36" s="257">
        <v>320</v>
      </c>
      <c r="C36" s="258" t="s">
        <v>48</v>
      </c>
      <c r="D36" s="129" t="str">
        <f t="shared" si="0"/>
        <v/>
      </c>
      <c r="E36" s="139"/>
      <c r="F36" s="140"/>
      <c r="G36" s="140"/>
      <c r="H36" s="140"/>
      <c r="I36" s="140"/>
      <c r="J36" s="140"/>
      <c r="K36" s="141"/>
      <c r="M36" s="194"/>
      <c r="N36" s="194"/>
      <c r="P36" s="25"/>
      <c r="Q36" s="25"/>
      <c r="R36" s="25"/>
      <c r="S36" s="25"/>
      <c r="T36" s="25"/>
      <c r="U36" s="25"/>
      <c r="V36" s="25"/>
      <c r="W36" s="25"/>
      <c r="X36" s="25"/>
      <c r="Y36" s="25"/>
    </row>
    <row r="37" spans="1:25" s="27" customFormat="1" ht="24.95" customHeight="1" x14ac:dyDescent="0.25">
      <c r="A37" s="256" t="s">
        <v>49</v>
      </c>
      <c r="B37" s="257">
        <v>321</v>
      </c>
      <c r="C37" s="258" t="s">
        <v>50</v>
      </c>
      <c r="D37" s="129">
        <f t="shared" si="0"/>
        <v>604761.99</v>
      </c>
      <c r="E37" s="139">
        <f>121129.22+17600</f>
        <v>138729.22</v>
      </c>
      <c r="F37" s="140">
        <f>3469.78+36073.18</f>
        <v>39542.959999999999</v>
      </c>
      <c r="G37" s="140">
        <f>17095+445+293.7+1100.01</f>
        <v>18933.71</v>
      </c>
      <c r="H37" s="140">
        <v>23774.53</v>
      </c>
      <c r="I37" s="140">
        <v>4642.8900000000003</v>
      </c>
      <c r="J37" s="140">
        <v>2672</v>
      </c>
      <c r="K37" s="141">
        <v>376466.68</v>
      </c>
      <c r="M37" s="194"/>
      <c r="N37" s="194"/>
    </row>
    <row r="38" spans="1:25" s="27" customFormat="1" ht="24.95" customHeight="1" x14ac:dyDescent="0.25">
      <c r="A38" s="256" t="s">
        <v>51</v>
      </c>
      <c r="B38" s="257">
        <v>322</v>
      </c>
      <c r="C38" s="258" t="s">
        <v>52</v>
      </c>
      <c r="D38" s="129" t="str">
        <f t="shared" si="0"/>
        <v/>
      </c>
      <c r="E38" s="139"/>
      <c r="F38" s="140"/>
      <c r="G38" s="140"/>
      <c r="H38" s="140"/>
      <c r="I38" s="140"/>
      <c r="J38" s="140"/>
      <c r="K38" s="141"/>
      <c r="M38" s="194"/>
      <c r="N38" s="194"/>
    </row>
    <row r="39" spans="1:25" s="27" customFormat="1" ht="24.95" customHeight="1" x14ac:dyDescent="0.25">
      <c r="A39" s="256" t="s">
        <v>53</v>
      </c>
      <c r="B39" s="257">
        <v>345</v>
      </c>
      <c r="C39" s="258" t="s">
        <v>54</v>
      </c>
      <c r="D39" s="129" t="str">
        <f t="shared" si="0"/>
        <v/>
      </c>
      <c r="E39" s="139"/>
      <c r="F39" s="140"/>
      <c r="G39" s="140"/>
      <c r="H39" s="140"/>
      <c r="I39" s="140"/>
      <c r="J39" s="140"/>
      <c r="K39" s="141"/>
      <c r="M39" s="194"/>
      <c r="N39" s="194"/>
    </row>
    <row r="40" spans="1:25" s="27" customFormat="1" ht="24.95" customHeight="1" x14ac:dyDescent="0.25">
      <c r="A40" s="256" t="s">
        <v>55</v>
      </c>
      <c r="B40" s="257">
        <v>323</v>
      </c>
      <c r="C40" s="258" t="s">
        <v>56</v>
      </c>
      <c r="D40" s="129" t="str">
        <f t="shared" si="0"/>
        <v/>
      </c>
      <c r="E40" s="139"/>
      <c r="F40" s="140"/>
      <c r="G40" s="140"/>
      <c r="H40" s="140"/>
      <c r="I40" s="140"/>
      <c r="J40" s="140"/>
      <c r="K40" s="141"/>
      <c r="M40" s="30"/>
      <c r="N40" s="194" t="s">
        <v>176</v>
      </c>
    </row>
    <row r="41" spans="1:25" s="27" customFormat="1" ht="24.95" customHeight="1" x14ac:dyDescent="0.25">
      <c r="A41" s="256" t="s">
        <v>57</v>
      </c>
      <c r="B41" s="257">
        <v>324</v>
      </c>
      <c r="C41" s="258" t="s">
        <v>58</v>
      </c>
      <c r="D41" s="129" t="str">
        <f t="shared" si="0"/>
        <v/>
      </c>
      <c r="E41" s="139"/>
      <c r="F41" s="140"/>
      <c r="G41" s="140"/>
      <c r="H41" s="140"/>
      <c r="I41" s="140"/>
      <c r="J41" s="140"/>
      <c r="K41" s="141"/>
      <c r="M41" s="30"/>
      <c r="N41" s="194"/>
    </row>
    <row r="42" spans="1:25" s="27" customFormat="1" ht="24.95" customHeight="1" x14ac:dyDescent="0.25">
      <c r="A42" s="256" t="s">
        <v>59</v>
      </c>
      <c r="B42" s="257">
        <v>325</v>
      </c>
      <c r="C42" s="258" t="s">
        <v>60</v>
      </c>
      <c r="D42" s="129" t="str">
        <f t="shared" si="0"/>
        <v/>
      </c>
      <c r="E42" s="139"/>
      <c r="F42" s="140"/>
      <c r="G42" s="140"/>
      <c r="H42" s="140"/>
      <c r="I42" s="140"/>
      <c r="J42" s="140"/>
      <c r="K42" s="141"/>
      <c r="M42" s="30"/>
      <c r="N42" s="194" t="s">
        <v>177</v>
      </c>
    </row>
    <row r="43" spans="1:25" s="27" customFormat="1" ht="24.95" customHeight="1" x14ac:dyDescent="0.25">
      <c r="A43" s="256" t="s">
        <v>61</v>
      </c>
      <c r="B43" s="257">
        <v>326</v>
      </c>
      <c r="C43" s="258" t="s">
        <v>62</v>
      </c>
      <c r="D43" s="129" t="str">
        <f t="shared" si="0"/>
        <v/>
      </c>
      <c r="E43" s="139"/>
      <c r="F43" s="140"/>
      <c r="G43" s="140"/>
      <c r="H43" s="140"/>
      <c r="I43" s="140"/>
      <c r="J43" s="140"/>
      <c r="K43" s="141"/>
      <c r="M43" s="30"/>
      <c r="N43" s="194"/>
    </row>
    <row r="44" spans="1:25" s="27" customFormat="1" ht="35.25" customHeight="1" x14ac:dyDescent="0.25">
      <c r="A44" s="256" t="s">
        <v>116</v>
      </c>
      <c r="B44" s="257">
        <v>359</v>
      </c>
      <c r="C44" s="258" t="s">
        <v>241</v>
      </c>
      <c r="D44" s="129" t="str">
        <f t="shared" si="0"/>
        <v/>
      </c>
      <c r="E44" s="139"/>
      <c r="F44" s="140"/>
      <c r="G44" s="140"/>
      <c r="H44" s="140"/>
      <c r="I44" s="140"/>
      <c r="J44" s="140"/>
      <c r="K44" s="141"/>
      <c r="M44" s="30"/>
      <c r="N44" s="194" t="s">
        <v>178</v>
      </c>
    </row>
    <row r="45" spans="1:25" s="27" customFormat="1" ht="24.95" customHeight="1" x14ac:dyDescent="0.25">
      <c r="A45" s="256" t="s">
        <v>63</v>
      </c>
      <c r="B45" s="257">
        <v>327</v>
      </c>
      <c r="C45" s="258" t="s">
        <v>64</v>
      </c>
      <c r="D45" s="129" t="str">
        <f t="shared" si="0"/>
        <v/>
      </c>
      <c r="E45" s="139"/>
      <c r="F45" s="140"/>
      <c r="G45" s="140"/>
      <c r="H45" s="140"/>
      <c r="I45" s="140"/>
      <c r="J45" s="140"/>
      <c r="K45" s="141"/>
      <c r="M45" s="30"/>
      <c r="N45" s="194"/>
    </row>
    <row r="46" spans="1:25" s="27" customFormat="1" ht="24.95" customHeight="1" x14ac:dyDescent="0.25">
      <c r="A46" s="256" t="s">
        <v>65</v>
      </c>
      <c r="B46" s="257">
        <v>328</v>
      </c>
      <c r="C46" s="258" t="s">
        <v>66</v>
      </c>
      <c r="D46" s="129" t="str">
        <f t="shared" si="0"/>
        <v/>
      </c>
      <c r="E46" s="139"/>
      <c r="F46" s="140"/>
      <c r="G46" s="140"/>
      <c r="H46" s="140"/>
      <c r="I46" s="140"/>
      <c r="J46" s="140"/>
      <c r="K46" s="141"/>
      <c r="M46" s="30"/>
      <c r="N46" s="194" t="s">
        <v>179</v>
      </c>
    </row>
    <row r="47" spans="1:25" s="27" customFormat="1" ht="24.95" customHeight="1" x14ac:dyDescent="0.25">
      <c r="A47" s="256" t="s">
        <v>67</v>
      </c>
      <c r="B47" s="257">
        <v>329</v>
      </c>
      <c r="C47" s="258" t="s">
        <v>68</v>
      </c>
      <c r="D47" s="129" t="str">
        <f t="shared" si="0"/>
        <v/>
      </c>
      <c r="E47" s="139"/>
      <c r="F47" s="140"/>
      <c r="G47" s="140"/>
      <c r="H47" s="140"/>
      <c r="I47" s="140"/>
      <c r="J47" s="140"/>
      <c r="K47" s="141"/>
      <c r="M47" s="30"/>
      <c r="N47" s="194"/>
    </row>
    <row r="48" spans="1:25" s="27" customFormat="1" ht="24.95" customHeight="1" x14ac:dyDescent="0.25">
      <c r="A48" s="256" t="s">
        <v>69</v>
      </c>
      <c r="B48" s="257">
        <v>330</v>
      </c>
      <c r="C48" s="258" t="s">
        <v>225</v>
      </c>
      <c r="D48" s="129" t="str">
        <f t="shared" si="0"/>
        <v/>
      </c>
      <c r="E48" s="139"/>
      <c r="F48" s="140"/>
      <c r="G48" s="140"/>
      <c r="H48" s="140"/>
      <c r="I48" s="140"/>
      <c r="J48" s="140"/>
      <c r="K48" s="141"/>
      <c r="M48" s="30"/>
      <c r="N48" s="132"/>
    </row>
    <row r="49" spans="1:14" s="27" customFormat="1" ht="24.95" customHeight="1" x14ac:dyDescent="0.25">
      <c r="A49" s="256" t="s">
        <v>72</v>
      </c>
      <c r="B49" s="257">
        <v>333</v>
      </c>
      <c r="C49" s="258" t="s">
        <v>73</v>
      </c>
      <c r="D49" s="129" t="str">
        <f t="shared" si="0"/>
        <v/>
      </c>
      <c r="E49" s="139"/>
      <c r="F49" s="140"/>
      <c r="G49" s="140"/>
      <c r="H49" s="140"/>
      <c r="I49" s="140"/>
      <c r="J49" s="140"/>
      <c r="K49" s="141"/>
      <c r="M49" s="30"/>
      <c r="N49" s="41" t="s">
        <v>134</v>
      </c>
    </row>
    <row r="50" spans="1:14" s="27" customFormat="1" ht="24.95" customHeight="1" x14ac:dyDescent="0.25">
      <c r="A50" s="256" t="s">
        <v>74</v>
      </c>
      <c r="B50" s="257">
        <v>334</v>
      </c>
      <c r="C50" s="258" t="s">
        <v>222</v>
      </c>
      <c r="D50" s="129" t="str">
        <f t="shared" si="0"/>
        <v/>
      </c>
      <c r="E50" s="139"/>
      <c r="F50" s="140"/>
      <c r="G50" s="140"/>
      <c r="H50" s="140"/>
      <c r="I50" s="140"/>
      <c r="J50" s="140"/>
      <c r="K50" s="141"/>
      <c r="M50" s="30"/>
      <c r="N50" s="47"/>
    </row>
    <row r="51" spans="1:14" s="27" customFormat="1" ht="24.95" customHeight="1" x14ac:dyDescent="0.25">
      <c r="A51" s="256" t="s">
        <v>75</v>
      </c>
      <c r="B51" s="257">
        <v>335</v>
      </c>
      <c r="C51" s="258" t="s">
        <v>210</v>
      </c>
      <c r="D51" s="129" t="str">
        <f t="shared" si="0"/>
        <v/>
      </c>
      <c r="E51" s="139"/>
      <c r="F51" s="140"/>
      <c r="G51" s="140"/>
      <c r="H51" s="140"/>
      <c r="I51" s="140"/>
      <c r="J51" s="140"/>
      <c r="K51" s="141"/>
      <c r="M51" s="41" t="s">
        <v>78</v>
      </c>
      <c r="N51" s="30"/>
    </row>
    <row r="52" spans="1:14" s="89" customFormat="1" ht="24.95" customHeight="1" x14ac:dyDescent="0.25">
      <c r="A52" s="256" t="s">
        <v>76</v>
      </c>
      <c r="B52" s="257">
        <v>336</v>
      </c>
      <c r="C52" s="258" t="s">
        <v>77</v>
      </c>
      <c r="D52" s="129">
        <f t="shared" si="0"/>
        <v>312563.79000000004</v>
      </c>
      <c r="E52" s="139">
        <f>5222+72986</f>
        <v>78208</v>
      </c>
      <c r="F52" s="140">
        <f>14738.03+1053.34</f>
        <v>15791.37</v>
      </c>
      <c r="G52" s="140">
        <v>8889.5400000000009</v>
      </c>
      <c r="H52" s="140">
        <v>8208.7099999999991</v>
      </c>
      <c r="I52" s="140">
        <v>6794</v>
      </c>
      <c r="J52" s="140">
        <v>100</v>
      </c>
      <c r="K52" s="141">
        <v>194572.17</v>
      </c>
      <c r="M52" s="133"/>
      <c r="N52" s="92"/>
    </row>
    <row r="53" spans="1:14" s="27" customFormat="1" ht="24.95" customHeight="1" x14ac:dyDescent="0.25">
      <c r="A53" s="256" t="s">
        <v>79</v>
      </c>
      <c r="B53" s="257">
        <v>337</v>
      </c>
      <c r="C53" s="258" t="s">
        <v>226</v>
      </c>
      <c r="D53" s="129" t="str">
        <f t="shared" si="0"/>
        <v/>
      </c>
      <c r="E53" s="139"/>
      <c r="F53" s="140"/>
      <c r="G53" s="140"/>
      <c r="H53" s="140"/>
      <c r="I53" s="140"/>
      <c r="J53" s="140"/>
      <c r="K53" s="141"/>
      <c r="M53" s="30"/>
      <c r="N53" s="30"/>
    </row>
    <row r="54" spans="1:14" s="27" customFormat="1" ht="24.95" customHeight="1" x14ac:dyDescent="0.25">
      <c r="A54" s="256" t="s">
        <v>81</v>
      </c>
      <c r="B54" s="257">
        <v>339</v>
      </c>
      <c r="C54" s="258" t="s">
        <v>82</v>
      </c>
      <c r="D54" s="129" t="str">
        <f t="shared" si="0"/>
        <v/>
      </c>
      <c r="E54" s="139"/>
      <c r="F54" s="140"/>
      <c r="G54" s="140"/>
      <c r="H54" s="140"/>
      <c r="I54" s="140"/>
      <c r="J54" s="140"/>
      <c r="K54" s="141"/>
      <c r="M54" s="30"/>
      <c r="N54" s="30"/>
    </row>
    <row r="55" spans="1:14" s="27" customFormat="1" ht="24.95" customHeight="1" x14ac:dyDescent="0.25">
      <c r="A55" s="256" t="s">
        <v>83</v>
      </c>
      <c r="B55" s="257">
        <v>340</v>
      </c>
      <c r="C55" s="258" t="s">
        <v>84</v>
      </c>
      <c r="D55" s="129" t="str">
        <f t="shared" si="0"/>
        <v/>
      </c>
      <c r="E55" s="139"/>
      <c r="F55" s="140"/>
      <c r="G55" s="140"/>
      <c r="H55" s="140"/>
      <c r="I55" s="140"/>
      <c r="J55" s="140"/>
      <c r="K55" s="141"/>
      <c r="M55" s="30"/>
      <c r="N55" s="30"/>
    </row>
    <row r="56" spans="1:14" s="27" customFormat="1" ht="24.95" customHeight="1" x14ac:dyDescent="0.25">
      <c r="A56" s="256" t="s">
        <v>212</v>
      </c>
      <c r="B56" s="257">
        <v>373</v>
      </c>
      <c r="C56" s="258" t="s">
        <v>214</v>
      </c>
      <c r="D56" s="129" t="str">
        <f t="shared" si="0"/>
        <v/>
      </c>
      <c r="E56" s="139"/>
      <c r="F56" s="140"/>
      <c r="G56" s="140"/>
      <c r="H56" s="140"/>
      <c r="I56" s="140"/>
      <c r="J56" s="140"/>
      <c r="K56" s="141"/>
      <c r="M56" s="30"/>
      <c r="N56" s="30"/>
    </row>
    <row r="57" spans="1:14" s="89" customFormat="1" ht="24.95" customHeight="1" x14ac:dyDescent="0.25">
      <c r="A57" s="256" t="s">
        <v>87</v>
      </c>
      <c r="B57" s="257">
        <v>342</v>
      </c>
      <c r="C57" s="258" t="s">
        <v>88</v>
      </c>
      <c r="D57" s="129"/>
      <c r="E57" s="139"/>
      <c r="F57" s="140"/>
      <c r="G57" s="140"/>
      <c r="H57" s="140"/>
      <c r="I57" s="140"/>
      <c r="J57" s="140"/>
      <c r="K57" s="141"/>
      <c r="M57" s="92"/>
      <c r="N57" s="92"/>
    </row>
    <row r="58" spans="1:14" s="27" customFormat="1" ht="24.75" customHeight="1" x14ac:dyDescent="0.25">
      <c r="A58" s="256" t="s">
        <v>89</v>
      </c>
      <c r="B58" s="257">
        <v>343</v>
      </c>
      <c r="C58" s="258" t="s">
        <v>90</v>
      </c>
      <c r="D58" s="129" t="str">
        <f t="shared" si="0"/>
        <v/>
      </c>
      <c r="E58" s="139"/>
      <c r="F58" s="140"/>
      <c r="G58" s="140"/>
      <c r="H58" s="140"/>
      <c r="I58" s="140"/>
      <c r="J58" s="140"/>
      <c r="K58" s="141"/>
      <c r="M58" s="30"/>
      <c r="N58" s="30"/>
    </row>
    <row r="59" spans="1:14" s="27" customFormat="1" ht="24.95" customHeight="1" x14ac:dyDescent="0.25">
      <c r="A59" s="256" t="s">
        <v>91</v>
      </c>
      <c r="B59" s="257">
        <v>344</v>
      </c>
      <c r="C59" s="258" t="s">
        <v>92</v>
      </c>
      <c r="D59" s="129" t="str">
        <f t="shared" si="0"/>
        <v/>
      </c>
      <c r="E59" s="139"/>
      <c r="F59" s="140"/>
      <c r="G59" s="140"/>
      <c r="H59" s="140"/>
      <c r="I59" s="140"/>
      <c r="J59" s="140"/>
      <c r="K59" s="141"/>
      <c r="M59" s="30"/>
      <c r="N59" s="30"/>
    </row>
    <row r="60" spans="1:14" s="26" customFormat="1" ht="24.95" customHeight="1" x14ac:dyDescent="0.25">
      <c r="A60" s="256" t="s">
        <v>93</v>
      </c>
      <c r="B60" s="257">
        <v>346</v>
      </c>
      <c r="C60" s="258" t="s">
        <v>94</v>
      </c>
      <c r="D60" s="129" t="str">
        <f t="shared" si="0"/>
        <v/>
      </c>
      <c r="E60" s="139"/>
      <c r="F60" s="140"/>
      <c r="G60" s="140"/>
      <c r="H60" s="140"/>
      <c r="I60" s="140"/>
      <c r="J60" s="140"/>
      <c r="K60" s="141"/>
      <c r="M60" s="30"/>
      <c r="N60" s="38"/>
    </row>
    <row r="61" spans="1:14" ht="24.95" customHeight="1" x14ac:dyDescent="0.25">
      <c r="A61" s="256" t="s">
        <v>95</v>
      </c>
      <c r="B61" s="257">
        <v>347</v>
      </c>
      <c r="C61" s="258" t="s">
        <v>227</v>
      </c>
      <c r="D61" s="129">
        <f t="shared" si="0"/>
        <v>747796.47</v>
      </c>
      <c r="E61" s="139">
        <f>144350.62+23059</f>
        <v>167409.62</v>
      </c>
      <c r="F61" s="140">
        <f>35302.08+4578.09</f>
        <v>39880.17</v>
      </c>
      <c r="G61" s="140">
        <v>539.4</v>
      </c>
      <c r="H61" s="140">
        <v>31238.07</v>
      </c>
      <c r="I61" s="140">
        <v>41623.46</v>
      </c>
      <c r="J61" s="140">
        <v>1599.56</v>
      </c>
      <c r="K61" s="141">
        <v>465506.19</v>
      </c>
      <c r="L61" s="1"/>
      <c r="M61" s="38"/>
    </row>
    <row r="62" spans="1:14" ht="24.95" customHeight="1" x14ac:dyDescent="0.25">
      <c r="A62" s="256" t="s">
        <v>115</v>
      </c>
      <c r="B62" s="257">
        <v>358</v>
      </c>
      <c r="C62" s="258" t="s">
        <v>216</v>
      </c>
      <c r="D62" s="129" t="str">
        <f t="shared" si="0"/>
        <v/>
      </c>
      <c r="E62" s="139"/>
      <c r="F62" s="140"/>
      <c r="G62" s="140"/>
      <c r="H62" s="140"/>
      <c r="I62" s="140"/>
      <c r="J62" s="140"/>
      <c r="K62" s="141"/>
      <c r="L62" s="1"/>
    </row>
    <row r="63" spans="1:14" s="62" customFormat="1" ht="24.95" customHeight="1" x14ac:dyDescent="0.25">
      <c r="A63" s="256" t="s">
        <v>96</v>
      </c>
      <c r="B63" s="257">
        <v>348</v>
      </c>
      <c r="C63" s="258" t="s">
        <v>97</v>
      </c>
      <c r="D63" s="129"/>
      <c r="E63" s="139"/>
      <c r="F63" s="140"/>
      <c r="G63" s="140"/>
      <c r="H63" s="140"/>
      <c r="I63" s="140"/>
      <c r="J63" s="140"/>
      <c r="K63" s="141"/>
      <c r="M63" s="74"/>
      <c r="N63" s="74"/>
    </row>
    <row r="64" spans="1:14" ht="24.95" customHeight="1" x14ac:dyDescent="0.25">
      <c r="A64" s="256" t="s">
        <v>98</v>
      </c>
      <c r="B64" s="257">
        <v>349</v>
      </c>
      <c r="C64" s="258" t="s">
        <v>99</v>
      </c>
      <c r="D64" s="129">
        <f t="shared" si="0"/>
        <v>585716.62</v>
      </c>
      <c r="E64" s="139">
        <f>124011.91+15950</f>
        <v>139961.91</v>
      </c>
      <c r="F64" s="140">
        <f>3141.97+35624.5</f>
        <v>38766.47</v>
      </c>
      <c r="G64" s="140">
        <f>429+575+1271.57</f>
        <v>2275.5699999999997</v>
      </c>
      <c r="H64" s="140">
        <f>33224.35+1212.76</f>
        <v>34437.11</v>
      </c>
      <c r="I64" s="140">
        <v>1837.7</v>
      </c>
      <c r="J64" s="140">
        <v>3827</v>
      </c>
      <c r="K64" s="141">
        <v>364610.86</v>
      </c>
      <c r="L64" s="1"/>
    </row>
    <row r="65" spans="1:14" ht="24.95" customHeight="1" x14ac:dyDescent="0.25">
      <c r="A65" s="256" t="s">
        <v>80</v>
      </c>
      <c r="B65" s="257">
        <v>338</v>
      </c>
      <c r="C65" s="258" t="s">
        <v>217</v>
      </c>
      <c r="D65" s="129" t="str">
        <f t="shared" si="0"/>
        <v/>
      </c>
      <c r="E65" s="139"/>
      <c r="F65" s="140"/>
      <c r="G65" s="140"/>
      <c r="H65" s="140"/>
      <c r="I65" s="140"/>
      <c r="J65" s="140"/>
      <c r="K65" s="141"/>
      <c r="L65" s="1"/>
    </row>
    <row r="66" spans="1:14" ht="24.95" customHeight="1" x14ac:dyDescent="0.25">
      <c r="A66" s="256" t="s">
        <v>102</v>
      </c>
      <c r="B66" s="257">
        <v>351</v>
      </c>
      <c r="C66" s="258" t="s">
        <v>218</v>
      </c>
      <c r="D66" s="129" t="str">
        <f t="shared" si="0"/>
        <v/>
      </c>
      <c r="E66" s="139"/>
      <c r="F66" s="140"/>
      <c r="G66" s="140"/>
      <c r="H66" s="140"/>
      <c r="I66" s="140"/>
      <c r="J66" s="140"/>
      <c r="K66" s="141"/>
      <c r="L66" s="1"/>
    </row>
    <row r="67" spans="1:14" s="62" customFormat="1" ht="24.95" customHeight="1" x14ac:dyDescent="0.25">
      <c r="A67" s="256" t="s">
        <v>103</v>
      </c>
      <c r="B67" s="257">
        <v>352</v>
      </c>
      <c r="C67" s="258" t="s">
        <v>104</v>
      </c>
      <c r="D67" s="129"/>
      <c r="E67" s="139"/>
      <c r="F67" s="140"/>
      <c r="G67" s="140"/>
      <c r="H67" s="140"/>
      <c r="I67" s="140"/>
      <c r="J67" s="140"/>
      <c r="K67" s="141"/>
      <c r="M67" s="74"/>
      <c r="N67" s="74"/>
    </row>
    <row r="68" spans="1:14" ht="24.95" customHeight="1" x14ac:dyDescent="0.25">
      <c r="A68" s="256" t="s">
        <v>105</v>
      </c>
      <c r="B68" s="257">
        <v>353</v>
      </c>
      <c r="C68" s="258" t="s">
        <v>228</v>
      </c>
      <c r="D68" s="129" t="str">
        <f t="shared" si="0"/>
        <v/>
      </c>
      <c r="E68" s="139"/>
      <c r="F68" s="140"/>
      <c r="G68" s="140"/>
      <c r="H68" s="140"/>
      <c r="I68" s="140"/>
      <c r="J68" s="140"/>
      <c r="K68" s="141"/>
      <c r="L68" s="1"/>
    </row>
    <row r="69" spans="1:14" ht="24.95" customHeight="1" x14ac:dyDescent="0.25">
      <c r="A69" s="256" t="s">
        <v>107</v>
      </c>
      <c r="B69" s="257">
        <v>354</v>
      </c>
      <c r="C69" s="258" t="s">
        <v>108</v>
      </c>
      <c r="D69" s="129">
        <f t="shared" si="0"/>
        <v>622179.53999999992</v>
      </c>
      <c r="E69" s="139">
        <f>11333+136064.99</f>
        <v>147397.99</v>
      </c>
      <c r="F69" s="140">
        <f>41489.68+2263.77</f>
        <v>43753.45</v>
      </c>
      <c r="G69" s="140">
        <f>1184+205+402.69+1711.17</f>
        <v>3502.86</v>
      </c>
      <c r="H69" s="140">
        <v>35280.239999999998</v>
      </c>
      <c r="I69" s="140">
        <v>564.83000000000004</v>
      </c>
      <c r="J69" s="140">
        <f>4304+67</f>
        <v>4371</v>
      </c>
      <c r="K69" s="141">
        <v>387309.17</v>
      </c>
      <c r="L69" s="1"/>
    </row>
    <row r="70" spans="1:14" ht="24.95" customHeight="1" x14ac:dyDescent="0.25">
      <c r="A70" s="256" t="s">
        <v>109</v>
      </c>
      <c r="B70" s="257">
        <v>355</v>
      </c>
      <c r="C70" s="258" t="s">
        <v>110</v>
      </c>
      <c r="D70" s="129" t="str">
        <f t="shared" si="0"/>
        <v/>
      </c>
      <c r="E70" s="139"/>
      <c r="F70" s="140"/>
      <c r="G70" s="140"/>
      <c r="H70" s="140"/>
      <c r="I70" s="140"/>
      <c r="J70" s="140"/>
      <c r="K70" s="141"/>
      <c r="L70" s="1"/>
    </row>
    <row r="71" spans="1:14" ht="24.95" customHeight="1" x14ac:dyDescent="0.25">
      <c r="A71" s="256" t="s">
        <v>111</v>
      </c>
      <c r="B71" s="257">
        <v>356</v>
      </c>
      <c r="C71" s="258" t="s">
        <v>112</v>
      </c>
      <c r="D71" s="129" t="str">
        <f t="shared" si="0"/>
        <v/>
      </c>
      <c r="E71" s="139"/>
      <c r="F71" s="140"/>
      <c r="G71" s="140"/>
      <c r="H71" s="140"/>
      <c r="I71" s="140"/>
      <c r="J71" s="140"/>
      <c r="K71" s="141"/>
      <c r="L71" s="1"/>
    </row>
    <row r="72" spans="1:14" ht="24.95" customHeight="1" x14ac:dyDescent="0.25">
      <c r="A72" s="256" t="s">
        <v>229</v>
      </c>
      <c r="B72" s="257">
        <v>374</v>
      </c>
      <c r="C72" s="258" t="s">
        <v>230</v>
      </c>
      <c r="D72" s="129" t="str">
        <f t="shared" si="0"/>
        <v/>
      </c>
      <c r="E72" s="139"/>
      <c r="F72" s="140"/>
      <c r="G72" s="140"/>
      <c r="H72" s="140"/>
      <c r="I72" s="140"/>
      <c r="J72" s="140"/>
      <c r="K72" s="141"/>
      <c r="L72" s="1"/>
    </row>
    <row r="73" spans="1:14" ht="24.95" customHeight="1" x14ac:dyDescent="0.25">
      <c r="A73" s="256" t="s">
        <v>113</v>
      </c>
      <c r="B73" s="257">
        <v>357</v>
      </c>
      <c r="C73" s="258" t="s">
        <v>114</v>
      </c>
      <c r="D73" s="129" t="str">
        <f t="shared" si="0"/>
        <v/>
      </c>
      <c r="E73" s="139"/>
      <c r="F73" s="140"/>
      <c r="G73" s="140"/>
      <c r="H73" s="140"/>
      <c r="I73" s="140"/>
      <c r="J73" s="140"/>
      <c r="K73" s="141"/>
      <c r="L73" s="1"/>
    </row>
    <row r="74" spans="1:14" ht="24.95" customHeight="1" x14ac:dyDescent="0.25">
      <c r="A74" s="256" t="s">
        <v>120</v>
      </c>
      <c r="B74" s="257">
        <v>361</v>
      </c>
      <c r="C74" s="258" t="s">
        <v>219</v>
      </c>
      <c r="D74" s="129" t="str">
        <f t="shared" si="0"/>
        <v/>
      </c>
      <c r="E74" s="139"/>
      <c r="F74" s="140"/>
      <c r="G74" s="140"/>
      <c r="H74" s="140"/>
      <c r="I74" s="140"/>
      <c r="J74" s="140"/>
      <c r="K74" s="141"/>
      <c r="L74" s="1"/>
    </row>
    <row r="75" spans="1:14" ht="24.95" customHeight="1" x14ac:dyDescent="0.25">
      <c r="A75" s="256" t="s">
        <v>121</v>
      </c>
      <c r="B75" s="257">
        <v>362</v>
      </c>
      <c r="C75" s="258" t="s">
        <v>231</v>
      </c>
      <c r="D75" s="129" t="str">
        <f t="shared" si="0"/>
        <v/>
      </c>
      <c r="E75" s="139"/>
      <c r="F75" s="140"/>
      <c r="G75" s="140"/>
      <c r="H75" s="140"/>
      <c r="I75" s="140"/>
      <c r="J75" s="140"/>
      <c r="K75" s="141"/>
      <c r="L75" s="1"/>
    </row>
    <row r="76" spans="1:14" ht="24.95" customHeight="1" x14ac:dyDescent="0.25">
      <c r="A76" s="256" t="s">
        <v>123</v>
      </c>
      <c r="B76" s="257">
        <v>364</v>
      </c>
      <c r="C76" s="258" t="s">
        <v>220</v>
      </c>
      <c r="D76" s="129" t="str">
        <f t="shared" si="0"/>
        <v/>
      </c>
      <c r="E76" s="139"/>
      <c r="F76" s="140"/>
      <c r="G76" s="140"/>
      <c r="H76" s="140"/>
      <c r="I76" s="140"/>
      <c r="J76" s="140"/>
      <c r="K76" s="141"/>
      <c r="L76" s="1"/>
    </row>
    <row r="77" spans="1:14" ht="24.95" customHeight="1" x14ac:dyDescent="0.25">
      <c r="A77" s="256" t="s">
        <v>124</v>
      </c>
      <c r="B77" s="257">
        <v>365</v>
      </c>
      <c r="C77" s="258" t="s">
        <v>125</v>
      </c>
      <c r="D77" s="129">
        <f t="shared" si="0"/>
        <v>314823.44</v>
      </c>
      <c r="E77" s="139">
        <f>66565+16800</f>
        <v>83365</v>
      </c>
      <c r="F77" s="140">
        <f>19677.13+3319.5</f>
        <v>22996.63</v>
      </c>
      <c r="G77" s="140">
        <f>520+1133.51</f>
        <v>1653.51</v>
      </c>
      <c r="H77" s="140">
        <v>7506.74</v>
      </c>
      <c r="I77" s="140">
        <f>262.58+282.41</f>
        <v>544.99</v>
      </c>
      <c r="J77" s="140">
        <v>2777.76</v>
      </c>
      <c r="K77" s="141">
        <v>195978.81</v>
      </c>
      <c r="L77" s="1"/>
    </row>
    <row r="78" spans="1:14" ht="24.95" customHeight="1" x14ac:dyDescent="0.25">
      <c r="A78" s="256" t="s">
        <v>126</v>
      </c>
      <c r="B78" s="257">
        <v>366</v>
      </c>
      <c r="C78" s="258" t="s">
        <v>232</v>
      </c>
      <c r="D78" s="129">
        <f t="shared" si="0"/>
        <v>602247.05000000005</v>
      </c>
      <c r="E78" s="139">
        <f>122718+22250</f>
        <v>144968</v>
      </c>
      <c r="F78" s="140">
        <f>37244.54+4395.17</f>
        <v>41639.71</v>
      </c>
      <c r="G78" s="140">
        <f>8077.82+163.53+521</f>
        <v>8762.35</v>
      </c>
      <c r="H78" s="140">
        <f>14.18+11994.84</f>
        <v>12009.02</v>
      </c>
      <c r="I78" s="140">
        <v>13589.87</v>
      </c>
      <c r="J78" s="140">
        <f>5958.2+418.78</f>
        <v>6376.98</v>
      </c>
      <c r="K78" s="141">
        <v>374901.12</v>
      </c>
      <c r="L78" s="1"/>
    </row>
    <row r="79" spans="1:14" ht="24.95" customHeight="1" x14ac:dyDescent="0.25">
      <c r="A79" s="256" t="s">
        <v>127</v>
      </c>
      <c r="B79" s="257">
        <v>368</v>
      </c>
      <c r="C79" s="258" t="s">
        <v>128</v>
      </c>
      <c r="D79" s="129" t="str">
        <f t="shared" si="0"/>
        <v/>
      </c>
      <c r="E79" s="139"/>
      <c r="F79" s="140"/>
      <c r="G79" s="140"/>
      <c r="H79" s="140"/>
      <c r="I79" s="140"/>
      <c r="J79" s="140"/>
      <c r="K79" s="141"/>
      <c r="L79" s="1"/>
    </row>
    <row r="80" spans="1:14" ht="46.5" customHeight="1" x14ac:dyDescent="0.25">
      <c r="A80" s="259" t="s">
        <v>180</v>
      </c>
      <c r="B80" s="260"/>
      <c r="C80" s="260"/>
      <c r="D80" s="129"/>
      <c r="E80" s="139"/>
      <c r="F80" s="140"/>
      <c r="G80" s="140"/>
      <c r="H80" s="140"/>
      <c r="I80" s="140"/>
      <c r="J80" s="140"/>
      <c r="K80" s="141"/>
      <c r="L80" s="1"/>
    </row>
    <row r="81" spans="1:12" ht="24.95" customHeight="1" x14ac:dyDescent="0.25">
      <c r="A81" s="169"/>
      <c r="B81" s="171"/>
      <c r="C81" s="170"/>
      <c r="D81" s="129" t="str">
        <f t="shared" ref="D81:D94" si="1">IF(SUM(E81:K81)&gt;0,(SUM(E81:K81)),"")</f>
        <v/>
      </c>
      <c r="E81" s="139"/>
      <c r="F81" s="140"/>
      <c r="G81" s="140"/>
      <c r="H81" s="140"/>
      <c r="I81" s="140"/>
      <c r="J81" s="140"/>
      <c r="K81" s="141"/>
      <c r="L81" s="1"/>
    </row>
    <row r="82" spans="1:12" ht="24.95" customHeight="1" x14ac:dyDescent="0.25">
      <c r="A82" s="169"/>
      <c r="B82" s="171"/>
      <c r="C82" s="170"/>
      <c r="D82" s="129" t="str">
        <f t="shared" si="1"/>
        <v/>
      </c>
      <c r="E82" s="139"/>
      <c r="F82" s="140"/>
      <c r="G82" s="140"/>
      <c r="H82" s="140"/>
      <c r="I82" s="140"/>
      <c r="J82" s="140"/>
      <c r="K82" s="141"/>
      <c r="L82" s="1"/>
    </row>
    <row r="83" spans="1:12" ht="24.95" customHeight="1" x14ac:dyDescent="0.25">
      <c r="A83" s="169"/>
      <c r="B83" s="171"/>
      <c r="C83" s="170"/>
      <c r="D83" s="129" t="str">
        <f t="shared" si="1"/>
        <v/>
      </c>
      <c r="E83" s="139"/>
      <c r="F83" s="140"/>
      <c r="G83" s="140"/>
      <c r="H83" s="140"/>
      <c r="I83" s="140"/>
      <c r="J83" s="140"/>
      <c r="K83" s="141"/>
      <c r="L83" s="1"/>
    </row>
    <row r="84" spans="1:12" ht="24.95" customHeight="1" x14ac:dyDescent="0.25">
      <c r="A84" s="169"/>
      <c r="B84" s="171"/>
      <c r="C84" s="170"/>
      <c r="D84" s="129" t="str">
        <f t="shared" si="1"/>
        <v/>
      </c>
      <c r="E84" s="139"/>
      <c r="F84" s="140"/>
      <c r="G84" s="140"/>
      <c r="H84" s="140"/>
      <c r="I84" s="140"/>
      <c r="J84" s="140"/>
      <c r="K84" s="141"/>
      <c r="L84" s="1"/>
    </row>
    <row r="85" spans="1:12" ht="24.95" customHeight="1" x14ac:dyDescent="0.25">
      <c r="A85" s="169"/>
      <c r="B85" s="171"/>
      <c r="C85" s="170"/>
      <c r="D85" s="129" t="str">
        <f t="shared" si="1"/>
        <v/>
      </c>
      <c r="E85" s="139"/>
      <c r="F85" s="140"/>
      <c r="G85" s="140"/>
      <c r="H85" s="140"/>
      <c r="I85" s="140"/>
      <c r="J85" s="140"/>
      <c r="K85" s="141"/>
      <c r="L85" s="1"/>
    </row>
    <row r="86" spans="1:12" ht="24.95" customHeight="1" x14ac:dyDescent="0.25">
      <c r="A86" s="169"/>
      <c r="B86" s="171"/>
      <c r="C86" s="170"/>
      <c r="D86" s="129" t="str">
        <f t="shared" si="1"/>
        <v/>
      </c>
      <c r="E86" s="139"/>
      <c r="F86" s="140"/>
      <c r="G86" s="140"/>
      <c r="H86" s="140"/>
      <c r="I86" s="140"/>
      <c r="J86" s="140"/>
      <c r="K86" s="141"/>
      <c r="L86" s="1"/>
    </row>
    <row r="87" spans="1:12" ht="24.95" customHeight="1" x14ac:dyDescent="0.25">
      <c r="A87" s="169"/>
      <c r="B87" s="171"/>
      <c r="C87" s="170"/>
      <c r="D87" s="129" t="str">
        <f t="shared" si="1"/>
        <v/>
      </c>
      <c r="E87" s="139"/>
      <c r="F87" s="140"/>
      <c r="G87" s="140"/>
      <c r="H87" s="140"/>
      <c r="I87" s="140"/>
      <c r="J87" s="140"/>
      <c r="K87" s="141"/>
      <c r="L87" s="1"/>
    </row>
    <row r="88" spans="1:12" ht="24.95" customHeight="1" x14ac:dyDescent="0.25">
      <c r="A88" s="169"/>
      <c r="B88" s="171"/>
      <c r="C88" s="170"/>
      <c r="D88" s="129" t="str">
        <f t="shared" si="1"/>
        <v/>
      </c>
      <c r="E88" s="139"/>
      <c r="F88" s="140"/>
      <c r="G88" s="140"/>
      <c r="H88" s="140"/>
      <c r="I88" s="140"/>
      <c r="J88" s="140"/>
      <c r="K88" s="141"/>
      <c r="L88" s="1"/>
    </row>
    <row r="89" spans="1:12" ht="24.95" customHeight="1" x14ac:dyDescent="0.25">
      <c r="A89" s="169"/>
      <c r="B89" s="171"/>
      <c r="C89" s="170"/>
      <c r="D89" s="129" t="str">
        <f t="shared" si="1"/>
        <v/>
      </c>
      <c r="E89" s="139"/>
      <c r="F89" s="140"/>
      <c r="G89" s="140"/>
      <c r="H89" s="140"/>
      <c r="I89" s="140"/>
      <c r="J89" s="140"/>
      <c r="K89" s="141"/>
      <c r="L89" s="1"/>
    </row>
    <row r="90" spans="1:12" ht="24.95" customHeight="1" x14ac:dyDescent="0.25">
      <c r="A90" s="169"/>
      <c r="B90" s="171"/>
      <c r="C90" s="170"/>
      <c r="D90" s="129" t="str">
        <f t="shared" si="1"/>
        <v/>
      </c>
      <c r="E90" s="139"/>
      <c r="F90" s="140"/>
      <c r="G90" s="140"/>
      <c r="H90" s="140"/>
      <c r="I90" s="140"/>
      <c r="J90" s="140"/>
      <c r="K90" s="141"/>
      <c r="L90" s="1"/>
    </row>
    <row r="91" spans="1:12" ht="24.95" customHeight="1" x14ac:dyDescent="0.25">
      <c r="A91" s="169"/>
      <c r="B91" s="171"/>
      <c r="C91" s="170"/>
      <c r="D91" s="129" t="str">
        <f t="shared" si="1"/>
        <v/>
      </c>
      <c r="E91" s="139"/>
      <c r="F91" s="140"/>
      <c r="G91" s="140"/>
      <c r="H91" s="140"/>
      <c r="I91" s="140"/>
      <c r="J91" s="140"/>
      <c r="K91" s="141"/>
      <c r="L91" s="1"/>
    </row>
    <row r="92" spans="1:12" ht="24.95" customHeight="1" x14ac:dyDescent="0.25">
      <c r="A92" s="169"/>
      <c r="B92" s="171"/>
      <c r="C92" s="170"/>
      <c r="D92" s="129" t="str">
        <f t="shared" si="1"/>
        <v/>
      </c>
      <c r="E92" s="139"/>
      <c r="F92" s="140"/>
      <c r="G92" s="140"/>
      <c r="H92" s="140"/>
      <c r="I92" s="140"/>
      <c r="J92" s="140"/>
      <c r="K92" s="141"/>
      <c r="L92" s="1"/>
    </row>
    <row r="93" spans="1:12" ht="24.95" customHeight="1" x14ac:dyDescent="0.25">
      <c r="A93" s="169"/>
      <c r="B93" s="171"/>
      <c r="C93" s="170"/>
      <c r="D93" s="129" t="str">
        <f t="shared" si="1"/>
        <v/>
      </c>
      <c r="E93" s="139"/>
      <c r="F93" s="140"/>
      <c r="G93" s="140"/>
      <c r="H93" s="140"/>
      <c r="I93" s="140"/>
      <c r="J93" s="140"/>
      <c r="K93" s="141"/>
      <c r="L93" s="1"/>
    </row>
    <row r="94" spans="1:12" ht="24.95" customHeight="1" thickBot="1" x14ac:dyDescent="0.3">
      <c r="A94" s="172"/>
      <c r="B94" s="173"/>
      <c r="C94" s="174"/>
      <c r="D94" s="130" t="str">
        <f t="shared" si="1"/>
        <v/>
      </c>
      <c r="E94" s="142"/>
      <c r="F94" s="143"/>
      <c r="G94" s="143"/>
      <c r="H94" s="143"/>
      <c r="I94" s="143"/>
      <c r="J94" s="143"/>
      <c r="K94" s="144"/>
      <c r="L94" s="1"/>
    </row>
    <row r="95" spans="1:12" ht="24.95" customHeight="1" thickBot="1" x14ac:dyDescent="0.3">
      <c r="A95" s="195" t="s">
        <v>129</v>
      </c>
      <c r="B95" s="196"/>
      <c r="C95" s="197"/>
      <c r="D95" s="103">
        <f t="shared" ref="D95:K95" si="2">SUM(D17:D94)</f>
        <v>4328013.7</v>
      </c>
      <c r="E95" s="103">
        <f t="shared" si="2"/>
        <v>1035934.76</v>
      </c>
      <c r="F95" s="103">
        <f t="shared" si="2"/>
        <v>281839.12</v>
      </c>
      <c r="G95" s="103">
        <f t="shared" si="2"/>
        <v>47596.639999999999</v>
      </c>
      <c r="H95" s="103">
        <f t="shared" si="2"/>
        <v>174913.06999999998</v>
      </c>
      <c r="I95" s="103">
        <f t="shared" si="2"/>
        <v>69597.739999999991</v>
      </c>
      <c r="J95" s="103">
        <f t="shared" si="2"/>
        <v>23927.100000000002</v>
      </c>
      <c r="K95" s="103">
        <f t="shared" si="2"/>
        <v>2694205.27</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4">
    <mergeCell ref="A5:E5"/>
    <mergeCell ref="M5:N5"/>
    <mergeCell ref="G6:J6"/>
    <mergeCell ref="M6:N6"/>
    <mergeCell ref="M1:N1"/>
    <mergeCell ref="A2:E4"/>
    <mergeCell ref="G2:J2"/>
    <mergeCell ref="M2:N2"/>
    <mergeCell ref="G3:J3"/>
    <mergeCell ref="M3:N3"/>
    <mergeCell ref="G4:J4"/>
    <mergeCell ref="M4:N4"/>
    <mergeCell ref="A9:A11"/>
    <mergeCell ref="B9:C11"/>
    <mergeCell ref="D9:D11"/>
    <mergeCell ref="M9:N9"/>
    <mergeCell ref="M10:N13"/>
    <mergeCell ref="B12:C12"/>
    <mergeCell ref="E14:K14"/>
    <mergeCell ref="E15:J15"/>
    <mergeCell ref="K15:K16"/>
    <mergeCell ref="N27:N29"/>
    <mergeCell ref="M30:N34"/>
    <mergeCell ref="N25:N26"/>
    <mergeCell ref="N20:N22"/>
    <mergeCell ref="M15:N16"/>
    <mergeCell ref="N23:N24"/>
    <mergeCell ref="M35:N39"/>
    <mergeCell ref="N40:N41"/>
    <mergeCell ref="A95:C95"/>
    <mergeCell ref="N44:N45"/>
    <mergeCell ref="N46:N47"/>
    <mergeCell ref="A80:C80"/>
    <mergeCell ref="N42:N43"/>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7.14062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54" t="s">
        <v>181</v>
      </c>
      <c r="H1" s="55"/>
      <c r="I1" s="55"/>
      <c r="J1" s="55"/>
      <c r="K1" s="56"/>
      <c r="L1" s="83"/>
      <c r="M1" s="205" t="s">
        <v>182</v>
      </c>
      <c r="N1" s="205"/>
    </row>
    <row r="2" spans="1:25" ht="30" customHeight="1" x14ac:dyDescent="0.25">
      <c r="A2" s="227" t="s">
        <v>193</v>
      </c>
      <c r="B2" s="227"/>
      <c r="C2" s="227"/>
      <c r="D2" s="227"/>
      <c r="E2" s="227"/>
      <c r="F2" s="74"/>
      <c r="G2" s="228" t="s">
        <v>140</v>
      </c>
      <c r="H2" s="229"/>
      <c r="I2" s="229"/>
      <c r="J2" s="230"/>
      <c r="K2" s="134">
        <f>D95</f>
        <v>0</v>
      </c>
      <c r="M2" s="194" t="s">
        <v>164</v>
      </c>
      <c r="N2" s="194"/>
    </row>
    <row r="3" spans="1:25" ht="30" customHeight="1" x14ac:dyDescent="0.25">
      <c r="A3" s="227"/>
      <c r="B3" s="227"/>
      <c r="C3" s="227"/>
      <c r="D3" s="227"/>
      <c r="E3" s="227"/>
      <c r="F3" s="74"/>
      <c r="G3" s="231" t="s">
        <v>165</v>
      </c>
      <c r="H3" s="232"/>
      <c r="I3" s="232"/>
      <c r="J3" s="233"/>
      <c r="K3" s="64"/>
      <c r="M3" s="222" t="s">
        <v>130</v>
      </c>
      <c r="N3" s="222"/>
    </row>
    <row r="4" spans="1:25" ht="30" customHeight="1" x14ac:dyDescent="0.25">
      <c r="A4" s="227"/>
      <c r="B4" s="227"/>
      <c r="C4" s="227"/>
      <c r="D4" s="227"/>
      <c r="E4" s="227"/>
      <c r="F4" s="74"/>
      <c r="G4" s="234" t="s">
        <v>2</v>
      </c>
      <c r="H4" s="235"/>
      <c r="I4" s="235"/>
      <c r="J4" s="236"/>
      <c r="K4" s="64"/>
      <c r="L4" s="65"/>
      <c r="M4" s="194" t="s">
        <v>131</v>
      </c>
      <c r="N4" s="194"/>
      <c r="O4" s="61"/>
      <c r="P4" s="61"/>
      <c r="Q4" s="61"/>
      <c r="R4" s="61"/>
      <c r="S4" s="61"/>
      <c r="T4" s="61"/>
      <c r="U4" s="61"/>
      <c r="V4" s="61"/>
      <c r="W4" s="61"/>
      <c r="X4" s="61"/>
      <c r="Y4" s="61"/>
    </row>
    <row r="5" spans="1:25" ht="30" customHeight="1" x14ac:dyDescent="0.25">
      <c r="A5" s="221"/>
      <c r="B5" s="221"/>
      <c r="C5" s="221"/>
      <c r="D5" s="221"/>
      <c r="E5" s="221"/>
      <c r="F5" s="74"/>
      <c r="G5" s="51" t="s">
        <v>3</v>
      </c>
      <c r="H5" s="52"/>
      <c r="I5" s="52"/>
      <c r="J5" s="53"/>
      <c r="K5" s="135">
        <f>SUM(K2:K4)</f>
        <v>0</v>
      </c>
      <c r="L5" s="66"/>
      <c r="M5" s="222" t="s">
        <v>4</v>
      </c>
      <c r="N5" s="222"/>
      <c r="O5" s="61"/>
      <c r="P5" s="61"/>
      <c r="Q5" s="61"/>
      <c r="R5" s="61"/>
      <c r="S5" s="61"/>
      <c r="T5" s="61"/>
      <c r="U5" s="61"/>
      <c r="V5" s="61"/>
      <c r="W5" s="61"/>
      <c r="X5" s="61"/>
      <c r="Y5" s="61"/>
    </row>
    <row r="6" spans="1:25" ht="49.5" customHeight="1" thickBot="1" x14ac:dyDescent="0.3">
      <c r="F6" s="74"/>
      <c r="G6" s="223" t="s">
        <v>166</v>
      </c>
      <c r="H6" s="224"/>
      <c r="I6" s="224"/>
      <c r="J6" s="225"/>
      <c r="K6" s="104"/>
      <c r="L6" s="66"/>
      <c r="M6" s="226" t="s">
        <v>132</v>
      </c>
      <c r="N6" s="226"/>
      <c r="O6" s="67"/>
      <c r="P6" s="67"/>
      <c r="Q6" s="67"/>
      <c r="R6" s="67"/>
      <c r="S6" s="67"/>
      <c r="T6" s="67"/>
      <c r="U6" s="67"/>
      <c r="V6" s="67"/>
      <c r="W6" s="67"/>
      <c r="X6" s="67"/>
      <c r="Y6" s="67"/>
    </row>
    <row r="7" spans="1:25" ht="15" customHeight="1" x14ac:dyDescent="0.25">
      <c r="A7" s="74"/>
      <c r="B7" s="74"/>
      <c r="F7" s="74"/>
      <c r="J7" s="44" t="str">
        <f>IF(K5=K6,"","Check reconciliation amounts. Amounts on lines 4 and 5 should agree.")</f>
        <v/>
      </c>
      <c r="M7" s="45"/>
      <c r="N7" s="46"/>
      <c r="O7" s="68"/>
      <c r="P7" s="68"/>
      <c r="Q7" s="68"/>
      <c r="R7" s="68"/>
      <c r="S7" s="68"/>
      <c r="T7" s="68"/>
      <c r="U7" s="68"/>
      <c r="V7" s="68"/>
      <c r="W7" s="68"/>
      <c r="X7" s="68"/>
      <c r="Y7" s="68"/>
    </row>
    <row r="8" spans="1:25" ht="15" customHeight="1" thickBot="1" x14ac:dyDescent="0.3">
      <c r="M8" s="45"/>
      <c r="N8" s="46"/>
      <c r="O8" s="69"/>
      <c r="P8" s="69"/>
      <c r="Q8" s="69"/>
      <c r="R8" s="69"/>
      <c r="S8" s="69"/>
      <c r="T8" s="69"/>
      <c r="U8" s="69"/>
      <c r="V8" s="69"/>
      <c r="W8" s="69"/>
      <c r="X8" s="69"/>
      <c r="Y8" s="69"/>
    </row>
    <row r="9" spans="1:25" s="74" customFormat="1" ht="24.95" customHeight="1" x14ac:dyDescent="0.25">
      <c r="A9" s="206"/>
      <c r="B9" s="209" t="s">
        <v>149</v>
      </c>
      <c r="C9" s="210"/>
      <c r="D9" s="215" t="s">
        <v>5</v>
      </c>
      <c r="E9" s="70" t="s">
        <v>6</v>
      </c>
      <c r="F9" s="71"/>
      <c r="G9" s="71"/>
      <c r="H9" s="71"/>
      <c r="I9" s="71"/>
      <c r="J9" s="71"/>
      <c r="K9" s="72"/>
      <c r="L9" s="73"/>
      <c r="M9" s="205" t="s">
        <v>133</v>
      </c>
      <c r="N9" s="205"/>
      <c r="O9" s="68"/>
      <c r="P9" s="68"/>
      <c r="Q9" s="68"/>
      <c r="R9" s="68"/>
      <c r="S9" s="68"/>
      <c r="T9" s="68"/>
      <c r="U9" s="68"/>
      <c r="V9" s="68"/>
      <c r="W9" s="68"/>
      <c r="X9" s="68"/>
      <c r="Y9" s="68"/>
    </row>
    <row r="10" spans="1:25" s="74" customFormat="1" ht="24.95" customHeight="1" x14ac:dyDescent="0.25">
      <c r="A10" s="207"/>
      <c r="B10" s="211"/>
      <c r="C10" s="212"/>
      <c r="D10" s="216"/>
      <c r="E10" s="75" t="s">
        <v>234</v>
      </c>
      <c r="F10" s="76"/>
      <c r="G10" s="76"/>
      <c r="H10" s="76"/>
      <c r="I10" s="76"/>
      <c r="J10" s="76"/>
      <c r="K10" s="77"/>
      <c r="L10" s="73"/>
      <c r="M10" s="218" t="s">
        <v>191</v>
      </c>
      <c r="N10" s="219"/>
      <c r="O10" s="78"/>
      <c r="P10" s="78"/>
      <c r="Q10" s="78"/>
      <c r="R10" s="78"/>
      <c r="S10" s="78"/>
      <c r="T10" s="78"/>
      <c r="U10" s="78"/>
      <c r="V10" s="78"/>
      <c r="W10" s="78"/>
      <c r="X10" s="78"/>
      <c r="Y10" s="78"/>
    </row>
    <row r="11" spans="1:25" s="74" customFormat="1" ht="30.75" customHeight="1" thickBot="1" x14ac:dyDescent="0.3">
      <c r="A11" s="208"/>
      <c r="B11" s="213"/>
      <c r="C11" s="214"/>
      <c r="D11" s="217"/>
      <c r="E11" s="75" t="s">
        <v>167</v>
      </c>
      <c r="F11" s="76"/>
      <c r="G11" s="76"/>
      <c r="H11" s="76"/>
      <c r="I11" s="76"/>
      <c r="J11" s="76"/>
      <c r="K11" s="77"/>
      <c r="L11" s="79"/>
      <c r="M11" s="219"/>
      <c r="N11" s="219"/>
      <c r="O11" s="78"/>
      <c r="P11" s="78"/>
      <c r="Q11" s="78"/>
      <c r="R11" s="78"/>
      <c r="S11" s="78"/>
      <c r="T11" s="78"/>
      <c r="U11" s="78"/>
      <c r="V11" s="78"/>
      <c r="W11" s="78"/>
      <c r="X11" s="78"/>
      <c r="Y11" s="78"/>
    </row>
    <row r="12" spans="1:25" s="74" customFormat="1" ht="35.1" customHeight="1" thickBot="1" x14ac:dyDescent="0.3">
      <c r="A12" s="50" t="s">
        <v>168</v>
      </c>
      <c r="B12" s="237" t="str">
        <f>Central!B12</f>
        <v>CAVIT- Central Arizona Valley Institute of Technology</v>
      </c>
      <c r="C12" s="237"/>
      <c r="D12" s="191" t="str">
        <f>Central!D12</f>
        <v>110801</v>
      </c>
      <c r="E12" s="80" t="s">
        <v>148</v>
      </c>
      <c r="F12" s="81"/>
      <c r="G12" s="81"/>
      <c r="H12" s="81"/>
      <c r="I12" s="81"/>
      <c r="J12" s="81"/>
      <c r="K12" s="82"/>
      <c r="L12" s="83"/>
      <c r="M12" s="219"/>
      <c r="N12" s="219"/>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9"/>
      <c r="N13" s="219"/>
    </row>
    <row r="14" spans="1:25" ht="35.1" customHeight="1" thickBot="1" x14ac:dyDescent="0.3">
      <c r="A14" s="57"/>
      <c r="B14" s="96"/>
      <c r="C14" s="57"/>
      <c r="D14" s="97"/>
      <c r="E14" s="238" t="s">
        <v>201</v>
      </c>
      <c r="F14" s="199"/>
      <c r="G14" s="199"/>
      <c r="H14" s="199"/>
      <c r="I14" s="199"/>
      <c r="J14" s="199"/>
      <c r="K14" s="200"/>
      <c r="M14" s="205" t="s">
        <v>204</v>
      </c>
      <c r="N14" s="205"/>
      <c r="O14" s="87"/>
      <c r="P14" s="87"/>
      <c r="Q14" s="87"/>
      <c r="R14" s="87"/>
      <c r="S14" s="87"/>
      <c r="T14" s="87"/>
      <c r="U14" s="87"/>
      <c r="V14" s="87"/>
      <c r="W14" s="87"/>
      <c r="X14" s="87"/>
      <c r="Y14" s="87"/>
    </row>
    <row r="15" spans="1:25" ht="50.1" customHeight="1" thickBot="1" x14ac:dyDescent="0.3">
      <c r="A15" s="58"/>
      <c r="B15" s="98"/>
      <c r="C15" s="58"/>
      <c r="D15" s="99"/>
      <c r="E15" s="238" t="s">
        <v>9</v>
      </c>
      <c r="F15" s="201"/>
      <c r="G15" s="201"/>
      <c r="H15" s="201"/>
      <c r="I15" s="201"/>
      <c r="J15" s="202"/>
      <c r="K15" s="203" t="s">
        <v>10</v>
      </c>
      <c r="M15" s="205"/>
      <c r="N15" s="205"/>
    </row>
    <row r="16" spans="1:25" s="88" customFormat="1" ht="132" customHeight="1" thickBot="1" x14ac:dyDescent="0.3">
      <c r="A16" s="94" t="s">
        <v>150</v>
      </c>
      <c r="B16" s="100" t="s">
        <v>135</v>
      </c>
      <c r="C16" s="102" t="s">
        <v>11</v>
      </c>
      <c r="D16" s="101" t="s">
        <v>12</v>
      </c>
      <c r="E16" s="95" t="s">
        <v>13</v>
      </c>
      <c r="F16" s="36" t="s">
        <v>14</v>
      </c>
      <c r="G16" s="36" t="s">
        <v>136</v>
      </c>
      <c r="H16" s="36" t="s">
        <v>137</v>
      </c>
      <c r="I16" s="36" t="s">
        <v>139</v>
      </c>
      <c r="J16" s="37" t="s">
        <v>138</v>
      </c>
      <c r="K16" s="204"/>
      <c r="M16" s="205"/>
      <c r="N16" s="205"/>
    </row>
    <row r="17" spans="1:14" s="89" customFormat="1" ht="24.95" customHeight="1" x14ac:dyDescent="0.25">
      <c r="A17" s="253" t="s">
        <v>15</v>
      </c>
      <c r="B17" s="261">
        <v>301</v>
      </c>
      <c r="C17" s="255" t="s">
        <v>221</v>
      </c>
      <c r="D17" s="128" t="str">
        <f>IF(SUM(E17:K17)&gt;0,(SUM(E17:K17)),"")</f>
        <v/>
      </c>
      <c r="E17" s="136"/>
      <c r="F17" s="137"/>
      <c r="G17" s="137"/>
      <c r="H17" s="137"/>
      <c r="I17" s="137"/>
      <c r="J17" s="137"/>
      <c r="K17" s="138"/>
      <c r="M17" s="92"/>
      <c r="N17" s="43" t="s">
        <v>169</v>
      </c>
    </row>
    <row r="18" spans="1:14" s="89" customFormat="1" ht="24.95" customHeight="1" x14ac:dyDescent="0.25">
      <c r="A18" s="256" t="s">
        <v>16</v>
      </c>
      <c r="B18" s="262">
        <v>302</v>
      </c>
      <c r="C18" s="258" t="s">
        <v>17</v>
      </c>
      <c r="D18" s="129" t="str">
        <f t="shared" ref="D18:D79" si="0">IF(SUM(E18:K18)&gt;0,(SUM(E18:K18)),"")</f>
        <v/>
      </c>
      <c r="E18" s="139"/>
      <c r="F18" s="140"/>
      <c r="G18" s="140"/>
      <c r="H18" s="140"/>
      <c r="I18" s="140"/>
      <c r="J18" s="140"/>
      <c r="K18" s="141"/>
      <c r="M18" s="47"/>
      <c r="N18" s="43" t="s">
        <v>170</v>
      </c>
    </row>
    <row r="19" spans="1:14" s="89" customFormat="1" ht="24.95" customHeight="1" x14ac:dyDescent="0.25">
      <c r="A19" s="256" t="s">
        <v>206</v>
      </c>
      <c r="B19" s="262">
        <v>376</v>
      </c>
      <c r="C19" s="258" t="s">
        <v>207</v>
      </c>
      <c r="D19" s="129"/>
      <c r="E19" s="139"/>
      <c r="F19" s="140"/>
      <c r="G19" s="140"/>
      <c r="H19" s="140"/>
      <c r="I19" s="140"/>
      <c r="J19" s="140"/>
      <c r="K19" s="141"/>
      <c r="M19" s="132"/>
      <c r="N19" s="133"/>
    </row>
    <row r="20" spans="1:14" s="89" customFormat="1" ht="24.95" customHeight="1" x14ac:dyDescent="0.25">
      <c r="A20" s="256" t="s">
        <v>18</v>
      </c>
      <c r="B20" s="262">
        <v>303</v>
      </c>
      <c r="C20" s="258" t="s">
        <v>19</v>
      </c>
      <c r="D20" s="129" t="str">
        <f t="shared" si="0"/>
        <v/>
      </c>
      <c r="E20" s="139"/>
      <c r="F20" s="140"/>
      <c r="G20" s="140"/>
      <c r="H20" s="140"/>
      <c r="I20" s="140"/>
      <c r="J20" s="140"/>
      <c r="K20" s="141"/>
      <c r="M20" s="92"/>
      <c r="N20" s="194" t="s">
        <v>171</v>
      </c>
    </row>
    <row r="21" spans="1:14" s="89" customFormat="1" ht="24.95" customHeight="1" x14ac:dyDescent="0.25">
      <c r="A21" s="256" t="s">
        <v>20</v>
      </c>
      <c r="B21" s="262">
        <v>304</v>
      </c>
      <c r="C21" s="258" t="s">
        <v>21</v>
      </c>
      <c r="D21" s="129" t="str">
        <f t="shared" si="0"/>
        <v/>
      </c>
      <c r="E21" s="139"/>
      <c r="F21" s="140"/>
      <c r="G21" s="140"/>
      <c r="H21" s="140"/>
      <c r="I21" s="140"/>
      <c r="J21" s="140"/>
      <c r="K21" s="141"/>
      <c r="M21" s="92"/>
      <c r="N21" s="194"/>
    </row>
    <row r="22" spans="1:14" s="89" customFormat="1" ht="24.95" customHeight="1" x14ac:dyDescent="0.25">
      <c r="A22" s="256" t="s">
        <v>22</v>
      </c>
      <c r="B22" s="262">
        <v>305</v>
      </c>
      <c r="C22" s="258" t="s">
        <v>23</v>
      </c>
      <c r="D22" s="129" t="str">
        <f t="shared" si="0"/>
        <v/>
      </c>
      <c r="E22" s="139"/>
      <c r="F22" s="140"/>
      <c r="G22" s="140"/>
      <c r="H22" s="140"/>
      <c r="I22" s="140"/>
      <c r="J22" s="140"/>
      <c r="K22" s="141"/>
      <c r="M22" s="92"/>
      <c r="N22" s="194"/>
    </row>
    <row r="23" spans="1:14" s="89" customFormat="1" ht="24.95" customHeight="1" x14ac:dyDescent="0.25">
      <c r="A23" s="256" t="s">
        <v>24</v>
      </c>
      <c r="B23" s="262">
        <v>306</v>
      </c>
      <c r="C23" s="258" t="s">
        <v>25</v>
      </c>
      <c r="D23" s="129" t="str">
        <f t="shared" si="0"/>
        <v/>
      </c>
      <c r="E23" s="139"/>
      <c r="F23" s="140"/>
      <c r="G23" s="140"/>
      <c r="H23" s="140"/>
      <c r="I23" s="140"/>
      <c r="J23" s="140"/>
      <c r="K23" s="141"/>
      <c r="M23" s="92"/>
      <c r="N23" s="194" t="s">
        <v>172</v>
      </c>
    </row>
    <row r="24" spans="1:14" s="89" customFormat="1" ht="24.95" customHeight="1" x14ac:dyDescent="0.25">
      <c r="A24" s="256" t="s">
        <v>26</v>
      </c>
      <c r="B24" s="262">
        <v>307</v>
      </c>
      <c r="C24" s="258" t="s">
        <v>27</v>
      </c>
      <c r="D24" s="129" t="str">
        <f t="shared" si="0"/>
        <v/>
      </c>
      <c r="E24" s="139"/>
      <c r="F24" s="140"/>
      <c r="G24" s="140"/>
      <c r="H24" s="140"/>
      <c r="I24" s="140"/>
      <c r="J24" s="140"/>
      <c r="K24" s="141"/>
      <c r="M24" s="92"/>
      <c r="N24" s="194"/>
    </row>
    <row r="25" spans="1:14" s="89" customFormat="1" ht="24.95" customHeight="1" x14ac:dyDescent="0.25">
      <c r="A25" s="256" t="s">
        <v>28</v>
      </c>
      <c r="B25" s="262">
        <v>309</v>
      </c>
      <c r="C25" s="258" t="s">
        <v>29</v>
      </c>
      <c r="D25" s="129" t="str">
        <f t="shared" si="0"/>
        <v/>
      </c>
      <c r="E25" s="139"/>
      <c r="F25" s="140"/>
      <c r="G25" s="140"/>
      <c r="H25" s="140"/>
      <c r="I25" s="140"/>
      <c r="J25" s="140"/>
      <c r="K25" s="141"/>
      <c r="M25" s="92"/>
      <c r="N25" s="194" t="s">
        <v>173</v>
      </c>
    </row>
    <row r="26" spans="1:14" s="89" customFormat="1" ht="24.95" customHeight="1" x14ac:dyDescent="0.25">
      <c r="A26" s="256" t="s">
        <v>30</v>
      </c>
      <c r="B26" s="262">
        <v>310</v>
      </c>
      <c r="C26" s="258" t="s">
        <v>31</v>
      </c>
      <c r="D26" s="129" t="str">
        <f t="shared" si="0"/>
        <v/>
      </c>
      <c r="E26" s="139"/>
      <c r="F26" s="140"/>
      <c r="G26" s="140"/>
      <c r="H26" s="140"/>
      <c r="I26" s="140"/>
      <c r="J26" s="140"/>
      <c r="K26" s="141"/>
      <c r="M26" s="92"/>
      <c r="N26" s="194"/>
    </row>
    <row r="27" spans="1:14" s="89" customFormat="1" ht="24.95" customHeight="1" x14ac:dyDescent="0.25">
      <c r="A27" s="256" t="s">
        <v>32</v>
      </c>
      <c r="B27" s="262">
        <v>311</v>
      </c>
      <c r="C27" s="258" t="s">
        <v>33</v>
      </c>
      <c r="D27" s="129" t="str">
        <f t="shared" si="0"/>
        <v/>
      </c>
      <c r="E27" s="139"/>
      <c r="F27" s="140"/>
      <c r="G27" s="140"/>
      <c r="H27" s="140"/>
      <c r="I27" s="140"/>
      <c r="J27" s="140"/>
      <c r="K27" s="141"/>
      <c r="M27" s="92"/>
      <c r="N27" s="194" t="s">
        <v>174</v>
      </c>
    </row>
    <row r="28" spans="1:14" s="89" customFormat="1" ht="24.95" customHeight="1" x14ac:dyDescent="0.25">
      <c r="A28" s="256" t="s">
        <v>34</v>
      </c>
      <c r="B28" s="262">
        <v>312</v>
      </c>
      <c r="C28" s="258" t="s">
        <v>35</v>
      </c>
      <c r="D28" s="129" t="str">
        <f t="shared" si="0"/>
        <v/>
      </c>
      <c r="E28" s="139"/>
      <c r="F28" s="140"/>
      <c r="G28" s="140"/>
      <c r="H28" s="140"/>
      <c r="I28" s="140"/>
      <c r="J28" s="140"/>
      <c r="K28" s="141"/>
      <c r="M28" s="92"/>
      <c r="N28" s="194"/>
    </row>
    <row r="29" spans="1:14" s="89" customFormat="1" ht="24.95" customHeight="1" x14ac:dyDescent="0.25">
      <c r="A29" s="256" t="s">
        <v>36</v>
      </c>
      <c r="B29" s="262">
        <v>313</v>
      </c>
      <c r="C29" s="258" t="s">
        <v>208</v>
      </c>
      <c r="D29" s="129" t="str">
        <f t="shared" si="0"/>
        <v/>
      </c>
      <c r="E29" s="139"/>
      <c r="F29" s="140"/>
      <c r="G29" s="140"/>
      <c r="H29" s="140"/>
      <c r="I29" s="140"/>
      <c r="J29" s="140"/>
      <c r="K29" s="141"/>
      <c r="M29" s="92"/>
      <c r="N29" s="194"/>
    </row>
    <row r="30" spans="1:14" s="89" customFormat="1" ht="24.95" customHeight="1" x14ac:dyDescent="0.25">
      <c r="A30" s="256" t="s">
        <v>37</v>
      </c>
      <c r="B30" s="262">
        <v>314</v>
      </c>
      <c r="C30" s="258" t="s">
        <v>209</v>
      </c>
      <c r="D30" s="129" t="str">
        <f t="shared" si="0"/>
        <v/>
      </c>
      <c r="E30" s="139"/>
      <c r="F30" s="140"/>
      <c r="G30" s="140"/>
      <c r="H30" s="140"/>
      <c r="I30" s="140"/>
      <c r="J30" s="140"/>
      <c r="K30" s="141"/>
      <c r="M30" s="194" t="s">
        <v>205</v>
      </c>
      <c r="N30" s="194"/>
    </row>
    <row r="31" spans="1:14" s="89" customFormat="1" ht="24.95" customHeight="1" x14ac:dyDescent="0.25">
      <c r="A31" s="256" t="s">
        <v>38</v>
      </c>
      <c r="B31" s="262">
        <v>315</v>
      </c>
      <c r="C31" s="258" t="s">
        <v>39</v>
      </c>
      <c r="D31" s="129" t="str">
        <f t="shared" si="0"/>
        <v/>
      </c>
      <c r="E31" s="139"/>
      <c r="F31" s="140"/>
      <c r="G31" s="140"/>
      <c r="H31" s="140"/>
      <c r="I31" s="140"/>
      <c r="J31" s="140"/>
      <c r="K31" s="141"/>
      <c r="M31" s="194"/>
      <c r="N31" s="194"/>
    </row>
    <row r="32" spans="1:14" s="89" customFormat="1" ht="24.95" customHeight="1" x14ac:dyDescent="0.25">
      <c r="A32" s="256" t="s">
        <v>40</v>
      </c>
      <c r="B32" s="262">
        <v>316</v>
      </c>
      <c r="C32" s="258" t="s">
        <v>41</v>
      </c>
      <c r="D32" s="129" t="str">
        <f t="shared" si="0"/>
        <v/>
      </c>
      <c r="E32" s="139"/>
      <c r="F32" s="140"/>
      <c r="G32" s="140"/>
      <c r="H32" s="140"/>
      <c r="I32" s="140"/>
      <c r="J32" s="140"/>
      <c r="K32" s="141"/>
      <c r="M32" s="194"/>
      <c r="N32" s="194"/>
    </row>
    <row r="33" spans="1:25" s="89" customFormat="1" ht="24.95" customHeight="1" x14ac:dyDescent="0.25">
      <c r="A33" s="256" t="s">
        <v>42</v>
      </c>
      <c r="B33" s="262">
        <v>317</v>
      </c>
      <c r="C33" s="258" t="s">
        <v>43</v>
      </c>
      <c r="D33" s="129" t="str">
        <f t="shared" si="0"/>
        <v/>
      </c>
      <c r="E33" s="139"/>
      <c r="F33" s="140"/>
      <c r="G33" s="140"/>
      <c r="H33" s="140"/>
      <c r="I33" s="140"/>
      <c r="J33" s="140"/>
      <c r="K33" s="141"/>
      <c r="M33" s="194"/>
      <c r="N33" s="194"/>
    </row>
    <row r="34" spans="1:25" s="89" customFormat="1" ht="24.95" customHeight="1" x14ac:dyDescent="0.25">
      <c r="A34" s="256" t="s">
        <v>44</v>
      </c>
      <c r="B34" s="262">
        <v>318</v>
      </c>
      <c r="C34" s="258" t="s">
        <v>45</v>
      </c>
      <c r="D34" s="129" t="str">
        <f t="shared" si="0"/>
        <v/>
      </c>
      <c r="E34" s="139"/>
      <c r="F34" s="140"/>
      <c r="G34" s="140"/>
      <c r="H34" s="140"/>
      <c r="I34" s="140"/>
      <c r="J34" s="140"/>
      <c r="K34" s="141"/>
      <c r="M34" s="194"/>
      <c r="N34" s="194"/>
    </row>
    <row r="35" spans="1:25" s="89" customFormat="1" ht="24.95" customHeight="1" x14ac:dyDescent="0.25">
      <c r="A35" s="256" t="s">
        <v>46</v>
      </c>
      <c r="B35" s="262">
        <v>319</v>
      </c>
      <c r="C35" s="258" t="s">
        <v>223</v>
      </c>
      <c r="D35" s="129" t="str">
        <f t="shared" si="0"/>
        <v/>
      </c>
      <c r="E35" s="139"/>
      <c r="F35" s="140"/>
      <c r="G35" s="140"/>
      <c r="H35" s="140"/>
      <c r="I35" s="140"/>
      <c r="J35" s="140"/>
      <c r="K35" s="141"/>
      <c r="M35" s="194" t="s">
        <v>175</v>
      </c>
      <c r="N35" s="194"/>
    </row>
    <row r="36" spans="1:25" s="89" customFormat="1" ht="24.95" customHeight="1" x14ac:dyDescent="0.25">
      <c r="A36" s="256" t="s">
        <v>47</v>
      </c>
      <c r="B36" s="262">
        <v>320</v>
      </c>
      <c r="C36" s="258" t="s">
        <v>48</v>
      </c>
      <c r="D36" s="129" t="str">
        <f t="shared" si="0"/>
        <v/>
      </c>
      <c r="E36" s="139"/>
      <c r="F36" s="140"/>
      <c r="G36" s="140"/>
      <c r="H36" s="140"/>
      <c r="I36" s="140"/>
      <c r="J36" s="140"/>
      <c r="K36" s="141"/>
      <c r="M36" s="194"/>
      <c r="N36" s="194"/>
      <c r="P36" s="87"/>
      <c r="Q36" s="87"/>
      <c r="R36" s="87"/>
      <c r="S36" s="87"/>
      <c r="T36" s="87"/>
      <c r="U36" s="87"/>
      <c r="V36" s="87"/>
      <c r="W36" s="87"/>
      <c r="X36" s="87"/>
      <c r="Y36" s="87"/>
    </row>
    <row r="37" spans="1:25" s="89" customFormat="1" ht="24.95" customHeight="1" x14ac:dyDescent="0.25">
      <c r="A37" s="256" t="s">
        <v>49</v>
      </c>
      <c r="B37" s="262">
        <v>321</v>
      </c>
      <c r="C37" s="258" t="s">
        <v>50</v>
      </c>
      <c r="D37" s="129" t="str">
        <f t="shared" si="0"/>
        <v/>
      </c>
      <c r="E37" s="139"/>
      <c r="F37" s="140"/>
      <c r="G37" s="140"/>
      <c r="H37" s="140"/>
      <c r="I37" s="140"/>
      <c r="J37" s="140"/>
      <c r="K37" s="141"/>
      <c r="M37" s="194"/>
      <c r="N37" s="194"/>
    </row>
    <row r="38" spans="1:25" s="89" customFormat="1" ht="24.95" customHeight="1" x14ac:dyDescent="0.25">
      <c r="A38" s="256" t="s">
        <v>51</v>
      </c>
      <c r="B38" s="262">
        <v>322</v>
      </c>
      <c r="C38" s="258" t="s">
        <v>52</v>
      </c>
      <c r="D38" s="129" t="str">
        <f t="shared" si="0"/>
        <v/>
      </c>
      <c r="E38" s="139"/>
      <c r="F38" s="140"/>
      <c r="G38" s="140"/>
      <c r="H38" s="140"/>
      <c r="I38" s="140"/>
      <c r="J38" s="140"/>
      <c r="K38" s="141"/>
      <c r="M38" s="194"/>
      <c r="N38" s="194"/>
    </row>
    <row r="39" spans="1:25" s="89" customFormat="1" ht="24.95" customHeight="1" x14ac:dyDescent="0.25">
      <c r="A39" s="256" t="s">
        <v>53</v>
      </c>
      <c r="B39" s="262">
        <v>345</v>
      </c>
      <c r="C39" s="258" t="s">
        <v>54</v>
      </c>
      <c r="D39" s="129" t="str">
        <f t="shared" si="0"/>
        <v/>
      </c>
      <c r="E39" s="139"/>
      <c r="F39" s="140"/>
      <c r="G39" s="140"/>
      <c r="H39" s="140"/>
      <c r="I39" s="140"/>
      <c r="J39" s="140"/>
      <c r="K39" s="141"/>
      <c r="M39" s="194"/>
      <c r="N39" s="194"/>
    </row>
    <row r="40" spans="1:25" s="89" customFormat="1" ht="24.95" customHeight="1" x14ac:dyDescent="0.25">
      <c r="A40" s="256" t="s">
        <v>55</v>
      </c>
      <c r="B40" s="262">
        <v>323</v>
      </c>
      <c r="C40" s="258" t="s">
        <v>56</v>
      </c>
      <c r="D40" s="129" t="str">
        <f t="shared" si="0"/>
        <v/>
      </c>
      <c r="E40" s="139"/>
      <c r="F40" s="140"/>
      <c r="G40" s="140"/>
      <c r="H40" s="140"/>
      <c r="I40" s="140"/>
      <c r="J40" s="140"/>
      <c r="K40" s="141"/>
      <c r="M40" s="92"/>
      <c r="N40" s="194" t="s">
        <v>176</v>
      </c>
    </row>
    <row r="41" spans="1:25" s="89" customFormat="1" ht="24.95" customHeight="1" x14ac:dyDescent="0.25">
      <c r="A41" s="256" t="s">
        <v>57</v>
      </c>
      <c r="B41" s="262">
        <v>324</v>
      </c>
      <c r="C41" s="258" t="s">
        <v>58</v>
      </c>
      <c r="D41" s="129" t="str">
        <f t="shared" si="0"/>
        <v/>
      </c>
      <c r="E41" s="139"/>
      <c r="F41" s="140"/>
      <c r="G41" s="140"/>
      <c r="H41" s="140"/>
      <c r="I41" s="140"/>
      <c r="J41" s="140"/>
      <c r="K41" s="141"/>
      <c r="M41" s="92"/>
      <c r="N41" s="194"/>
    </row>
    <row r="42" spans="1:25" s="89" customFormat="1" ht="24.95" customHeight="1" x14ac:dyDescent="0.25">
      <c r="A42" s="256" t="s">
        <v>59</v>
      </c>
      <c r="B42" s="262">
        <v>325</v>
      </c>
      <c r="C42" s="258" t="s">
        <v>60</v>
      </c>
      <c r="D42" s="129" t="str">
        <f t="shared" si="0"/>
        <v/>
      </c>
      <c r="E42" s="139"/>
      <c r="F42" s="140"/>
      <c r="G42" s="140"/>
      <c r="H42" s="140"/>
      <c r="I42" s="140"/>
      <c r="J42" s="140"/>
      <c r="K42" s="141"/>
      <c r="M42" s="92"/>
      <c r="N42" s="194" t="s">
        <v>177</v>
      </c>
    </row>
    <row r="43" spans="1:25" s="89" customFormat="1" ht="24.95" customHeight="1" x14ac:dyDescent="0.25">
      <c r="A43" s="256" t="s">
        <v>61</v>
      </c>
      <c r="B43" s="262">
        <v>326</v>
      </c>
      <c r="C43" s="258" t="s">
        <v>62</v>
      </c>
      <c r="D43" s="129" t="str">
        <f t="shared" si="0"/>
        <v/>
      </c>
      <c r="E43" s="139"/>
      <c r="F43" s="140"/>
      <c r="G43" s="140"/>
      <c r="H43" s="140"/>
      <c r="I43" s="140"/>
      <c r="J43" s="140"/>
      <c r="K43" s="141"/>
      <c r="M43" s="92"/>
      <c r="N43" s="194"/>
    </row>
    <row r="44" spans="1:25" s="89" customFormat="1" ht="35.25" customHeight="1" x14ac:dyDescent="0.25">
      <c r="A44" s="256" t="s">
        <v>63</v>
      </c>
      <c r="B44" s="262">
        <v>327</v>
      </c>
      <c r="C44" s="258" t="s">
        <v>241</v>
      </c>
      <c r="D44" s="129" t="str">
        <f t="shared" si="0"/>
        <v/>
      </c>
      <c r="E44" s="139"/>
      <c r="F44" s="140"/>
      <c r="G44" s="140"/>
      <c r="H44" s="140"/>
      <c r="I44" s="140"/>
      <c r="J44" s="140"/>
      <c r="K44" s="141"/>
      <c r="M44" s="92"/>
      <c r="N44" s="194" t="s">
        <v>178</v>
      </c>
    </row>
    <row r="45" spans="1:25" s="89" customFormat="1" ht="24.95" customHeight="1" x14ac:dyDescent="0.25">
      <c r="A45" s="256" t="s">
        <v>65</v>
      </c>
      <c r="B45" s="262">
        <v>328</v>
      </c>
      <c r="C45" s="258" t="s">
        <v>66</v>
      </c>
      <c r="D45" s="129" t="str">
        <f t="shared" si="0"/>
        <v/>
      </c>
      <c r="E45" s="139"/>
      <c r="F45" s="140"/>
      <c r="G45" s="140"/>
      <c r="H45" s="140"/>
      <c r="I45" s="140"/>
      <c r="J45" s="140"/>
      <c r="K45" s="141"/>
      <c r="M45" s="92"/>
      <c r="N45" s="194"/>
    </row>
    <row r="46" spans="1:25" s="89" customFormat="1" ht="24.95" customHeight="1" x14ac:dyDescent="0.25">
      <c r="A46" s="256" t="s">
        <v>67</v>
      </c>
      <c r="B46" s="262">
        <v>329</v>
      </c>
      <c r="C46" s="258" t="s">
        <v>68</v>
      </c>
      <c r="D46" s="129" t="str">
        <f t="shared" si="0"/>
        <v/>
      </c>
      <c r="E46" s="139"/>
      <c r="F46" s="140"/>
      <c r="G46" s="140"/>
      <c r="H46" s="140"/>
      <c r="I46" s="140"/>
      <c r="J46" s="140"/>
      <c r="K46" s="141"/>
      <c r="M46" s="92"/>
      <c r="N46" s="194" t="s">
        <v>179</v>
      </c>
    </row>
    <row r="47" spans="1:25" s="89" customFormat="1" ht="24.95" customHeight="1" x14ac:dyDescent="0.25">
      <c r="A47" s="256" t="s">
        <v>69</v>
      </c>
      <c r="B47" s="262">
        <v>330</v>
      </c>
      <c r="C47" s="258" t="s">
        <v>213</v>
      </c>
      <c r="D47" s="129" t="str">
        <f t="shared" si="0"/>
        <v/>
      </c>
      <c r="E47" s="139"/>
      <c r="F47" s="140"/>
      <c r="G47" s="140"/>
      <c r="H47" s="140"/>
      <c r="I47" s="140"/>
      <c r="J47" s="140"/>
      <c r="K47" s="141"/>
      <c r="M47" s="92"/>
      <c r="N47" s="194"/>
    </row>
    <row r="48" spans="1:25" s="89" customFormat="1" ht="24.95" customHeight="1" x14ac:dyDescent="0.25">
      <c r="A48" s="256" t="s">
        <v>72</v>
      </c>
      <c r="B48" s="262">
        <v>333</v>
      </c>
      <c r="C48" s="258" t="s">
        <v>73</v>
      </c>
      <c r="D48" s="129" t="str">
        <f t="shared" si="0"/>
        <v/>
      </c>
      <c r="E48" s="139"/>
      <c r="F48" s="140"/>
      <c r="G48" s="140"/>
      <c r="H48" s="140"/>
      <c r="I48" s="140"/>
      <c r="J48" s="140"/>
      <c r="K48" s="141"/>
      <c r="M48" s="92"/>
      <c r="N48" s="132"/>
    </row>
    <row r="49" spans="1:14" s="89" customFormat="1" ht="24.95" customHeight="1" x14ac:dyDescent="0.25">
      <c r="A49" s="256" t="s">
        <v>74</v>
      </c>
      <c r="B49" s="262">
        <v>334</v>
      </c>
      <c r="C49" s="258" t="s">
        <v>222</v>
      </c>
      <c r="D49" s="129" t="str">
        <f t="shared" si="0"/>
        <v/>
      </c>
      <c r="E49" s="139"/>
      <c r="F49" s="140"/>
      <c r="G49" s="140"/>
      <c r="H49" s="140"/>
      <c r="I49" s="140"/>
      <c r="J49" s="140"/>
      <c r="K49" s="141"/>
      <c r="M49" s="92"/>
      <c r="N49" s="43" t="s">
        <v>134</v>
      </c>
    </row>
    <row r="50" spans="1:14" s="89" customFormat="1" ht="24.95" customHeight="1" x14ac:dyDescent="0.25">
      <c r="A50" s="256" t="s">
        <v>75</v>
      </c>
      <c r="B50" s="262">
        <v>335</v>
      </c>
      <c r="C50" s="258" t="s">
        <v>210</v>
      </c>
      <c r="D50" s="129" t="str">
        <f t="shared" si="0"/>
        <v/>
      </c>
      <c r="E50" s="139"/>
      <c r="F50" s="140"/>
      <c r="G50" s="140"/>
      <c r="H50" s="140"/>
      <c r="I50" s="140"/>
      <c r="J50" s="140"/>
      <c r="K50" s="141"/>
      <c r="M50" s="92"/>
      <c r="N50" s="47"/>
    </row>
    <row r="51" spans="1:14" s="89" customFormat="1" ht="24.95" customHeight="1" x14ac:dyDescent="0.25">
      <c r="A51" s="256" t="s">
        <v>76</v>
      </c>
      <c r="B51" s="262">
        <v>336</v>
      </c>
      <c r="C51" s="258" t="s">
        <v>77</v>
      </c>
      <c r="D51" s="129" t="str">
        <f t="shared" si="0"/>
        <v/>
      </c>
      <c r="E51" s="139"/>
      <c r="F51" s="140"/>
      <c r="G51" s="140"/>
      <c r="H51" s="140"/>
      <c r="I51" s="140"/>
      <c r="J51" s="140"/>
      <c r="K51" s="141"/>
      <c r="M51" s="43" t="s">
        <v>78</v>
      </c>
      <c r="N51" s="92"/>
    </row>
    <row r="52" spans="1:14" s="89" customFormat="1" ht="24.95" customHeight="1" x14ac:dyDescent="0.25">
      <c r="A52" s="256" t="s">
        <v>70</v>
      </c>
      <c r="B52" s="262">
        <v>332</v>
      </c>
      <c r="C52" s="258" t="s">
        <v>71</v>
      </c>
      <c r="D52" s="129"/>
      <c r="E52" s="139"/>
      <c r="F52" s="140"/>
      <c r="G52" s="140"/>
      <c r="H52" s="140"/>
      <c r="I52" s="140"/>
      <c r="J52" s="140"/>
      <c r="K52" s="141"/>
      <c r="M52" s="133"/>
      <c r="N52" s="92"/>
    </row>
    <row r="53" spans="1:14" s="89" customFormat="1" ht="24.95" customHeight="1" x14ac:dyDescent="0.25">
      <c r="A53" s="256" t="s">
        <v>79</v>
      </c>
      <c r="B53" s="262">
        <v>337</v>
      </c>
      <c r="C53" s="258" t="s">
        <v>211</v>
      </c>
      <c r="D53" s="129" t="str">
        <f t="shared" si="0"/>
        <v/>
      </c>
      <c r="E53" s="139"/>
      <c r="F53" s="140"/>
      <c r="G53" s="140"/>
      <c r="H53" s="140"/>
      <c r="I53" s="140"/>
      <c r="J53" s="140"/>
      <c r="K53" s="141"/>
      <c r="M53" s="92"/>
      <c r="N53" s="92"/>
    </row>
    <row r="54" spans="1:14" s="89" customFormat="1" ht="24.95" customHeight="1" x14ac:dyDescent="0.25">
      <c r="A54" s="256" t="s">
        <v>81</v>
      </c>
      <c r="B54" s="262">
        <v>339</v>
      </c>
      <c r="C54" s="258" t="s">
        <v>82</v>
      </c>
      <c r="D54" s="129" t="str">
        <f t="shared" si="0"/>
        <v/>
      </c>
      <c r="E54" s="139"/>
      <c r="F54" s="140"/>
      <c r="G54" s="140"/>
      <c r="H54" s="140"/>
      <c r="I54" s="140"/>
      <c r="J54" s="140"/>
      <c r="K54" s="141"/>
      <c r="M54" s="92"/>
      <c r="N54" s="92"/>
    </row>
    <row r="55" spans="1:14" s="89" customFormat="1" ht="24.95" customHeight="1" x14ac:dyDescent="0.25">
      <c r="A55" s="256" t="s">
        <v>83</v>
      </c>
      <c r="B55" s="262">
        <v>340</v>
      </c>
      <c r="C55" s="258" t="s">
        <v>84</v>
      </c>
      <c r="D55" s="129" t="str">
        <f t="shared" si="0"/>
        <v/>
      </c>
      <c r="E55" s="139"/>
      <c r="F55" s="140"/>
      <c r="G55" s="140"/>
      <c r="H55" s="140"/>
      <c r="I55" s="140"/>
      <c r="J55" s="140"/>
      <c r="K55" s="141"/>
      <c r="M55" s="92"/>
      <c r="N55" s="92"/>
    </row>
    <row r="56" spans="1:14" s="89" customFormat="1" ht="24.95" customHeight="1" x14ac:dyDescent="0.25">
      <c r="A56" s="256" t="s">
        <v>85</v>
      </c>
      <c r="B56" s="262">
        <v>341</v>
      </c>
      <c r="C56" s="258" t="s">
        <v>86</v>
      </c>
      <c r="D56" s="129" t="str">
        <f t="shared" si="0"/>
        <v/>
      </c>
      <c r="E56" s="139"/>
      <c r="F56" s="140"/>
      <c r="G56" s="140"/>
      <c r="H56" s="140"/>
      <c r="I56" s="140"/>
      <c r="J56" s="140"/>
      <c r="K56" s="141"/>
      <c r="M56" s="92"/>
      <c r="N56" s="92"/>
    </row>
    <row r="57" spans="1:14" s="89" customFormat="1" ht="24.95" customHeight="1" x14ac:dyDescent="0.25">
      <c r="A57" s="256" t="s">
        <v>212</v>
      </c>
      <c r="B57" s="262">
        <v>373</v>
      </c>
      <c r="C57" s="258" t="s">
        <v>214</v>
      </c>
      <c r="D57" s="129"/>
      <c r="E57" s="139"/>
      <c r="F57" s="140"/>
      <c r="G57" s="140"/>
      <c r="H57" s="140"/>
      <c r="I57" s="140"/>
      <c r="J57" s="140"/>
      <c r="K57" s="141"/>
      <c r="M57" s="92"/>
      <c r="N57" s="92"/>
    </row>
    <row r="58" spans="1:14" s="89" customFormat="1" ht="24.95" customHeight="1" x14ac:dyDescent="0.25">
      <c r="A58" s="256" t="s">
        <v>87</v>
      </c>
      <c r="B58" s="262">
        <v>342</v>
      </c>
      <c r="C58" s="258" t="s">
        <v>88</v>
      </c>
      <c r="D58" s="129" t="str">
        <f t="shared" si="0"/>
        <v/>
      </c>
      <c r="E58" s="139"/>
      <c r="F58" s="140"/>
      <c r="G58" s="140"/>
      <c r="H58" s="140"/>
      <c r="I58" s="140"/>
      <c r="J58" s="140"/>
      <c r="K58" s="141"/>
      <c r="M58" s="92"/>
      <c r="N58" s="92"/>
    </row>
    <row r="59" spans="1:14" s="89" customFormat="1" ht="24.95" customHeight="1" x14ac:dyDescent="0.25">
      <c r="A59" s="256" t="s">
        <v>89</v>
      </c>
      <c r="B59" s="262">
        <v>343</v>
      </c>
      <c r="C59" s="258" t="s">
        <v>90</v>
      </c>
      <c r="D59" s="129" t="str">
        <f t="shared" si="0"/>
        <v/>
      </c>
      <c r="E59" s="139"/>
      <c r="F59" s="140"/>
      <c r="G59" s="140"/>
      <c r="H59" s="140"/>
      <c r="I59" s="140"/>
      <c r="J59" s="140"/>
      <c r="K59" s="141"/>
      <c r="M59" s="92"/>
      <c r="N59" s="92"/>
    </row>
    <row r="60" spans="1:14" s="88" customFormat="1" ht="24.95" customHeight="1" x14ac:dyDescent="0.25">
      <c r="A60" s="256" t="s">
        <v>91</v>
      </c>
      <c r="B60" s="262">
        <v>344</v>
      </c>
      <c r="C60" s="258" t="s">
        <v>92</v>
      </c>
      <c r="D60" s="129" t="str">
        <f t="shared" si="0"/>
        <v/>
      </c>
      <c r="E60" s="139"/>
      <c r="F60" s="140"/>
      <c r="G60" s="140"/>
      <c r="H60" s="140"/>
      <c r="I60" s="140"/>
      <c r="J60" s="140"/>
      <c r="K60" s="141"/>
      <c r="M60" s="92"/>
      <c r="N60" s="38"/>
    </row>
    <row r="61" spans="1:14" ht="24.95" customHeight="1" x14ac:dyDescent="0.25">
      <c r="A61" s="256" t="s">
        <v>93</v>
      </c>
      <c r="B61" s="262">
        <v>346</v>
      </c>
      <c r="C61" s="258" t="s">
        <v>94</v>
      </c>
      <c r="D61" s="129" t="str">
        <f t="shared" si="0"/>
        <v/>
      </c>
      <c r="E61" s="139"/>
      <c r="F61" s="140"/>
      <c r="G61" s="140"/>
      <c r="H61" s="140"/>
      <c r="I61" s="140"/>
      <c r="J61" s="140"/>
      <c r="K61" s="141"/>
      <c r="L61" s="62"/>
      <c r="M61" s="38"/>
    </row>
    <row r="62" spans="1:14" ht="24.95" customHeight="1" x14ac:dyDescent="0.25">
      <c r="A62" s="256" t="s">
        <v>95</v>
      </c>
      <c r="B62" s="262">
        <v>347</v>
      </c>
      <c r="C62" s="258" t="s">
        <v>215</v>
      </c>
      <c r="D62" s="129" t="str">
        <f t="shared" si="0"/>
        <v/>
      </c>
      <c r="E62" s="139"/>
      <c r="F62" s="140"/>
      <c r="G62" s="140"/>
      <c r="H62" s="140"/>
      <c r="I62" s="140"/>
      <c r="J62" s="140"/>
      <c r="K62" s="141"/>
      <c r="L62" s="62"/>
    </row>
    <row r="63" spans="1:14" ht="24.95" customHeight="1" x14ac:dyDescent="0.25">
      <c r="A63" s="256" t="s">
        <v>115</v>
      </c>
      <c r="B63" s="262">
        <v>358</v>
      </c>
      <c r="C63" s="258" t="s">
        <v>216</v>
      </c>
      <c r="D63" s="129"/>
      <c r="E63" s="139"/>
      <c r="F63" s="140"/>
      <c r="G63" s="140"/>
      <c r="H63" s="140"/>
      <c r="I63" s="140"/>
      <c r="J63" s="140"/>
      <c r="K63" s="141"/>
      <c r="L63" s="62"/>
    </row>
    <row r="64" spans="1:14" ht="24.95" customHeight="1" x14ac:dyDescent="0.25">
      <c r="A64" s="256" t="s">
        <v>96</v>
      </c>
      <c r="B64" s="262">
        <v>348</v>
      </c>
      <c r="C64" s="258" t="s">
        <v>97</v>
      </c>
      <c r="D64" s="129" t="str">
        <f t="shared" si="0"/>
        <v/>
      </c>
      <c r="E64" s="139"/>
      <c r="F64" s="140"/>
      <c r="G64" s="140"/>
      <c r="H64" s="140"/>
      <c r="I64" s="140"/>
      <c r="J64" s="140"/>
      <c r="K64" s="141"/>
      <c r="L64" s="62"/>
    </row>
    <row r="65" spans="1:12" ht="24.95" customHeight="1" x14ac:dyDescent="0.25">
      <c r="A65" s="256" t="s">
        <v>98</v>
      </c>
      <c r="B65" s="262">
        <v>349</v>
      </c>
      <c r="C65" s="258" t="s">
        <v>99</v>
      </c>
      <c r="D65" s="129" t="str">
        <f t="shared" si="0"/>
        <v/>
      </c>
      <c r="E65" s="139"/>
      <c r="F65" s="140"/>
      <c r="G65" s="140"/>
      <c r="H65" s="140"/>
      <c r="I65" s="140"/>
      <c r="J65" s="140"/>
      <c r="K65" s="141"/>
      <c r="L65" s="62"/>
    </row>
    <row r="66" spans="1:12" ht="24.95" customHeight="1" x14ac:dyDescent="0.25">
      <c r="A66" s="256" t="s">
        <v>100</v>
      </c>
      <c r="B66" s="262">
        <v>350</v>
      </c>
      <c r="C66" s="258" t="s">
        <v>101</v>
      </c>
      <c r="D66" s="129" t="str">
        <f t="shared" si="0"/>
        <v/>
      </c>
      <c r="E66" s="139"/>
      <c r="F66" s="140"/>
      <c r="G66" s="140"/>
      <c r="H66" s="140"/>
      <c r="I66" s="140"/>
      <c r="J66" s="140"/>
      <c r="K66" s="141"/>
      <c r="L66" s="62"/>
    </row>
    <row r="67" spans="1:12" ht="24.95" customHeight="1" x14ac:dyDescent="0.25">
      <c r="A67" s="256" t="s">
        <v>80</v>
      </c>
      <c r="B67" s="262">
        <v>338</v>
      </c>
      <c r="C67" s="258" t="s">
        <v>217</v>
      </c>
      <c r="D67" s="129"/>
      <c r="E67" s="139"/>
      <c r="F67" s="140"/>
      <c r="G67" s="140"/>
      <c r="H67" s="140"/>
      <c r="I67" s="140"/>
      <c r="J67" s="140"/>
      <c r="K67" s="141"/>
      <c r="L67" s="62"/>
    </row>
    <row r="68" spans="1:12" ht="24.95" customHeight="1" x14ac:dyDescent="0.25">
      <c r="A68" s="256" t="s">
        <v>102</v>
      </c>
      <c r="B68" s="262">
        <v>351</v>
      </c>
      <c r="C68" s="258" t="s">
        <v>218</v>
      </c>
      <c r="D68" s="129" t="str">
        <f t="shared" si="0"/>
        <v/>
      </c>
      <c r="E68" s="139"/>
      <c r="F68" s="140"/>
      <c r="G68" s="140"/>
      <c r="H68" s="140"/>
      <c r="I68" s="140"/>
      <c r="J68" s="140"/>
      <c r="K68" s="141"/>
      <c r="L68" s="62"/>
    </row>
    <row r="69" spans="1:12" ht="24.95" customHeight="1" x14ac:dyDescent="0.25">
      <c r="A69" s="256" t="s">
        <v>103</v>
      </c>
      <c r="B69" s="262">
        <v>352</v>
      </c>
      <c r="C69" s="258" t="s">
        <v>104</v>
      </c>
      <c r="D69" s="129" t="str">
        <f t="shared" si="0"/>
        <v/>
      </c>
      <c r="E69" s="139"/>
      <c r="F69" s="140"/>
      <c r="G69" s="140"/>
      <c r="H69" s="140"/>
      <c r="I69" s="140"/>
      <c r="J69" s="140"/>
      <c r="K69" s="141"/>
      <c r="L69" s="62"/>
    </row>
    <row r="70" spans="1:12" ht="24.95" customHeight="1" x14ac:dyDescent="0.25">
      <c r="A70" s="256" t="s">
        <v>105</v>
      </c>
      <c r="B70" s="262">
        <v>353</v>
      </c>
      <c r="C70" s="258" t="s">
        <v>106</v>
      </c>
      <c r="D70" s="129" t="str">
        <f t="shared" si="0"/>
        <v/>
      </c>
      <c r="E70" s="139"/>
      <c r="F70" s="140"/>
      <c r="G70" s="140"/>
      <c r="H70" s="140"/>
      <c r="I70" s="140"/>
      <c r="J70" s="140"/>
      <c r="K70" s="141"/>
      <c r="L70" s="62"/>
    </row>
    <row r="71" spans="1:12" ht="24.95" customHeight="1" x14ac:dyDescent="0.25">
      <c r="A71" s="256" t="s">
        <v>107</v>
      </c>
      <c r="B71" s="262">
        <v>354</v>
      </c>
      <c r="C71" s="258" t="s">
        <v>108</v>
      </c>
      <c r="D71" s="129" t="str">
        <f t="shared" si="0"/>
        <v/>
      </c>
      <c r="E71" s="139"/>
      <c r="F71" s="140"/>
      <c r="G71" s="140"/>
      <c r="H71" s="140"/>
      <c r="I71" s="140"/>
      <c r="J71" s="140"/>
      <c r="K71" s="141"/>
      <c r="L71" s="62"/>
    </row>
    <row r="72" spans="1:12" ht="24.95" customHeight="1" x14ac:dyDescent="0.25">
      <c r="A72" s="256" t="s">
        <v>109</v>
      </c>
      <c r="B72" s="262">
        <v>355</v>
      </c>
      <c r="C72" s="258" t="s">
        <v>110</v>
      </c>
      <c r="D72" s="129" t="str">
        <f t="shared" si="0"/>
        <v/>
      </c>
      <c r="E72" s="139"/>
      <c r="F72" s="140"/>
      <c r="G72" s="140"/>
      <c r="H72" s="140"/>
      <c r="I72" s="140"/>
      <c r="J72" s="140"/>
      <c r="K72" s="141"/>
      <c r="L72" s="62"/>
    </row>
    <row r="73" spans="1:12" ht="24.95" customHeight="1" x14ac:dyDescent="0.25">
      <c r="A73" s="256" t="s">
        <v>111</v>
      </c>
      <c r="B73" s="262">
        <v>356</v>
      </c>
      <c r="C73" s="258" t="s">
        <v>112</v>
      </c>
      <c r="D73" s="129" t="str">
        <f t="shared" si="0"/>
        <v/>
      </c>
      <c r="E73" s="139"/>
      <c r="F73" s="140"/>
      <c r="G73" s="140"/>
      <c r="H73" s="140"/>
      <c r="I73" s="140"/>
      <c r="J73" s="140"/>
      <c r="K73" s="141"/>
      <c r="L73" s="62"/>
    </row>
    <row r="74" spans="1:12" ht="24.95" customHeight="1" x14ac:dyDescent="0.25">
      <c r="A74" s="256" t="s">
        <v>113</v>
      </c>
      <c r="B74" s="262">
        <v>357</v>
      </c>
      <c r="C74" s="258" t="s">
        <v>114</v>
      </c>
      <c r="D74" s="129" t="str">
        <f t="shared" si="0"/>
        <v/>
      </c>
      <c r="E74" s="139"/>
      <c r="F74" s="140"/>
      <c r="G74" s="140"/>
      <c r="H74" s="140"/>
      <c r="I74" s="140"/>
      <c r="J74" s="140"/>
      <c r="K74" s="141"/>
      <c r="L74" s="62"/>
    </row>
    <row r="75" spans="1:12" ht="24.95" customHeight="1" x14ac:dyDescent="0.25">
      <c r="A75" s="256" t="s">
        <v>116</v>
      </c>
      <c r="B75" s="262">
        <v>359</v>
      </c>
      <c r="C75" s="258" t="s">
        <v>117</v>
      </c>
      <c r="D75" s="129" t="str">
        <f t="shared" si="0"/>
        <v/>
      </c>
      <c r="E75" s="139"/>
      <c r="F75" s="140"/>
      <c r="G75" s="140"/>
      <c r="H75" s="140"/>
      <c r="I75" s="140"/>
      <c r="J75" s="140"/>
      <c r="K75" s="141"/>
      <c r="L75" s="62"/>
    </row>
    <row r="76" spans="1:12" ht="24.95" customHeight="1" x14ac:dyDescent="0.25">
      <c r="A76" s="256" t="s">
        <v>118</v>
      </c>
      <c r="B76" s="262">
        <v>360</v>
      </c>
      <c r="C76" s="258" t="s">
        <v>119</v>
      </c>
      <c r="D76" s="129" t="str">
        <f t="shared" si="0"/>
        <v/>
      </c>
      <c r="E76" s="139"/>
      <c r="F76" s="140"/>
      <c r="G76" s="140"/>
      <c r="H76" s="140"/>
      <c r="I76" s="140"/>
      <c r="J76" s="140"/>
      <c r="K76" s="141"/>
      <c r="L76" s="62"/>
    </row>
    <row r="77" spans="1:12" ht="24.95" customHeight="1" x14ac:dyDescent="0.25">
      <c r="A77" s="256" t="s">
        <v>120</v>
      </c>
      <c r="B77" s="262">
        <v>361</v>
      </c>
      <c r="C77" s="258" t="s">
        <v>219</v>
      </c>
      <c r="D77" s="129" t="str">
        <f t="shared" si="0"/>
        <v/>
      </c>
      <c r="E77" s="139"/>
      <c r="F77" s="140"/>
      <c r="G77" s="140"/>
      <c r="H77" s="140"/>
      <c r="I77" s="140"/>
      <c r="J77" s="140"/>
      <c r="K77" s="141"/>
      <c r="L77" s="62"/>
    </row>
    <row r="78" spans="1:12" ht="24.95" customHeight="1" x14ac:dyDescent="0.25">
      <c r="A78" s="256" t="s">
        <v>121</v>
      </c>
      <c r="B78" s="262">
        <v>362</v>
      </c>
      <c r="C78" s="258" t="s">
        <v>122</v>
      </c>
      <c r="D78" s="129" t="str">
        <f t="shared" si="0"/>
        <v/>
      </c>
      <c r="E78" s="139"/>
      <c r="F78" s="140"/>
      <c r="G78" s="140"/>
      <c r="H78" s="140"/>
      <c r="I78" s="140"/>
      <c r="J78" s="140"/>
      <c r="K78" s="141"/>
      <c r="L78" s="62"/>
    </row>
    <row r="79" spans="1:12" ht="24.95" customHeight="1" x14ac:dyDescent="0.25">
      <c r="A79" s="256" t="s">
        <v>123</v>
      </c>
      <c r="B79" s="262">
        <v>364</v>
      </c>
      <c r="C79" s="258" t="s">
        <v>220</v>
      </c>
      <c r="D79" s="129" t="str">
        <f t="shared" si="0"/>
        <v/>
      </c>
      <c r="E79" s="139"/>
      <c r="F79" s="140"/>
      <c r="G79" s="140"/>
      <c r="H79" s="140"/>
      <c r="I79" s="140"/>
      <c r="J79" s="140"/>
      <c r="K79" s="141"/>
      <c r="L79" s="62"/>
    </row>
    <row r="80" spans="1:12" ht="46.5" customHeight="1" x14ac:dyDescent="0.25">
      <c r="A80" s="259" t="s">
        <v>180</v>
      </c>
      <c r="B80" s="260"/>
      <c r="C80" s="260"/>
      <c r="D80" s="129"/>
      <c r="E80" s="139"/>
      <c r="F80" s="140"/>
      <c r="G80" s="140"/>
      <c r="H80" s="140"/>
      <c r="I80" s="140"/>
      <c r="J80" s="140"/>
      <c r="K80" s="141"/>
      <c r="L80" s="62"/>
    </row>
    <row r="81" spans="1:12" ht="24.95" customHeight="1" x14ac:dyDescent="0.25">
      <c r="A81" s="169"/>
      <c r="B81" s="171"/>
      <c r="C81" s="170"/>
      <c r="D81" s="129" t="str">
        <f t="shared" ref="D81:D94" si="1">IF(SUM(E81:K81)&gt;0,(SUM(E81:K81)),"")</f>
        <v/>
      </c>
      <c r="E81" s="139"/>
      <c r="F81" s="140"/>
      <c r="G81" s="140"/>
      <c r="H81" s="140"/>
      <c r="I81" s="140"/>
      <c r="J81" s="140"/>
      <c r="K81" s="141"/>
      <c r="L81" s="62"/>
    </row>
    <row r="82" spans="1:12" ht="24.95" customHeight="1" x14ac:dyDescent="0.25">
      <c r="A82" s="169"/>
      <c r="B82" s="171"/>
      <c r="C82" s="170"/>
      <c r="D82" s="129" t="str">
        <f t="shared" si="1"/>
        <v/>
      </c>
      <c r="E82" s="139"/>
      <c r="F82" s="140"/>
      <c r="G82" s="140"/>
      <c r="H82" s="140"/>
      <c r="I82" s="140"/>
      <c r="J82" s="140"/>
      <c r="K82" s="141"/>
      <c r="L82" s="62"/>
    </row>
    <row r="83" spans="1:12" ht="24.95" customHeight="1" x14ac:dyDescent="0.25">
      <c r="A83" s="169"/>
      <c r="B83" s="171"/>
      <c r="C83" s="170"/>
      <c r="D83" s="129" t="str">
        <f t="shared" si="1"/>
        <v/>
      </c>
      <c r="E83" s="139"/>
      <c r="F83" s="140"/>
      <c r="G83" s="140"/>
      <c r="H83" s="140"/>
      <c r="I83" s="140"/>
      <c r="J83" s="140"/>
      <c r="K83" s="141"/>
      <c r="L83" s="62"/>
    </row>
    <row r="84" spans="1:12" ht="24.95" customHeight="1" x14ac:dyDescent="0.25">
      <c r="A84" s="169"/>
      <c r="B84" s="171"/>
      <c r="C84" s="170"/>
      <c r="D84" s="129" t="str">
        <f t="shared" si="1"/>
        <v/>
      </c>
      <c r="E84" s="139"/>
      <c r="F84" s="140"/>
      <c r="G84" s="140"/>
      <c r="H84" s="140"/>
      <c r="I84" s="140"/>
      <c r="J84" s="140"/>
      <c r="K84" s="141"/>
      <c r="L84" s="62"/>
    </row>
    <row r="85" spans="1:12" ht="24.95" customHeight="1" x14ac:dyDescent="0.25">
      <c r="A85" s="169"/>
      <c r="B85" s="171"/>
      <c r="C85" s="170"/>
      <c r="D85" s="129" t="str">
        <f t="shared" si="1"/>
        <v/>
      </c>
      <c r="E85" s="139"/>
      <c r="F85" s="140"/>
      <c r="G85" s="140"/>
      <c r="H85" s="140"/>
      <c r="I85" s="140"/>
      <c r="J85" s="140"/>
      <c r="K85" s="141"/>
      <c r="L85" s="62"/>
    </row>
    <row r="86" spans="1:12" ht="24.95" customHeight="1" x14ac:dyDescent="0.25">
      <c r="A86" s="169"/>
      <c r="B86" s="171"/>
      <c r="C86" s="170"/>
      <c r="D86" s="129" t="str">
        <f t="shared" si="1"/>
        <v/>
      </c>
      <c r="E86" s="139"/>
      <c r="F86" s="140"/>
      <c r="G86" s="140"/>
      <c r="H86" s="140"/>
      <c r="I86" s="140"/>
      <c r="J86" s="140"/>
      <c r="K86" s="141"/>
      <c r="L86" s="62"/>
    </row>
    <row r="87" spans="1:12" ht="24.95" customHeight="1" x14ac:dyDescent="0.25">
      <c r="A87" s="169"/>
      <c r="B87" s="171"/>
      <c r="C87" s="170"/>
      <c r="D87" s="129" t="str">
        <f t="shared" si="1"/>
        <v/>
      </c>
      <c r="E87" s="139"/>
      <c r="F87" s="140"/>
      <c r="G87" s="140"/>
      <c r="H87" s="140"/>
      <c r="I87" s="140"/>
      <c r="J87" s="140"/>
      <c r="K87" s="141"/>
      <c r="L87" s="62"/>
    </row>
    <row r="88" spans="1:12" ht="24.95" customHeight="1" x14ac:dyDescent="0.25">
      <c r="A88" s="169"/>
      <c r="B88" s="171"/>
      <c r="C88" s="170"/>
      <c r="D88" s="129" t="str">
        <f t="shared" si="1"/>
        <v/>
      </c>
      <c r="E88" s="139"/>
      <c r="F88" s="140"/>
      <c r="G88" s="140"/>
      <c r="H88" s="140"/>
      <c r="I88" s="140"/>
      <c r="J88" s="140"/>
      <c r="K88" s="141"/>
      <c r="L88" s="62"/>
    </row>
    <row r="89" spans="1:12" ht="24.95" customHeight="1" x14ac:dyDescent="0.25">
      <c r="A89" s="169"/>
      <c r="B89" s="171"/>
      <c r="C89" s="170"/>
      <c r="D89" s="129" t="str">
        <f t="shared" si="1"/>
        <v/>
      </c>
      <c r="E89" s="139"/>
      <c r="F89" s="140"/>
      <c r="G89" s="140"/>
      <c r="H89" s="140"/>
      <c r="I89" s="140"/>
      <c r="J89" s="140"/>
      <c r="K89" s="141"/>
      <c r="L89" s="62"/>
    </row>
    <row r="90" spans="1:12" ht="24.95" customHeight="1" x14ac:dyDescent="0.25">
      <c r="A90" s="169"/>
      <c r="B90" s="171"/>
      <c r="C90" s="170"/>
      <c r="D90" s="129" t="str">
        <f t="shared" si="1"/>
        <v/>
      </c>
      <c r="E90" s="139"/>
      <c r="F90" s="140"/>
      <c r="G90" s="140"/>
      <c r="H90" s="140"/>
      <c r="I90" s="140"/>
      <c r="J90" s="140"/>
      <c r="K90" s="141"/>
      <c r="L90" s="62"/>
    </row>
    <row r="91" spans="1:12" ht="24.95" customHeight="1" x14ac:dyDescent="0.25">
      <c r="A91" s="169"/>
      <c r="B91" s="171"/>
      <c r="C91" s="170"/>
      <c r="D91" s="129" t="str">
        <f t="shared" si="1"/>
        <v/>
      </c>
      <c r="E91" s="139"/>
      <c r="F91" s="140"/>
      <c r="G91" s="140"/>
      <c r="H91" s="140"/>
      <c r="I91" s="140"/>
      <c r="J91" s="140"/>
      <c r="K91" s="141"/>
      <c r="L91" s="62"/>
    </row>
    <row r="92" spans="1:12" ht="24.95" customHeight="1" x14ac:dyDescent="0.25">
      <c r="A92" s="169"/>
      <c r="B92" s="171"/>
      <c r="C92" s="170"/>
      <c r="D92" s="129" t="str">
        <f t="shared" si="1"/>
        <v/>
      </c>
      <c r="E92" s="139"/>
      <c r="F92" s="140"/>
      <c r="G92" s="140"/>
      <c r="H92" s="140"/>
      <c r="I92" s="140"/>
      <c r="J92" s="140"/>
      <c r="K92" s="141"/>
      <c r="L92" s="62"/>
    </row>
    <row r="93" spans="1:12" ht="24.95" customHeight="1" x14ac:dyDescent="0.25">
      <c r="A93" s="169"/>
      <c r="B93" s="171"/>
      <c r="C93" s="170"/>
      <c r="D93" s="129" t="str">
        <f t="shared" si="1"/>
        <v/>
      </c>
      <c r="E93" s="139"/>
      <c r="F93" s="140"/>
      <c r="G93" s="140"/>
      <c r="H93" s="140"/>
      <c r="I93" s="140"/>
      <c r="J93" s="140"/>
      <c r="K93" s="141"/>
      <c r="L93" s="62"/>
    </row>
    <row r="94" spans="1:12" ht="24.95" customHeight="1" thickBot="1" x14ac:dyDescent="0.3">
      <c r="A94" s="172"/>
      <c r="B94" s="173"/>
      <c r="C94" s="174"/>
      <c r="D94" s="130" t="str">
        <f t="shared" si="1"/>
        <v/>
      </c>
      <c r="E94" s="142"/>
      <c r="F94" s="143"/>
      <c r="G94" s="143"/>
      <c r="H94" s="143"/>
      <c r="I94" s="143"/>
      <c r="J94" s="143"/>
      <c r="K94" s="144"/>
      <c r="L94" s="62"/>
    </row>
    <row r="95" spans="1:12" ht="24.95" customHeight="1" thickBot="1" x14ac:dyDescent="0.3">
      <c r="A95" s="195" t="s">
        <v>238</v>
      </c>
      <c r="B95" s="196"/>
      <c r="C95" s="197"/>
      <c r="D95" s="103">
        <f t="shared" ref="D95:K95" si="2">SUM(D17:D94)</f>
        <v>0</v>
      </c>
      <c r="E95" s="103">
        <f t="shared" si="2"/>
        <v>0</v>
      </c>
      <c r="F95" s="103">
        <f t="shared" si="2"/>
        <v>0</v>
      </c>
      <c r="G95" s="103">
        <f t="shared" si="2"/>
        <v>0</v>
      </c>
      <c r="H95" s="103">
        <f t="shared" si="2"/>
        <v>0</v>
      </c>
      <c r="I95" s="103">
        <f t="shared" si="2"/>
        <v>0</v>
      </c>
      <c r="J95" s="103">
        <f t="shared" si="2"/>
        <v>0</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43"/>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4">
    <mergeCell ref="A95:C95"/>
    <mergeCell ref="M9:N9"/>
    <mergeCell ref="M35:N39"/>
    <mergeCell ref="N40:N41"/>
    <mergeCell ref="N42:N43"/>
    <mergeCell ref="E14:K14"/>
    <mergeCell ref="E15:J15"/>
    <mergeCell ref="K15:K16"/>
    <mergeCell ref="N20:N22"/>
    <mergeCell ref="N23:N24"/>
    <mergeCell ref="M14:N16"/>
    <mergeCell ref="N25:N26"/>
    <mergeCell ref="N27:N29"/>
    <mergeCell ref="B9:C11"/>
    <mergeCell ref="D9:D11"/>
    <mergeCell ref="N44:N45"/>
    <mergeCell ref="N46:N47"/>
    <mergeCell ref="A80:C80"/>
    <mergeCell ref="M30:N34"/>
    <mergeCell ref="M10:N13"/>
    <mergeCell ref="B12:C12"/>
    <mergeCell ref="M1:N1"/>
    <mergeCell ref="A2:E4"/>
    <mergeCell ref="G2:J2"/>
    <mergeCell ref="M2:N2"/>
    <mergeCell ref="G3:J3"/>
    <mergeCell ref="M3:N3"/>
    <mergeCell ref="G4:J4"/>
    <mergeCell ref="M4:N4"/>
    <mergeCell ref="A5:E5"/>
    <mergeCell ref="M5:N5"/>
    <mergeCell ref="G6:J6"/>
    <mergeCell ref="M6:N6"/>
    <mergeCell ref="A9:A11"/>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zoomScale="65" zoomScaleNormal="65" zoomScaleSheetLayoutView="100" workbookViewId="0">
      <selection activeCell="D11" sqref="D11"/>
    </sheetView>
  </sheetViews>
  <sheetFormatPr defaultColWidth="9.140625" defaultRowHeight="24.95" customHeight="1" x14ac:dyDescent="0.25"/>
  <cols>
    <col min="1" max="1" width="18.710937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159" t="s">
        <v>141</v>
      </c>
      <c r="H1" s="160"/>
      <c r="I1" s="160"/>
      <c r="J1" s="160"/>
      <c r="K1" s="161"/>
      <c r="L1" s="21"/>
      <c r="M1" s="205" t="s">
        <v>147</v>
      </c>
      <c r="N1" s="205"/>
    </row>
    <row r="2" spans="1:25" ht="30" customHeight="1" x14ac:dyDescent="0.25">
      <c r="A2" s="227" t="s">
        <v>200</v>
      </c>
      <c r="B2" s="227"/>
      <c r="C2" s="227"/>
      <c r="D2" s="227"/>
      <c r="E2" s="227"/>
      <c r="F2" s="12"/>
      <c r="G2" s="249" t="s">
        <v>142</v>
      </c>
      <c r="H2" s="250"/>
      <c r="I2" s="250"/>
      <c r="J2" s="250"/>
      <c r="K2" s="162">
        <f>D95</f>
        <v>224155.57</v>
      </c>
      <c r="M2" s="194" t="s">
        <v>183</v>
      </c>
      <c r="N2" s="194"/>
    </row>
    <row r="3" spans="1:25" ht="30" customHeight="1" x14ac:dyDescent="0.25">
      <c r="A3" s="227"/>
      <c r="B3" s="227"/>
      <c r="C3" s="227"/>
      <c r="D3" s="227"/>
      <c r="E3" s="227"/>
      <c r="F3" s="12"/>
      <c r="G3" s="251" t="s">
        <v>184</v>
      </c>
      <c r="H3" s="252"/>
      <c r="I3" s="252"/>
      <c r="J3" s="252"/>
      <c r="K3" s="60">
        <v>53150.51</v>
      </c>
      <c r="M3" s="222" t="s">
        <v>130</v>
      </c>
      <c r="N3" s="222"/>
    </row>
    <row r="4" spans="1:25" ht="30" customHeight="1" x14ac:dyDescent="0.25">
      <c r="A4" s="227"/>
      <c r="B4" s="227"/>
      <c r="C4" s="227"/>
      <c r="D4" s="227"/>
      <c r="E4" s="227"/>
      <c r="F4" s="12"/>
      <c r="G4" s="247" t="s">
        <v>185</v>
      </c>
      <c r="H4" s="248"/>
      <c r="I4" s="248"/>
      <c r="J4" s="248"/>
      <c r="K4" s="60"/>
      <c r="L4" s="3"/>
      <c r="M4" s="194" t="s">
        <v>188</v>
      </c>
      <c r="N4" s="194"/>
      <c r="O4"/>
      <c r="P4"/>
      <c r="Q4"/>
      <c r="R4"/>
      <c r="S4"/>
      <c r="T4"/>
      <c r="U4"/>
      <c r="V4"/>
      <c r="W4"/>
      <c r="X4"/>
      <c r="Y4"/>
    </row>
    <row r="5" spans="1:25" ht="30" customHeight="1" x14ac:dyDescent="0.25">
      <c r="A5" s="221"/>
      <c r="B5" s="221"/>
      <c r="C5" s="221"/>
      <c r="D5" s="221"/>
      <c r="E5" s="221"/>
      <c r="F5" s="12"/>
      <c r="G5" s="247" t="s">
        <v>187</v>
      </c>
      <c r="H5" s="248"/>
      <c r="I5" s="248"/>
      <c r="J5" s="248"/>
      <c r="K5" s="60"/>
      <c r="L5" s="59"/>
      <c r="M5" s="194" t="s">
        <v>189</v>
      </c>
      <c r="N5" s="194"/>
      <c r="O5"/>
      <c r="P5"/>
      <c r="Q5"/>
      <c r="R5"/>
      <c r="S5"/>
      <c r="T5"/>
      <c r="U5"/>
      <c r="V5"/>
      <c r="W5"/>
      <c r="X5"/>
      <c r="Y5"/>
    </row>
    <row r="6" spans="1:25" ht="43.5" customHeight="1" thickBot="1" x14ac:dyDescent="0.3">
      <c r="F6" s="12"/>
      <c r="G6" s="243" t="s">
        <v>143</v>
      </c>
      <c r="H6" s="244"/>
      <c r="I6" s="244"/>
      <c r="J6" s="244"/>
      <c r="K6" s="163">
        <f>SUM(K2:K5)</f>
        <v>277306.08</v>
      </c>
      <c r="L6" s="59"/>
      <c r="M6" s="194" t="s">
        <v>146</v>
      </c>
      <c r="N6" s="194"/>
      <c r="O6" s="5"/>
      <c r="P6" s="5"/>
      <c r="Q6" s="5"/>
      <c r="R6" s="5"/>
      <c r="S6" s="5"/>
      <c r="T6" s="5"/>
      <c r="U6" s="5"/>
      <c r="V6" s="5"/>
      <c r="W6" s="5"/>
      <c r="X6" s="5"/>
      <c r="Y6" s="5"/>
    </row>
    <row r="7" spans="1:25" ht="66" customHeight="1" thickBot="1" x14ac:dyDescent="0.3">
      <c r="A7" s="12"/>
      <c r="B7" s="12"/>
      <c r="D7" s="12" t="s">
        <v>235</v>
      </c>
      <c r="F7" s="12"/>
      <c r="G7" s="243" t="s">
        <v>144</v>
      </c>
      <c r="H7" s="244"/>
      <c r="I7" s="244"/>
      <c r="J7" s="244"/>
      <c r="K7" s="164">
        <v>277306.08</v>
      </c>
      <c r="M7" s="194" t="s">
        <v>190</v>
      </c>
      <c r="N7" s="194"/>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45"/>
      <c r="B9" s="209" t="s">
        <v>149</v>
      </c>
      <c r="C9" s="210"/>
      <c r="D9" s="215" t="s">
        <v>5</v>
      </c>
      <c r="E9" s="70" t="s">
        <v>6</v>
      </c>
      <c r="F9" s="71"/>
      <c r="G9" s="71"/>
      <c r="H9" s="71"/>
      <c r="I9" s="71"/>
      <c r="J9" s="71"/>
      <c r="K9" s="72"/>
      <c r="L9" s="11"/>
      <c r="M9" s="205" t="s">
        <v>133</v>
      </c>
      <c r="N9" s="205"/>
      <c r="O9" s="6"/>
      <c r="P9" s="6"/>
      <c r="Q9" s="6"/>
      <c r="R9" s="6"/>
      <c r="S9" s="6"/>
      <c r="T9" s="6"/>
      <c r="U9" s="6"/>
      <c r="V9" s="6"/>
      <c r="W9" s="6"/>
      <c r="X9" s="6"/>
      <c r="Y9" s="6"/>
    </row>
    <row r="10" spans="1:25" s="12" customFormat="1" ht="24.95" customHeight="1" thickBot="1" x14ac:dyDescent="0.3">
      <c r="A10" s="246"/>
      <c r="B10" s="211"/>
      <c r="C10" s="212"/>
      <c r="D10" s="216"/>
      <c r="E10" s="75" t="s">
        <v>234</v>
      </c>
      <c r="F10" s="76"/>
      <c r="G10" s="76"/>
      <c r="H10" s="76"/>
      <c r="I10" s="76"/>
      <c r="J10" s="76"/>
      <c r="K10" s="77"/>
      <c r="L10" s="11"/>
      <c r="M10" s="218" t="s">
        <v>191</v>
      </c>
      <c r="N10" s="219"/>
      <c r="O10" s="31"/>
      <c r="P10" s="31"/>
      <c r="Q10" s="31"/>
      <c r="R10" s="31"/>
      <c r="S10" s="31"/>
      <c r="T10" s="31"/>
      <c r="U10" s="31"/>
      <c r="V10" s="31"/>
      <c r="W10" s="31"/>
      <c r="X10" s="31"/>
      <c r="Y10" s="31"/>
    </row>
    <row r="11" spans="1:25" s="12" customFormat="1" ht="30.75" customHeight="1" thickBot="1" x14ac:dyDescent="0.3">
      <c r="A11" s="105" t="s">
        <v>151</v>
      </c>
      <c r="B11" s="241" t="s">
        <v>248</v>
      </c>
      <c r="C11" s="242"/>
      <c r="D11" s="113">
        <v>110540</v>
      </c>
      <c r="E11" s="75" t="s">
        <v>167</v>
      </c>
      <c r="F11" s="76"/>
      <c r="G11" s="76"/>
      <c r="H11" s="76"/>
      <c r="I11" s="76"/>
      <c r="J11" s="76"/>
      <c r="K11" s="77"/>
      <c r="L11" s="17"/>
      <c r="M11" s="219"/>
      <c r="N11" s="219"/>
      <c r="O11" s="31"/>
      <c r="P11" s="31"/>
      <c r="Q11" s="31"/>
      <c r="R11" s="31"/>
      <c r="S11" s="31"/>
      <c r="T11" s="31"/>
      <c r="U11" s="31"/>
      <c r="V11" s="31"/>
      <c r="W11" s="31"/>
      <c r="X11" s="31"/>
      <c r="Y11" s="31"/>
    </row>
    <row r="12" spans="1:25" s="12" customFormat="1" ht="35.1" customHeight="1" thickBot="1" x14ac:dyDescent="0.3">
      <c r="A12" s="105" t="s">
        <v>168</v>
      </c>
      <c r="B12" s="237" t="str">
        <f>Central!B12</f>
        <v>CAVIT- Central Arizona Valley Institute of Technology</v>
      </c>
      <c r="C12" s="237"/>
      <c r="D12" s="191" t="str">
        <f>Central!D12</f>
        <v>110801</v>
      </c>
      <c r="E12" s="165" t="s">
        <v>167</v>
      </c>
      <c r="F12" s="81"/>
      <c r="G12" s="81"/>
      <c r="H12" s="81"/>
      <c r="I12" s="81"/>
      <c r="J12" s="81"/>
      <c r="K12" s="82"/>
      <c r="L12" s="21"/>
      <c r="M12" s="219"/>
      <c r="N12" s="219"/>
      <c r="O12" s="31"/>
      <c r="P12" s="31"/>
      <c r="Q12" s="31"/>
      <c r="R12" s="31"/>
      <c r="S12" s="31"/>
      <c r="T12" s="31"/>
      <c r="U12" s="31"/>
      <c r="V12" s="31"/>
      <c r="W12" s="31"/>
      <c r="X12" s="31"/>
      <c r="Y12" s="31"/>
    </row>
    <row r="13" spans="1:25" s="12" customFormat="1" ht="16.5" customHeight="1" thickBot="1" x14ac:dyDescent="0.3">
      <c r="A13" s="48"/>
      <c r="B13" s="48"/>
      <c r="C13" s="48"/>
      <c r="D13" s="22"/>
      <c r="F13" s="23"/>
      <c r="G13" s="24"/>
      <c r="H13" s="24"/>
      <c r="I13" s="17"/>
      <c r="J13" s="24"/>
      <c r="K13" s="24"/>
      <c r="L13" s="24"/>
      <c r="M13" s="219"/>
      <c r="N13" s="219"/>
    </row>
    <row r="14" spans="1:25" ht="35.1" customHeight="1" thickBot="1" x14ac:dyDescent="0.3">
      <c r="A14" s="106"/>
      <c r="B14" s="107"/>
      <c r="C14" s="106"/>
      <c r="D14" s="108"/>
      <c r="E14" s="198" t="s">
        <v>8</v>
      </c>
      <c r="F14" s="199"/>
      <c r="G14" s="199"/>
      <c r="H14" s="199"/>
      <c r="I14" s="199"/>
      <c r="J14" s="199"/>
      <c r="K14" s="200"/>
      <c r="M14" s="219" t="s">
        <v>192</v>
      </c>
      <c r="N14" s="219"/>
      <c r="O14" s="25"/>
      <c r="P14" s="25"/>
      <c r="Q14" s="25"/>
      <c r="R14" s="25"/>
      <c r="S14" s="25"/>
      <c r="T14" s="25"/>
      <c r="U14" s="25"/>
      <c r="V14" s="25"/>
      <c r="W14" s="25"/>
      <c r="X14" s="25"/>
      <c r="Y14" s="25"/>
    </row>
    <row r="15" spans="1:25" ht="29.25" customHeight="1" thickBot="1" x14ac:dyDescent="0.3">
      <c r="A15" s="109"/>
      <c r="B15" s="110"/>
      <c r="C15" s="109"/>
      <c r="D15" s="111"/>
      <c r="E15" s="198" t="s">
        <v>9</v>
      </c>
      <c r="F15" s="201"/>
      <c r="G15" s="201"/>
      <c r="H15" s="201"/>
      <c r="I15" s="201"/>
      <c r="J15" s="202"/>
      <c r="K15" s="203" t="s">
        <v>10</v>
      </c>
      <c r="M15" s="219"/>
      <c r="N15" s="219"/>
    </row>
    <row r="16" spans="1:25" s="26" customFormat="1" ht="120.75" customHeight="1" thickBot="1" x14ac:dyDescent="0.3">
      <c r="A16" s="112" t="s">
        <v>150</v>
      </c>
      <c r="B16" s="100" t="s">
        <v>135</v>
      </c>
      <c r="C16" s="102" t="s">
        <v>11</v>
      </c>
      <c r="D16" s="168" t="s">
        <v>12</v>
      </c>
      <c r="E16" s="35" t="s">
        <v>13</v>
      </c>
      <c r="F16" s="36" t="s">
        <v>14</v>
      </c>
      <c r="G16" s="36" t="s">
        <v>136</v>
      </c>
      <c r="H16" s="36" t="s">
        <v>137</v>
      </c>
      <c r="I16" s="36" t="s">
        <v>139</v>
      </c>
      <c r="J16" s="37" t="s">
        <v>138</v>
      </c>
      <c r="K16" s="204"/>
      <c r="M16" s="219"/>
      <c r="N16" s="219"/>
    </row>
    <row r="17" spans="1:14" s="27" customFormat="1" ht="24.95" customHeight="1" x14ac:dyDescent="0.25">
      <c r="A17" s="253" t="s">
        <v>15</v>
      </c>
      <c r="B17" s="254">
        <v>301</v>
      </c>
      <c r="C17" s="255" t="s">
        <v>221</v>
      </c>
      <c r="D17" s="155" t="str">
        <f t="shared" ref="D17:D48" si="0">IF(SUM(E17:K17)&gt;0,(SUM(E17:K17)),"")</f>
        <v/>
      </c>
      <c r="E17" s="175"/>
      <c r="F17" s="175"/>
      <c r="G17" s="175"/>
      <c r="H17" s="175"/>
      <c r="I17" s="175"/>
      <c r="J17" s="175"/>
      <c r="K17" s="175"/>
      <c r="M17" s="30"/>
      <c r="N17" s="41" t="s">
        <v>169</v>
      </c>
    </row>
    <row r="18" spans="1:14" s="27" customFormat="1" ht="24.95" customHeight="1" x14ac:dyDescent="0.25">
      <c r="A18" s="256" t="s">
        <v>16</v>
      </c>
      <c r="B18" s="257">
        <v>302</v>
      </c>
      <c r="C18" s="258" t="s">
        <v>17</v>
      </c>
      <c r="D18" s="156" t="str">
        <f t="shared" si="0"/>
        <v/>
      </c>
      <c r="E18" s="176"/>
      <c r="F18" s="176"/>
      <c r="G18" s="176"/>
      <c r="H18" s="176"/>
      <c r="I18" s="176"/>
      <c r="J18" s="176"/>
      <c r="K18" s="176"/>
      <c r="M18" s="47"/>
      <c r="N18" s="41" t="s">
        <v>170</v>
      </c>
    </row>
    <row r="19" spans="1:14" s="89" customFormat="1" ht="24.95" customHeight="1" x14ac:dyDescent="0.25">
      <c r="A19" s="256" t="s">
        <v>206</v>
      </c>
      <c r="B19" s="257">
        <v>376</v>
      </c>
      <c r="C19" s="258" t="s">
        <v>207</v>
      </c>
      <c r="D19" s="156" t="str">
        <f t="shared" si="0"/>
        <v/>
      </c>
      <c r="E19" s="176"/>
      <c r="F19" s="176"/>
      <c r="G19" s="176"/>
      <c r="H19" s="176"/>
      <c r="I19" s="176"/>
      <c r="J19" s="176"/>
      <c r="K19" s="176"/>
      <c r="M19" s="132"/>
      <c r="N19" s="133"/>
    </row>
    <row r="20" spans="1:14" s="27" customFormat="1" ht="24.95" customHeight="1" x14ac:dyDescent="0.25">
      <c r="A20" s="256" t="s">
        <v>18</v>
      </c>
      <c r="B20" s="257">
        <v>303</v>
      </c>
      <c r="C20" s="258" t="s">
        <v>19</v>
      </c>
      <c r="D20" s="156" t="str">
        <f t="shared" si="0"/>
        <v/>
      </c>
      <c r="E20" s="176"/>
      <c r="F20" s="176"/>
      <c r="G20" s="176"/>
      <c r="H20" s="176"/>
      <c r="I20" s="176"/>
      <c r="J20" s="176"/>
      <c r="K20" s="176"/>
      <c r="M20" s="30"/>
      <c r="N20" s="194" t="s">
        <v>171</v>
      </c>
    </row>
    <row r="21" spans="1:14" s="27" customFormat="1" ht="24.95" customHeight="1" x14ac:dyDescent="0.25">
      <c r="A21" s="256" t="s">
        <v>20</v>
      </c>
      <c r="B21" s="257">
        <v>304</v>
      </c>
      <c r="C21" s="258" t="s">
        <v>21</v>
      </c>
      <c r="D21" s="156" t="str">
        <f t="shared" si="0"/>
        <v/>
      </c>
      <c r="E21" s="176"/>
      <c r="F21" s="176"/>
      <c r="G21" s="176"/>
      <c r="H21" s="176"/>
      <c r="I21" s="176"/>
      <c r="J21" s="176"/>
      <c r="K21" s="176"/>
      <c r="M21" s="30"/>
      <c r="N21" s="194"/>
    </row>
    <row r="22" spans="1:14" s="27" customFormat="1" ht="24.95" customHeight="1" x14ac:dyDescent="0.25">
      <c r="A22" s="256" t="s">
        <v>22</v>
      </c>
      <c r="B22" s="257">
        <v>305</v>
      </c>
      <c r="C22" s="258" t="s">
        <v>23</v>
      </c>
      <c r="D22" s="156" t="str">
        <f t="shared" si="0"/>
        <v/>
      </c>
      <c r="E22" s="176"/>
      <c r="F22" s="176"/>
      <c r="G22" s="176"/>
      <c r="H22" s="176"/>
      <c r="I22" s="176"/>
      <c r="J22" s="176"/>
      <c r="K22" s="176"/>
      <c r="M22" s="30"/>
      <c r="N22" s="194"/>
    </row>
    <row r="23" spans="1:14" s="27" customFormat="1" ht="24.95" customHeight="1" x14ac:dyDescent="0.25">
      <c r="A23" s="256" t="s">
        <v>24</v>
      </c>
      <c r="B23" s="257">
        <v>306</v>
      </c>
      <c r="C23" s="258" t="s">
        <v>25</v>
      </c>
      <c r="D23" s="156" t="str">
        <f t="shared" si="0"/>
        <v/>
      </c>
      <c r="E23" s="176"/>
      <c r="F23" s="176"/>
      <c r="G23" s="176"/>
      <c r="H23" s="176"/>
      <c r="I23" s="176"/>
      <c r="J23" s="176"/>
      <c r="K23" s="176"/>
      <c r="M23" s="30"/>
      <c r="N23" s="194" t="s">
        <v>172</v>
      </c>
    </row>
    <row r="24" spans="1:14" s="27" customFormat="1" ht="24.95" customHeight="1" x14ac:dyDescent="0.25">
      <c r="A24" s="256" t="s">
        <v>26</v>
      </c>
      <c r="B24" s="257">
        <v>307</v>
      </c>
      <c r="C24" s="258" t="s">
        <v>27</v>
      </c>
      <c r="D24" s="156" t="str">
        <f t="shared" si="0"/>
        <v/>
      </c>
      <c r="E24" s="176"/>
      <c r="F24" s="176"/>
      <c r="G24" s="176"/>
      <c r="H24" s="176"/>
      <c r="I24" s="176"/>
      <c r="J24" s="176"/>
      <c r="K24" s="176"/>
      <c r="M24" s="30"/>
      <c r="N24" s="194"/>
    </row>
    <row r="25" spans="1:14" s="27" customFormat="1" ht="24.95" customHeight="1" x14ac:dyDescent="0.25">
      <c r="A25" s="256" t="s">
        <v>28</v>
      </c>
      <c r="B25" s="257">
        <v>309</v>
      </c>
      <c r="C25" s="258" t="s">
        <v>224</v>
      </c>
      <c r="D25" s="156" t="str">
        <f t="shared" si="0"/>
        <v/>
      </c>
      <c r="E25" s="176"/>
      <c r="F25" s="176"/>
      <c r="G25" s="176"/>
      <c r="H25" s="176"/>
      <c r="I25" s="176"/>
      <c r="J25" s="176"/>
      <c r="K25" s="176"/>
      <c r="M25" s="30"/>
      <c r="N25" s="194" t="s">
        <v>173</v>
      </c>
    </row>
    <row r="26" spans="1:14" s="27" customFormat="1" ht="24.95" customHeight="1" x14ac:dyDescent="0.25">
      <c r="A26" s="256" t="s">
        <v>30</v>
      </c>
      <c r="B26" s="257">
        <v>310</v>
      </c>
      <c r="C26" s="258" t="s">
        <v>31</v>
      </c>
      <c r="D26" s="156" t="str">
        <f t="shared" si="0"/>
        <v/>
      </c>
      <c r="E26" s="176"/>
      <c r="F26" s="176"/>
      <c r="G26" s="176"/>
      <c r="H26" s="176"/>
      <c r="I26" s="176"/>
      <c r="J26" s="176"/>
      <c r="K26" s="176"/>
      <c r="M26" s="30"/>
      <c r="N26" s="194"/>
    </row>
    <row r="27" spans="1:14" s="27" customFormat="1" ht="24.95" customHeight="1" x14ac:dyDescent="0.25">
      <c r="A27" s="256" t="s">
        <v>32</v>
      </c>
      <c r="B27" s="257">
        <v>311</v>
      </c>
      <c r="C27" s="258" t="s">
        <v>33</v>
      </c>
      <c r="D27" s="156" t="str">
        <f t="shared" si="0"/>
        <v/>
      </c>
      <c r="E27" s="176"/>
      <c r="F27" s="176"/>
      <c r="G27" s="176"/>
      <c r="H27" s="176"/>
      <c r="I27" s="176"/>
      <c r="J27" s="176"/>
      <c r="K27" s="176"/>
      <c r="M27" s="30"/>
      <c r="N27" s="194" t="s">
        <v>174</v>
      </c>
    </row>
    <row r="28" spans="1:14" s="27" customFormat="1" ht="24.95" customHeight="1" x14ac:dyDescent="0.25">
      <c r="A28" s="256" t="s">
        <v>34</v>
      </c>
      <c r="B28" s="257">
        <v>312</v>
      </c>
      <c r="C28" s="258" t="s">
        <v>35</v>
      </c>
      <c r="D28" s="156" t="str">
        <f t="shared" si="0"/>
        <v/>
      </c>
      <c r="E28" s="176"/>
      <c r="F28" s="176"/>
      <c r="G28" s="176"/>
      <c r="H28" s="176"/>
      <c r="I28" s="176"/>
      <c r="J28" s="176"/>
      <c r="K28" s="176"/>
      <c r="M28" s="30"/>
      <c r="N28" s="194"/>
    </row>
    <row r="29" spans="1:14" s="27" customFormat="1" ht="24.95" customHeight="1" x14ac:dyDescent="0.25">
      <c r="A29" s="256" t="s">
        <v>36</v>
      </c>
      <c r="B29" s="257">
        <v>313</v>
      </c>
      <c r="C29" s="258" t="s">
        <v>208</v>
      </c>
      <c r="D29" s="156" t="str">
        <f t="shared" si="0"/>
        <v/>
      </c>
      <c r="E29" s="176"/>
      <c r="F29" s="176"/>
      <c r="G29" s="176"/>
      <c r="H29" s="176"/>
      <c r="I29" s="176"/>
      <c r="J29" s="176"/>
      <c r="K29" s="176"/>
      <c r="M29" s="30"/>
      <c r="N29" s="194"/>
    </row>
    <row r="30" spans="1:14" s="27" customFormat="1" ht="24.95" customHeight="1" x14ac:dyDescent="0.25">
      <c r="A30" s="256" t="s">
        <v>37</v>
      </c>
      <c r="B30" s="257">
        <v>314</v>
      </c>
      <c r="C30" s="258" t="s">
        <v>209</v>
      </c>
      <c r="D30" s="156" t="str">
        <f t="shared" si="0"/>
        <v/>
      </c>
      <c r="E30" s="176"/>
      <c r="F30" s="176"/>
      <c r="G30" s="176"/>
      <c r="H30" s="176"/>
      <c r="I30" s="176"/>
      <c r="J30" s="176"/>
      <c r="K30" s="176"/>
      <c r="M30" s="194" t="s">
        <v>186</v>
      </c>
      <c r="N30" s="194"/>
    </row>
    <row r="31" spans="1:14" s="27" customFormat="1" ht="24.95" customHeight="1" x14ac:dyDescent="0.25">
      <c r="A31" s="256" t="s">
        <v>38</v>
      </c>
      <c r="B31" s="257">
        <v>315</v>
      </c>
      <c r="C31" s="258" t="s">
        <v>39</v>
      </c>
      <c r="D31" s="156" t="str">
        <f t="shared" si="0"/>
        <v/>
      </c>
      <c r="E31" s="176"/>
      <c r="F31" s="176"/>
      <c r="G31" s="176"/>
      <c r="H31" s="176"/>
      <c r="I31" s="176"/>
      <c r="J31" s="176"/>
      <c r="K31" s="176"/>
      <c r="M31" s="194"/>
      <c r="N31" s="194"/>
    </row>
    <row r="32" spans="1:14" s="27" customFormat="1" ht="24.95" customHeight="1" x14ac:dyDescent="0.25">
      <c r="A32" s="256" t="s">
        <v>40</v>
      </c>
      <c r="B32" s="257">
        <v>316</v>
      </c>
      <c r="C32" s="258" t="s">
        <v>41</v>
      </c>
      <c r="D32" s="156" t="str">
        <f t="shared" si="0"/>
        <v/>
      </c>
      <c r="E32" s="176"/>
      <c r="F32" s="176"/>
      <c r="G32" s="176"/>
      <c r="H32" s="176"/>
      <c r="I32" s="176"/>
      <c r="J32" s="176"/>
      <c r="K32" s="176"/>
      <c r="M32" s="194"/>
      <c r="N32" s="194"/>
    </row>
    <row r="33" spans="1:23" s="27" customFormat="1" ht="24.95" customHeight="1" x14ac:dyDescent="0.25">
      <c r="A33" s="256" t="s">
        <v>42</v>
      </c>
      <c r="B33" s="257">
        <v>317</v>
      </c>
      <c r="C33" s="258" t="s">
        <v>43</v>
      </c>
      <c r="D33" s="156" t="str">
        <f t="shared" si="0"/>
        <v/>
      </c>
      <c r="E33" s="176"/>
      <c r="F33" s="176"/>
      <c r="G33" s="176"/>
      <c r="H33" s="176"/>
      <c r="I33" s="176"/>
      <c r="J33" s="176"/>
      <c r="K33" s="176"/>
      <c r="M33" s="194"/>
      <c r="N33" s="194"/>
    </row>
    <row r="34" spans="1:23" s="27" customFormat="1" ht="24.95" customHeight="1" x14ac:dyDescent="0.25">
      <c r="A34" s="256" t="s">
        <v>44</v>
      </c>
      <c r="B34" s="257">
        <v>318</v>
      </c>
      <c r="C34" s="258" t="s">
        <v>45</v>
      </c>
      <c r="D34" s="156">
        <f t="shared" si="0"/>
        <v>50301.700000000004</v>
      </c>
      <c r="E34" s="140">
        <v>30999.45</v>
      </c>
      <c r="F34" s="140">
        <v>10289.280000000001</v>
      </c>
      <c r="G34" s="140">
        <v>5600.4</v>
      </c>
      <c r="H34" s="140">
        <v>2420.29</v>
      </c>
      <c r="I34" s="140"/>
      <c r="J34" s="178">
        <v>267</v>
      </c>
      <c r="K34" s="179">
        <v>725.28</v>
      </c>
      <c r="M34" s="194"/>
      <c r="N34" s="194"/>
    </row>
    <row r="35" spans="1:23" s="27" customFormat="1" ht="24.95" customHeight="1" x14ac:dyDescent="0.25">
      <c r="A35" s="256" t="s">
        <v>46</v>
      </c>
      <c r="B35" s="257">
        <v>319</v>
      </c>
      <c r="C35" s="258" t="s">
        <v>223</v>
      </c>
      <c r="D35" s="156" t="str">
        <f t="shared" si="0"/>
        <v/>
      </c>
      <c r="E35" s="140"/>
      <c r="F35" s="140"/>
      <c r="G35" s="140"/>
      <c r="H35" s="140"/>
      <c r="I35" s="140"/>
      <c r="J35" s="178"/>
      <c r="K35" s="179"/>
      <c r="M35" s="194"/>
      <c r="N35" s="194"/>
    </row>
    <row r="36" spans="1:23" s="27" customFormat="1" ht="24.95" customHeight="1" x14ac:dyDescent="0.25">
      <c r="A36" s="256" t="s">
        <v>47</v>
      </c>
      <c r="B36" s="257">
        <v>320</v>
      </c>
      <c r="C36" s="258" t="s">
        <v>48</v>
      </c>
      <c r="D36" s="156">
        <f t="shared" si="0"/>
        <v>123015.93</v>
      </c>
      <c r="E36" s="140">
        <v>65867.86</v>
      </c>
      <c r="F36" s="140">
        <v>20123.509999999998</v>
      </c>
      <c r="G36" s="140">
        <v>4338.6499999999996</v>
      </c>
      <c r="H36" s="140">
        <v>29378.66</v>
      </c>
      <c r="I36" s="140">
        <v>1776.97</v>
      </c>
      <c r="J36" s="178">
        <v>805</v>
      </c>
      <c r="K36" s="179">
        <v>725.28</v>
      </c>
      <c r="M36" s="194"/>
      <c r="N36" s="194"/>
      <c r="O36" s="25"/>
      <c r="P36" s="25"/>
      <c r="Q36" s="25"/>
      <c r="R36" s="25"/>
      <c r="S36" s="25"/>
      <c r="T36" s="25"/>
      <c r="U36" s="25"/>
      <c r="V36" s="25"/>
      <c r="W36" s="25"/>
    </row>
    <row r="37" spans="1:23" s="27" customFormat="1" ht="24.95" customHeight="1" x14ac:dyDescent="0.25">
      <c r="A37" s="256" t="s">
        <v>49</v>
      </c>
      <c r="B37" s="257">
        <v>321</v>
      </c>
      <c r="C37" s="258" t="s">
        <v>50</v>
      </c>
      <c r="D37" s="156" t="str">
        <f t="shared" si="0"/>
        <v/>
      </c>
      <c r="E37" s="176"/>
      <c r="F37" s="176"/>
      <c r="G37" s="176"/>
      <c r="H37" s="176"/>
      <c r="I37" s="176"/>
      <c r="J37" s="176"/>
      <c r="K37" s="176"/>
      <c r="M37" s="194"/>
      <c r="N37" s="194"/>
    </row>
    <row r="38" spans="1:23" s="27" customFormat="1" ht="24.95" customHeight="1" x14ac:dyDescent="0.25">
      <c r="A38" s="256" t="s">
        <v>51</v>
      </c>
      <c r="B38" s="257">
        <v>322</v>
      </c>
      <c r="C38" s="258" t="s">
        <v>52</v>
      </c>
      <c r="D38" s="156" t="str">
        <f t="shared" si="0"/>
        <v/>
      </c>
      <c r="E38" s="176"/>
      <c r="F38" s="176"/>
      <c r="G38" s="176"/>
      <c r="H38" s="176"/>
      <c r="I38" s="176"/>
      <c r="J38" s="176"/>
      <c r="K38" s="176"/>
      <c r="M38" s="194"/>
      <c r="N38" s="194"/>
    </row>
    <row r="39" spans="1:23" s="27" customFormat="1" ht="24.95" customHeight="1" x14ac:dyDescent="0.25">
      <c r="A39" s="256" t="s">
        <v>53</v>
      </c>
      <c r="B39" s="257">
        <v>345</v>
      </c>
      <c r="C39" s="258" t="s">
        <v>54</v>
      </c>
      <c r="D39" s="156" t="str">
        <f t="shared" si="0"/>
        <v/>
      </c>
      <c r="E39" s="176"/>
      <c r="F39" s="176"/>
      <c r="G39" s="176"/>
      <c r="H39" s="176"/>
      <c r="I39" s="176"/>
      <c r="J39" s="176"/>
      <c r="K39" s="176"/>
      <c r="M39" s="93"/>
      <c r="N39" s="93"/>
    </row>
    <row r="40" spans="1:23" s="27" customFormat="1" ht="24.95" customHeight="1" x14ac:dyDescent="0.25">
      <c r="A40" s="256" t="s">
        <v>55</v>
      </c>
      <c r="B40" s="257">
        <v>323</v>
      </c>
      <c r="C40" s="258" t="s">
        <v>56</v>
      </c>
      <c r="D40" s="156" t="str">
        <f t="shared" si="0"/>
        <v/>
      </c>
      <c r="E40" s="176"/>
      <c r="F40" s="176"/>
      <c r="G40" s="176"/>
      <c r="H40" s="176"/>
      <c r="I40" s="176"/>
      <c r="J40" s="176"/>
      <c r="K40" s="176"/>
      <c r="M40" s="30"/>
      <c r="N40" s="194" t="s">
        <v>176</v>
      </c>
    </row>
    <row r="41" spans="1:23" s="27" customFormat="1" ht="24.95" customHeight="1" x14ac:dyDescent="0.25">
      <c r="A41" s="256" t="s">
        <v>57</v>
      </c>
      <c r="B41" s="257">
        <v>324</v>
      </c>
      <c r="C41" s="258" t="s">
        <v>58</v>
      </c>
      <c r="D41" s="156" t="str">
        <f t="shared" si="0"/>
        <v/>
      </c>
      <c r="E41" s="176"/>
      <c r="F41" s="176"/>
      <c r="G41" s="176"/>
      <c r="H41" s="176"/>
      <c r="I41" s="176"/>
      <c r="J41" s="176"/>
      <c r="K41" s="176"/>
      <c r="M41" s="30"/>
      <c r="N41" s="194"/>
    </row>
    <row r="42" spans="1:23" s="27" customFormat="1" ht="24.95" customHeight="1" x14ac:dyDescent="0.25">
      <c r="A42" s="256" t="s">
        <v>59</v>
      </c>
      <c r="B42" s="257">
        <v>325</v>
      </c>
      <c r="C42" s="258" t="s">
        <v>60</v>
      </c>
      <c r="D42" s="156" t="str">
        <f t="shared" si="0"/>
        <v/>
      </c>
      <c r="E42" s="176"/>
      <c r="F42" s="176"/>
      <c r="G42" s="176"/>
      <c r="H42" s="176"/>
      <c r="I42" s="176"/>
      <c r="J42" s="176"/>
      <c r="K42" s="176"/>
      <c r="M42" s="30"/>
      <c r="N42" s="194" t="s">
        <v>177</v>
      </c>
    </row>
    <row r="43" spans="1:23" s="27" customFormat="1" ht="24.95" customHeight="1" x14ac:dyDescent="0.25">
      <c r="A43" s="256" t="s">
        <v>61</v>
      </c>
      <c r="B43" s="257">
        <v>326</v>
      </c>
      <c r="C43" s="258" t="s">
        <v>62</v>
      </c>
      <c r="D43" s="156" t="str">
        <f t="shared" si="0"/>
        <v/>
      </c>
      <c r="E43" s="176"/>
      <c r="F43" s="176"/>
      <c r="G43" s="176"/>
      <c r="H43" s="176"/>
      <c r="I43" s="176"/>
      <c r="J43" s="176"/>
      <c r="K43" s="176"/>
      <c r="M43" s="30"/>
      <c r="N43" s="194"/>
    </row>
    <row r="44" spans="1:23" s="27" customFormat="1" ht="33" customHeight="1" x14ac:dyDescent="0.25">
      <c r="A44" s="256" t="s">
        <v>116</v>
      </c>
      <c r="B44" s="257">
        <v>359</v>
      </c>
      <c r="C44" s="258" t="s">
        <v>241</v>
      </c>
      <c r="D44" s="156" t="str">
        <f t="shared" si="0"/>
        <v/>
      </c>
      <c r="E44" s="176"/>
      <c r="F44" s="176"/>
      <c r="G44" s="176"/>
      <c r="H44" s="176"/>
      <c r="I44" s="176"/>
      <c r="J44" s="176"/>
      <c r="K44" s="176"/>
      <c r="M44" s="30"/>
      <c r="N44" s="194" t="s">
        <v>178</v>
      </c>
    </row>
    <row r="45" spans="1:23" s="27" customFormat="1" ht="24.95" customHeight="1" x14ac:dyDescent="0.25">
      <c r="A45" s="256" t="s">
        <v>63</v>
      </c>
      <c r="B45" s="257">
        <v>327</v>
      </c>
      <c r="C45" s="258" t="s">
        <v>64</v>
      </c>
      <c r="D45" s="156" t="str">
        <f t="shared" si="0"/>
        <v/>
      </c>
      <c r="E45" s="176"/>
      <c r="F45" s="176"/>
      <c r="G45" s="176"/>
      <c r="H45" s="176"/>
      <c r="I45" s="176"/>
      <c r="J45" s="176"/>
      <c r="K45" s="176"/>
      <c r="M45" s="30"/>
      <c r="N45" s="194"/>
    </row>
    <row r="46" spans="1:23" s="27" customFormat="1" ht="24.95" customHeight="1" x14ac:dyDescent="0.25">
      <c r="A46" s="256" t="s">
        <v>65</v>
      </c>
      <c r="B46" s="257">
        <v>328</v>
      </c>
      <c r="C46" s="258" t="s">
        <v>66</v>
      </c>
      <c r="D46" s="156" t="str">
        <f t="shared" si="0"/>
        <v/>
      </c>
      <c r="E46" s="176"/>
      <c r="F46" s="176"/>
      <c r="G46" s="176"/>
      <c r="H46" s="176"/>
      <c r="I46" s="176"/>
      <c r="J46" s="176"/>
      <c r="K46" s="176"/>
      <c r="M46" s="30"/>
      <c r="N46" s="194" t="s">
        <v>179</v>
      </c>
    </row>
    <row r="47" spans="1:23" s="27" customFormat="1" ht="24.95" customHeight="1" x14ac:dyDescent="0.25">
      <c r="A47" s="256" t="s">
        <v>67</v>
      </c>
      <c r="B47" s="257">
        <v>329</v>
      </c>
      <c r="C47" s="258" t="s">
        <v>68</v>
      </c>
      <c r="D47" s="156" t="str">
        <f t="shared" si="0"/>
        <v/>
      </c>
      <c r="E47" s="176"/>
      <c r="F47" s="176"/>
      <c r="G47" s="176"/>
      <c r="H47" s="176"/>
      <c r="I47" s="176"/>
      <c r="J47" s="176"/>
      <c r="K47" s="176"/>
      <c r="M47" s="30"/>
      <c r="N47" s="194"/>
    </row>
    <row r="48" spans="1:23" s="27" customFormat="1" ht="24.95" customHeight="1" x14ac:dyDescent="0.25">
      <c r="A48" s="256" t="s">
        <v>69</v>
      </c>
      <c r="B48" s="257">
        <v>330</v>
      </c>
      <c r="C48" s="258" t="s">
        <v>225</v>
      </c>
      <c r="D48" s="156" t="str">
        <f t="shared" si="0"/>
        <v/>
      </c>
      <c r="E48" s="176"/>
      <c r="F48" s="176"/>
      <c r="G48" s="176"/>
      <c r="H48" s="176"/>
      <c r="I48" s="176"/>
      <c r="J48" s="176"/>
      <c r="K48" s="176"/>
      <c r="M48" s="30"/>
      <c r="N48" s="132"/>
    </row>
    <row r="49" spans="1:14" s="27" customFormat="1" ht="24.95" customHeight="1" x14ac:dyDescent="0.25">
      <c r="A49" s="256" t="s">
        <v>72</v>
      </c>
      <c r="B49" s="257">
        <v>333</v>
      </c>
      <c r="C49" s="258" t="s">
        <v>73</v>
      </c>
      <c r="D49" s="156" t="str">
        <f t="shared" ref="D49:D79" si="1">IF(SUM(E49:K49)&gt;0,(SUM(E49:K49)),"")</f>
        <v/>
      </c>
      <c r="E49" s="176"/>
      <c r="F49" s="176"/>
      <c r="G49" s="176"/>
      <c r="H49" s="176"/>
      <c r="I49" s="176"/>
      <c r="J49" s="176"/>
      <c r="K49" s="176"/>
      <c r="M49" s="30"/>
      <c r="N49" s="41" t="s">
        <v>134</v>
      </c>
    </row>
    <row r="50" spans="1:14" s="27" customFormat="1" ht="24.95" customHeight="1" x14ac:dyDescent="0.25">
      <c r="A50" s="256" t="s">
        <v>74</v>
      </c>
      <c r="B50" s="257">
        <v>334</v>
      </c>
      <c r="C50" s="258" t="s">
        <v>222</v>
      </c>
      <c r="D50" s="156" t="str">
        <f t="shared" si="1"/>
        <v/>
      </c>
      <c r="E50" s="176"/>
      <c r="F50" s="176"/>
      <c r="G50" s="176"/>
      <c r="H50" s="176"/>
      <c r="I50" s="176"/>
      <c r="J50" s="176"/>
      <c r="K50" s="176"/>
      <c r="M50" s="30"/>
      <c r="N50" s="47"/>
    </row>
    <row r="51" spans="1:14" s="27" customFormat="1" ht="24.95" customHeight="1" x14ac:dyDescent="0.25">
      <c r="A51" s="256" t="s">
        <v>75</v>
      </c>
      <c r="B51" s="257">
        <v>335</v>
      </c>
      <c r="C51" s="258" t="s">
        <v>210</v>
      </c>
      <c r="D51" s="156" t="str">
        <f t="shared" si="1"/>
        <v/>
      </c>
      <c r="E51" s="176"/>
      <c r="F51" s="176"/>
      <c r="G51" s="176"/>
      <c r="H51" s="176"/>
      <c r="I51" s="176"/>
      <c r="J51" s="176"/>
      <c r="K51" s="176"/>
      <c r="M51" s="41" t="s">
        <v>78</v>
      </c>
      <c r="N51" s="30"/>
    </row>
    <row r="52" spans="1:14" s="89" customFormat="1" ht="24.95" customHeight="1" x14ac:dyDescent="0.25">
      <c r="A52" s="256" t="s">
        <v>76</v>
      </c>
      <c r="B52" s="257">
        <v>336</v>
      </c>
      <c r="C52" s="258" t="s">
        <v>77</v>
      </c>
      <c r="D52" s="156" t="str">
        <f t="shared" si="1"/>
        <v/>
      </c>
      <c r="E52" s="176"/>
      <c r="F52" s="176"/>
      <c r="G52" s="176"/>
      <c r="H52" s="176"/>
      <c r="I52" s="176"/>
      <c r="J52" s="176"/>
      <c r="K52" s="176"/>
      <c r="M52" s="133"/>
      <c r="N52" s="92"/>
    </row>
    <row r="53" spans="1:14" s="27" customFormat="1" ht="24.95" customHeight="1" x14ac:dyDescent="0.25">
      <c r="A53" s="256" t="s">
        <v>79</v>
      </c>
      <c r="B53" s="257">
        <v>337</v>
      </c>
      <c r="C53" s="258" t="s">
        <v>226</v>
      </c>
      <c r="D53" s="156" t="str">
        <f t="shared" si="1"/>
        <v/>
      </c>
      <c r="E53" s="176"/>
      <c r="F53" s="176"/>
      <c r="G53" s="176"/>
      <c r="H53" s="176"/>
      <c r="I53" s="176"/>
      <c r="J53" s="176"/>
      <c r="K53" s="176"/>
      <c r="M53" s="30"/>
      <c r="N53" s="30"/>
    </row>
    <row r="54" spans="1:14" s="27" customFormat="1" ht="24.95" customHeight="1" x14ac:dyDescent="0.25">
      <c r="A54" s="256" t="s">
        <v>81</v>
      </c>
      <c r="B54" s="257">
        <v>339</v>
      </c>
      <c r="C54" s="258" t="s">
        <v>82</v>
      </c>
      <c r="D54" s="156" t="str">
        <f t="shared" si="1"/>
        <v/>
      </c>
      <c r="E54" s="176"/>
      <c r="F54" s="176"/>
      <c r="G54" s="176"/>
      <c r="H54" s="176"/>
      <c r="I54" s="176"/>
      <c r="J54" s="176"/>
      <c r="K54" s="176"/>
      <c r="M54" s="30"/>
      <c r="N54" s="30"/>
    </row>
    <row r="55" spans="1:14" s="27" customFormat="1" ht="24.95" customHeight="1" x14ac:dyDescent="0.25">
      <c r="A55" s="256" t="s">
        <v>83</v>
      </c>
      <c r="B55" s="257">
        <v>340</v>
      </c>
      <c r="C55" s="258" t="s">
        <v>84</v>
      </c>
      <c r="D55" s="156" t="str">
        <f t="shared" si="1"/>
        <v/>
      </c>
      <c r="E55" s="176"/>
      <c r="F55" s="176"/>
      <c r="G55" s="176"/>
      <c r="H55" s="176"/>
      <c r="I55" s="176"/>
      <c r="J55" s="176"/>
      <c r="K55" s="176"/>
      <c r="M55" s="30"/>
      <c r="N55" s="30"/>
    </row>
    <row r="56" spans="1:14" s="27" customFormat="1" ht="24.95" customHeight="1" x14ac:dyDescent="0.25">
      <c r="A56" s="256" t="s">
        <v>212</v>
      </c>
      <c r="B56" s="257">
        <v>373</v>
      </c>
      <c r="C56" s="258" t="s">
        <v>214</v>
      </c>
      <c r="D56" s="156" t="str">
        <f t="shared" si="1"/>
        <v/>
      </c>
      <c r="E56" s="176"/>
      <c r="F56" s="176"/>
      <c r="G56" s="176"/>
      <c r="H56" s="176"/>
      <c r="I56" s="176"/>
      <c r="J56" s="176"/>
      <c r="K56" s="176"/>
      <c r="M56" s="30"/>
      <c r="N56" s="30"/>
    </row>
    <row r="57" spans="1:14" s="89" customFormat="1" ht="24.95" customHeight="1" x14ac:dyDescent="0.25">
      <c r="A57" s="256" t="s">
        <v>87</v>
      </c>
      <c r="B57" s="257">
        <v>342</v>
      </c>
      <c r="C57" s="258" t="s">
        <v>88</v>
      </c>
      <c r="D57" s="156" t="str">
        <f t="shared" si="1"/>
        <v/>
      </c>
      <c r="E57" s="176"/>
      <c r="F57" s="176"/>
      <c r="G57" s="176"/>
      <c r="H57" s="176"/>
      <c r="I57" s="176"/>
      <c r="J57" s="176"/>
      <c r="K57" s="176"/>
      <c r="M57" s="92"/>
      <c r="N57" s="92"/>
    </row>
    <row r="58" spans="1:14" s="27" customFormat="1" ht="24.95" customHeight="1" x14ac:dyDescent="0.25">
      <c r="A58" s="256" t="s">
        <v>89</v>
      </c>
      <c r="B58" s="257">
        <v>343</v>
      </c>
      <c r="C58" s="258" t="s">
        <v>90</v>
      </c>
      <c r="D58" s="156" t="str">
        <f t="shared" si="1"/>
        <v/>
      </c>
      <c r="E58" s="176"/>
      <c r="F58" s="176"/>
      <c r="G58" s="176"/>
      <c r="H58" s="176"/>
      <c r="I58" s="176"/>
      <c r="J58" s="176"/>
      <c r="K58" s="176"/>
      <c r="M58" s="30"/>
      <c r="N58" s="30"/>
    </row>
    <row r="59" spans="1:14" s="27" customFormat="1" ht="24.95" customHeight="1" x14ac:dyDescent="0.25">
      <c r="A59" s="256" t="s">
        <v>91</v>
      </c>
      <c r="B59" s="257">
        <v>344</v>
      </c>
      <c r="C59" s="258" t="s">
        <v>92</v>
      </c>
      <c r="D59" s="156" t="str">
        <f t="shared" si="1"/>
        <v/>
      </c>
      <c r="E59" s="176"/>
      <c r="F59" s="176"/>
      <c r="G59" s="176"/>
      <c r="H59" s="176"/>
      <c r="I59" s="176"/>
      <c r="J59" s="176"/>
      <c r="K59" s="176"/>
      <c r="M59" s="30"/>
      <c r="N59" s="30"/>
    </row>
    <row r="60" spans="1:14" s="26" customFormat="1" ht="24.95" customHeight="1" x14ac:dyDescent="0.25">
      <c r="A60" s="256" t="s">
        <v>93</v>
      </c>
      <c r="B60" s="257">
        <v>346</v>
      </c>
      <c r="C60" s="258" t="s">
        <v>94</v>
      </c>
      <c r="D60" s="156" t="str">
        <f t="shared" si="1"/>
        <v/>
      </c>
      <c r="E60" s="176"/>
      <c r="F60" s="176"/>
      <c r="G60" s="176"/>
      <c r="H60" s="176"/>
      <c r="I60" s="176"/>
      <c r="J60" s="176"/>
      <c r="K60" s="176"/>
      <c r="M60" s="30"/>
      <c r="N60" s="38"/>
    </row>
    <row r="61" spans="1:14" ht="24.95" customHeight="1" x14ac:dyDescent="0.25">
      <c r="A61" s="256" t="s">
        <v>95</v>
      </c>
      <c r="B61" s="257">
        <v>347</v>
      </c>
      <c r="C61" s="258" t="s">
        <v>227</v>
      </c>
      <c r="D61" s="156" t="str">
        <f t="shared" si="1"/>
        <v/>
      </c>
      <c r="E61" s="176"/>
      <c r="F61" s="176"/>
      <c r="G61" s="176"/>
      <c r="H61" s="176"/>
      <c r="I61" s="176"/>
      <c r="J61" s="176"/>
      <c r="K61" s="176"/>
      <c r="L61" s="1"/>
      <c r="M61" s="38"/>
    </row>
    <row r="62" spans="1:14" ht="24.95" customHeight="1" x14ac:dyDescent="0.25">
      <c r="A62" s="256" t="s">
        <v>115</v>
      </c>
      <c r="B62" s="257">
        <v>358</v>
      </c>
      <c r="C62" s="258" t="s">
        <v>216</v>
      </c>
      <c r="D62" s="156" t="str">
        <f t="shared" si="1"/>
        <v/>
      </c>
      <c r="E62" s="176"/>
      <c r="F62" s="176"/>
      <c r="G62" s="176"/>
      <c r="H62" s="176"/>
      <c r="I62" s="176"/>
      <c r="J62" s="176"/>
      <c r="K62" s="176"/>
      <c r="L62" s="1"/>
    </row>
    <row r="63" spans="1:14" s="62" customFormat="1" ht="24.95" customHeight="1" x14ac:dyDescent="0.25">
      <c r="A63" s="256" t="s">
        <v>96</v>
      </c>
      <c r="B63" s="257">
        <v>348</v>
      </c>
      <c r="C63" s="258" t="s">
        <v>97</v>
      </c>
      <c r="D63" s="156" t="str">
        <f t="shared" si="1"/>
        <v/>
      </c>
      <c r="E63" s="176"/>
      <c r="F63" s="176"/>
      <c r="G63" s="176"/>
      <c r="H63" s="176"/>
      <c r="I63" s="176"/>
      <c r="J63" s="176"/>
      <c r="K63" s="176"/>
      <c r="M63" s="74"/>
      <c r="N63" s="74"/>
    </row>
    <row r="64" spans="1:14" ht="24.95" customHeight="1" x14ac:dyDescent="0.25">
      <c r="A64" s="256" t="s">
        <v>98</v>
      </c>
      <c r="B64" s="257">
        <v>349</v>
      </c>
      <c r="C64" s="258" t="s">
        <v>99</v>
      </c>
      <c r="D64" s="156" t="str">
        <f t="shared" si="1"/>
        <v/>
      </c>
      <c r="E64" s="176"/>
      <c r="F64" s="176"/>
      <c r="G64" s="176"/>
      <c r="H64" s="176"/>
      <c r="I64" s="176"/>
      <c r="J64" s="176"/>
      <c r="K64" s="176"/>
      <c r="L64" s="1"/>
    </row>
    <row r="65" spans="1:14" ht="24.95" customHeight="1" x14ac:dyDescent="0.25">
      <c r="A65" s="256" t="s">
        <v>80</v>
      </c>
      <c r="B65" s="257">
        <v>338</v>
      </c>
      <c r="C65" s="258" t="s">
        <v>217</v>
      </c>
      <c r="D65" s="156" t="str">
        <f t="shared" si="1"/>
        <v/>
      </c>
      <c r="E65" s="176"/>
      <c r="F65" s="176"/>
      <c r="G65" s="176"/>
      <c r="H65" s="176"/>
      <c r="I65" s="176"/>
      <c r="J65" s="176"/>
      <c r="K65" s="176"/>
      <c r="L65" s="1"/>
    </row>
    <row r="66" spans="1:14" ht="24.95" customHeight="1" x14ac:dyDescent="0.25">
      <c r="A66" s="256" t="s">
        <v>102</v>
      </c>
      <c r="B66" s="257">
        <v>351</v>
      </c>
      <c r="C66" s="258" t="s">
        <v>218</v>
      </c>
      <c r="D66" s="156" t="str">
        <f t="shared" si="1"/>
        <v/>
      </c>
      <c r="E66" s="176"/>
      <c r="F66" s="176"/>
      <c r="G66" s="176"/>
      <c r="H66" s="176"/>
      <c r="I66" s="176"/>
      <c r="J66" s="176"/>
      <c r="K66" s="176"/>
      <c r="L66" s="1"/>
    </row>
    <row r="67" spans="1:14" s="62" customFormat="1" ht="24.95" customHeight="1" x14ac:dyDescent="0.25">
      <c r="A67" s="256" t="s">
        <v>103</v>
      </c>
      <c r="B67" s="257">
        <v>352</v>
      </c>
      <c r="C67" s="258" t="s">
        <v>104</v>
      </c>
      <c r="D67" s="156" t="str">
        <f t="shared" si="1"/>
        <v/>
      </c>
      <c r="E67" s="176"/>
      <c r="F67" s="176"/>
      <c r="G67" s="176"/>
      <c r="H67" s="176"/>
      <c r="I67" s="176"/>
      <c r="J67" s="176"/>
      <c r="K67" s="176"/>
      <c r="M67" s="74"/>
      <c r="N67" s="74"/>
    </row>
    <row r="68" spans="1:14" ht="24.95" customHeight="1" x14ac:dyDescent="0.25">
      <c r="A68" s="256" t="s">
        <v>105</v>
      </c>
      <c r="B68" s="257">
        <v>353</v>
      </c>
      <c r="C68" s="258" t="s">
        <v>228</v>
      </c>
      <c r="D68" s="156" t="str">
        <f t="shared" si="1"/>
        <v/>
      </c>
      <c r="E68" s="176"/>
      <c r="F68" s="176"/>
      <c r="G68" s="176"/>
      <c r="H68" s="176"/>
      <c r="I68" s="176"/>
      <c r="J68" s="176"/>
      <c r="K68" s="176"/>
      <c r="L68" s="1"/>
    </row>
    <row r="69" spans="1:14" ht="24.95" customHeight="1" x14ac:dyDescent="0.25">
      <c r="A69" s="256" t="s">
        <v>107</v>
      </c>
      <c r="B69" s="257">
        <v>354</v>
      </c>
      <c r="C69" s="258" t="s">
        <v>108</v>
      </c>
      <c r="D69" s="156" t="str">
        <f t="shared" si="1"/>
        <v/>
      </c>
      <c r="E69" s="176"/>
      <c r="F69" s="176"/>
      <c r="G69" s="176"/>
      <c r="H69" s="176"/>
      <c r="I69" s="176"/>
      <c r="J69" s="176"/>
      <c r="K69" s="176"/>
      <c r="L69" s="1"/>
    </row>
    <row r="70" spans="1:14" ht="24.95" customHeight="1" x14ac:dyDescent="0.25">
      <c r="A70" s="256" t="s">
        <v>109</v>
      </c>
      <c r="B70" s="257">
        <v>355</v>
      </c>
      <c r="C70" s="258" t="s">
        <v>110</v>
      </c>
      <c r="D70" s="156" t="str">
        <f t="shared" si="1"/>
        <v/>
      </c>
      <c r="E70" s="176"/>
      <c r="F70" s="176"/>
      <c r="G70" s="176"/>
      <c r="H70" s="176"/>
      <c r="I70" s="176"/>
      <c r="J70" s="176"/>
      <c r="K70" s="176"/>
      <c r="L70" s="1"/>
    </row>
    <row r="71" spans="1:14" ht="24.95" customHeight="1" x14ac:dyDescent="0.25">
      <c r="A71" s="256" t="s">
        <v>111</v>
      </c>
      <c r="B71" s="257">
        <v>356</v>
      </c>
      <c r="C71" s="258" t="s">
        <v>112</v>
      </c>
      <c r="D71" s="156" t="str">
        <f t="shared" si="1"/>
        <v/>
      </c>
      <c r="E71" s="176"/>
      <c r="F71" s="176"/>
      <c r="G71" s="176"/>
      <c r="H71" s="176"/>
      <c r="I71" s="176"/>
      <c r="J71" s="176"/>
      <c r="K71" s="176"/>
      <c r="L71" s="1"/>
    </row>
    <row r="72" spans="1:14" ht="24.95" customHeight="1" x14ac:dyDescent="0.25">
      <c r="A72" s="256" t="s">
        <v>229</v>
      </c>
      <c r="B72" s="257">
        <v>374</v>
      </c>
      <c r="C72" s="258" t="s">
        <v>230</v>
      </c>
      <c r="D72" s="156" t="str">
        <f t="shared" si="1"/>
        <v/>
      </c>
      <c r="E72" s="176"/>
      <c r="F72" s="176"/>
      <c r="G72" s="176"/>
      <c r="H72" s="176"/>
      <c r="I72" s="176"/>
      <c r="J72" s="176"/>
      <c r="K72" s="176"/>
      <c r="L72" s="1"/>
    </row>
    <row r="73" spans="1:14" ht="24.95" customHeight="1" x14ac:dyDescent="0.25">
      <c r="A73" s="256" t="s">
        <v>113</v>
      </c>
      <c r="B73" s="257">
        <v>357</v>
      </c>
      <c r="C73" s="258" t="s">
        <v>114</v>
      </c>
      <c r="D73" s="156" t="str">
        <f t="shared" si="1"/>
        <v/>
      </c>
      <c r="E73" s="176"/>
      <c r="F73" s="176"/>
      <c r="G73" s="176"/>
      <c r="H73" s="176"/>
      <c r="I73" s="176"/>
      <c r="J73" s="176"/>
      <c r="K73" s="176"/>
      <c r="L73" s="1"/>
    </row>
    <row r="74" spans="1:14" ht="24.95" customHeight="1" x14ac:dyDescent="0.25">
      <c r="A74" s="256" t="s">
        <v>120</v>
      </c>
      <c r="B74" s="257">
        <v>361</v>
      </c>
      <c r="C74" s="258" t="s">
        <v>219</v>
      </c>
      <c r="D74" s="156" t="str">
        <f t="shared" si="1"/>
        <v/>
      </c>
      <c r="E74" s="176"/>
      <c r="F74" s="176"/>
      <c r="G74" s="176"/>
      <c r="H74" s="176"/>
      <c r="I74" s="176"/>
      <c r="J74" s="176"/>
      <c r="K74" s="176"/>
      <c r="L74" s="1"/>
    </row>
    <row r="75" spans="1:14" ht="24.95" customHeight="1" x14ac:dyDescent="0.25">
      <c r="A75" s="256" t="s">
        <v>121</v>
      </c>
      <c r="B75" s="257">
        <v>362</v>
      </c>
      <c r="C75" s="258" t="s">
        <v>231</v>
      </c>
      <c r="D75" s="156" t="str">
        <f t="shared" si="1"/>
        <v/>
      </c>
      <c r="E75" s="176"/>
      <c r="F75" s="176"/>
      <c r="G75" s="176"/>
      <c r="H75" s="176"/>
      <c r="I75" s="176"/>
      <c r="J75" s="176"/>
      <c r="K75" s="176"/>
      <c r="L75" s="1"/>
    </row>
    <row r="76" spans="1:14" ht="24.95" customHeight="1" x14ac:dyDescent="0.25">
      <c r="A76" s="256" t="s">
        <v>123</v>
      </c>
      <c r="B76" s="257">
        <v>364</v>
      </c>
      <c r="C76" s="258" t="s">
        <v>220</v>
      </c>
      <c r="D76" s="156" t="str">
        <f t="shared" si="1"/>
        <v/>
      </c>
      <c r="E76" s="176"/>
      <c r="F76" s="176"/>
      <c r="G76" s="176"/>
      <c r="H76" s="176"/>
      <c r="I76" s="176"/>
      <c r="J76" s="176"/>
      <c r="K76" s="176"/>
      <c r="L76" s="1"/>
    </row>
    <row r="77" spans="1:14" ht="24.95" customHeight="1" x14ac:dyDescent="0.25">
      <c r="A77" s="256" t="s">
        <v>124</v>
      </c>
      <c r="B77" s="257">
        <v>365</v>
      </c>
      <c r="C77" s="258" t="s">
        <v>125</v>
      </c>
      <c r="D77" s="156" t="str">
        <f t="shared" si="1"/>
        <v/>
      </c>
      <c r="E77" s="176"/>
      <c r="F77" s="176"/>
      <c r="G77" s="176"/>
      <c r="H77" s="176"/>
      <c r="I77" s="176"/>
      <c r="J77" s="176"/>
      <c r="K77" s="176"/>
      <c r="L77" s="1"/>
    </row>
    <row r="78" spans="1:14" ht="24.95" customHeight="1" x14ac:dyDescent="0.25">
      <c r="A78" s="256" t="s">
        <v>126</v>
      </c>
      <c r="B78" s="257">
        <v>366</v>
      </c>
      <c r="C78" s="258" t="s">
        <v>232</v>
      </c>
      <c r="D78" s="156" t="str">
        <f t="shared" si="1"/>
        <v/>
      </c>
      <c r="E78" s="176"/>
      <c r="F78" s="176"/>
      <c r="G78" s="176"/>
      <c r="H78" s="176"/>
      <c r="I78" s="176"/>
      <c r="J78" s="176"/>
      <c r="K78" s="176"/>
      <c r="L78" s="1"/>
    </row>
    <row r="79" spans="1:14" ht="24.95" customHeight="1" x14ac:dyDescent="0.25">
      <c r="A79" s="256" t="s">
        <v>127</v>
      </c>
      <c r="B79" s="257">
        <v>368</v>
      </c>
      <c r="C79" s="258" t="s">
        <v>128</v>
      </c>
      <c r="D79" s="156">
        <f t="shared" si="1"/>
        <v>50837.94</v>
      </c>
      <c r="E79" s="140">
        <v>30899.47</v>
      </c>
      <c r="F79" s="140">
        <v>10280.66</v>
      </c>
      <c r="G79" s="140">
        <v>5664.69</v>
      </c>
      <c r="H79" s="140">
        <v>2960.84</v>
      </c>
      <c r="I79" s="140"/>
      <c r="J79" s="178">
        <v>307</v>
      </c>
      <c r="K79" s="179">
        <v>725.28</v>
      </c>
      <c r="L79" s="1"/>
    </row>
    <row r="80" spans="1:14" ht="41.25" customHeight="1" x14ac:dyDescent="0.25">
      <c r="A80" s="259" t="s">
        <v>180</v>
      </c>
      <c r="B80" s="260"/>
      <c r="C80" s="260"/>
      <c r="D80" s="156"/>
      <c r="E80" s="176"/>
      <c r="F80" s="176"/>
      <c r="G80" s="176"/>
      <c r="H80" s="176"/>
      <c r="I80" s="176"/>
      <c r="J80" s="176"/>
      <c r="K80" s="176"/>
      <c r="L80" s="1"/>
    </row>
    <row r="81" spans="1:12" ht="24.95" customHeight="1" x14ac:dyDescent="0.25">
      <c r="A81" s="169"/>
      <c r="B81" s="171"/>
      <c r="C81" s="170"/>
      <c r="D81" s="156" t="str">
        <f t="shared" ref="D81:D94" si="2">IF(SUM(E81:K81)&gt;0,(SUM(E81:K81)),"")</f>
        <v/>
      </c>
      <c r="E81" s="176"/>
      <c r="F81" s="176"/>
      <c r="G81" s="176"/>
      <c r="H81" s="176"/>
      <c r="I81" s="176"/>
      <c r="J81" s="176"/>
      <c r="K81" s="176"/>
      <c r="L81" s="1"/>
    </row>
    <row r="82" spans="1:12" ht="24.95" customHeight="1" x14ac:dyDescent="0.25">
      <c r="A82" s="169"/>
      <c r="B82" s="171"/>
      <c r="C82" s="170"/>
      <c r="D82" s="156" t="str">
        <f t="shared" si="2"/>
        <v/>
      </c>
      <c r="E82" s="176"/>
      <c r="F82" s="176"/>
      <c r="G82" s="176"/>
      <c r="H82" s="176"/>
      <c r="I82" s="176"/>
      <c r="J82" s="176"/>
      <c r="K82" s="176"/>
      <c r="L82" s="1"/>
    </row>
    <row r="83" spans="1:12" ht="24.95" customHeight="1" x14ac:dyDescent="0.25">
      <c r="A83" s="169"/>
      <c r="B83" s="171"/>
      <c r="C83" s="170"/>
      <c r="D83" s="156" t="str">
        <f t="shared" si="2"/>
        <v/>
      </c>
      <c r="E83" s="176"/>
      <c r="F83" s="176"/>
      <c r="G83" s="176"/>
      <c r="H83" s="176"/>
      <c r="I83" s="176"/>
      <c r="J83" s="176"/>
      <c r="K83" s="176"/>
      <c r="L83" s="1"/>
    </row>
    <row r="84" spans="1:12" ht="24.95" customHeight="1" x14ac:dyDescent="0.25">
      <c r="A84" s="169"/>
      <c r="B84" s="171"/>
      <c r="C84" s="170"/>
      <c r="D84" s="156" t="str">
        <f t="shared" si="2"/>
        <v/>
      </c>
      <c r="E84" s="176"/>
      <c r="F84" s="176"/>
      <c r="G84" s="176"/>
      <c r="H84" s="176"/>
      <c r="I84" s="176"/>
      <c r="J84" s="176"/>
      <c r="K84" s="176"/>
      <c r="L84" s="1"/>
    </row>
    <row r="85" spans="1:12" ht="46.5" customHeight="1" x14ac:dyDescent="0.25">
      <c r="A85" s="169"/>
      <c r="B85" s="171"/>
      <c r="C85" s="170"/>
      <c r="D85" s="156" t="str">
        <f t="shared" si="2"/>
        <v/>
      </c>
      <c r="E85" s="176"/>
      <c r="F85" s="176"/>
      <c r="G85" s="176"/>
      <c r="H85" s="176"/>
      <c r="I85" s="176"/>
      <c r="J85" s="176"/>
      <c r="K85" s="176"/>
      <c r="L85" s="1"/>
    </row>
    <row r="86" spans="1:12" ht="24.95" customHeight="1" x14ac:dyDescent="0.25">
      <c r="A86" s="169"/>
      <c r="B86" s="171"/>
      <c r="C86" s="170"/>
      <c r="D86" s="156" t="str">
        <f t="shared" si="2"/>
        <v/>
      </c>
      <c r="E86" s="176"/>
      <c r="F86" s="176"/>
      <c r="G86" s="176"/>
      <c r="H86" s="176"/>
      <c r="I86" s="176"/>
      <c r="J86" s="176"/>
      <c r="K86" s="176"/>
      <c r="L86" s="1"/>
    </row>
    <row r="87" spans="1:12" ht="24.95" customHeight="1" x14ac:dyDescent="0.25">
      <c r="A87" s="169"/>
      <c r="B87" s="171"/>
      <c r="C87" s="170"/>
      <c r="D87" s="156" t="str">
        <f t="shared" si="2"/>
        <v/>
      </c>
      <c r="E87" s="176"/>
      <c r="F87" s="176"/>
      <c r="G87" s="176"/>
      <c r="H87" s="176"/>
      <c r="I87" s="176"/>
      <c r="J87" s="176"/>
      <c r="K87" s="176"/>
      <c r="L87" s="1"/>
    </row>
    <row r="88" spans="1:12" ht="24.95" customHeight="1" x14ac:dyDescent="0.25">
      <c r="A88" s="169"/>
      <c r="B88" s="171"/>
      <c r="C88" s="170"/>
      <c r="D88" s="156" t="str">
        <f t="shared" si="2"/>
        <v/>
      </c>
      <c r="E88" s="176"/>
      <c r="F88" s="176"/>
      <c r="G88" s="176"/>
      <c r="H88" s="176"/>
      <c r="I88" s="176"/>
      <c r="J88" s="176"/>
      <c r="K88" s="176"/>
      <c r="L88" s="1"/>
    </row>
    <row r="89" spans="1:12" ht="24.95" customHeight="1" x14ac:dyDescent="0.25">
      <c r="A89" s="169"/>
      <c r="B89" s="171"/>
      <c r="C89" s="170"/>
      <c r="D89" s="156" t="str">
        <f t="shared" si="2"/>
        <v/>
      </c>
      <c r="E89" s="176"/>
      <c r="F89" s="176"/>
      <c r="G89" s="176"/>
      <c r="H89" s="176"/>
      <c r="I89" s="176"/>
      <c r="J89" s="176"/>
      <c r="K89" s="176"/>
      <c r="L89" s="1"/>
    </row>
    <row r="90" spans="1:12" ht="24.95" customHeight="1" x14ac:dyDescent="0.25">
      <c r="A90" s="169"/>
      <c r="B90" s="171"/>
      <c r="C90" s="170"/>
      <c r="D90" s="156" t="str">
        <f t="shared" si="2"/>
        <v/>
      </c>
      <c r="E90" s="176"/>
      <c r="F90" s="176"/>
      <c r="G90" s="176"/>
      <c r="H90" s="176"/>
      <c r="I90" s="176"/>
      <c r="J90" s="176"/>
      <c r="K90" s="176"/>
      <c r="L90" s="1"/>
    </row>
    <row r="91" spans="1:12" ht="24.95" customHeight="1" x14ac:dyDescent="0.25">
      <c r="A91" s="169"/>
      <c r="B91" s="171"/>
      <c r="C91" s="170"/>
      <c r="D91" s="156" t="str">
        <f t="shared" si="2"/>
        <v/>
      </c>
      <c r="E91" s="176"/>
      <c r="F91" s="176"/>
      <c r="G91" s="176"/>
      <c r="H91" s="176"/>
      <c r="I91" s="176"/>
      <c r="J91" s="176"/>
      <c r="K91" s="176"/>
      <c r="L91" s="1"/>
    </row>
    <row r="92" spans="1:12" ht="24.95" customHeight="1" x14ac:dyDescent="0.25">
      <c r="A92" s="169"/>
      <c r="B92" s="171"/>
      <c r="C92" s="170"/>
      <c r="D92" s="156" t="str">
        <f t="shared" si="2"/>
        <v/>
      </c>
      <c r="E92" s="176"/>
      <c r="F92" s="176"/>
      <c r="G92" s="176"/>
      <c r="H92" s="176"/>
      <c r="I92" s="176"/>
      <c r="J92" s="176"/>
      <c r="K92" s="176"/>
      <c r="L92" s="1"/>
    </row>
    <row r="93" spans="1:12" ht="24.95" customHeight="1" x14ac:dyDescent="0.25">
      <c r="A93" s="169"/>
      <c r="B93" s="171"/>
      <c r="C93" s="170"/>
      <c r="D93" s="156" t="str">
        <f t="shared" si="2"/>
        <v/>
      </c>
      <c r="E93" s="176"/>
      <c r="F93" s="176"/>
      <c r="G93" s="176"/>
      <c r="H93" s="176"/>
      <c r="I93" s="176"/>
      <c r="J93" s="176"/>
      <c r="K93" s="176"/>
      <c r="L93" s="1"/>
    </row>
    <row r="94" spans="1:12" ht="24.95" customHeight="1" thickBot="1" x14ac:dyDescent="0.3">
      <c r="A94" s="172"/>
      <c r="B94" s="173"/>
      <c r="C94" s="174"/>
      <c r="D94" s="157" t="str">
        <f t="shared" si="2"/>
        <v/>
      </c>
      <c r="E94" s="177"/>
      <c r="F94" s="177"/>
      <c r="G94" s="177"/>
      <c r="H94" s="177"/>
      <c r="I94" s="177"/>
      <c r="J94" s="177"/>
      <c r="K94" s="177"/>
      <c r="L94" s="1"/>
    </row>
    <row r="95" spans="1:12" ht="24.95" customHeight="1" thickBot="1" x14ac:dyDescent="0.3">
      <c r="A95" s="239" t="s">
        <v>233</v>
      </c>
      <c r="B95" s="240"/>
      <c r="C95" s="240"/>
      <c r="D95" s="158">
        <f>SUM(D17:D94)</f>
        <v>224155.57</v>
      </c>
      <c r="E95" s="158">
        <f t="shared" ref="E95:K95" si="3">SUM(E17:E94)</f>
        <v>127766.78</v>
      </c>
      <c r="F95" s="158">
        <f t="shared" si="3"/>
        <v>40693.449999999997</v>
      </c>
      <c r="G95" s="158">
        <f t="shared" si="3"/>
        <v>15603.739999999998</v>
      </c>
      <c r="H95" s="158">
        <f t="shared" si="3"/>
        <v>34759.79</v>
      </c>
      <c r="I95" s="158">
        <f t="shared" si="3"/>
        <v>1776.97</v>
      </c>
      <c r="J95" s="158">
        <f t="shared" si="3"/>
        <v>1379</v>
      </c>
      <c r="K95" s="158">
        <f t="shared" si="3"/>
        <v>2175.84</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7">
    <mergeCell ref="M1:N1"/>
    <mergeCell ref="A2:E4"/>
    <mergeCell ref="G2:J2"/>
    <mergeCell ref="G3:J3"/>
    <mergeCell ref="M3:N3"/>
    <mergeCell ref="G4:J4"/>
    <mergeCell ref="M2:N2"/>
    <mergeCell ref="M4:N4"/>
    <mergeCell ref="N40:N41"/>
    <mergeCell ref="M30:N38"/>
    <mergeCell ref="A5:E5"/>
    <mergeCell ref="G6:J6"/>
    <mergeCell ref="M9:N9"/>
    <mergeCell ref="A9:A10"/>
    <mergeCell ref="B9:C10"/>
    <mergeCell ref="D9:D10"/>
    <mergeCell ref="M5:N5"/>
    <mergeCell ref="G7:J7"/>
    <mergeCell ref="M6:N6"/>
    <mergeCell ref="M7:N7"/>
    <mergeCell ref="G5:J5"/>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Y113"/>
  <sheetViews>
    <sheetView showGridLines="0" zoomScale="65" zoomScaleNormal="65" zoomScaleSheetLayoutView="100" workbookViewId="0">
      <selection activeCell="E87" sqref="E87"/>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05" t="s">
        <v>147</v>
      </c>
      <c r="N1" s="205"/>
    </row>
    <row r="2" spans="1:25" ht="30" customHeight="1" x14ac:dyDescent="0.25">
      <c r="A2" s="227" t="s">
        <v>200</v>
      </c>
      <c r="B2" s="227"/>
      <c r="C2" s="227"/>
      <c r="D2" s="227"/>
      <c r="E2" s="227"/>
      <c r="F2" s="74"/>
      <c r="G2" s="249" t="s">
        <v>142</v>
      </c>
      <c r="H2" s="250"/>
      <c r="I2" s="250"/>
      <c r="J2" s="250"/>
      <c r="K2" s="162">
        <f>D95</f>
        <v>824748</v>
      </c>
      <c r="M2" s="194" t="s">
        <v>183</v>
      </c>
      <c r="N2" s="194"/>
    </row>
    <row r="3" spans="1:25" ht="30" customHeight="1" x14ac:dyDescent="0.25">
      <c r="A3" s="227"/>
      <c r="B3" s="227"/>
      <c r="C3" s="227"/>
      <c r="D3" s="227"/>
      <c r="E3" s="227"/>
      <c r="F3" s="74"/>
      <c r="G3" s="251" t="s">
        <v>184</v>
      </c>
      <c r="H3" s="252"/>
      <c r="I3" s="252"/>
      <c r="J3" s="252"/>
      <c r="K3" s="60"/>
      <c r="M3" s="222" t="s">
        <v>130</v>
      </c>
      <c r="N3" s="222"/>
    </row>
    <row r="4" spans="1:25" ht="30" customHeight="1" x14ac:dyDescent="0.25">
      <c r="A4" s="227"/>
      <c r="B4" s="227"/>
      <c r="C4" s="227"/>
      <c r="D4" s="227"/>
      <c r="E4" s="227"/>
      <c r="F4" s="74"/>
      <c r="G4" s="247" t="s">
        <v>185</v>
      </c>
      <c r="H4" s="248"/>
      <c r="I4" s="248"/>
      <c r="J4" s="248"/>
      <c r="K4" s="60">
        <v>169412</v>
      </c>
      <c r="L4" s="65"/>
      <c r="M4" s="194" t="s">
        <v>188</v>
      </c>
      <c r="N4" s="194"/>
      <c r="O4" s="61"/>
      <c r="P4" s="61"/>
      <c r="Q4" s="61"/>
      <c r="R4" s="61"/>
      <c r="S4" s="61"/>
      <c r="T4" s="61"/>
      <c r="U4" s="61"/>
      <c r="V4" s="61"/>
      <c r="W4" s="61"/>
      <c r="X4" s="61"/>
      <c r="Y4" s="61"/>
    </row>
    <row r="5" spans="1:25" ht="30" customHeight="1" x14ac:dyDescent="0.25">
      <c r="A5" s="221"/>
      <c r="B5" s="221"/>
      <c r="C5" s="221"/>
      <c r="D5" s="221"/>
      <c r="E5" s="221"/>
      <c r="F5" s="74"/>
      <c r="G5" s="247" t="s">
        <v>187</v>
      </c>
      <c r="H5" s="248"/>
      <c r="I5" s="248"/>
      <c r="J5" s="248"/>
      <c r="K5" s="60"/>
      <c r="L5" s="59"/>
      <c r="M5" s="194" t="s">
        <v>189</v>
      </c>
      <c r="N5" s="194"/>
      <c r="O5" s="61"/>
      <c r="P5" s="61"/>
      <c r="Q5" s="61"/>
      <c r="R5" s="61"/>
      <c r="S5" s="61"/>
      <c r="T5" s="61"/>
      <c r="U5" s="61"/>
      <c r="V5" s="61"/>
      <c r="W5" s="61"/>
      <c r="X5" s="61"/>
      <c r="Y5" s="61"/>
    </row>
    <row r="6" spans="1:25" ht="43.5" customHeight="1" thickBot="1" x14ac:dyDescent="0.3">
      <c r="F6" s="74"/>
      <c r="G6" s="243" t="s">
        <v>143</v>
      </c>
      <c r="H6" s="244"/>
      <c r="I6" s="244"/>
      <c r="J6" s="244"/>
      <c r="K6" s="163">
        <f>SUM(K2:K5)</f>
        <v>994160</v>
      </c>
      <c r="L6" s="59"/>
      <c r="M6" s="194" t="s">
        <v>146</v>
      </c>
      <c r="N6" s="194"/>
      <c r="O6" s="67"/>
      <c r="P6" s="67"/>
      <c r="Q6" s="67"/>
      <c r="R6" s="67"/>
      <c r="S6" s="67"/>
      <c r="T6" s="67"/>
      <c r="U6" s="67"/>
      <c r="V6" s="67"/>
      <c r="W6" s="67"/>
      <c r="X6" s="67"/>
      <c r="Y6" s="67"/>
    </row>
    <row r="7" spans="1:25" ht="66" customHeight="1" thickBot="1" x14ac:dyDescent="0.3">
      <c r="A7" s="74"/>
      <c r="B7" s="74"/>
      <c r="D7" s="74" t="s">
        <v>235</v>
      </c>
      <c r="F7" s="74"/>
      <c r="G7" s="243" t="s">
        <v>144</v>
      </c>
      <c r="H7" s="244"/>
      <c r="I7" s="244"/>
      <c r="J7" s="244"/>
      <c r="K7" s="164">
        <v>94160</v>
      </c>
      <c r="M7" s="194" t="s">
        <v>190</v>
      </c>
      <c r="N7" s="194"/>
      <c r="O7" s="68"/>
      <c r="P7" s="68"/>
      <c r="Q7" s="68"/>
      <c r="R7" s="68"/>
      <c r="S7" s="68"/>
      <c r="T7" s="68"/>
      <c r="U7" s="68"/>
      <c r="V7" s="68"/>
      <c r="W7" s="68"/>
      <c r="X7" s="68"/>
      <c r="Y7" s="68"/>
    </row>
    <row r="8" spans="1:25" ht="15" customHeight="1" thickBot="1" x14ac:dyDescent="0.3">
      <c r="M8" s="146"/>
      <c r="N8" s="46"/>
      <c r="O8" s="69"/>
      <c r="P8" s="69"/>
      <c r="Q8" s="69"/>
      <c r="R8" s="69"/>
      <c r="S8" s="69"/>
      <c r="T8" s="69"/>
      <c r="U8" s="69"/>
      <c r="V8" s="69"/>
      <c r="W8" s="69"/>
      <c r="X8" s="69"/>
      <c r="Y8" s="69"/>
    </row>
    <row r="9" spans="1:25" s="74" customFormat="1" ht="24.95" customHeight="1" x14ac:dyDescent="0.25">
      <c r="A9" s="245"/>
      <c r="B9" s="209" t="s">
        <v>149</v>
      </c>
      <c r="C9" s="210"/>
      <c r="D9" s="215" t="s">
        <v>5</v>
      </c>
      <c r="E9" s="70" t="s">
        <v>6</v>
      </c>
      <c r="F9" s="71"/>
      <c r="G9" s="71"/>
      <c r="H9" s="71"/>
      <c r="I9" s="71"/>
      <c r="J9" s="71"/>
      <c r="K9" s="72"/>
      <c r="L9" s="73"/>
      <c r="M9" s="205" t="s">
        <v>133</v>
      </c>
      <c r="N9" s="205"/>
      <c r="O9" s="68"/>
      <c r="P9" s="68"/>
      <c r="Q9" s="68"/>
      <c r="R9" s="68"/>
      <c r="S9" s="68"/>
      <c r="T9" s="68"/>
      <c r="U9" s="68"/>
      <c r="V9" s="68"/>
      <c r="W9" s="68"/>
      <c r="X9" s="68"/>
      <c r="Y9" s="68"/>
    </row>
    <row r="10" spans="1:25" s="74" customFormat="1" ht="24.95" customHeight="1" thickBot="1" x14ac:dyDescent="0.3">
      <c r="A10" s="246"/>
      <c r="B10" s="211"/>
      <c r="C10" s="212"/>
      <c r="D10" s="216"/>
      <c r="E10" s="75" t="s">
        <v>234</v>
      </c>
      <c r="F10" s="76"/>
      <c r="G10" s="76"/>
      <c r="H10" s="76"/>
      <c r="I10" s="76"/>
      <c r="J10" s="76"/>
      <c r="K10" s="77"/>
      <c r="L10" s="73"/>
      <c r="M10" s="218" t="s">
        <v>191</v>
      </c>
      <c r="N10" s="219"/>
      <c r="O10" s="78"/>
      <c r="P10" s="78"/>
      <c r="Q10" s="78"/>
      <c r="R10" s="78"/>
      <c r="S10" s="78"/>
      <c r="T10" s="78"/>
      <c r="U10" s="78"/>
      <c r="V10" s="78"/>
      <c r="W10" s="78"/>
      <c r="X10" s="78"/>
      <c r="Y10" s="78"/>
    </row>
    <row r="11" spans="1:25" s="74" customFormat="1" ht="30.75" customHeight="1" thickBot="1" x14ac:dyDescent="0.3">
      <c r="A11" s="105" t="s">
        <v>151</v>
      </c>
      <c r="B11" s="241" t="s">
        <v>250</v>
      </c>
      <c r="C11" s="242"/>
      <c r="D11" s="113">
        <v>110201</v>
      </c>
      <c r="E11" s="75" t="s">
        <v>167</v>
      </c>
      <c r="F11" s="76"/>
      <c r="G11" s="76"/>
      <c r="H11" s="76"/>
      <c r="I11" s="76"/>
      <c r="J11" s="76"/>
      <c r="K11" s="77"/>
      <c r="L11" s="79"/>
      <c r="M11" s="219"/>
      <c r="N11" s="219"/>
      <c r="O11" s="78"/>
      <c r="P11" s="78"/>
      <c r="Q11" s="78"/>
      <c r="R11" s="78"/>
      <c r="S11" s="78"/>
      <c r="T11" s="78"/>
      <c r="U11" s="78"/>
      <c r="V11" s="78"/>
      <c r="W11" s="78"/>
      <c r="X11" s="78"/>
      <c r="Y11" s="78"/>
    </row>
    <row r="12" spans="1:25" s="74" customFormat="1" ht="35.1" customHeight="1" thickBot="1" x14ac:dyDescent="0.3">
      <c r="A12" s="105" t="s">
        <v>168</v>
      </c>
      <c r="B12" s="237" t="str">
        <f>Central!B12</f>
        <v>CAVIT- Central Arizona Valley Institute of Technology</v>
      </c>
      <c r="C12" s="237"/>
      <c r="D12" s="191" t="str">
        <f>Central!D12</f>
        <v>110801</v>
      </c>
      <c r="E12" s="80" t="s">
        <v>145</v>
      </c>
      <c r="F12" s="81"/>
      <c r="G12" s="81"/>
      <c r="H12" s="81"/>
      <c r="I12" s="81"/>
      <c r="J12" s="81"/>
      <c r="K12" s="82"/>
      <c r="L12" s="83"/>
      <c r="M12" s="219"/>
      <c r="N12" s="219"/>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9"/>
      <c r="N13" s="219"/>
    </row>
    <row r="14" spans="1:25" ht="35.1" customHeight="1" thickBot="1" x14ac:dyDescent="0.3">
      <c r="A14" s="148"/>
      <c r="B14" s="107"/>
      <c r="C14" s="148"/>
      <c r="D14" s="108"/>
      <c r="E14" s="198" t="s">
        <v>8</v>
      </c>
      <c r="F14" s="199"/>
      <c r="G14" s="199"/>
      <c r="H14" s="199"/>
      <c r="I14" s="199"/>
      <c r="J14" s="199"/>
      <c r="K14" s="200"/>
      <c r="M14" s="219" t="s">
        <v>192</v>
      </c>
      <c r="N14" s="219"/>
      <c r="O14" s="87"/>
      <c r="P14" s="87"/>
      <c r="Q14" s="87"/>
      <c r="R14" s="87"/>
      <c r="S14" s="87"/>
      <c r="T14" s="87"/>
      <c r="U14" s="87"/>
      <c r="V14" s="87"/>
      <c r="W14" s="87"/>
      <c r="X14" s="87"/>
      <c r="Y14" s="87"/>
    </row>
    <row r="15" spans="1:25" ht="29.25" customHeight="1" thickBot="1" x14ac:dyDescent="0.3">
      <c r="A15" s="149"/>
      <c r="B15" s="110"/>
      <c r="C15" s="149"/>
      <c r="D15" s="111"/>
      <c r="E15" s="198" t="s">
        <v>9</v>
      </c>
      <c r="F15" s="201"/>
      <c r="G15" s="201"/>
      <c r="H15" s="201"/>
      <c r="I15" s="201"/>
      <c r="J15" s="202"/>
      <c r="K15" s="203" t="s">
        <v>10</v>
      </c>
      <c r="M15" s="219"/>
      <c r="N15" s="219"/>
    </row>
    <row r="16" spans="1:25" s="88" customFormat="1" ht="122.25" customHeight="1" thickBot="1" x14ac:dyDescent="0.3">
      <c r="A16" s="112" t="s">
        <v>150</v>
      </c>
      <c r="B16" s="100" t="s">
        <v>135</v>
      </c>
      <c r="C16" s="102" t="s">
        <v>11</v>
      </c>
      <c r="D16" s="101" t="s">
        <v>12</v>
      </c>
      <c r="E16" s="35" t="s">
        <v>13</v>
      </c>
      <c r="F16" s="36" t="s">
        <v>14</v>
      </c>
      <c r="G16" s="36" t="s">
        <v>136</v>
      </c>
      <c r="H16" s="36" t="s">
        <v>137</v>
      </c>
      <c r="I16" s="36" t="s">
        <v>139</v>
      </c>
      <c r="J16" s="37" t="s">
        <v>138</v>
      </c>
      <c r="K16" s="204"/>
      <c r="M16" s="219"/>
      <c r="N16" s="219"/>
    </row>
    <row r="17" spans="1:14" s="89" customFormat="1" ht="24.95" customHeight="1" x14ac:dyDescent="0.25">
      <c r="A17" s="253" t="s">
        <v>15</v>
      </c>
      <c r="B17" s="254">
        <v>301</v>
      </c>
      <c r="C17" s="255" t="s">
        <v>221</v>
      </c>
      <c r="D17" s="155" t="str">
        <f t="shared" ref="D17:D48" si="0">IF(SUM(E17:K17)&gt;0,(SUM(E17:K17)),"")</f>
        <v/>
      </c>
      <c r="E17" s="175" t="s">
        <v>242</v>
      </c>
      <c r="F17" s="175" t="s">
        <v>242</v>
      </c>
      <c r="G17" s="175" t="s">
        <v>242</v>
      </c>
      <c r="H17" s="175" t="s">
        <v>242</v>
      </c>
      <c r="I17" s="175" t="s">
        <v>242</v>
      </c>
      <c r="J17" s="175" t="s">
        <v>242</v>
      </c>
      <c r="K17" s="175" t="s">
        <v>242</v>
      </c>
      <c r="M17" s="92"/>
      <c r="N17" s="145" t="s">
        <v>169</v>
      </c>
    </row>
    <row r="18" spans="1:14" s="89" customFormat="1" ht="24.95" customHeight="1" x14ac:dyDescent="0.25">
      <c r="A18" s="256" t="s">
        <v>16</v>
      </c>
      <c r="B18" s="257">
        <v>302</v>
      </c>
      <c r="C18" s="258" t="s">
        <v>17</v>
      </c>
      <c r="D18" s="156" t="str">
        <f t="shared" si="0"/>
        <v/>
      </c>
      <c r="E18" s="176" t="s">
        <v>242</v>
      </c>
      <c r="F18" s="176" t="s">
        <v>242</v>
      </c>
      <c r="G18" s="176" t="s">
        <v>242</v>
      </c>
      <c r="H18" s="176" t="s">
        <v>242</v>
      </c>
      <c r="I18" s="176" t="s">
        <v>242</v>
      </c>
      <c r="J18" s="176" t="s">
        <v>242</v>
      </c>
      <c r="K18" s="176" t="s">
        <v>242</v>
      </c>
      <c r="M18" s="147"/>
      <c r="N18" s="145" t="s">
        <v>170</v>
      </c>
    </row>
    <row r="19" spans="1:14" s="89" customFormat="1" ht="24.95" customHeight="1" x14ac:dyDescent="0.25">
      <c r="A19" s="256" t="s">
        <v>206</v>
      </c>
      <c r="B19" s="257">
        <v>376</v>
      </c>
      <c r="C19" s="258" t="s">
        <v>207</v>
      </c>
      <c r="D19" s="156" t="str">
        <f t="shared" si="0"/>
        <v/>
      </c>
      <c r="E19" s="176" t="s">
        <v>242</v>
      </c>
      <c r="F19" s="176" t="s">
        <v>242</v>
      </c>
      <c r="G19" s="176" t="s">
        <v>242</v>
      </c>
      <c r="H19" s="176" t="s">
        <v>242</v>
      </c>
      <c r="I19" s="176" t="s">
        <v>242</v>
      </c>
      <c r="J19" s="176" t="s">
        <v>242</v>
      </c>
      <c r="K19" s="176" t="s">
        <v>242</v>
      </c>
      <c r="M19" s="147"/>
      <c r="N19" s="145"/>
    </row>
    <row r="20" spans="1:14" s="89" customFormat="1" ht="24.95" customHeight="1" x14ac:dyDescent="0.25">
      <c r="A20" s="256" t="s">
        <v>18</v>
      </c>
      <c r="B20" s="257">
        <v>303</v>
      </c>
      <c r="C20" s="258" t="s">
        <v>19</v>
      </c>
      <c r="D20" s="156" t="str">
        <f t="shared" si="0"/>
        <v/>
      </c>
      <c r="E20" s="176" t="s">
        <v>242</v>
      </c>
      <c r="F20" s="176" t="s">
        <v>242</v>
      </c>
      <c r="G20" s="176" t="s">
        <v>242</v>
      </c>
      <c r="H20" s="176" t="s">
        <v>242</v>
      </c>
      <c r="I20" s="176" t="s">
        <v>242</v>
      </c>
      <c r="J20" s="176" t="s">
        <v>242</v>
      </c>
      <c r="K20" s="176" t="s">
        <v>242</v>
      </c>
      <c r="M20" s="92"/>
      <c r="N20" s="194" t="s">
        <v>171</v>
      </c>
    </row>
    <row r="21" spans="1:14" s="89" customFormat="1" ht="24.95" customHeight="1" x14ac:dyDescent="0.25">
      <c r="A21" s="256" t="s">
        <v>20</v>
      </c>
      <c r="B21" s="257">
        <v>304</v>
      </c>
      <c r="C21" s="258" t="s">
        <v>21</v>
      </c>
      <c r="D21" s="156" t="str">
        <f t="shared" si="0"/>
        <v/>
      </c>
      <c r="E21" s="176" t="s">
        <v>242</v>
      </c>
      <c r="F21" s="176" t="s">
        <v>242</v>
      </c>
      <c r="G21" s="176" t="s">
        <v>242</v>
      </c>
      <c r="H21" s="176" t="s">
        <v>242</v>
      </c>
      <c r="I21" s="176" t="s">
        <v>242</v>
      </c>
      <c r="J21" s="176" t="s">
        <v>242</v>
      </c>
      <c r="K21" s="176" t="s">
        <v>242</v>
      </c>
      <c r="M21" s="92"/>
      <c r="N21" s="194"/>
    </row>
    <row r="22" spans="1:14" s="89" customFormat="1" ht="24.95" customHeight="1" x14ac:dyDescent="0.25">
      <c r="A22" s="256" t="s">
        <v>22</v>
      </c>
      <c r="B22" s="257">
        <v>305</v>
      </c>
      <c r="C22" s="258" t="s">
        <v>23</v>
      </c>
      <c r="D22" s="156">
        <f t="shared" si="0"/>
        <v>179302</v>
      </c>
      <c r="E22" s="176">
        <v>52225</v>
      </c>
      <c r="F22" s="176">
        <v>16042</v>
      </c>
      <c r="G22" s="176">
        <v>2273</v>
      </c>
      <c r="H22" s="176">
        <v>5635</v>
      </c>
      <c r="I22" s="176">
        <v>28596</v>
      </c>
      <c r="J22" s="176">
        <v>3253</v>
      </c>
      <c r="K22" s="176">
        <v>71278</v>
      </c>
      <c r="M22" s="92"/>
      <c r="N22" s="194"/>
    </row>
    <row r="23" spans="1:14" s="89" customFormat="1" ht="24.95" customHeight="1" x14ac:dyDescent="0.25">
      <c r="A23" s="256" t="s">
        <v>24</v>
      </c>
      <c r="B23" s="257">
        <v>306</v>
      </c>
      <c r="C23" s="258" t="s">
        <v>25</v>
      </c>
      <c r="D23" s="156">
        <f t="shared" si="0"/>
        <v>105</v>
      </c>
      <c r="E23" s="176" t="s">
        <v>242</v>
      </c>
      <c r="F23" s="176" t="s">
        <v>242</v>
      </c>
      <c r="G23" s="176" t="s">
        <v>242</v>
      </c>
      <c r="H23" s="176" t="s">
        <v>242</v>
      </c>
      <c r="I23" s="176" t="s">
        <v>242</v>
      </c>
      <c r="J23" s="176">
        <v>98</v>
      </c>
      <c r="K23" s="176">
        <v>7</v>
      </c>
      <c r="M23" s="92"/>
      <c r="N23" s="194" t="s">
        <v>172</v>
      </c>
    </row>
    <row r="24" spans="1:14" s="89" customFormat="1" ht="24.95" customHeight="1" x14ac:dyDescent="0.25">
      <c r="A24" s="256" t="s">
        <v>26</v>
      </c>
      <c r="B24" s="257">
        <v>307</v>
      </c>
      <c r="C24" s="258" t="s">
        <v>27</v>
      </c>
      <c r="D24" s="156" t="str">
        <f t="shared" si="0"/>
        <v/>
      </c>
      <c r="E24" s="176" t="s">
        <v>242</v>
      </c>
      <c r="F24" s="176" t="s">
        <v>242</v>
      </c>
      <c r="G24" s="176" t="s">
        <v>242</v>
      </c>
      <c r="H24" s="176" t="s">
        <v>242</v>
      </c>
      <c r="I24" s="176" t="s">
        <v>242</v>
      </c>
      <c r="J24" s="176" t="s">
        <v>242</v>
      </c>
      <c r="K24" s="176" t="s">
        <v>242</v>
      </c>
      <c r="M24" s="92"/>
      <c r="N24" s="194"/>
    </row>
    <row r="25" spans="1:14" s="89" customFormat="1" ht="24.95" customHeight="1" x14ac:dyDescent="0.25">
      <c r="A25" s="256" t="s">
        <v>28</v>
      </c>
      <c r="B25" s="257">
        <v>309</v>
      </c>
      <c r="C25" s="258" t="s">
        <v>224</v>
      </c>
      <c r="D25" s="156" t="str">
        <f t="shared" si="0"/>
        <v/>
      </c>
      <c r="E25" s="176" t="s">
        <v>242</v>
      </c>
      <c r="F25" s="176" t="s">
        <v>242</v>
      </c>
      <c r="G25" s="176" t="s">
        <v>242</v>
      </c>
      <c r="H25" s="176" t="s">
        <v>242</v>
      </c>
      <c r="I25" s="176" t="s">
        <v>242</v>
      </c>
      <c r="J25" s="176" t="s">
        <v>242</v>
      </c>
      <c r="K25" s="176" t="s">
        <v>242</v>
      </c>
      <c r="M25" s="92"/>
      <c r="N25" s="194" t="s">
        <v>173</v>
      </c>
    </row>
    <row r="26" spans="1:14" s="89" customFormat="1" ht="24.95" customHeight="1" x14ac:dyDescent="0.25">
      <c r="A26" s="256" t="s">
        <v>30</v>
      </c>
      <c r="B26" s="257">
        <v>310</v>
      </c>
      <c r="C26" s="258" t="s">
        <v>31</v>
      </c>
      <c r="D26" s="156" t="str">
        <f t="shared" si="0"/>
        <v/>
      </c>
      <c r="E26" s="176" t="s">
        <v>242</v>
      </c>
      <c r="F26" s="176" t="s">
        <v>242</v>
      </c>
      <c r="G26" s="176" t="s">
        <v>242</v>
      </c>
      <c r="H26" s="176" t="s">
        <v>242</v>
      </c>
      <c r="I26" s="176" t="s">
        <v>242</v>
      </c>
      <c r="J26" s="176" t="s">
        <v>242</v>
      </c>
      <c r="K26" s="176" t="s">
        <v>242</v>
      </c>
      <c r="M26" s="92"/>
      <c r="N26" s="194"/>
    </row>
    <row r="27" spans="1:14" s="89" customFormat="1" ht="24.95" customHeight="1" x14ac:dyDescent="0.25">
      <c r="A27" s="256" t="s">
        <v>32</v>
      </c>
      <c r="B27" s="257">
        <v>311</v>
      </c>
      <c r="C27" s="258" t="s">
        <v>33</v>
      </c>
      <c r="D27" s="156" t="str">
        <f t="shared" si="0"/>
        <v/>
      </c>
      <c r="E27" s="176" t="s">
        <v>242</v>
      </c>
      <c r="F27" s="176" t="s">
        <v>242</v>
      </c>
      <c r="G27" s="176" t="s">
        <v>242</v>
      </c>
      <c r="H27" s="176" t="s">
        <v>242</v>
      </c>
      <c r="I27" s="176" t="s">
        <v>242</v>
      </c>
      <c r="J27" s="176" t="s">
        <v>242</v>
      </c>
      <c r="K27" s="176" t="s">
        <v>242</v>
      </c>
      <c r="M27" s="92"/>
      <c r="N27" s="194" t="s">
        <v>174</v>
      </c>
    </row>
    <row r="28" spans="1:14" s="89" customFormat="1" ht="24.95" customHeight="1" x14ac:dyDescent="0.25">
      <c r="A28" s="256" t="s">
        <v>34</v>
      </c>
      <c r="B28" s="257">
        <v>312</v>
      </c>
      <c r="C28" s="258" t="s">
        <v>35</v>
      </c>
      <c r="D28" s="156" t="str">
        <f t="shared" si="0"/>
        <v/>
      </c>
      <c r="E28" s="176" t="s">
        <v>242</v>
      </c>
      <c r="F28" s="176" t="s">
        <v>242</v>
      </c>
      <c r="G28" s="176" t="s">
        <v>242</v>
      </c>
      <c r="H28" s="176" t="s">
        <v>242</v>
      </c>
      <c r="I28" s="176" t="s">
        <v>242</v>
      </c>
      <c r="J28" s="176" t="s">
        <v>242</v>
      </c>
      <c r="K28" s="176" t="s">
        <v>242</v>
      </c>
      <c r="M28" s="92"/>
      <c r="N28" s="194"/>
    </row>
    <row r="29" spans="1:14" s="89" customFormat="1" ht="24.95" customHeight="1" x14ac:dyDescent="0.25">
      <c r="A29" s="256" t="s">
        <v>36</v>
      </c>
      <c r="B29" s="257">
        <v>313</v>
      </c>
      <c r="C29" s="258" t="s">
        <v>208</v>
      </c>
      <c r="D29" s="156">
        <f t="shared" si="0"/>
        <v>73202</v>
      </c>
      <c r="E29" s="176">
        <v>47407</v>
      </c>
      <c r="F29" s="176">
        <v>9739</v>
      </c>
      <c r="G29" s="176">
        <v>1076</v>
      </c>
      <c r="H29" s="176">
        <v>3385</v>
      </c>
      <c r="I29" s="176" t="s">
        <v>242</v>
      </c>
      <c r="J29" s="176">
        <v>6420</v>
      </c>
      <c r="K29" s="176">
        <v>5175</v>
      </c>
      <c r="M29" s="92"/>
      <c r="N29" s="194"/>
    </row>
    <row r="30" spans="1:14" s="89" customFormat="1" ht="24.95" customHeight="1" x14ac:dyDescent="0.25">
      <c r="A30" s="256" t="s">
        <v>37</v>
      </c>
      <c r="B30" s="257">
        <v>314</v>
      </c>
      <c r="C30" s="258" t="s">
        <v>209</v>
      </c>
      <c r="D30" s="156">
        <f t="shared" si="0"/>
        <v>77726</v>
      </c>
      <c r="E30" s="176">
        <v>48994</v>
      </c>
      <c r="F30" s="176">
        <v>15132</v>
      </c>
      <c r="G30" s="176">
        <v>1401</v>
      </c>
      <c r="H30" s="176">
        <v>2468</v>
      </c>
      <c r="I30" s="176" t="s">
        <v>242</v>
      </c>
      <c r="J30" s="176">
        <v>4819</v>
      </c>
      <c r="K30" s="176">
        <v>4912</v>
      </c>
      <c r="M30" s="194" t="s">
        <v>186</v>
      </c>
      <c r="N30" s="194"/>
    </row>
    <row r="31" spans="1:14" s="89" customFormat="1" ht="24.95" customHeight="1" x14ac:dyDescent="0.25">
      <c r="A31" s="256" t="s">
        <v>38</v>
      </c>
      <c r="B31" s="257">
        <v>315</v>
      </c>
      <c r="C31" s="258" t="s">
        <v>39</v>
      </c>
      <c r="D31" s="156" t="str">
        <f t="shared" si="0"/>
        <v/>
      </c>
      <c r="E31" s="176" t="s">
        <v>242</v>
      </c>
      <c r="F31" s="176" t="s">
        <v>242</v>
      </c>
      <c r="G31" s="176" t="s">
        <v>242</v>
      </c>
      <c r="H31" s="176" t="s">
        <v>242</v>
      </c>
      <c r="I31" s="176" t="s">
        <v>242</v>
      </c>
      <c r="J31" s="176" t="s">
        <v>242</v>
      </c>
      <c r="K31" s="176" t="s">
        <v>242</v>
      </c>
      <c r="M31" s="194"/>
      <c r="N31" s="194"/>
    </row>
    <row r="32" spans="1:14" s="89" customFormat="1" ht="24.95" customHeight="1" x14ac:dyDescent="0.25">
      <c r="A32" s="256" t="s">
        <v>40</v>
      </c>
      <c r="B32" s="257">
        <v>316</v>
      </c>
      <c r="C32" s="258" t="s">
        <v>41</v>
      </c>
      <c r="D32" s="156" t="str">
        <f t="shared" si="0"/>
        <v/>
      </c>
      <c r="E32" s="176" t="s">
        <v>242</v>
      </c>
      <c r="F32" s="176" t="s">
        <v>242</v>
      </c>
      <c r="G32" s="176" t="s">
        <v>242</v>
      </c>
      <c r="H32" s="176" t="s">
        <v>242</v>
      </c>
      <c r="I32" s="176" t="s">
        <v>242</v>
      </c>
      <c r="J32" s="176" t="s">
        <v>242</v>
      </c>
      <c r="K32" s="176" t="s">
        <v>242</v>
      </c>
      <c r="M32" s="194"/>
      <c r="N32" s="194"/>
    </row>
    <row r="33" spans="1:23" s="89" customFormat="1" ht="24.95" customHeight="1" x14ac:dyDescent="0.25">
      <c r="A33" s="256" t="s">
        <v>42</v>
      </c>
      <c r="B33" s="257">
        <v>317</v>
      </c>
      <c r="C33" s="258" t="s">
        <v>43</v>
      </c>
      <c r="D33" s="156" t="str">
        <f t="shared" si="0"/>
        <v/>
      </c>
      <c r="E33" s="176" t="s">
        <v>242</v>
      </c>
      <c r="F33" s="176" t="s">
        <v>242</v>
      </c>
      <c r="G33" s="176" t="s">
        <v>242</v>
      </c>
      <c r="H33" s="176" t="s">
        <v>242</v>
      </c>
      <c r="I33" s="176" t="s">
        <v>242</v>
      </c>
      <c r="J33" s="176" t="s">
        <v>242</v>
      </c>
      <c r="K33" s="176" t="s">
        <v>242</v>
      </c>
      <c r="M33" s="194"/>
      <c r="N33" s="194"/>
    </row>
    <row r="34" spans="1:23" s="89" customFormat="1" ht="24.95" customHeight="1" x14ac:dyDescent="0.25">
      <c r="A34" s="256" t="s">
        <v>44</v>
      </c>
      <c r="B34" s="257">
        <v>318</v>
      </c>
      <c r="C34" s="258" t="s">
        <v>45</v>
      </c>
      <c r="D34" s="156">
        <f t="shared" si="0"/>
        <v>392</v>
      </c>
      <c r="E34" s="176" t="s">
        <v>242</v>
      </c>
      <c r="F34" s="176" t="s">
        <v>242</v>
      </c>
      <c r="G34" s="176" t="s">
        <v>242</v>
      </c>
      <c r="H34" s="176">
        <v>40</v>
      </c>
      <c r="I34" s="176" t="s">
        <v>242</v>
      </c>
      <c r="J34" s="176">
        <v>195</v>
      </c>
      <c r="K34" s="176">
        <v>157</v>
      </c>
      <c r="M34" s="194"/>
      <c r="N34" s="194"/>
    </row>
    <row r="35" spans="1:23" s="89" customFormat="1" ht="24.95" customHeight="1" x14ac:dyDescent="0.25">
      <c r="A35" s="256" t="s">
        <v>46</v>
      </c>
      <c r="B35" s="257">
        <v>319</v>
      </c>
      <c r="C35" s="258" t="s">
        <v>223</v>
      </c>
      <c r="D35" s="156" t="str">
        <f t="shared" si="0"/>
        <v/>
      </c>
      <c r="E35" s="176" t="s">
        <v>242</v>
      </c>
      <c r="F35" s="176" t="s">
        <v>242</v>
      </c>
      <c r="G35" s="176" t="s">
        <v>242</v>
      </c>
      <c r="H35" s="176" t="s">
        <v>242</v>
      </c>
      <c r="I35" s="176" t="s">
        <v>242</v>
      </c>
      <c r="J35" s="176" t="s">
        <v>242</v>
      </c>
      <c r="K35" s="176" t="s">
        <v>242</v>
      </c>
      <c r="M35" s="194"/>
      <c r="N35" s="194"/>
    </row>
    <row r="36" spans="1:23" s="89" customFormat="1" ht="24.95" customHeight="1" x14ac:dyDescent="0.25">
      <c r="A36" s="256" t="s">
        <v>47</v>
      </c>
      <c r="B36" s="257">
        <v>320</v>
      </c>
      <c r="C36" s="258" t="s">
        <v>48</v>
      </c>
      <c r="D36" s="156">
        <f t="shared" si="0"/>
        <v>118396</v>
      </c>
      <c r="E36" s="176">
        <v>42350</v>
      </c>
      <c r="F36" s="176">
        <v>13579</v>
      </c>
      <c r="G36" s="176">
        <v>18436</v>
      </c>
      <c r="H36" s="176">
        <v>14161</v>
      </c>
      <c r="I36" s="176">
        <v>4782</v>
      </c>
      <c r="J36" s="176">
        <v>4030</v>
      </c>
      <c r="K36" s="176">
        <v>21058</v>
      </c>
      <c r="M36" s="194"/>
      <c r="N36" s="194"/>
      <c r="O36" s="87"/>
      <c r="P36" s="87"/>
      <c r="Q36" s="87"/>
      <c r="R36" s="87"/>
      <c r="S36" s="87"/>
      <c r="T36" s="87"/>
      <c r="U36" s="87"/>
      <c r="V36" s="87"/>
      <c r="W36" s="87"/>
    </row>
    <row r="37" spans="1:23" s="89" customFormat="1" ht="24.95" customHeight="1" x14ac:dyDescent="0.25">
      <c r="A37" s="256" t="s">
        <v>49</v>
      </c>
      <c r="B37" s="257">
        <v>321</v>
      </c>
      <c r="C37" s="258" t="s">
        <v>50</v>
      </c>
      <c r="D37" s="156" t="str">
        <f t="shared" si="0"/>
        <v/>
      </c>
      <c r="E37" s="176" t="s">
        <v>242</v>
      </c>
      <c r="F37" s="176" t="s">
        <v>242</v>
      </c>
      <c r="G37" s="176" t="s">
        <v>242</v>
      </c>
      <c r="H37" s="176" t="s">
        <v>242</v>
      </c>
      <c r="I37" s="176" t="s">
        <v>242</v>
      </c>
      <c r="J37" s="176" t="s">
        <v>242</v>
      </c>
      <c r="K37" s="176" t="s">
        <v>242</v>
      </c>
      <c r="M37" s="194"/>
      <c r="N37" s="194"/>
    </row>
    <row r="38" spans="1:23" s="89" customFormat="1" ht="24.95" customHeight="1" x14ac:dyDescent="0.25">
      <c r="A38" s="256" t="s">
        <v>51</v>
      </c>
      <c r="B38" s="257">
        <v>322</v>
      </c>
      <c r="C38" s="258" t="s">
        <v>52</v>
      </c>
      <c r="D38" s="156">
        <f t="shared" si="0"/>
        <v>12905</v>
      </c>
      <c r="E38" s="176" t="s">
        <v>242</v>
      </c>
      <c r="F38" s="176" t="s">
        <v>242</v>
      </c>
      <c r="G38" s="176">
        <v>7138</v>
      </c>
      <c r="H38" s="176">
        <v>595</v>
      </c>
      <c r="I38" s="176" t="s">
        <v>242</v>
      </c>
      <c r="J38" s="176" t="s">
        <v>242</v>
      </c>
      <c r="K38" s="176">
        <v>5172</v>
      </c>
      <c r="M38" s="194"/>
      <c r="N38" s="194"/>
    </row>
    <row r="39" spans="1:23" s="89" customFormat="1" ht="24.95" customHeight="1" x14ac:dyDescent="0.25">
      <c r="A39" s="256" t="s">
        <v>53</v>
      </c>
      <c r="B39" s="257">
        <v>345</v>
      </c>
      <c r="C39" s="258" t="s">
        <v>54</v>
      </c>
      <c r="D39" s="156" t="str">
        <f t="shared" si="0"/>
        <v/>
      </c>
      <c r="E39" s="176" t="s">
        <v>242</v>
      </c>
      <c r="F39" s="176" t="s">
        <v>242</v>
      </c>
      <c r="G39" s="176" t="s">
        <v>242</v>
      </c>
      <c r="H39" s="176" t="s">
        <v>242</v>
      </c>
      <c r="I39" s="176" t="s">
        <v>242</v>
      </c>
      <c r="J39" s="176" t="s">
        <v>242</v>
      </c>
      <c r="K39" s="176" t="s">
        <v>242</v>
      </c>
      <c r="M39" s="93"/>
      <c r="N39" s="93"/>
    </row>
    <row r="40" spans="1:23" s="89" customFormat="1" ht="24.95" customHeight="1" x14ac:dyDescent="0.25">
      <c r="A40" s="256" t="s">
        <v>55</v>
      </c>
      <c r="B40" s="257">
        <v>323</v>
      </c>
      <c r="C40" s="258" t="s">
        <v>56</v>
      </c>
      <c r="D40" s="156" t="str">
        <f t="shared" si="0"/>
        <v/>
      </c>
      <c r="E40" s="176" t="s">
        <v>242</v>
      </c>
      <c r="F40" s="176" t="s">
        <v>242</v>
      </c>
      <c r="G40" s="176" t="s">
        <v>242</v>
      </c>
      <c r="H40" s="176" t="s">
        <v>242</v>
      </c>
      <c r="I40" s="176" t="s">
        <v>242</v>
      </c>
      <c r="J40" s="176" t="s">
        <v>242</v>
      </c>
      <c r="K40" s="176" t="s">
        <v>242</v>
      </c>
      <c r="M40" s="92"/>
      <c r="N40" s="194" t="s">
        <v>176</v>
      </c>
    </row>
    <row r="41" spans="1:23" s="89" customFormat="1" ht="24.95" customHeight="1" x14ac:dyDescent="0.25">
      <c r="A41" s="256" t="s">
        <v>57</v>
      </c>
      <c r="B41" s="257">
        <v>324</v>
      </c>
      <c r="C41" s="258" t="s">
        <v>58</v>
      </c>
      <c r="D41" s="156" t="str">
        <f t="shared" si="0"/>
        <v/>
      </c>
      <c r="E41" s="176" t="s">
        <v>242</v>
      </c>
      <c r="F41" s="176" t="s">
        <v>242</v>
      </c>
      <c r="G41" s="176" t="s">
        <v>242</v>
      </c>
      <c r="H41" s="176" t="s">
        <v>242</v>
      </c>
      <c r="I41" s="176" t="s">
        <v>242</v>
      </c>
      <c r="J41" s="176" t="s">
        <v>242</v>
      </c>
      <c r="K41" s="176" t="s">
        <v>242</v>
      </c>
      <c r="M41" s="92"/>
      <c r="N41" s="194"/>
    </row>
    <row r="42" spans="1:23" s="89" customFormat="1" ht="24.95" customHeight="1" x14ac:dyDescent="0.25">
      <c r="A42" s="256" t="s">
        <v>59</v>
      </c>
      <c r="B42" s="257">
        <v>325</v>
      </c>
      <c r="C42" s="258" t="s">
        <v>60</v>
      </c>
      <c r="D42" s="156" t="str">
        <f t="shared" si="0"/>
        <v/>
      </c>
      <c r="E42" s="176" t="s">
        <v>242</v>
      </c>
      <c r="F42" s="176" t="s">
        <v>242</v>
      </c>
      <c r="G42" s="176" t="s">
        <v>242</v>
      </c>
      <c r="H42" s="176" t="s">
        <v>242</v>
      </c>
      <c r="I42" s="176" t="s">
        <v>242</v>
      </c>
      <c r="J42" s="176" t="s">
        <v>242</v>
      </c>
      <c r="K42" s="176" t="s">
        <v>242</v>
      </c>
      <c r="M42" s="92"/>
      <c r="N42" s="194" t="s">
        <v>177</v>
      </c>
    </row>
    <row r="43" spans="1:23" s="89" customFormat="1" ht="24.95" customHeight="1" x14ac:dyDescent="0.25">
      <c r="A43" s="256" t="s">
        <v>61</v>
      </c>
      <c r="B43" s="257">
        <v>326</v>
      </c>
      <c r="C43" s="258" t="s">
        <v>62</v>
      </c>
      <c r="D43" s="156" t="str">
        <f t="shared" si="0"/>
        <v/>
      </c>
      <c r="E43" s="176" t="s">
        <v>242</v>
      </c>
      <c r="F43" s="176" t="s">
        <v>242</v>
      </c>
      <c r="G43" s="176" t="s">
        <v>242</v>
      </c>
      <c r="H43" s="176" t="s">
        <v>242</v>
      </c>
      <c r="I43" s="176" t="s">
        <v>242</v>
      </c>
      <c r="J43" s="176" t="s">
        <v>242</v>
      </c>
      <c r="K43" s="176" t="s">
        <v>242</v>
      </c>
      <c r="M43" s="92"/>
      <c r="N43" s="194"/>
    </row>
    <row r="44" spans="1:23" s="89" customFormat="1" ht="33" customHeight="1" x14ac:dyDescent="0.25">
      <c r="A44" s="256" t="s">
        <v>116</v>
      </c>
      <c r="B44" s="257">
        <v>359</v>
      </c>
      <c r="C44" s="258" t="s">
        <v>241</v>
      </c>
      <c r="D44" s="156" t="str">
        <f t="shared" si="0"/>
        <v/>
      </c>
      <c r="E44" s="176" t="s">
        <v>242</v>
      </c>
      <c r="F44" s="176" t="s">
        <v>242</v>
      </c>
      <c r="G44" s="176" t="s">
        <v>242</v>
      </c>
      <c r="H44" s="176" t="s">
        <v>242</v>
      </c>
      <c r="I44" s="176" t="s">
        <v>242</v>
      </c>
      <c r="J44" s="176" t="s">
        <v>242</v>
      </c>
      <c r="K44" s="176" t="s">
        <v>242</v>
      </c>
      <c r="M44" s="92"/>
      <c r="N44" s="194" t="s">
        <v>178</v>
      </c>
    </row>
    <row r="45" spans="1:23" s="89" customFormat="1" ht="24.95" customHeight="1" x14ac:dyDescent="0.25">
      <c r="A45" s="256" t="s">
        <v>63</v>
      </c>
      <c r="B45" s="257">
        <v>327</v>
      </c>
      <c r="C45" s="258" t="s">
        <v>64</v>
      </c>
      <c r="D45" s="156" t="str">
        <f t="shared" si="0"/>
        <v/>
      </c>
      <c r="E45" s="176" t="s">
        <v>242</v>
      </c>
      <c r="F45" s="176" t="s">
        <v>242</v>
      </c>
      <c r="G45" s="176" t="s">
        <v>242</v>
      </c>
      <c r="H45" s="176" t="s">
        <v>242</v>
      </c>
      <c r="I45" s="176" t="s">
        <v>242</v>
      </c>
      <c r="J45" s="176" t="s">
        <v>242</v>
      </c>
      <c r="K45" s="176" t="s">
        <v>242</v>
      </c>
      <c r="M45" s="92"/>
      <c r="N45" s="194"/>
    </row>
    <row r="46" spans="1:23" s="89" customFormat="1" ht="24.95" customHeight="1" x14ac:dyDescent="0.25">
      <c r="A46" s="256" t="s">
        <v>65</v>
      </c>
      <c r="B46" s="257">
        <v>328</v>
      </c>
      <c r="C46" s="258" t="s">
        <v>66</v>
      </c>
      <c r="D46" s="156" t="str">
        <f t="shared" si="0"/>
        <v/>
      </c>
      <c r="E46" s="176" t="s">
        <v>242</v>
      </c>
      <c r="F46" s="176" t="s">
        <v>242</v>
      </c>
      <c r="G46" s="176" t="s">
        <v>242</v>
      </c>
      <c r="H46" s="176" t="s">
        <v>242</v>
      </c>
      <c r="I46" s="176" t="s">
        <v>242</v>
      </c>
      <c r="J46" s="176" t="s">
        <v>242</v>
      </c>
      <c r="K46" s="176" t="s">
        <v>242</v>
      </c>
      <c r="M46" s="92"/>
      <c r="N46" s="194" t="s">
        <v>179</v>
      </c>
    </row>
    <row r="47" spans="1:23" s="89" customFormat="1" ht="24.95" customHeight="1" x14ac:dyDescent="0.25">
      <c r="A47" s="256" t="s">
        <v>67</v>
      </c>
      <c r="B47" s="257">
        <v>329</v>
      </c>
      <c r="C47" s="258" t="s">
        <v>68</v>
      </c>
      <c r="D47" s="156" t="str">
        <f t="shared" si="0"/>
        <v/>
      </c>
      <c r="E47" s="176" t="s">
        <v>242</v>
      </c>
      <c r="F47" s="176" t="s">
        <v>242</v>
      </c>
      <c r="G47" s="176" t="s">
        <v>242</v>
      </c>
      <c r="H47" s="176" t="s">
        <v>242</v>
      </c>
      <c r="I47" s="176" t="s">
        <v>242</v>
      </c>
      <c r="J47" s="176" t="s">
        <v>242</v>
      </c>
      <c r="K47" s="176" t="s">
        <v>242</v>
      </c>
      <c r="M47" s="92"/>
      <c r="N47" s="194"/>
    </row>
    <row r="48" spans="1:23" s="89" customFormat="1" ht="24.95" customHeight="1" x14ac:dyDescent="0.25">
      <c r="A48" s="256" t="s">
        <v>69</v>
      </c>
      <c r="B48" s="257">
        <v>330</v>
      </c>
      <c r="C48" s="258" t="s">
        <v>225</v>
      </c>
      <c r="D48" s="156">
        <f t="shared" si="0"/>
        <v>57643</v>
      </c>
      <c r="E48" s="176">
        <v>1500</v>
      </c>
      <c r="F48" s="176">
        <v>295</v>
      </c>
      <c r="G48" s="176">
        <v>7800</v>
      </c>
      <c r="H48" s="176">
        <v>16932</v>
      </c>
      <c r="I48" s="176">
        <v>23988</v>
      </c>
      <c r="J48" s="176">
        <v>3486</v>
      </c>
      <c r="K48" s="176">
        <v>3642</v>
      </c>
      <c r="M48" s="92"/>
      <c r="N48" s="147"/>
    </row>
    <row r="49" spans="1:14" s="89" customFormat="1" ht="24.95" customHeight="1" x14ac:dyDescent="0.25">
      <c r="A49" s="256" t="s">
        <v>72</v>
      </c>
      <c r="B49" s="257">
        <v>333</v>
      </c>
      <c r="C49" s="258" t="s">
        <v>73</v>
      </c>
      <c r="D49" s="156" t="str">
        <f t="shared" ref="D49:D79" si="1">IF(SUM(E49:K49)&gt;0,(SUM(E49:K49)),"")</f>
        <v/>
      </c>
      <c r="E49" s="176" t="s">
        <v>242</v>
      </c>
      <c r="F49" s="176" t="s">
        <v>242</v>
      </c>
      <c r="G49" s="176" t="s">
        <v>242</v>
      </c>
      <c r="H49" s="176" t="s">
        <v>242</v>
      </c>
      <c r="I49" s="176" t="s">
        <v>242</v>
      </c>
      <c r="J49" s="176" t="s">
        <v>242</v>
      </c>
      <c r="K49" s="176" t="s">
        <v>242</v>
      </c>
      <c r="M49" s="92"/>
      <c r="N49" s="145" t="s">
        <v>134</v>
      </c>
    </row>
    <row r="50" spans="1:14" s="89" customFormat="1" ht="24.95" customHeight="1" x14ac:dyDescent="0.25">
      <c r="A50" s="256" t="s">
        <v>74</v>
      </c>
      <c r="B50" s="257">
        <v>334</v>
      </c>
      <c r="C50" s="258" t="s">
        <v>222</v>
      </c>
      <c r="D50" s="156">
        <f t="shared" si="1"/>
        <v>46716</v>
      </c>
      <c r="E50" s="176">
        <v>1500</v>
      </c>
      <c r="F50" s="176">
        <v>306</v>
      </c>
      <c r="G50" s="176">
        <v>7392</v>
      </c>
      <c r="H50" s="176">
        <v>5604</v>
      </c>
      <c r="I50" s="176">
        <v>7102</v>
      </c>
      <c r="J50" s="176">
        <v>6091</v>
      </c>
      <c r="K50" s="176">
        <v>18721</v>
      </c>
      <c r="M50" s="92"/>
      <c r="N50" s="147"/>
    </row>
    <row r="51" spans="1:14" s="89" customFormat="1" ht="24.95" customHeight="1" x14ac:dyDescent="0.25">
      <c r="A51" s="256" t="s">
        <v>75</v>
      </c>
      <c r="B51" s="257">
        <v>335</v>
      </c>
      <c r="C51" s="258" t="s">
        <v>210</v>
      </c>
      <c r="D51" s="156" t="str">
        <f t="shared" si="1"/>
        <v/>
      </c>
      <c r="E51" s="176" t="s">
        <v>242</v>
      </c>
      <c r="F51" s="176" t="s">
        <v>242</v>
      </c>
      <c r="G51" s="176" t="s">
        <v>242</v>
      </c>
      <c r="H51" s="176" t="s">
        <v>242</v>
      </c>
      <c r="I51" s="176" t="s">
        <v>242</v>
      </c>
      <c r="J51" s="176" t="s">
        <v>242</v>
      </c>
      <c r="K51" s="176" t="s">
        <v>242</v>
      </c>
      <c r="M51" s="145" t="s">
        <v>78</v>
      </c>
      <c r="N51" s="92"/>
    </row>
    <row r="52" spans="1:14" s="89" customFormat="1" ht="24.95" customHeight="1" x14ac:dyDescent="0.25">
      <c r="A52" s="256" t="s">
        <v>76</v>
      </c>
      <c r="B52" s="257">
        <v>336</v>
      </c>
      <c r="C52" s="258" t="s">
        <v>77</v>
      </c>
      <c r="D52" s="156" t="str">
        <f t="shared" si="1"/>
        <v/>
      </c>
      <c r="E52" s="176" t="s">
        <v>242</v>
      </c>
      <c r="F52" s="176" t="s">
        <v>242</v>
      </c>
      <c r="G52" s="176" t="s">
        <v>242</v>
      </c>
      <c r="H52" s="176" t="s">
        <v>242</v>
      </c>
      <c r="I52" s="176" t="s">
        <v>242</v>
      </c>
      <c r="J52" s="176" t="s">
        <v>242</v>
      </c>
      <c r="K52" s="176" t="s">
        <v>242</v>
      </c>
      <c r="M52" s="145"/>
      <c r="N52" s="92"/>
    </row>
    <row r="53" spans="1:14" s="89" customFormat="1" ht="24.95" customHeight="1" x14ac:dyDescent="0.25">
      <c r="A53" s="256" t="s">
        <v>79</v>
      </c>
      <c r="B53" s="257">
        <v>337</v>
      </c>
      <c r="C53" s="258" t="s">
        <v>226</v>
      </c>
      <c r="D53" s="156">
        <f t="shared" si="1"/>
        <v>18890</v>
      </c>
      <c r="E53" s="176">
        <v>1500</v>
      </c>
      <c r="F53" s="176">
        <v>302</v>
      </c>
      <c r="G53" s="176">
        <v>3180</v>
      </c>
      <c r="H53" s="176">
        <v>5969</v>
      </c>
      <c r="I53" s="176">
        <v>397</v>
      </c>
      <c r="J53" s="176">
        <v>6348</v>
      </c>
      <c r="K53" s="176">
        <v>1194</v>
      </c>
      <c r="M53" s="92"/>
      <c r="N53" s="92"/>
    </row>
    <row r="54" spans="1:14" s="89" customFormat="1" ht="24.95" customHeight="1" x14ac:dyDescent="0.25">
      <c r="A54" s="256" t="s">
        <v>81</v>
      </c>
      <c r="B54" s="257">
        <v>339</v>
      </c>
      <c r="C54" s="258" t="s">
        <v>82</v>
      </c>
      <c r="D54" s="156" t="str">
        <f t="shared" si="1"/>
        <v/>
      </c>
      <c r="E54" s="176" t="s">
        <v>242</v>
      </c>
      <c r="F54" s="176" t="s">
        <v>242</v>
      </c>
      <c r="G54" s="176" t="s">
        <v>242</v>
      </c>
      <c r="H54" s="176" t="s">
        <v>242</v>
      </c>
      <c r="I54" s="176" t="s">
        <v>242</v>
      </c>
      <c r="J54" s="176" t="s">
        <v>242</v>
      </c>
      <c r="K54" s="176" t="s">
        <v>242</v>
      </c>
      <c r="M54" s="92"/>
      <c r="N54" s="92"/>
    </row>
    <row r="55" spans="1:14" s="89" customFormat="1" ht="24.95" customHeight="1" x14ac:dyDescent="0.25">
      <c r="A55" s="256" t="s">
        <v>83</v>
      </c>
      <c r="B55" s="257">
        <v>340</v>
      </c>
      <c r="C55" s="258" t="s">
        <v>84</v>
      </c>
      <c r="D55" s="156" t="str">
        <f t="shared" si="1"/>
        <v/>
      </c>
      <c r="E55" s="176" t="s">
        <v>242</v>
      </c>
      <c r="F55" s="176" t="s">
        <v>242</v>
      </c>
      <c r="G55" s="176" t="s">
        <v>242</v>
      </c>
      <c r="H55" s="176" t="s">
        <v>242</v>
      </c>
      <c r="I55" s="176" t="s">
        <v>242</v>
      </c>
      <c r="J55" s="176" t="s">
        <v>242</v>
      </c>
      <c r="K55" s="176" t="s">
        <v>242</v>
      </c>
      <c r="M55" s="92"/>
      <c r="N55" s="92"/>
    </row>
    <row r="56" spans="1:14" s="89" customFormat="1" ht="24.95" customHeight="1" x14ac:dyDescent="0.25">
      <c r="A56" s="256" t="s">
        <v>212</v>
      </c>
      <c r="B56" s="257">
        <v>373</v>
      </c>
      <c r="C56" s="258" t="s">
        <v>214</v>
      </c>
      <c r="D56" s="156" t="str">
        <f t="shared" si="1"/>
        <v/>
      </c>
      <c r="E56" s="176" t="s">
        <v>242</v>
      </c>
      <c r="F56" s="176" t="s">
        <v>242</v>
      </c>
      <c r="G56" s="176" t="s">
        <v>242</v>
      </c>
      <c r="H56" s="176" t="s">
        <v>242</v>
      </c>
      <c r="I56" s="176" t="s">
        <v>242</v>
      </c>
      <c r="J56" s="176" t="s">
        <v>242</v>
      </c>
      <c r="K56" s="176" t="s">
        <v>242</v>
      </c>
      <c r="M56" s="92"/>
      <c r="N56" s="92"/>
    </row>
    <row r="57" spans="1:14" s="89" customFormat="1" ht="24.95" customHeight="1" x14ac:dyDescent="0.25">
      <c r="A57" s="256" t="s">
        <v>87</v>
      </c>
      <c r="B57" s="257">
        <v>342</v>
      </c>
      <c r="C57" s="258" t="s">
        <v>88</v>
      </c>
      <c r="D57" s="156">
        <f t="shared" si="1"/>
        <v>37880</v>
      </c>
      <c r="E57" s="176" t="s">
        <v>242</v>
      </c>
      <c r="F57" s="176" t="s">
        <v>242</v>
      </c>
      <c r="G57" s="176">
        <v>16328</v>
      </c>
      <c r="H57" s="176">
        <v>5932</v>
      </c>
      <c r="I57" s="176" t="s">
        <v>242</v>
      </c>
      <c r="J57" s="176">
        <v>440</v>
      </c>
      <c r="K57" s="176">
        <v>15180</v>
      </c>
      <c r="M57" s="92"/>
      <c r="N57" s="92"/>
    </row>
    <row r="58" spans="1:14" s="89" customFormat="1" ht="24.95" customHeight="1" x14ac:dyDescent="0.25">
      <c r="A58" s="256" t="s">
        <v>89</v>
      </c>
      <c r="B58" s="257">
        <v>343</v>
      </c>
      <c r="C58" s="258" t="s">
        <v>90</v>
      </c>
      <c r="D58" s="156" t="str">
        <f t="shared" si="1"/>
        <v/>
      </c>
      <c r="E58" s="176" t="s">
        <v>242</v>
      </c>
      <c r="F58" s="176" t="s">
        <v>242</v>
      </c>
      <c r="G58" s="176" t="s">
        <v>242</v>
      </c>
      <c r="H58" s="176" t="s">
        <v>242</v>
      </c>
      <c r="I58" s="176" t="s">
        <v>242</v>
      </c>
      <c r="J58" s="176" t="s">
        <v>242</v>
      </c>
      <c r="K58" s="176" t="s">
        <v>242</v>
      </c>
      <c r="M58" s="92"/>
      <c r="N58" s="92"/>
    </row>
    <row r="59" spans="1:14" s="89" customFormat="1" ht="24.95" customHeight="1" x14ac:dyDescent="0.25">
      <c r="A59" s="256" t="s">
        <v>91</v>
      </c>
      <c r="B59" s="257">
        <v>344</v>
      </c>
      <c r="C59" s="258" t="s">
        <v>92</v>
      </c>
      <c r="D59" s="156" t="str">
        <f t="shared" si="1"/>
        <v/>
      </c>
      <c r="E59" s="176" t="s">
        <v>242</v>
      </c>
      <c r="F59" s="176" t="s">
        <v>242</v>
      </c>
      <c r="G59" s="176" t="s">
        <v>242</v>
      </c>
      <c r="H59" s="176" t="s">
        <v>242</v>
      </c>
      <c r="I59" s="176" t="s">
        <v>242</v>
      </c>
      <c r="J59" s="176" t="s">
        <v>242</v>
      </c>
      <c r="K59" s="176" t="s">
        <v>242</v>
      </c>
      <c r="M59" s="92"/>
      <c r="N59" s="92"/>
    </row>
    <row r="60" spans="1:14" s="88" customFormat="1" ht="24.95" customHeight="1" x14ac:dyDescent="0.25">
      <c r="A60" s="256" t="s">
        <v>93</v>
      </c>
      <c r="B60" s="257">
        <v>346</v>
      </c>
      <c r="C60" s="258" t="s">
        <v>94</v>
      </c>
      <c r="D60" s="156" t="str">
        <f t="shared" si="1"/>
        <v/>
      </c>
      <c r="E60" s="176" t="s">
        <v>242</v>
      </c>
      <c r="F60" s="176" t="s">
        <v>242</v>
      </c>
      <c r="G60" s="176" t="s">
        <v>242</v>
      </c>
      <c r="H60" s="176" t="s">
        <v>242</v>
      </c>
      <c r="I60" s="176" t="s">
        <v>242</v>
      </c>
      <c r="J60" s="176" t="s">
        <v>242</v>
      </c>
      <c r="K60" s="176" t="s">
        <v>242</v>
      </c>
      <c r="M60" s="92"/>
      <c r="N60" s="38"/>
    </row>
    <row r="61" spans="1:14" ht="24.95" customHeight="1" x14ac:dyDescent="0.25">
      <c r="A61" s="256" t="s">
        <v>95</v>
      </c>
      <c r="B61" s="257">
        <v>347</v>
      </c>
      <c r="C61" s="258" t="s">
        <v>227</v>
      </c>
      <c r="D61" s="156" t="str">
        <f t="shared" si="1"/>
        <v/>
      </c>
      <c r="E61" s="176" t="s">
        <v>242</v>
      </c>
      <c r="F61" s="176" t="s">
        <v>242</v>
      </c>
      <c r="G61" s="176" t="s">
        <v>242</v>
      </c>
      <c r="H61" s="176" t="s">
        <v>242</v>
      </c>
      <c r="I61" s="176" t="s">
        <v>242</v>
      </c>
      <c r="J61" s="176" t="s">
        <v>242</v>
      </c>
      <c r="K61" s="176" t="s">
        <v>242</v>
      </c>
      <c r="L61" s="62"/>
      <c r="M61" s="38"/>
    </row>
    <row r="62" spans="1:14" ht="24.95" customHeight="1" x14ac:dyDescent="0.25">
      <c r="A62" s="256" t="s">
        <v>115</v>
      </c>
      <c r="B62" s="257">
        <v>358</v>
      </c>
      <c r="C62" s="258" t="s">
        <v>216</v>
      </c>
      <c r="D62" s="156" t="str">
        <f t="shared" si="1"/>
        <v/>
      </c>
      <c r="E62" s="176" t="s">
        <v>242</v>
      </c>
      <c r="F62" s="176" t="s">
        <v>242</v>
      </c>
      <c r="G62" s="176" t="s">
        <v>242</v>
      </c>
      <c r="H62" s="176" t="s">
        <v>242</v>
      </c>
      <c r="I62" s="176" t="s">
        <v>242</v>
      </c>
      <c r="J62" s="176" t="s">
        <v>242</v>
      </c>
      <c r="K62" s="176" t="s">
        <v>242</v>
      </c>
      <c r="L62" s="62"/>
    </row>
    <row r="63" spans="1:14" ht="24.95" customHeight="1" x14ac:dyDescent="0.25">
      <c r="A63" s="256" t="s">
        <v>96</v>
      </c>
      <c r="B63" s="257">
        <v>348</v>
      </c>
      <c r="C63" s="258" t="s">
        <v>97</v>
      </c>
      <c r="D63" s="156" t="str">
        <f t="shared" si="1"/>
        <v/>
      </c>
      <c r="E63" s="176" t="s">
        <v>242</v>
      </c>
      <c r="F63" s="176" t="s">
        <v>242</v>
      </c>
      <c r="G63" s="176" t="s">
        <v>242</v>
      </c>
      <c r="H63" s="176" t="s">
        <v>242</v>
      </c>
      <c r="I63" s="176" t="s">
        <v>242</v>
      </c>
      <c r="J63" s="176" t="s">
        <v>242</v>
      </c>
      <c r="K63" s="176" t="s">
        <v>242</v>
      </c>
      <c r="L63" s="62"/>
    </row>
    <row r="64" spans="1:14" ht="24.95" customHeight="1" x14ac:dyDescent="0.25">
      <c r="A64" s="256" t="s">
        <v>98</v>
      </c>
      <c r="B64" s="257">
        <v>349</v>
      </c>
      <c r="C64" s="258" t="s">
        <v>99</v>
      </c>
      <c r="D64" s="156" t="str">
        <f t="shared" si="1"/>
        <v/>
      </c>
      <c r="E64" s="176" t="s">
        <v>242</v>
      </c>
      <c r="F64" s="176" t="s">
        <v>242</v>
      </c>
      <c r="G64" s="176" t="s">
        <v>242</v>
      </c>
      <c r="H64" s="176" t="s">
        <v>242</v>
      </c>
      <c r="I64" s="176" t="s">
        <v>242</v>
      </c>
      <c r="J64" s="176" t="s">
        <v>242</v>
      </c>
      <c r="K64" s="176" t="s">
        <v>242</v>
      </c>
      <c r="L64" s="62"/>
    </row>
    <row r="65" spans="1:12" ht="24.95" customHeight="1" x14ac:dyDescent="0.25">
      <c r="A65" s="256" t="s">
        <v>80</v>
      </c>
      <c r="B65" s="257">
        <v>338</v>
      </c>
      <c r="C65" s="258" t="s">
        <v>217</v>
      </c>
      <c r="D65" s="156" t="str">
        <f t="shared" si="1"/>
        <v/>
      </c>
      <c r="E65" s="176" t="s">
        <v>242</v>
      </c>
      <c r="F65" s="176" t="s">
        <v>242</v>
      </c>
      <c r="G65" s="176" t="s">
        <v>242</v>
      </c>
      <c r="H65" s="176" t="s">
        <v>242</v>
      </c>
      <c r="I65" s="176" t="s">
        <v>242</v>
      </c>
      <c r="J65" s="176" t="s">
        <v>242</v>
      </c>
      <c r="K65" s="176" t="s">
        <v>242</v>
      </c>
      <c r="L65" s="62"/>
    </row>
    <row r="66" spans="1:12" ht="24.95" customHeight="1" x14ac:dyDescent="0.25">
      <c r="A66" s="256" t="s">
        <v>102</v>
      </c>
      <c r="B66" s="257">
        <v>351</v>
      </c>
      <c r="C66" s="258" t="s">
        <v>218</v>
      </c>
      <c r="D66" s="156" t="str">
        <f t="shared" si="1"/>
        <v/>
      </c>
      <c r="E66" s="176" t="s">
        <v>242</v>
      </c>
      <c r="F66" s="176" t="s">
        <v>242</v>
      </c>
      <c r="G66" s="176" t="s">
        <v>242</v>
      </c>
      <c r="H66" s="176" t="s">
        <v>242</v>
      </c>
      <c r="I66" s="176" t="s">
        <v>242</v>
      </c>
      <c r="J66" s="176" t="s">
        <v>242</v>
      </c>
      <c r="K66" s="176" t="s">
        <v>242</v>
      </c>
      <c r="L66" s="62"/>
    </row>
    <row r="67" spans="1:12" ht="24.95" customHeight="1" x14ac:dyDescent="0.25">
      <c r="A67" s="256" t="s">
        <v>103</v>
      </c>
      <c r="B67" s="257">
        <v>352</v>
      </c>
      <c r="C67" s="258" t="s">
        <v>104</v>
      </c>
      <c r="D67" s="156" t="str">
        <f t="shared" si="1"/>
        <v/>
      </c>
      <c r="E67" s="176" t="s">
        <v>242</v>
      </c>
      <c r="F67" s="176" t="s">
        <v>242</v>
      </c>
      <c r="G67" s="176" t="s">
        <v>242</v>
      </c>
      <c r="H67" s="176" t="s">
        <v>242</v>
      </c>
      <c r="I67" s="176" t="s">
        <v>242</v>
      </c>
      <c r="J67" s="176" t="s">
        <v>242</v>
      </c>
      <c r="K67" s="176" t="s">
        <v>242</v>
      </c>
      <c r="L67" s="62"/>
    </row>
    <row r="68" spans="1:12" ht="24.95" customHeight="1" x14ac:dyDescent="0.25">
      <c r="A68" s="256" t="s">
        <v>105</v>
      </c>
      <c r="B68" s="257">
        <v>353</v>
      </c>
      <c r="C68" s="258" t="s">
        <v>228</v>
      </c>
      <c r="D68" s="156">
        <f t="shared" si="1"/>
        <v>127936</v>
      </c>
      <c r="E68" s="176">
        <v>62612</v>
      </c>
      <c r="F68" s="176">
        <v>11281</v>
      </c>
      <c r="G68" s="176">
        <v>3600</v>
      </c>
      <c r="H68" s="176" t="s">
        <v>242</v>
      </c>
      <c r="I68" s="176">
        <v>705</v>
      </c>
      <c r="J68" s="176" t="s">
        <v>242</v>
      </c>
      <c r="K68" s="176">
        <v>49738</v>
      </c>
      <c r="L68" s="62"/>
    </row>
    <row r="69" spans="1:12" ht="24.95" customHeight="1" x14ac:dyDescent="0.25">
      <c r="A69" s="256" t="s">
        <v>107</v>
      </c>
      <c r="B69" s="257">
        <v>354</v>
      </c>
      <c r="C69" s="258" t="s">
        <v>108</v>
      </c>
      <c r="D69" s="156" t="str">
        <f t="shared" si="1"/>
        <v/>
      </c>
      <c r="E69" s="176" t="s">
        <v>242</v>
      </c>
      <c r="F69" s="176" t="s">
        <v>242</v>
      </c>
      <c r="G69" s="176" t="s">
        <v>242</v>
      </c>
      <c r="H69" s="176" t="s">
        <v>242</v>
      </c>
      <c r="I69" s="176" t="s">
        <v>242</v>
      </c>
      <c r="J69" s="176" t="s">
        <v>242</v>
      </c>
      <c r="K69" s="176" t="s">
        <v>242</v>
      </c>
      <c r="L69" s="62"/>
    </row>
    <row r="70" spans="1:12" ht="24.95" customHeight="1" x14ac:dyDescent="0.25">
      <c r="A70" s="256" t="s">
        <v>109</v>
      </c>
      <c r="B70" s="257">
        <v>355</v>
      </c>
      <c r="C70" s="258" t="s">
        <v>110</v>
      </c>
      <c r="D70" s="156" t="str">
        <f t="shared" si="1"/>
        <v/>
      </c>
      <c r="E70" s="176" t="s">
        <v>242</v>
      </c>
      <c r="F70" s="176" t="s">
        <v>242</v>
      </c>
      <c r="G70" s="176" t="s">
        <v>242</v>
      </c>
      <c r="H70" s="176" t="s">
        <v>242</v>
      </c>
      <c r="I70" s="176" t="s">
        <v>242</v>
      </c>
      <c r="J70" s="176" t="s">
        <v>242</v>
      </c>
      <c r="K70" s="176" t="s">
        <v>242</v>
      </c>
      <c r="L70" s="62"/>
    </row>
    <row r="71" spans="1:12" ht="24.95" customHeight="1" x14ac:dyDescent="0.25">
      <c r="A71" s="256" t="s">
        <v>111</v>
      </c>
      <c r="B71" s="257">
        <v>356</v>
      </c>
      <c r="C71" s="258" t="s">
        <v>112</v>
      </c>
      <c r="D71" s="156" t="str">
        <f t="shared" si="1"/>
        <v/>
      </c>
      <c r="E71" s="176" t="s">
        <v>242</v>
      </c>
      <c r="F71" s="176" t="s">
        <v>242</v>
      </c>
      <c r="G71" s="176" t="s">
        <v>242</v>
      </c>
      <c r="H71" s="176" t="s">
        <v>242</v>
      </c>
      <c r="I71" s="176" t="s">
        <v>242</v>
      </c>
      <c r="J71" s="176" t="s">
        <v>242</v>
      </c>
      <c r="K71" s="176" t="s">
        <v>242</v>
      </c>
      <c r="L71" s="62"/>
    </row>
    <row r="72" spans="1:12" ht="24.95" customHeight="1" x14ac:dyDescent="0.25">
      <c r="A72" s="256" t="s">
        <v>229</v>
      </c>
      <c r="B72" s="257">
        <v>374</v>
      </c>
      <c r="C72" s="258" t="s">
        <v>230</v>
      </c>
      <c r="D72" s="156" t="str">
        <f t="shared" si="1"/>
        <v/>
      </c>
      <c r="E72" s="176" t="s">
        <v>242</v>
      </c>
      <c r="F72" s="176" t="s">
        <v>242</v>
      </c>
      <c r="G72" s="176" t="s">
        <v>242</v>
      </c>
      <c r="H72" s="176" t="s">
        <v>242</v>
      </c>
      <c r="I72" s="176" t="s">
        <v>242</v>
      </c>
      <c r="J72" s="176" t="s">
        <v>242</v>
      </c>
      <c r="K72" s="176" t="s">
        <v>242</v>
      </c>
      <c r="L72" s="62"/>
    </row>
    <row r="73" spans="1:12" ht="24.95" customHeight="1" x14ac:dyDescent="0.25">
      <c r="A73" s="256" t="s">
        <v>113</v>
      </c>
      <c r="B73" s="257">
        <v>357</v>
      </c>
      <c r="C73" s="258" t="s">
        <v>114</v>
      </c>
      <c r="D73" s="156" t="str">
        <f t="shared" si="1"/>
        <v/>
      </c>
      <c r="E73" s="176" t="s">
        <v>242</v>
      </c>
      <c r="F73" s="176" t="s">
        <v>242</v>
      </c>
      <c r="G73" s="176" t="s">
        <v>242</v>
      </c>
      <c r="H73" s="176" t="s">
        <v>242</v>
      </c>
      <c r="I73" s="176" t="s">
        <v>242</v>
      </c>
      <c r="J73" s="176" t="s">
        <v>242</v>
      </c>
      <c r="K73" s="176" t="s">
        <v>242</v>
      </c>
      <c r="L73" s="62"/>
    </row>
    <row r="74" spans="1:12" ht="24.95" customHeight="1" x14ac:dyDescent="0.25">
      <c r="A74" s="256" t="s">
        <v>120</v>
      </c>
      <c r="B74" s="257">
        <v>361</v>
      </c>
      <c r="C74" s="258" t="s">
        <v>219</v>
      </c>
      <c r="D74" s="156" t="str">
        <f t="shared" si="1"/>
        <v/>
      </c>
      <c r="E74" s="176" t="s">
        <v>242</v>
      </c>
      <c r="F74" s="176" t="s">
        <v>242</v>
      </c>
      <c r="G74" s="176" t="s">
        <v>242</v>
      </c>
      <c r="H74" s="176" t="s">
        <v>242</v>
      </c>
      <c r="I74" s="176" t="s">
        <v>242</v>
      </c>
      <c r="J74" s="176" t="s">
        <v>242</v>
      </c>
      <c r="K74" s="176" t="s">
        <v>242</v>
      </c>
      <c r="L74" s="62"/>
    </row>
    <row r="75" spans="1:12" ht="24.95" customHeight="1" x14ac:dyDescent="0.25">
      <c r="A75" s="256" t="s">
        <v>121</v>
      </c>
      <c r="B75" s="257">
        <v>362</v>
      </c>
      <c r="C75" s="258" t="s">
        <v>231</v>
      </c>
      <c r="D75" s="156">
        <f t="shared" si="1"/>
        <v>73655</v>
      </c>
      <c r="E75" s="176">
        <v>44239</v>
      </c>
      <c r="F75" s="176">
        <v>14217</v>
      </c>
      <c r="G75" s="176">
        <v>656</v>
      </c>
      <c r="H75" s="176">
        <v>5385</v>
      </c>
      <c r="I75" s="176">
        <v>372</v>
      </c>
      <c r="J75" s="176">
        <v>3579</v>
      </c>
      <c r="K75" s="176">
        <v>5207</v>
      </c>
      <c r="L75" s="62"/>
    </row>
    <row r="76" spans="1:12" ht="24.95" customHeight="1" x14ac:dyDescent="0.25">
      <c r="A76" s="256" t="s">
        <v>123</v>
      </c>
      <c r="B76" s="257">
        <v>364</v>
      </c>
      <c r="C76" s="258" t="s">
        <v>220</v>
      </c>
      <c r="D76" s="156" t="str">
        <f t="shared" si="1"/>
        <v/>
      </c>
      <c r="E76" s="176" t="s">
        <v>242</v>
      </c>
      <c r="F76" s="176" t="s">
        <v>242</v>
      </c>
      <c r="G76" s="176" t="s">
        <v>242</v>
      </c>
      <c r="H76" s="176" t="s">
        <v>242</v>
      </c>
      <c r="I76" s="176" t="s">
        <v>242</v>
      </c>
      <c r="J76" s="176" t="s">
        <v>242</v>
      </c>
      <c r="K76" s="176" t="s">
        <v>242</v>
      </c>
      <c r="L76" s="62"/>
    </row>
    <row r="77" spans="1:12" ht="24.95" customHeight="1" x14ac:dyDescent="0.25">
      <c r="A77" s="256" t="s">
        <v>124</v>
      </c>
      <c r="B77" s="257">
        <v>365</v>
      </c>
      <c r="C77" s="258" t="s">
        <v>125</v>
      </c>
      <c r="D77" s="156" t="str">
        <f t="shared" si="1"/>
        <v/>
      </c>
      <c r="E77" s="176" t="s">
        <v>242</v>
      </c>
      <c r="F77" s="176" t="s">
        <v>242</v>
      </c>
      <c r="G77" s="176" t="s">
        <v>242</v>
      </c>
      <c r="H77" s="176" t="s">
        <v>242</v>
      </c>
      <c r="I77" s="176" t="s">
        <v>242</v>
      </c>
      <c r="J77" s="176" t="s">
        <v>242</v>
      </c>
      <c r="K77" s="176" t="s">
        <v>242</v>
      </c>
      <c r="L77" s="62"/>
    </row>
    <row r="78" spans="1:12" ht="24.95" customHeight="1" x14ac:dyDescent="0.25">
      <c r="A78" s="256" t="s">
        <v>126</v>
      </c>
      <c r="B78" s="257">
        <v>366</v>
      </c>
      <c r="C78" s="258" t="s">
        <v>232</v>
      </c>
      <c r="D78" s="156" t="str">
        <f t="shared" si="1"/>
        <v/>
      </c>
      <c r="E78" s="176" t="s">
        <v>242</v>
      </c>
      <c r="F78" s="176" t="s">
        <v>242</v>
      </c>
      <c r="G78" s="176" t="s">
        <v>242</v>
      </c>
      <c r="H78" s="176" t="s">
        <v>242</v>
      </c>
      <c r="I78" s="176" t="s">
        <v>242</v>
      </c>
      <c r="J78" s="176" t="s">
        <v>242</v>
      </c>
      <c r="K78" s="176" t="s">
        <v>242</v>
      </c>
      <c r="L78" s="62"/>
    </row>
    <row r="79" spans="1:12" ht="24.95" customHeight="1" x14ac:dyDescent="0.25">
      <c r="A79" s="256" t="s">
        <v>127</v>
      </c>
      <c r="B79" s="257">
        <v>368</v>
      </c>
      <c r="C79" s="258" t="s">
        <v>128</v>
      </c>
      <c r="D79" s="156" t="str">
        <f t="shared" si="1"/>
        <v/>
      </c>
      <c r="E79" s="176" t="s">
        <v>242</v>
      </c>
      <c r="F79" s="176" t="s">
        <v>242</v>
      </c>
      <c r="G79" s="176" t="s">
        <v>242</v>
      </c>
      <c r="H79" s="176" t="s">
        <v>242</v>
      </c>
      <c r="I79" s="176" t="s">
        <v>242</v>
      </c>
      <c r="J79" s="176" t="s">
        <v>242</v>
      </c>
      <c r="K79" s="176" t="s">
        <v>242</v>
      </c>
      <c r="L79" s="62"/>
    </row>
    <row r="80" spans="1:12" ht="41.25" customHeight="1" x14ac:dyDescent="0.25">
      <c r="A80" s="259" t="s">
        <v>180</v>
      </c>
      <c r="B80" s="260"/>
      <c r="C80" s="260"/>
      <c r="D80" s="156"/>
      <c r="E80" s="176" t="s">
        <v>242</v>
      </c>
      <c r="F80" s="176" t="s">
        <v>242</v>
      </c>
      <c r="G80" s="176" t="s">
        <v>242</v>
      </c>
      <c r="H80" s="176" t="s">
        <v>242</v>
      </c>
      <c r="I80" s="176" t="s">
        <v>242</v>
      </c>
      <c r="J80" s="176" t="s">
        <v>242</v>
      </c>
      <c r="K80" s="176" t="s">
        <v>242</v>
      </c>
      <c r="L80" s="62"/>
    </row>
    <row r="81" spans="1:12" ht="24.95" customHeight="1" x14ac:dyDescent="0.25">
      <c r="A81" s="169"/>
      <c r="B81" s="171"/>
      <c r="C81" s="170"/>
      <c r="D81" s="156" t="str">
        <f t="shared" ref="D81:D94" si="2">IF(SUM(E81:K81)&gt;0,(SUM(E81:K81)),"")</f>
        <v/>
      </c>
      <c r="E81" s="176" t="s">
        <v>242</v>
      </c>
      <c r="F81" s="176" t="s">
        <v>242</v>
      </c>
      <c r="G81" s="176" t="s">
        <v>242</v>
      </c>
      <c r="H81" s="176" t="s">
        <v>242</v>
      </c>
      <c r="I81" s="176" t="s">
        <v>242</v>
      </c>
      <c r="J81" s="176" t="s">
        <v>242</v>
      </c>
      <c r="K81" s="176" t="s">
        <v>242</v>
      </c>
      <c r="L81" s="62"/>
    </row>
    <row r="82" spans="1:12" ht="24.95" customHeight="1" x14ac:dyDescent="0.25">
      <c r="A82" s="169"/>
      <c r="B82" s="171"/>
      <c r="C82" s="170"/>
      <c r="D82" s="156" t="str">
        <f t="shared" si="2"/>
        <v/>
      </c>
      <c r="E82" s="176" t="s">
        <v>242</v>
      </c>
      <c r="F82" s="176" t="s">
        <v>242</v>
      </c>
      <c r="G82" s="176" t="s">
        <v>242</v>
      </c>
      <c r="H82" s="176" t="s">
        <v>242</v>
      </c>
      <c r="I82" s="176" t="s">
        <v>242</v>
      </c>
      <c r="J82" s="176" t="s">
        <v>242</v>
      </c>
      <c r="K82" s="176" t="s">
        <v>242</v>
      </c>
      <c r="L82" s="62"/>
    </row>
    <row r="83" spans="1:12" ht="24.95" customHeight="1" x14ac:dyDescent="0.25">
      <c r="A83" s="169"/>
      <c r="B83" s="171"/>
      <c r="C83" s="170"/>
      <c r="D83" s="156" t="str">
        <f t="shared" si="2"/>
        <v/>
      </c>
      <c r="E83" s="176" t="s">
        <v>242</v>
      </c>
      <c r="F83" s="176" t="s">
        <v>242</v>
      </c>
      <c r="G83" s="176" t="s">
        <v>242</v>
      </c>
      <c r="H83" s="176" t="s">
        <v>242</v>
      </c>
      <c r="I83" s="176" t="s">
        <v>242</v>
      </c>
      <c r="J83" s="176" t="s">
        <v>242</v>
      </c>
      <c r="K83" s="176" t="s">
        <v>242</v>
      </c>
      <c r="L83" s="62"/>
    </row>
    <row r="84" spans="1:12" ht="24.95" customHeight="1" x14ac:dyDescent="0.25">
      <c r="A84" s="169"/>
      <c r="B84" s="171"/>
      <c r="C84" s="170"/>
      <c r="D84" s="156" t="str">
        <f t="shared" si="2"/>
        <v/>
      </c>
      <c r="E84" s="176" t="s">
        <v>242</v>
      </c>
      <c r="F84" s="176" t="s">
        <v>242</v>
      </c>
      <c r="G84" s="176" t="s">
        <v>242</v>
      </c>
      <c r="H84" s="176" t="s">
        <v>242</v>
      </c>
      <c r="I84" s="176" t="s">
        <v>242</v>
      </c>
      <c r="J84" s="176" t="s">
        <v>242</v>
      </c>
      <c r="K84" s="176" t="s">
        <v>242</v>
      </c>
      <c r="L84" s="62"/>
    </row>
    <row r="85" spans="1:12" ht="46.5" customHeight="1" x14ac:dyDescent="0.25">
      <c r="A85" s="169"/>
      <c r="B85" s="171"/>
      <c r="C85" s="170"/>
      <c r="D85" s="156" t="str">
        <f t="shared" si="2"/>
        <v/>
      </c>
      <c r="E85" s="176" t="s">
        <v>242</v>
      </c>
      <c r="F85" s="176" t="s">
        <v>242</v>
      </c>
      <c r="G85" s="176" t="s">
        <v>242</v>
      </c>
      <c r="H85" s="176" t="s">
        <v>242</v>
      </c>
      <c r="I85" s="176" t="s">
        <v>242</v>
      </c>
      <c r="J85" s="176" t="s">
        <v>242</v>
      </c>
      <c r="K85" s="176" t="s">
        <v>242</v>
      </c>
      <c r="L85" s="62"/>
    </row>
    <row r="86" spans="1:12" ht="24.95" customHeight="1" x14ac:dyDescent="0.25">
      <c r="A86" s="169"/>
      <c r="B86" s="171"/>
      <c r="C86" s="170"/>
      <c r="D86" s="156" t="str">
        <f t="shared" si="2"/>
        <v/>
      </c>
      <c r="E86" s="176" t="s">
        <v>242</v>
      </c>
      <c r="F86" s="176" t="s">
        <v>242</v>
      </c>
      <c r="G86" s="176" t="s">
        <v>242</v>
      </c>
      <c r="H86" s="176" t="s">
        <v>242</v>
      </c>
      <c r="I86" s="176" t="s">
        <v>242</v>
      </c>
      <c r="J86" s="176" t="s">
        <v>242</v>
      </c>
      <c r="K86" s="176" t="s">
        <v>242</v>
      </c>
      <c r="L86" s="62"/>
    </row>
    <row r="87" spans="1:12" ht="24.95" customHeight="1" x14ac:dyDescent="0.25">
      <c r="A87" s="169"/>
      <c r="B87" s="171"/>
      <c r="C87" s="170"/>
      <c r="D87" s="156" t="str">
        <f t="shared" si="2"/>
        <v/>
      </c>
      <c r="E87" s="176" t="s">
        <v>242</v>
      </c>
      <c r="F87" s="176" t="s">
        <v>242</v>
      </c>
      <c r="G87" s="176" t="s">
        <v>242</v>
      </c>
      <c r="H87" s="176" t="s">
        <v>242</v>
      </c>
      <c r="I87" s="176" t="s">
        <v>242</v>
      </c>
      <c r="J87" s="176" t="s">
        <v>242</v>
      </c>
      <c r="K87" s="176" t="s">
        <v>242</v>
      </c>
      <c r="L87" s="62"/>
    </row>
    <row r="88" spans="1:12" ht="24.95" customHeight="1" x14ac:dyDescent="0.25">
      <c r="A88" s="169"/>
      <c r="B88" s="171"/>
      <c r="C88" s="170"/>
      <c r="D88" s="156" t="str">
        <f t="shared" si="2"/>
        <v/>
      </c>
      <c r="E88" s="176" t="s">
        <v>242</v>
      </c>
      <c r="F88" s="176" t="s">
        <v>242</v>
      </c>
      <c r="G88" s="176" t="s">
        <v>242</v>
      </c>
      <c r="H88" s="176" t="s">
        <v>242</v>
      </c>
      <c r="I88" s="176" t="s">
        <v>242</v>
      </c>
      <c r="J88" s="176" t="s">
        <v>242</v>
      </c>
      <c r="K88" s="176" t="s">
        <v>242</v>
      </c>
      <c r="L88" s="62"/>
    </row>
    <row r="89" spans="1:12" ht="24.95" customHeight="1" x14ac:dyDescent="0.25">
      <c r="A89" s="169"/>
      <c r="B89" s="171"/>
      <c r="C89" s="170"/>
      <c r="D89" s="156" t="str">
        <f t="shared" si="2"/>
        <v/>
      </c>
      <c r="E89" s="176" t="s">
        <v>242</v>
      </c>
      <c r="F89" s="176" t="s">
        <v>242</v>
      </c>
      <c r="G89" s="176" t="s">
        <v>242</v>
      </c>
      <c r="H89" s="176" t="s">
        <v>242</v>
      </c>
      <c r="I89" s="176" t="s">
        <v>242</v>
      </c>
      <c r="J89" s="176" t="s">
        <v>242</v>
      </c>
      <c r="K89" s="176" t="s">
        <v>242</v>
      </c>
      <c r="L89" s="62"/>
    </row>
    <row r="90" spans="1:12" ht="24.95" customHeight="1" x14ac:dyDescent="0.25">
      <c r="A90" s="169"/>
      <c r="B90" s="171"/>
      <c r="C90" s="170"/>
      <c r="D90" s="156" t="str">
        <f t="shared" si="2"/>
        <v/>
      </c>
      <c r="E90" s="176" t="s">
        <v>242</v>
      </c>
      <c r="F90" s="176" t="s">
        <v>242</v>
      </c>
      <c r="G90" s="176" t="s">
        <v>242</v>
      </c>
      <c r="H90" s="176" t="s">
        <v>242</v>
      </c>
      <c r="I90" s="176" t="s">
        <v>242</v>
      </c>
      <c r="J90" s="176" t="s">
        <v>242</v>
      </c>
      <c r="K90" s="176" t="s">
        <v>242</v>
      </c>
      <c r="L90" s="62"/>
    </row>
    <row r="91" spans="1:12" ht="24.95" customHeight="1" x14ac:dyDescent="0.25">
      <c r="A91" s="169"/>
      <c r="B91" s="171"/>
      <c r="C91" s="170"/>
      <c r="D91" s="156" t="str">
        <f t="shared" si="2"/>
        <v/>
      </c>
      <c r="E91" s="176" t="s">
        <v>242</v>
      </c>
      <c r="F91" s="176" t="s">
        <v>242</v>
      </c>
      <c r="G91" s="176" t="s">
        <v>242</v>
      </c>
      <c r="H91" s="176" t="s">
        <v>242</v>
      </c>
      <c r="I91" s="176" t="s">
        <v>242</v>
      </c>
      <c r="J91" s="176" t="s">
        <v>242</v>
      </c>
      <c r="K91" s="176" t="s">
        <v>242</v>
      </c>
      <c r="L91" s="62"/>
    </row>
    <row r="92" spans="1:12" ht="24.95" customHeight="1" x14ac:dyDescent="0.25">
      <c r="A92" s="169"/>
      <c r="B92" s="171"/>
      <c r="C92" s="170"/>
      <c r="D92" s="156" t="str">
        <f t="shared" si="2"/>
        <v/>
      </c>
      <c r="E92" s="176" t="s">
        <v>242</v>
      </c>
      <c r="F92" s="176" t="s">
        <v>242</v>
      </c>
      <c r="G92" s="176" t="s">
        <v>242</v>
      </c>
      <c r="H92" s="176" t="s">
        <v>242</v>
      </c>
      <c r="I92" s="176" t="s">
        <v>242</v>
      </c>
      <c r="J92" s="176" t="s">
        <v>242</v>
      </c>
      <c r="K92" s="176" t="s">
        <v>242</v>
      </c>
      <c r="L92" s="62"/>
    </row>
    <row r="93" spans="1:12" ht="24.95" customHeight="1" x14ac:dyDescent="0.25">
      <c r="A93" s="169"/>
      <c r="B93" s="171"/>
      <c r="C93" s="170"/>
      <c r="D93" s="156" t="str">
        <f t="shared" si="2"/>
        <v/>
      </c>
      <c r="E93" s="176" t="s">
        <v>242</v>
      </c>
      <c r="F93" s="176" t="s">
        <v>242</v>
      </c>
      <c r="G93" s="176" t="s">
        <v>242</v>
      </c>
      <c r="H93" s="176" t="s">
        <v>242</v>
      </c>
      <c r="I93" s="176" t="s">
        <v>242</v>
      </c>
      <c r="J93" s="176" t="s">
        <v>242</v>
      </c>
      <c r="K93" s="176" t="s">
        <v>242</v>
      </c>
      <c r="L93" s="62"/>
    </row>
    <row r="94" spans="1:12" ht="24.95" customHeight="1" thickBot="1" x14ac:dyDescent="0.3">
      <c r="A94" s="172"/>
      <c r="B94" s="173"/>
      <c r="C94" s="174"/>
      <c r="D94" s="157" t="str">
        <f t="shared" si="2"/>
        <v/>
      </c>
      <c r="E94" s="177" t="s">
        <v>242</v>
      </c>
      <c r="F94" s="177" t="s">
        <v>242</v>
      </c>
      <c r="G94" s="177" t="s">
        <v>242</v>
      </c>
      <c r="H94" s="177" t="s">
        <v>242</v>
      </c>
      <c r="I94" s="177" t="s">
        <v>242</v>
      </c>
      <c r="J94" s="177" t="s">
        <v>242</v>
      </c>
      <c r="K94" s="177" t="s">
        <v>242</v>
      </c>
      <c r="L94" s="62"/>
    </row>
    <row r="95" spans="1:12" ht="24.95" customHeight="1" thickBot="1" x14ac:dyDescent="0.3">
      <c r="A95" s="239" t="s">
        <v>233</v>
      </c>
      <c r="B95" s="240"/>
      <c r="C95" s="240"/>
      <c r="D95" s="158">
        <f>SUM(D17:D94)</f>
        <v>824748</v>
      </c>
      <c r="E95" s="103">
        <f t="shared" ref="E95:K95" si="3">SUM(E17:E94)</f>
        <v>302327</v>
      </c>
      <c r="F95" s="103">
        <f t="shared" si="3"/>
        <v>80893</v>
      </c>
      <c r="G95" s="103">
        <f t="shared" si="3"/>
        <v>69280</v>
      </c>
      <c r="H95" s="103">
        <f t="shared" si="3"/>
        <v>66106</v>
      </c>
      <c r="I95" s="103">
        <f t="shared" si="3"/>
        <v>65942</v>
      </c>
      <c r="J95" s="103">
        <f t="shared" si="3"/>
        <v>38759</v>
      </c>
      <c r="K95" s="103">
        <f t="shared" si="3"/>
        <v>201441</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45"/>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Y113"/>
  <sheetViews>
    <sheetView showGridLines="0" zoomScale="65" zoomScaleNormal="65" zoomScaleSheetLayoutView="100" workbookViewId="0">
      <selection activeCell="C94" sqref="C94"/>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05" t="s">
        <v>147</v>
      </c>
      <c r="N1" s="205"/>
    </row>
    <row r="2" spans="1:25" ht="30" customHeight="1" x14ac:dyDescent="0.25">
      <c r="A2" s="227" t="s">
        <v>200</v>
      </c>
      <c r="B2" s="227"/>
      <c r="C2" s="227"/>
      <c r="D2" s="227"/>
      <c r="E2" s="227"/>
      <c r="F2" s="74"/>
      <c r="G2" s="249" t="s">
        <v>142</v>
      </c>
      <c r="H2" s="250"/>
      <c r="I2" s="250"/>
      <c r="J2" s="250"/>
      <c r="K2" s="162">
        <f>D95</f>
        <v>1163276.9840000002</v>
      </c>
      <c r="M2" s="194" t="s">
        <v>183</v>
      </c>
      <c r="N2" s="194"/>
    </row>
    <row r="3" spans="1:25" ht="30" customHeight="1" x14ac:dyDescent="0.25">
      <c r="A3" s="227"/>
      <c r="B3" s="227"/>
      <c r="C3" s="227"/>
      <c r="D3" s="227"/>
      <c r="E3" s="227"/>
      <c r="F3" s="74"/>
      <c r="G3" s="251" t="s">
        <v>184</v>
      </c>
      <c r="H3" s="252"/>
      <c r="I3" s="252"/>
      <c r="J3" s="252"/>
      <c r="K3" s="60">
        <v>52060</v>
      </c>
      <c r="M3" s="222" t="s">
        <v>130</v>
      </c>
      <c r="N3" s="222"/>
    </row>
    <row r="4" spans="1:25" ht="30" customHeight="1" x14ac:dyDescent="0.25">
      <c r="A4" s="227"/>
      <c r="B4" s="227"/>
      <c r="C4" s="227"/>
      <c r="D4" s="227"/>
      <c r="E4" s="227"/>
      <c r="F4" s="74"/>
      <c r="G4" s="247" t="s">
        <v>185</v>
      </c>
      <c r="H4" s="248"/>
      <c r="I4" s="248"/>
      <c r="J4" s="248"/>
      <c r="K4" s="60">
        <v>27712.76</v>
      </c>
      <c r="L4" s="65"/>
      <c r="M4" s="194" t="s">
        <v>188</v>
      </c>
      <c r="N4" s="194"/>
      <c r="O4" s="61"/>
      <c r="P4" s="61"/>
      <c r="Q4" s="61"/>
      <c r="R4" s="61"/>
      <c r="S4" s="61"/>
      <c r="T4" s="61"/>
      <c r="U4" s="61"/>
      <c r="V4" s="61"/>
      <c r="W4" s="61"/>
      <c r="X4" s="61"/>
      <c r="Y4" s="61"/>
    </row>
    <row r="5" spans="1:25" ht="30" customHeight="1" x14ac:dyDescent="0.25">
      <c r="A5" s="221"/>
      <c r="B5" s="221"/>
      <c r="C5" s="221"/>
      <c r="D5" s="221"/>
      <c r="E5" s="221"/>
      <c r="F5" s="74"/>
      <c r="G5" s="247" t="s">
        <v>187</v>
      </c>
      <c r="H5" s="248"/>
      <c r="I5" s="248"/>
      <c r="J5" s="248"/>
      <c r="K5" s="60">
        <v>263202.19</v>
      </c>
      <c r="L5" s="59"/>
      <c r="M5" s="194" t="s">
        <v>189</v>
      </c>
      <c r="N5" s="194"/>
      <c r="O5" s="61"/>
      <c r="P5" s="61"/>
      <c r="Q5" s="61"/>
      <c r="R5" s="61"/>
      <c r="S5" s="61"/>
      <c r="T5" s="61"/>
      <c r="U5" s="61"/>
      <c r="V5" s="61"/>
      <c r="W5" s="61"/>
      <c r="X5" s="61"/>
      <c r="Y5" s="61"/>
    </row>
    <row r="6" spans="1:25" ht="43.5" customHeight="1" thickBot="1" x14ac:dyDescent="0.3">
      <c r="F6" s="74"/>
      <c r="G6" s="243" t="s">
        <v>143</v>
      </c>
      <c r="H6" s="244"/>
      <c r="I6" s="244"/>
      <c r="J6" s="244"/>
      <c r="K6" s="163">
        <f>SUM(K2:K5)</f>
        <v>1506251.9340000001</v>
      </c>
      <c r="L6" s="59"/>
      <c r="M6" s="194" t="s">
        <v>146</v>
      </c>
      <c r="N6" s="194"/>
      <c r="O6" s="67"/>
      <c r="P6" s="67"/>
      <c r="Q6" s="67"/>
      <c r="R6" s="67"/>
      <c r="S6" s="67"/>
      <c r="T6" s="67"/>
      <c r="U6" s="67"/>
      <c r="V6" s="67"/>
      <c r="W6" s="67"/>
      <c r="X6" s="67"/>
      <c r="Y6" s="67"/>
    </row>
    <row r="7" spans="1:25" ht="66" customHeight="1" thickBot="1" x14ac:dyDescent="0.3">
      <c r="A7" s="74"/>
      <c r="B7" s="74"/>
      <c r="D7" s="74" t="s">
        <v>235</v>
      </c>
      <c r="F7" s="74"/>
      <c r="G7" s="243" t="s">
        <v>144</v>
      </c>
      <c r="H7" s="244"/>
      <c r="I7" s="244"/>
      <c r="J7" s="244"/>
      <c r="K7" s="164">
        <v>1506251.93</v>
      </c>
      <c r="M7" s="194" t="s">
        <v>190</v>
      </c>
      <c r="N7" s="194"/>
      <c r="O7" s="68"/>
      <c r="P7" s="68"/>
      <c r="Q7" s="68"/>
      <c r="R7" s="68"/>
      <c r="S7" s="68"/>
      <c r="T7" s="68"/>
      <c r="U7" s="68"/>
      <c r="V7" s="68"/>
      <c r="W7" s="68"/>
      <c r="X7" s="68"/>
      <c r="Y7" s="68"/>
    </row>
    <row r="8" spans="1:25" ht="15" customHeight="1" thickBot="1" x14ac:dyDescent="0.3">
      <c r="M8" s="146"/>
      <c r="N8" s="46"/>
      <c r="O8" s="69"/>
      <c r="P8" s="69"/>
      <c r="Q8" s="69"/>
      <c r="R8" s="69"/>
      <c r="S8" s="69"/>
      <c r="T8" s="69"/>
      <c r="U8" s="69"/>
      <c r="V8" s="69"/>
      <c r="W8" s="69"/>
      <c r="X8" s="69"/>
      <c r="Y8" s="69"/>
    </row>
    <row r="9" spans="1:25" s="74" customFormat="1" ht="24.95" customHeight="1" x14ac:dyDescent="0.25">
      <c r="A9" s="245"/>
      <c r="B9" s="209" t="s">
        <v>149</v>
      </c>
      <c r="C9" s="210"/>
      <c r="D9" s="215" t="s">
        <v>5</v>
      </c>
      <c r="E9" s="70" t="s">
        <v>6</v>
      </c>
      <c r="F9" s="71"/>
      <c r="G9" s="71"/>
      <c r="H9" s="71"/>
      <c r="I9" s="71"/>
      <c r="J9" s="71"/>
      <c r="K9" s="72"/>
      <c r="L9" s="73"/>
      <c r="M9" s="205" t="s">
        <v>133</v>
      </c>
      <c r="N9" s="205"/>
      <c r="O9" s="68"/>
      <c r="P9" s="68"/>
      <c r="Q9" s="68"/>
      <c r="R9" s="68"/>
      <c r="S9" s="68"/>
      <c r="T9" s="68"/>
      <c r="U9" s="68"/>
      <c r="V9" s="68"/>
      <c r="W9" s="68"/>
      <c r="X9" s="68"/>
      <c r="Y9" s="68"/>
    </row>
    <row r="10" spans="1:25" s="74" customFormat="1" ht="24.95" customHeight="1" thickBot="1" x14ac:dyDescent="0.3">
      <c r="A10" s="246"/>
      <c r="B10" s="211"/>
      <c r="C10" s="212"/>
      <c r="D10" s="216"/>
      <c r="E10" s="75" t="s">
        <v>234</v>
      </c>
      <c r="F10" s="76"/>
      <c r="G10" s="76"/>
      <c r="H10" s="76"/>
      <c r="I10" s="76"/>
      <c r="J10" s="76"/>
      <c r="K10" s="77"/>
      <c r="L10" s="73"/>
      <c r="M10" s="218" t="s">
        <v>191</v>
      </c>
      <c r="N10" s="219"/>
      <c r="O10" s="78"/>
      <c r="P10" s="78"/>
      <c r="Q10" s="78"/>
      <c r="R10" s="78"/>
      <c r="S10" s="78"/>
      <c r="T10" s="78"/>
      <c r="U10" s="78"/>
      <c r="V10" s="78"/>
      <c r="W10" s="78"/>
      <c r="X10" s="78"/>
      <c r="Y10" s="78"/>
    </row>
    <row r="11" spans="1:25" s="74" customFormat="1" ht="30.75" customHeight="1" thickBot="1" x14ac:dyDescent="0.3">
      <c r="A11" s="105" t="s">
        <v>151</v>
      </c>
      <c r="B11" s="241" t="s">
        <v>245</v>
      </c>
      <c r="C11" s="242"/>
      <c r="D11" s="113">
        <v>110220</v>
      </c>
      <c r="E11" s="75" t="s">
        <v>167</v>
      </c>
      <c r="F11" s="76"/>
      <c r="G11" s="76"/>
      <c r="H11" s="76"/>
      <c r="I11" s="76"/>
      <c r="J11" s="76"/>
      <c r="K11" s="77"/>
      <c r="L11" s="79"/>
      <c r="M11" s="219"/>
      <c r="N11" s="219"/>
      <c r="O11" s="78"/>
      <c r="P11" s="78"/>
      <c r="Q11" s="78"/>
      <c r="R11" s="78"/>
      <c r="S11" s="78"/>
      <c r="T11" s="78"/>
      <c r="U11" s="78"/>
      <c r="V11" s="78"/>
      <c r="W11" s="78"/>
      <c r="X11" s="78"/>
      <c r="Y11" s="78"/>
    </row>
    <row r="12" spans="1:25" s="74" customFormat="1" ht="35.1" customHeight="1" thickBot="1" x14ac:dyDescent="0.3">
      <c r="A12" s="105" t="s">
        <v>168</v>
      </c>
      <c r="B12" s="263" t="str">
        <f>Central!B12</f>
        <v>CAVIT- Central Arizona Valley Institute of Technology</v>
      </c>
      <c r="C12" s="263"/>
      <c r="D12" s="264" t="str">
        <f>Central!D12</f>
        <v>110801</v>
      </c>
      <c r="E12" s="80" t="s">
        <v>145</v>
      </c>
      <c r="F12" s="81"/>
      <c r="G12" s="81"/>
      <c r="H12" s="81"/>
      <c r="I12" s="81"/>
      <c r="J12" s="81"/>
      <c r="K12" s="82"/>
      <c r="L12" s="83"/>
      <c r="M12" s="219"/>
      <c r="N12" s="219"/>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9"/>
      <c r="N13" s="219"/>
    </row>
    <row r="14" spans="1:25" ht="35.1" customHeight="1" thickBot="1" x14ac:dyDescent="0.3">
      <c r="A14" s="148"/>
      <c r="B14" s="107"/>
      <c r="C14" s="148"/>
      <c r="D14" s="108"/>
      <c r="E14" s="198" t="s">
        <v>8</v>
      </c>
      <c r="F14" s="199"/>
      <c r="G14" s="199"/>
      <c r="H14" s="199"/>
      <c r="I14" s="199"/>
      <c r="J14" s="199"/>
      <c r="K14" s="200"/>
      <c r="M14" s="219" t="s">
        <v>192</v>
      </c>
      <c r="N14" s="219"/>
      <c r="O14" s="87"/>
      <c r="P14" s="87"/>
      <c r="Q14" s="87"/>
      <c r="R14" s="87"/>
      <c r="S14" s="87"/>
      <c r="T14" s="87"/>
      <c r="U14" s="87"/>
      <c r="V14" s="87"/>
      <c r="W14" s="87"/>
      <c r="X14" s="87"/>
      <c r="Y14" s="87"/>
    </row>
    <row r="15" spans="1:25" ht="29.25" customHeight="1" thickBot="1" x14ac:dyDescent="0.3">
      <c r="A15" s="149"/>
      <c r="B15" s="110"/>
      <c r="C15" s="149"/>
      <c r="D15" s="111"/>
      <c r="E15" s="198" t="s">
        <v>9</v>
      </c>
      <c r="F15" s="201"/>
      <c r="G15" s="201"/>
      <c r="H15" s="201"/>
      <c r="I15" s="201"/>
      <c r="J15" s="202"/>
      <c r="K15" s="203" t="s">
        <v>10</v>
      </c>
      <c r="M15" s="219"/>
      <c r="N15" s="219"/>
    </row>
    <row r="16" spans="1:25" s="88" customFormat="1" ht="116.25" customHeight="1" thickBot="1" x14ac:dyDescent="0.3">
      <c r="A16" s="112" t="s">
        <v>150</v>
      </c>
      <c r="B16" s="100" t="s">
        <v>135</v>
      </c>
      <c r="C16" s="102" t="s">
        <v>11</v>
      </c>
      <c r="D16" s="101" t="s">
        <v>12</v>
      </c>
      <c r="E16" s="35" t="s">
        <v>13</v>
      </c>
      <c r="F16" s="36" t="s">
        <v>14</v>
      </c>
      <c r="G16" s="36" t="s">
        <v>136</v>
      </c>
      <c r="H16" s="36" t="s">
        <v>137</v>
      </c>
      <c r="I16" s="36" t="s">
        <v>139</v>
      </c>
      <c r="J16" s="37" t="s">
        <v>138</v>
      </c>
      <c r="K16" s="204"/>
      <c r="M16" s="219"/>
      <c r="N16" s="219"/>
    </row>
    <row r="17" spans="1:14" s="89" customFormat="1" ht="24.95" customHeight="1" x14ac:dyDescent="0.25">
      <c r="A17" s="253" t="s">
        <v>15</v>
      </c>
      <c r="B17" s="254">
        <v>301</v>
      </c>
      <c r="C17" s="255" t="s">
        <v>221</v>
      </c>
      <c r="D17" s="155" t="str">
        <f t="shared" ref="D17:D48" si="0">IF(SUM(E17:K17)&gt;0,(SUM(E17:K17)),"")</f>
        <v/>
      </c>
      <c r="E17" s="180"/>
      <c r="F17" s="180"/>
      <c r="G17" s="180"/>
      <c r="H17" s="180"/>
      <c r="I17" s="180"/>
      <c r="J17" s="181"/>
      <c r="K17" s="182"/>
      <c r="M17" s="92"/>
      <c r="N17" s="145" t="s">
        <v>169</v>
      </c>
    </row>
    <row r="18" spans="1:14" s="89" customFormat="1" ht="24.95" customHeight="1" x14ac:dyDescent="0.25">
      <c r="A18" s="256" t="s">
        <v>16</v>
      </c>
      <c r="B18" s="257">
        <v>302</v>
      </c>
      <c r="C18" s="258" t="s">
        <v>17</v>
      </c>
      <c r="D18" s="156" t="str">
        <f t="shared" si="0"/>
        <v/>
      </c>
      <c r="E18" s="180"/>
      <c r="F18" s="180"/>
      <c r="G18" s="180"/>
      <c r="H18" s="180"/>
      <c r="I18" s="180"/>
      <c r="J18" s="181"/>
      <c r="K18" s="183"/>
      <c r="M18" s="147"/>
      <c r="N18" s="145" t="s">
        <v>170</v>
      </c>
    </row>
    <row r="19" spans="1:14" s="89" customFormat="1" ht="24.95" customHeight="1" x14ac:dyDescent="0.25">
      <c r="A19" s="256" t="s">
        <v>206</v>
      </c>
      <c r="B19" s="257">
        <v>376</v>
      </c>
      <c r="C19" s="258" t="s">
        <v>207</v>
      </c>
      <c r="D19" s="156" t="str">
        <f t="shared" si="0"/>
        <v/>
      </c>
      <c r="E19" s="180"/>
      <c r="F19" s="180"/>
      <c r="G19" s="180"/>
      <c r="H19" s="180"/>
      <c r="I19" s="180"/>
      <c r="J19" s="181"/>
      <c r="K19" s="183"/>
      <c r="M19" s="147"/>
      <c r="N19" s="145"/>
    </row>
    <row r="20" spans="1:14" s="89" customFormat="1" ht="24.95" customHeight="1" x14ac:dyDescent="0.25">
      <c r="A20" s="256" t="s">
        <v>18</v>
      </c>
      <c r="B20" s="257">
        <v>303</v>
      </c>
      <c r="C20" s="258" t="s">
        <v>19</v>
      </c>
      <c r="D20" s="156" t="str">
        <f t="shared" si="0"/>
        <v/>
      </c>
      <c r="E20" s="180"/>
      <c r="F20" s="180"/>
      <c r="G20" s="180"/>
      <c r="H20" s="180"/>
      <c r="I20" s="180"/>
      <c r="J20" s="181"/>
      <c r="K20" s="183"/>
      <c r="M20" s="92"/>
      <c r="N20" s="194" t="s">
        <v>171</v>
      </c>
    </row>
    <row r="21" spans="1:14" s="89" customFormat="1" ht="24.95" customHeight="1" x14ac:dyDescent="0.25">
      <c r="A21" s="256" t="s">
        <v>20</v>
      </c>
      <c r="B21" s="257">
        <v>304</v>
      </c>
      <c r="C21" s="258" t="s">
        <v>21</v>
      </c>
      <c r="D21" s="156" t="str">
        <f t="shared" si="0"/>
        <v/>
      </c>
      <c r="E21" s="180"/>
      <c r="F21" s="180"/>
      <c r="G21" s="180"/>
      <c r="H21" s="180"/>
      <c r="I21" s="180"/>
      <c r="J21" s="181"/>
      <c r="K21" s="183"/>
      <c r="M21" s="92"/>
      <c r="N21" s="194"/>
    </row>
    <row r="22" spans="1:14" s="89" customFormat="1" ht="24.95" customHeight="1" x14ac:dyDescent="0.25">
      <c r="A22" s="256" t="s">
        <v>22</v>
      </c>
      <c r="B22" s="257">
        <v>305</v>
      </c>
      <c r="C22" s="258" t="s">
        <v>23</v>
      </c>
      <c r="D22" s="156" t="str">
        <f t="shared" si="0"/>
        <v/>
      </c>
      <c r="E22" s="180"/>
      <c r="F22" s="180"/>
      <c r="G22" s="180"/>
      <c r="H22" s="180"/>
      <c r="I22" s="180"/>
      <c r="J22" s="181"/>
      <c r="K22" s="183"/>
      <c r="M22" s="92"/>
      <c r="N22" s="194"/>
    </row>
    <row r="23" spans="1:14" s="89" customFormat="1" ht="24.95" customHeight="1" x14ac:dyDescent="0.25">
      <c r="A23" s="256" t="s">
        <v>24</v>
      </c>
      <c r="B23" s="257">
        <v>306</v>
      </c>
      <c r="C23" s="258" t="s">
        <v>25</v>
      </c>
      <c r="D23" s="156" t="str">
        <f t="shared" si="0"/>
        <v/>
      </c>
      <c r="E23" s="180"/>
      <c r="F23" s="180"/>
      <c r="G23" s="180"/>
      <c r="H23" s="180"/>
      <c r="I23" s="180"/>
      <c r="J23" s="181"/>
      <c r="K23" s="183"/>
      <c r="M23" s="92"/>
      <c r="N23" s="194" t="s">
        <v>172</v>
      </c>
    </row>
    <row r="24" spans="1:14" s="89" customFormat="1" ht="24.95" customHeight="1" x14ac:dyDescent="0.25">
      <c r="A24" s="256" t="s">
        <v>26</v>
      </c>
      <c r="B24" s="257">
        <v>307</v>
      </c>
      <c r="C24" s="258" t="s">
        <v>27</v>
      </c>
      <c r="D24" s="156" t="str">
        <f t="shared" si="0"/>
        <v/>
      </c>
      <c r="E24" s="180"/>
      <c r="F24" s="180"/>
      <c r="G24" s="180"/>
      <c r="H24" s="180"/>
      <c r="I24" s="180"/>
      <c r="J24" s="181"/>
      <c r="K24" s="183"/>
      <c r="M24" s="92"/>
      <c r="N24" s="194"/>
    </row>
    <row r="25" spans="1:14" s="89" customFormat="1" ht="24.95" customHeight="1" x14ac:dyDescent="0.25">
      <c r="A25" s="256" t="s">
        <v>28</v>
      </c>
      <c r="B25" s="257">
        <v>309</v>
      </c>
      <c r="C25" s="258" t="s">
        <v>224</v>
      </c>
      <c r="D25" s="156" t="str">
        <f t="shared" si="0"/>
        <v/>
      </c>
      <c r="E25" s="180"/>
      <c r="F25" s="180"/>
      <c r="G25" s="180"/>
      <c r="H25" s="180"/>
      <c r="I25" s="180"/>
      <c r="J25" s="181"/>
      <c r="K25" s="183"/>
      <c r="M25" s="92"/>
      <c r="N25" s="194" t="s">
        <v>173</v>
      </c>
    </row>
    <row r="26" spans="1:14" s="89" customFormat="1" ht="24.95" customHeight="1" x14ac:dyDescent="0.25">
      <c r="A26" s="256" t="s">
        <v>30</v>
      </c>
      <c r="B26" s="257">
        <v>310</v>
      </c>
      <c r="C26" s="258" t="s">
        <v>31</v>
      </c>
      <c r="D26" s="156" t="str">
        <f t="shared" si="0"/>
        <v/>
      </c>
      <c r="E26" s="180"/>
      <c r="F26" s="180"/>
      <c r="G26" s="180"/>
      <c r="H26" s="180"/>
      <c r="I26" s="180"/>
      <c r="J26" s="181"/>
      <c r="K26" s="183"/>
      <c r="M26" s="92"/>
      <c r="N26" s="194"/>
    </row>
    <row r="27" spans="1:14" s="89" customFormat="1" ht="24.95" customHeight="1" x14ac:dyDescent="0.25">
      <c r="A27" s="256" t="s">
        <v>32</v>
      </c>
      <c r="B27" s="257">
        <v>311</v>
      </c>
      <c r="C27" s="258" t="s">
        <v>33</v>
      </c>
      <c r="D27" s="156">
        <f t="shared" si="0"/>
        <v>140157.85399999999</v>
      </c>
      <c r="E27" s="180">
        <v>46525</v>
      </c>
      <c r="F27" s="180">
        <v>13348.86</v>
      </c>
      <c r="G27" s="180">
        <v>12687.07</v>
      </c>
      <c r="H27" s="180">
        <v>15236.82</v>
      </c>
      <c r="I27" s="180">
        <v>33630.620000000003</v>
      </c>
      <c r="J27" s="181">
        <v>2142</v>
      </c>
      <c r="K27" s="183">
        <v>16587.484</v>
      </c>
      <c r="M27" s="92"/>
      <c r="N27" s="194" t="s">
        <v>174</v>
      </c>
    </row>
    <row r="28" spans="1:14" s="89" customFormat="1" ht="24.95" customHeight="1" x14ac:dyDescent="0.25">
      <c r="A28" s="256" t="s">
        <v>34</v>
      </c>
      <c r="B28" s="257">
        <v>312</v>
      </c>
      <c r="C28" s="258" t="s">
        <v>35</v>
      </c>
      <c r="D28" s="156" t="str">
        <f t="shared" si="0"/>
        <v/>
      </c>
      <c r="E28" s="180"/>
      <c r="F28" s="180"/>
      <c r="G28" s="180"/>
      <c r="H28" s="180"/>
      <c r="I28" s="180"/>
      <c r="J28" s="181"/>
      <c r="K28" s="183"/>
      <c r="M28" s="92"/>
      <c r="N28" s="194"/>
    </row>
    <row r="29" spans="1:14" s="89" customFormat="1" ht="24.95" customHeight="1" x14ac:dyDescent="0.25">
      <c r="A29" s="256" t="s">
        <v>36</v>
      </c>
      <c r="B29" s="257">
        <v>313</v>
      </c>
      <c r="C29" s="258" t="s">
        <v>208</v>
      </c>
      <c r="D29" s="156" t="str">
        <f t="shared" si="0"/>
        <v/>
      </c>
      <c r="E29" s="180"/>
      <c r="F29" s="180"/>
      <c r="G29" s="180"/>
      <c r="H29" s="180"/>
      <c r="I29" s="180"/>
      <c r="J29" s="181"/>
      <c r="K29" s="183"/>
      <c r="M29" s="92"/>
      <c r="N29" s="194"/>
    </row>
    <row r="30" spans="1:14" s="89" customFormat="1" ht="24.95" customHeight="1" x14ac:dyDescent="0.25">
      <c r="A30" s="256" t="s">
        <v>37</v>
      </c>
      <c r="B30" s="257">
        <v>314</v>
      </c>
      <c r="C30" s="258" t="s">
        <v>209</v>
      </c>
      <c r="D30" s="156" t="str">
        <f t="shared" si="0"/>
        <v/>
      </c>
      <c r="E30" s="180"/>
      <c r="F30" s="180"/>
      <c r="G30" s="180"/>
      <c r="H30" s="180"/>
      <c r="I30" s="180"/>
      <c r="J30" s="181"/>
      <c r="K30" s="183"/>
      <c r="M30" s="194" t="s">
        <v>186</v>
      </c>
      <c r="N30" s="194"/>
    </row>
    <row r="31" spans="1:14" s="89" customFormat="1" ht="24.95" customHeight="1" x14ac:dyDescent="0.25">
      <c r="A31" s="256" t="s">
        <v>38</v>
      </c>
      <c r="B31" s="257">
        <v>315</v>
      </c>
      <c r="C31" s="258" t="s">
        <v>39</v>
      </c>
      <c r="D31" s="156" t="str">
        <f t="shared" si="0"/>
        <v/>
      </c>
      <c r="E31" s="180"/>
      <c r="F31" s="180"/>
      <c r="G31" s="180"/>
      <c r="H31" s="180"/>
      <c r="I31" s="180"/>
      <c r="J31" s="181"/>
      <c r="K31" s="183"/>
      <c r="M31" s="194"/>
      <c r="N31" s="194"/>
    </row>
    <row r="32" spans="1:14" s="89" customFormat="1" ht="24.95" customHeight="1" x14ac:dyDescent="0.25">
      <c r="A32" s="256" t="s">
        <v>40</v>
      </c>
      <c r="B32" s="257">
        <v>316</v>
      </c>
      <c r="C32" s="258" t="s">
        <v>41</v>
      </c>
      <c r="D32" s="156" t="str">
        <f t="shared" si="0"/>
        <v/>
      </c>
      <c r="E32" s="180"/>
      <c r="F32" s="180"/>
      <c r="G32" s="180"/>
      <c r="H32" s="180"/>
      <c r="I32" s="180"/>
      <c r="J32" s="181"/>
      <c r="K32" s="183"/>
      <c r="M32" s="194"/>
      <c r="N32" s="194"/>
    </row>
    <row r="33" spans="1:23" s="89" customFormat="1" ht="24.95" customHeight="1" x14ac:dyDescent="0.25">
      <c r="A33" s="256" t="s">
        <v>42</v>
      </c>
      <c r="B33" s="257">
        <v>317</v>
      </c>
      <c r="C33" s="258" t="s">
        <v>43</v>
      </c>
      <c r="D33" s="156">
        <f t="shared" si="0"/>
        <v>23548.534</v>
      </c>
      <c r="E33" s="180">
        <v>1400</v>
      </c>
      <c r="F33" s="180">
        <v>284.10000000000002</v>
      </c>
      <c r="G33" s="180">
        <v>0</v>
      </c>
      <c r="H33" s="180">
        <v>3314.69</v>
      </c>
      <c r="I33" s="180">
        <v>0</v>
      </c>
      <c r="J33" s="181">
        <v>1962.26</v>
      </c>
      <c r="K33" s="183">
        <v>16587.484</v>
      </c>
      <c r="M33" s="194"/>
      <c r="N33" s="194"/>
    </row>
    <row r="34" spans="1:23" s="89" customFormat="1" ht="24.95" customHeight="1" x14ac:dyDescent="0.25">
      <c r="A34" s="256" t="s">
        <v>44</v>
      </c>
      <c r="B34" s="257">
        <v>318</v>
      </c>
      <c r="C34" s="258" t="s">
        <v>45</v>
      </c>
      <c r="D34" s="156" t="str">
        <f t="shared" si="0"/>
        <v/>
      </c>
      <c r="E34" s="180"/>
      <c r="F34" s="180"/>
      <c r="G34" s="180"/>
      <c r="H34" s="180"/>
      <c r="I34" s="180"/>
      <c r="J34" s="181"/>
      <c r="K34" s="183"/>
      <c r="M34" s="194"/>
      <c r="N34" s="194"/>
    </row>
    <row r="35" spans="1:23" s="89" customFormat="1" ht="24.95" customHeight="1" x14ac:dyDescent="0.25">
      <c r="A35" s="256" t="s">
        <v>46</v>
      </c>
      <c r="B35" s="257">
        <v>319</v>
      </c>
      <c r="C35" s="258" t="s">
        <v>223</v>
      </c>
      <c r="D35" s="156" t="str">
        <f t="shared" si="0"/>
        <v/>
      </c>
      <c r="E35" s="180"/>
      <c r="F35" s="180"/>
      <c r="G35" s="180"/>
      <c r="H35" s="180"/>
      <c r="I35" s="180"/>
      <c r="J35" s="181"/>
      <c r="K35" s="183"/>
      <c r="M35" s="194"/>
      <c r="N35" s="194"/>
    </row>
    <row r="36" spans="1:23" s="89" customFormat="1" ht="24.95" customHeight="1" x14ac:dyDescent="0.25">
      <c r="A36" s="256" t="s">
        <v>47</v>
      </c>
      <c r="B36" s="257">
        <v>320</v>
      </c>
      <c r="C36" s="258" t="s">
        <v>48</v>
      </c>
      <c r="D36" s="156">
        <f t="shared" si="0"/>
        <v>179770.71399999998</v>
      </c>
      <c r="E36" s="180">
        <v>89948</v>
      </c>
      <c r="F36" s="180">
        <v>28448.959999999999</v>
      </c>
      <c r="G36" s="180">
        <v>4408.47</v>
      </c>
      <c r="H36" s="180">
        <v>30745.279999999999</v>
      </c>
      <c r="I36" s="180">
        <v>6310.52</v>
      </c>
      <c r="J36" s="181">
        <v>3322</v>
      </c>
      <c r="K36" s="183">
        <v>16587.484</v>
      </c>
      <c r="M36" s="194"/>
      <c r="N36" s="194"/>
      <c r="O36" s="87"/>
      <c r="P36" s="87"/>
      <c r="Q36" s="87"/>
      <c r="R36" s="87"/>
      <c r="S36" s="87"/>
      <c r="T36" s="87"/>
      <c r="U36" s="87"/>
      <c r="V36" s="87"/>
      <c r="W36" s="87"/>
    </row>
    <row r="37" spans="1:23" s="89" customFormat="1" ht="24.95" customHeight="1" x14ac:dyDescent="0.25">
      <c r="A37" s="256" t="s">
        <v>49</v>
      </c>
      <c r="B37" s="257">
        <v>321</v>
      </c>
      <c r="C37" s="258" t="s">
        <v>50</v>
      </c>
      <c r="D37" s="156" t="str">
        <f t="shared" si="0"/>
        <v/>
      </c>
      <c r="E37" s="180"/>
      <c r="F37" s="180"/>
      <c r="G37" s="180"/>
      <c r="H37" s="180"/>
      <c r="I37" s="180"/>
      <c r="J37" s="181"/>
      <c r="K37" s="183"/>
      <c r="M37" s="194"/>
      <c r="N37" s="194"/>
    </row>
    <row r="38" spans="1:23" s="89" customFormat="1" ht="24.95" customHeight="1" x14ac:dyDescent="0.25">
      <c r="A38" s="256" t="s">
        <v>51</v>
      </c>
      <c r="B38" s="257">
        <v>322</v>
      </c>
      <c r="C38" s="258" t="s">
        <v>52</v>
      </c>
      <c r="D38" s="156" t="str">
        <f t="shared" si="0"/>
        <v/>
      </c>
      <c r="E38" s="180"/>
      <c r="F38" s="180"/>
      <c r="G38" s="180"/>
      <c r="H38" s="180"/>
      <c r="I38" s="180"/>
      <c r="J38" s="181"/>
      <c r="K38" s="183"/>
      <c r="M38" s="194"/>
      <c r="N38" s="194"/>
    </row>
    <row r="39" spans="1:23" s="89" customFormat="1" ht="24.95" customHeight="1" x14ac:dyDescent="0.25">
      <c r="A39" s="256" t="s">
        <v>53</v>
      </c>
      <c r="B39" s="257">
        <v>345</v>
      </c>
      <c r="C39" s="258" t="s">
        <v>54</v>
      </c>
      <c r="D39" s="156" t="str">
        <f t="shared" si="0"/>
        <v/>
      </c>
      <c r="E39" s="180"/>
      <c r="F39" s="180"/>
      <c r="G39" s="180"/>
      <c r="H39" s="180"/>
      <c r="I39" s="180"/>
      <c r="J39" s="181"/>
      <c r="K39" s="183"/>
      <c r="M39" s="93"/>
      <c r="N39" s="93"/>
    </row>
    <row r="40" spans="1:23" s="89" customFormat="1" ht="24.95" customHeight="1" x14ac:dyDescent="0.25">
      <c r="A40" s="256" t="s">
        <v>55</v>
      </c>
      <c r="B40" s="257">
        <v>323</v>
      </c>
      <c r="C40" s="258" t="s">
        <v>56</v>
      </c>
      <c r="D40" s="156">
        <f t="shared" si="0"/>
        <v>107852.68399999998</v>
      </c>
      <c r="E40" s="180">
        <v>64421</v>
      </c>
      <c r="F40" s="180">
        <v>18028.12</v>
      </c>
      <c r="G40" s="180">
        <v>35</v>
      </c>
      <c r="H40" s="180">
        <v>3445.93</v>
      </c>
      <c r="I40" s="180">
        <v>4360.34</v>
      </c>
      <c r="J40" s="181">
        <v>974.81</v>
      </c>
      <c r="K40" s="183">
        <v>16587.484</v>
      </c>
      <c r="M40" s="92"/>
      <c r="N40" s="194" t="s">
        <v>176</v>
      </c>
    </row>
    <row r="41" spans="1:23" s="89" customFormat="1" ht="24.95" customHeight="1" x14ac:dyDescent="0.25">
      <c r="A41" s="256" t="s">
        <v>57</v>
      </c>
      <c r="B41" s="257">
        <v>324</v>
      </c>
      <c r="C41" s="258" t="s">
        <v>58</v>
      </c>
      <c r="D41" s="156" t="str">
        <f t="shared" si="0"/>
        <v/>
      </c>
      <c r="E41" s="180"/>
      <c r="F41" s="180"/>
      <c r="G41" s="180"/>
      <c r="H41" s="180"/>
      <c r="I41" s="180"/>
      <c r="J41" s="181"/>
      <c r="K41" s="183"/>
      <c r="M41" s="92"/>
      <c r="N41" s="194"/>
    </row>
    <row r="42" spans="1:23" s="89" customFormat="1" ht="24.95" customHeight="1" x14ac:dyDescent="0.25">
      <c r="A42" s="256" t="s">
        <v>59</v>
      </c>
      <c r="B42" s="257">
        <v>325</v>
      </c>
      <c r="C42" s="258" t="s">
        <v>60</v>
      </c>
      <c r="D42" s="156" t="str">
        <f t="shared" si="0"/>
        <v/>
      </c>
      <c r="E42" s="180"/>
      <c r="F42" s="180"/>
      <c r="G42" s="180"/>
      <c r="H42" s="180"/>
      <c r="I42" s="180"/>
      <c r="J42" s="181"/>
      <c r="K42" s="183"/>
      <c r="M42" s="92"/>
      <c r="N42" s="194" t="s">
        <v>177</v>
      </c>
    </row>
    <row r="43" spans="1:23" s="89" customFormat="1" ht="24.95" customHeight="1" x14ac:dyDescent="0.25">
      <c r="A43" s="256" t="s">
        <v>61</v>
      </c>
      <c r="B43" s="257">
        <v>326</v>
      </c>
      <c r="C43" s="258" t="s">
        <v>62</v>
      </c>
      <c r="D43" s="156" t="str">
        <f t="shared" si="0"/>
        <v/>
      </c>
      <c r="E43" s="180"/>
      <c r="F43" s="180"/>
      <c r="G43" s="180"/>
      <c r="H43" s="180"/>
      <c r="I43" s="180"/>
      <c r="J43" s="181"/>
      <c r="K43" s="183"/>
      <c r="M43" s="92"/>
      <c r="N43" s="194"/>
    </row>
    <row r="44" spans="1:23" s="89" customFormat="1" ht="33" customHeight="1" x14ac:dyDescent="0.25">
      <c r="A44" s="256" t="s">
        <v>116</v>
      </c>
      <c r="B44" s="257">
        <v>359</v>
      </c>
      <c r="C44" s="258" t="s">
        <v>241</v>
      </c>
      <c r="D44" s="156" t="str">
        <f t="shared" si="0"/>
        <v/>
      </c>
      <c r="E44" s="180"/>
      <c r="F44" s="180"/>
      <c r="G44" s="180"/>
      <c r="H44" s="180"/>
      <c r="I44" s="180"/>
      <c r="J44" s="181"/>
      <c r="K44" s="183"/>
      <c r="M44" s="92"/>
      <c r="N44" s="194" t="s">
        <v>178</v>
      </c>
    </row>
    <row r="45" spans="1:23" s="89" customFormat="1" ht="24.95" customHeight="1" x14ac:dyDescent="0.25">
      <c r="A45" s="256" t="s">
        <v>63</v>
      </c>
      <c r="B45" s="257">
        <v>327</v>
      </c>
      <c r="C45" s="258" t="s">
        <v>64</v>
      </c>
      <c r="D45" s="156" t="str">
        <f t="shared" si="0"/>
        <v/>
      </c>
      <c r="E45" s="180"/>
      <c r="F45" s="180"/>
      <c r="G45" s="180"/>
      <c r="H45" s="180"/>
      <c r="I45" s="180"/>
      <c r="J45" s="181"/>
      <c r="K45" s="183"/>
      <c r="M45" s="92"/>
      <c r="N45" s="194"/>
    </row>
    <row r="46" spans="1:23" s="89" customFormat="1" ht="24.95" customHeight="1" x14ac:dyDescent="0.25">
      <c r="A46" s="256" t="s">
        <v>65</v>
      </c>
      <c r="B46" s="257">
        <v>328</v>
      </c>
      <c r="C46" s="258" t="s">
        <v>66</v>
      </c>
      <c r="D46" s="156" t="str">
        <f t="shared" si="0"/>
        <v/>
      </c>
      <c r="E46" s="180"/>
      <c r="F46" s="180"/>
      <c r="G46" s="180"/>
      <c r="H46" s="180"/>
      <c r="I46" s="180"/>
      <c r="J46" s="181"/>
      <c r="K46" s="183"/>
      <c r="M46" s="92"/>
      <c r="N46" s="194" t="s">
        <v>179</v>
      </c>
    </row>
    <row r="47" spans="1:23" s="89" customFormat="1" ht="24.95" customHeight="1" x14ac:dyDescent="0.25">
      <c r="A47" s="256" t="s">
        <v>67</v>
      </c>
      <c r="B47" s="257">
        <v>329</v>
      </c>
      <c r="C47" s="258" t="s">
        <v>68</v>
      </c>
      <c r="D47" s="156" t="str">
        <f t="shared" si="0"/>
        <v/>
      </c>
      <c r="E47" s="180"/>
      <c r="F47" s="180"/>
      <c r="G47" s="180"/>
      <c r="H47" s="180"/>
      <c r="I47" s="180"/>
      <c r="J47" s="181"/>
      <c r="K47" s="183"/>
      <c r="M47" s="92"/>
      <c r="N47" s="194"/>
    </row>
    <row r="48" spans="1:23" s="89" customFormat="1" ht="24.95" customHeight="1" x14ac:dyDescent="0.25">
      <c r="A48" s="256" t="s">
        <v>69</v>
      </c>
      <c r="B48" s="257">
        <v>330</v>
      </c>
      <c r="C48" s="258" t="s">
        <v>225</v>
      </c>
      <c r="D48" s="156">
        <f t="shared" si="0"/>
        <v>61414.193999999989</v>
      </c>
      <c r="E48" s="180">
        <v>15161.2</v>
      </c>
      <c r="F48" s="180">
        <v>4448.96</v>
      </c>
      <c r="G48" s="180">
        <v>245.07</v>
      </c>
      <c r="H48" s="180">
        <v>14117.14</v>
      </c>
      <c r="I48" s="180">
        <v>10854.34</v>
      </c>
      <c r="J48" s="181">
        <v>0</v>
      </c>
      <c r="K48" s="183">
        <v>16587.484</v>
      </c>
      <c r="M48" s="92"/>
      <c r="N48" s="147"/>
    </row>
    <row r="49" spans="1:14" s="89" customFormat="1" ht="24.95" customHeight="1" x14ac:dyDescent="0.25">
      <c r="A49" s="256" t="s">
        <v>72</v>
      </c>
      <c r="B49" s="257">
        <v>333</v>
      </c>
      <c r="C49" s="258" t="s">
        <v>73</v>
      </c>
      <c r="D49" s="156" t="str">
        <f t="shared" ref="D49:D79" si="1">IF(SUM(E49:K49)&gt;0,(SUM(E49:K49)),"")</f>
        <v/>
      </c>
      <c r="E49" s="180"/>
      <c r="F49" s="180"/>
      <c r="G49" s="180"/>
      <c r="H49" s="180"/>
      <c r="I49" s="180"/>
      <c r="J49" s="181"/>
      <c r="K49" s="183"/>
      <c r="M49" s="92"/>
      <c r="N49" s="145" t="s">
        <v>134</v>
      </c>
    </row>
    <row r="50" spans="1:14" s="89" customFormat="1" ht="24.95" customHeight="1" x14ac:dyDescent="0.25">
      <c r="A50" s="256" t="s">
        <v>74</v>
      </c>
      <c r="B50" s="257">
        <v>334</v>
      </c>
      <c r="C50" s="258" t="s">
        <v>222</v>
      </c>
      <c r="D50" s="156" t="str">
        <f t="shared" si="1"/>
        <v/>
      </c>
      <c r="E50" s="180"/>
      <c r="F50" s="180"/>
      <c r="G50" s="180"/>
      <c r="H50" s="180"/>
      <c r="I50" s="180"/>
      <c r="J50" s="181"/>
      <c r="K50" s="183"/>
      <c r="M50" s="92"/>
      <c r="N50" s="147"/>
    </row>
    <row r="51" spans="1:14" s="89" customFormat="1" ht="24.95" customHeight="1" x14ac:dyDescent="0.25">
      <c r="A51" s="256" t="s">
        <v>75</v>
      </c>
      <c r="B51" s="257">
        <v>335</v>
      </c>
      <c r="C51" s="258" t="s">
        <v>210</v>
      </c>
      <c r="D51" s="156" t="str">
        <f t="shared" si="1"/>
        <v/>
      </c>
      <c r="E51" s="180"/>
      <c r="F51" s="180"/>
      <c r="G51" s="180"/>
      <c r="H51" s="180"/>
      <c r="I51" s="180"/>
      <c r="J51" s="181"/>
      <c r="K51" s="183"/>
      <c r="M51" s="145" t="s">
        <v>78</v>
      </c>
      <c r="N51" s="92"/>
    </row>
    <row r="52" spans="1:14" s="89" customFormat="1" ht="24.95" customHeight="1" x14ac:dyDescent="0.25">
      <c r="A52" s="256" t="s">
        <v>76</v>
      </c>
      <c r="B52" s="257">
        <v>336</v>
      </c>
      <c r="C52" s="258" t="s">
        <v>77</v>
      </c>
      <c r="D52" s="156" t="str">
        <f t="shared" si="1"/>
        <v/>
      </c>
      <c r="E52" s="180"/>
      <c r="F52" s="180"/>
      <c r="G52" s="180"/>
      <c r="H52" s="180"/>
      <c r="I52" s="180"/>
      <c r="J52" s="181"/>
      <c r="K52" s="183"/>
      <c r="M52" s="145"/>
      <c r="N52" s="92"/>
    </row>
    <row r="53" spans="1:14" s="89" customFormat="1" ht="24.95" customHeight="1" x14ac:dyDescent="0.25">
      <c r="A53" s="256" t="s">
        <v>79</v>
      </c>
      <c r="B53" s="257">
        <v>337</v>
      </c>
      <c r="C53" s="258" t="s">
        <v>226</v>
      </c>
      <c r="D53" s="156">
        <f t="shared" si="1"/>
        <v>88414.614000000001</v>
      </c>
      <c r="E53" s="180">
        <v>47365</v>
      </c>
      <c r="F53" s="180">
        <v>14666.15</v>
      </c>
      <c r="G53" s="180">
        <v>35</v>
      </c>
      <c r="H53" s="180">
        <v>5368.24</v>
      </c>
      <c r="I53" s="180">
        <v>0</v>
      </c>
      <c r="J53" s="181">
        <v>4392.74</v>
      </c>
      <c r="K53" s="183">
        <v>16587.484</v>
      </c>
      <c r="M53" s="92"/>
      <c r="N53" s="92"/>
    </row>
    <row r="54" spans="1:14" s="89" customFormat="1" ht="24.95" customHeight="1" x14ac:dyDescent="0.25">
      <c r="A54" s="256" t="s">
        <v>81</v>
      </c>
      <c r="B54" s="257">
        <v>339</v>
      </c>
      <c r="C54" s="258" t="s">
        <v>82</v>
      </c>
      <c r="D54" s="156" t="str">
        <f t="shared" si="1"/>
        <v/>
      </c>
      <c r="E54" s="180"/>
      <c r="F54" s="180"/>
      <c r="G54" s="180"/>
      <c r="H54" s="180"/>
      <c r="I54" s="180"/>
      <c r="J54" s="181"/>
      <c r="K54" s="183"/>
      <c r="M54" s="92"/>
      <c r="N54" s="92"/>
    </row>
    <row r="55" spans="1:14" s="89" customFormat="1" ht="24.95" customHeight="1" x14ac:dyDescent="0.25">
      <c r="A55" s="256" t="s">
        <v>83</v>
      </c>
      <c r="B55" s="257">
        <v>340</v>
      </c>
      <c r="C55" s="258" t="s">
        <v>84</v>
      </c>
      <c r="D55" s="156" t="str">
        <f t="shared" si="1"/>
        <v/>
      </c>
      <c r="E55" s="180"/>
      <c r="F55" s="180"/>
      <c r="G55" s="180"/>
      <c r="H55" s="180"/>
      <c r="I55" s="180"/>
      <c r="J55" s="181"/>
      <c r="K55" s="183"/>
      <c r="M55" s="92"/>
      <c r="N55" s="92"/>
    </row>
    <row r="56" spans="1:14" s="89" customFormat="1" ht="24.95" customHeight="1" x14ac:dyDescent="0.25">
      <c r="A56" s="256" t="s">
        <v>212</v>
      </c>
      <c r="B56" s="257">
        <v>373</v>
      </c>
      <c r="C56" s="258" t="s">
        <v>214</v>
      </c>
      <c r="D56" s="156" t="str">
        <f t="shared" si="1"/>
        <v/>
      </c>
      <c r="E56" s="180"/>
      <c r="F56" s="180"/>
      <c r="G56" s="180"/>
      <c r="H56" s="180"/>
      <c r="I56" s="180"/>
      <c r="J56" s="181"/>
      <c r="K56" s="183"/>
      <c r="M56" s="92"/>
      <c r="N56" s="92"/>
    </row>
    <row r="57" spans="1:14" s="89" customFormat="1" ht="24.95" customHeight="1" x14ac:dyDescent="0.25">
      <c r="A57" s="256" t="s">
        <v>87</v>
      </c>
      <c r="B57" s="257">
        <v>342</v>
      </c>
      <c r="C57" s="258" t="s">
        <v>88</v>
      </c>
      <c r="D57" s="156" t="str">
        <f t="shared" si="1"/>
        <v/>
      </c>
      <c r="E57" s="180"/>
      <c r="F57" s="180"/>
      <c r="G57" s="180"/>
      <c r="H57" s="180"/>
      <c r="I57" s="180"/>
      <c r="J57" s="181"/>
      <c r="K57" s="183"/>
      <c r="M57" s="92"/>
      <c r="N57" s="92"/>
    </row>
    <row r="58" spans="1:14" s="89" customFormat="1" ht="24.95" customHeight="1" x14ac:dyDescent="0.25">
      <c r="A58" s="256" t="s">
        <v>89</v>
      </c>
      <c r="B58" s="257">
        <v>343</v>
      </c>
      <c r="C58" s="258" t="s">
        <v>90</v>
      </c>
      <c r="D58" s="156" t="str">
        <f t="shared" si="1"/>
        <v/>
      </c>
      <c r="E58" s="180"/>
      <c r="F58" s="180"/>
      <c r="G58" s="180"/>
      <c r="H58" s="180"/>
      <c r="I58" s="180"/>
      <c r="J58" s="181"/>
      <c r="K58" s="183"/>
      <c r="M58" s="92"/>
      <c r="N58" s="92"/>
    </row>
    <row r="59" spans="1:14" s="89" customFormat="1" ht="24.95" customHeight="1" x14ac:dyDescent="0.25">
      <c r="A59" s="256" t="s">
        <v>91</v>
      </c>
      <c r="B59" s="257">
        <v>344</v>
      </c>
      <c r="C59" s="258" t="s">
        <v>92</v>
      </c>
      <c r="D59" s="156" t="str">
        <f t="shared" si="1"/>
        <v/>
      </c>
      <c r="E59" s="180"/>
      <c r="F59" s="180"/>
      <c r="G59" s="180"/>
      <c r="H59" s="180"/>
      <c r="I59" s="180"/>
      <c r="J59" s="181"/>
      <c r="K59" s="183"/>
      <c r="M59" s="92"/>
      <c r="N59" s="92"/>
    </row>
    <row r="60" spans="1:14" s="88" customFormat="1" ht="24.95" customHeight="1" x14ac:dyDescent="0.25">
      <c r="A60" s="256" t="s">
        <v>93</v>
      </c>
      <c r="B60" s="257">
        <v>346</v>
      </c>
      <c r="C60" s="258" t="s">
        <v>94</v>
      </c>
      <c r="D60" s="156" t="str">
        <f t="shared" si="1"/>
        <v/>
      </c>
      <c r="E60" s="180"/>
      <c r="F60" s="180"/>
      <c r="G60" s="180"/>
      <c r="H60" s="180"/>
      <c r="I60" s="180"/>
      <c r="J60" s="181"/>
      <c r="K60" s="183"/>
      <c r="M60" s="92"/>
      <c r="N60" s="38"/>
    </row>
    <row r="61" spans="1:14" ht="24.95" customHeight="1" x14ac:dyDescent="0.25">
      <c r="A61" s="256" t="s">
        <v>95</v>
      </c>
      <c r="B61" s="257">
        <v>347</v>
      </c>
      <c r="C61" s="258" t="s">
        <v>227</v>
      </c>
      <c r="D61" s="156" t="str">
        <f t="shared" si="1"/>
        <v/>
      </c>
      <c r="E61" s="180"/>
      <c r="F61" s="180"/>
      <c r="G61" s="180"/>
      <c r="H61" s="180"/>
      <c r="I61" s="180"/>
      <c r="J61" s="181"/>
      <c r="K61" s="183"/>
      <c r="L61" s="62"/>
      <c r="M61" s="38"/>
    </row>
    <row r="62" spans="1:14" ht="24.95" customHeight="1" x14ac:dyDescent="0.25">
      <c r="A62" s="256" t="s">
        <v>115</v>
      </c>
      <c r="B62" s="257">
        <v>358</v>
      </c>
      <c r="C62" s="258" t="s">
        <v>216</v>
      </c>
      <c r="D62" s="156">
        <f t="shared" si="1"/>
        <v>104989.85400000001</v>
      </c>
      <c r="E62" s="180">
        <v>45816.800000000003</v>
      </c>
      <c r="F62" s="180">
        <v>14089.25</v>
      </c>
      <c r="G62" s="180">
        <v>1312.66</v>
      </c>
      <c r="H62" s="180">
        <v>1888.39</v>
      </c>
      <c r="I62" s="180">
        <v>3526.99</v>
      </c>
      <c r="J62" s="181">
        <v>21768.28</v>
      </c>
      <c r="K62" s="183">
        <v>16587.484</v>
      </c>
      <c r="L62" s="62"/>
    </row>
    <row r="63" spans="1:14" ht="24.95" customHeight="1" x14ac:dyDescent="0.25">
      <c r="A63" s="256" t="s">
        <v>96</v>
      </c>
      <c r="B63" s="257">
        <v>348</v>
      </c>
      <c r="C63" s="258" t="s">
        <v>97</v>
      </c>
      <c r="D63" s="156" t="str">
        <f t="shared" si="1"/>
        <v/>
      </c>
      <c r="E63" s="180"/>
      <c r="F63" s="180"/>
      <c r="G63" s="180"/>
      <c r="H63" s="180"/>
      <c r="I63" s="180"/>
      <c r="J63" s="181"/>
      <c r="K63" s="183"/>
      <c r="L63" s="62"/>
    </row>
    <row r="64" spans="1:14" ht="24.95" customHeight="1" x14ac:dyDescent="0.25">
      <c r="A64" s="256" t="s">
        <v>98</v>
      </c>
      <c r="B64" s="257">
        <v>349</v>
      </c>
      <c r="C64" s="258" t="s">
        <v>99</v>
      </c>
      <c r="D64" s="156" t="str">
        <f t="shared" si="1"/>
        <v/>
      </c>
      <c r="E64" s="180"/>
      <c r="F64" s="180"/>
      <c r="G64" s="180"/>
      <c r="H64" s="180"/>
      <c r="I64" s="180"/>
      <c r="J64" s="181"/>
      <c r="K64" s="183"/>
      <c r="L64" s="62"/>
    </row>
    <row r="65" spans="1:12" ht="24.95" customHeight="1" x14ac:dyDescent="0.25">
      <c r="A65" s="256" t="s">
        <v>80</v>
      </c>
      <c r="B65" s="257">
        <v>338</v>
      </c>
      <c r="C65" s="258" t="s">
        <v>217</v>
      </c>
      <c r="D65" s="156" t="str">
        <f t="shared" si="1"/>
        <v/>
      </c>
      <c r="E65" s="180"/>
      <c r="F65" s="180"/>
      <c r="G65" s="180"/>
      <c r="H65" s="180"/>
      <c r="I65" s="180"/>
      <c r="J65" s="181"/>
      <c r="K65" s="183"/>
      <c r="L65" s="62"/>
    </row>
    <row r="66" spans="1:12" ht="24.95" customHeight="1" x14ac:dyDescent="0.25">
      <c r="A66" s="256" t="s">
        <v>102</v>
      </c>
      <c r="B66" s="257">
        <v>351</v>
      </c>
      <c r="C66" s="258" t="s">
        <v>218</v>
      </c>
      <c r="D66" s="156" t="str">
        <f t="shared" si="1"/>
        <v/>
      </c>
      <c r="E66" s="180"/>
      <c r="F66" s="180"/>
      <c r="G66" s="180"/>
      <c r="H66" s="180"/>
      <c r="I66" s="180"/>
      <c r="J66" s="181"/>
      <c r="K66" s="183"/>
      <c r="L66" s="62"/>
    </row>
    <row r="67" spans="1:12" ht="24.95" customHeight="1" x14ac:dyDescent="0.25">
      <c r="A67" s="256" t="s">
        <v>103</v>
      </c>
      <c r="B67" s="257">
        <v>352</v>
      </c>
      <c r="C67" s="258" t="s">
        <v>104</v>
      </c>
      <c r="D67" s="156" t="str">
        <f t="shared" si="1"/>
        <v/>
      </c>
      <c r="E67" s="180"/>
      <c r="F67" s="180"/>
      <c r="G67" s="180"/>
      <c r="H67" s="180"/>
      <c r="I67" s="180"/>
      <c r="J67" s="181"/>
      <c r="K67" s="183"/>
      <c r="L67" s="62"/>
    </row>
    <row r="68" spans="1:12" ht="24.95" customHeight="1" x14ac:dyDescent="0.25">
      <c r="A68" s="256" t="s">
        <v>105</v>
      </c>
      <c r="B68" s="257">
        <v>353</v>
      </c>
      <c r="C68" s="258" t="s">
        <v>228</v>
      </c>
      <c r="D68" s="156">
        <f t="shared" si="1"/>
        <v>100755.694</v>
      </c>
      <c r="E68" s="180">
        <v>58239</v>
      </c>
      <c r="F68" s="180">
        <v>16765.29</v>
      </c>
      <c r="G68" s="180">
        <v>2534.91</v>
      </c>
      <c r="H68" s="180">
        <v>4948.7</v>
      </c>
      <c r="I68" s="180">
        <v>622.86</v>
      </c>
      <c r="J68" s="181">
        <v>1057.45</v>
      </c>
      <c r="K68" s="183">
        <v>16587.484</v>
      </c>
      <c r="L68" s="62"/>
    </row>
    <row r="69" spans="1:12" ht="24.95" customHeight="1" x14ac:dyDescent="0.25">
      <c r="A69" s="256" t="s">
        <v>107</v>
      </c>
      <c r="B69" s="257">
        <v>354</v>
      </c>
      <c r="C69" s="258" t="s">
        <v>108</v>
      </c>
      <c r="D69" s="156" t="str">
        <f t="shared" si="1"/>
        <v/>
      </c>
      <c r="E69" s="180"/>
      <c r="F69" s="180"/>
      <c r="G69" s="180"/>
      <c r="H69" s="180"/>
      <c r="I69" s="180"/>
      <c r="J69" s="181"/>
      <c r="K69" s="183"/>
      <c r="L69" s="62"/>
    </row>
    <row r="70" spans="1:12" ht="24.95" customHeight="1" x14ac:dyDescent="0.25">
      <c r="A70" s="256" t="s">
        <v>109</v>
      </c>
      <c r="B70" s="257">
        <v>355</v>
      </c>
      <c r="C70" s="258" t="s">
        <v>110</v>
      </c>
      <c r="D70" s="156" t="str">
        <f t="shared" si="1"/>
        <v/>
      </c>
      <c r="E70" s="180"/>
      <c r="F70" s="180"/>
      <c r="G70" s="180"/>
      <c r="H70" s="180"/>
      <c r="I70" s="180"/>
      <c r="J70" s="181"/>
      <c r="K70" s="183"/>
      <c r="L70" s="62"/>
    </row>
    <row r="71" spans="1:12" ht="24.95" customHeight="1" x14ac:dyDescent="0.25">
      <c r="A71" s="256" t="s">
        <v>111</v>
      </c>
      <c r="B71" s="257">
        <v>356</v>
      </c>
      <c r="C71" s="258" t="s">
        <v>112</v>
      </c>
      <c r="D71" s="156" t="str">
        <f t="shared" si="1"/>
        <v/>
      </c>
      <c r="E71" s="180"/>
      <c r="F71" s="180"/>
      <c r="G71" s="180"/>
      <c r="H71" s="180"/>
      <c r="I71" s="180"/>
      <c r="J71" s="181"/>
      <c r="K71" s="183"/>
      <c r="L71" s="62"/>
    </row>
    <row r="72" spans="1:12" ht="24.95" customHeight="1" x14ac:dyDescent="0.25">
      <c r="A72" s="256" t="s">
        <v>229</v>
      </c>
      <c r="B72" s="257">
        <v>374</v>
      </c>
      <c r="C72" s="258" t="s">
        <v>230</v>
      </c>
      <c r="D72" s="156" t="str">
        <f t="shared" si="1"/>
        <v/>
      </c>
      <c r="E72" s="180"/>
      <c r="F72" s="180"/>
      <c r="G72" s="180"/>
      <c r="H72" s="180"/>
      <c r="I72" s="180"/>
      <c r="J72" s="181"/>
      <c r="K72" s="183"/>
      <c r="L72" s="62"/>
    </row>
    <row r="73" spans="1:12" ht="24.95" customHeight="1" x14ac:dyDescent="0.25">
      <c r="A73" s="256" t="s">
        <v>113</v>
      </c>
      <c r="B73" s="257">
        <v>357</v>
      </c>
      <c r="C73" s="258" t="s">
        <v>114</v>
      </c>
      <c r="D73" s="156" t="str">
        <f t="shared" si="1"/>
        <v/>
      </c>
      <c r="E73" s="180"/>
      <c r="F73" s="180"/>
      <c r="G73" s="180"/>
      <c r="H73" s="180"/>
      <c r="I73" s="180"/>
      <c r="J73" s="181"/>
      <c r="K73" s="183"/>
      <c r="L73" s="62"/>
    </row>
    <row r="74" spans="1:12" ht="24.95" customHeight="1" x14ac:dyDescent="0.25">
      <c r="A74" s="256" t="s">
        <v>120</v>
      </c>
      <c r="B74" s="257">
        <v>361</v>
      </c>
      <c r="C74" s="258" t="s">
        <v>219</v>
      </c>
      <c r="D74" s="156" t="str">
        <f t="shared" si="1"/>
        <v/>
      </c>
      <c r="E74" s="180"/>
      <c r="F74" s="180"/>
      <c r="G74" s="180"/>
      <c r="H74" s="180"/>
      <c r="I74" s="180"/>
      <c r="J74" s="181"/>
      <c r="K74" s="183"/>
      <c r="L74" s="62"/>
    </row>
    <row r="75" spans="1:12" ht="24.95" customHeight="1" x14ac:dyDescent="0.25">
      <c r="A75" s="256" t="s">
        <v>121</v>
      </c>
      <c r="B75" s="257">
        <v>362</v>
      </c>
      <c r="C75" s="258" t="s">
        <v>231</v>
      </c>
      <c r="D75" s="156">
        <f t="shared" si="1"/>
        <v>31484.664000000001</v>
      </c>
      <c r="E75" s="180">
        <v>1400</v>
      </c>
      <c r="F75" s="180">
        <v>284.83999999999997</v>
      </c>
      <c r="G75" s="180">
        <v>2110.54</v>
      </c>
      <c r="H75" s="180">
        <v>3799.22</v>
      </c>
      <c r="I75" s="180">
        <v>6407.58</v>
      </c>
      <c r="J75" s="181">
        <v>895</v>
      </c>
      <c r="K75" s="183">
        <v>16587.484</v>
      </c>
      <c r="L75" s="62"/>
    </row>
    <row r="76" spans="1:12" ht="24.95" customHeight="1" x14ac:dyDescent="0.25">
      <c r="A76" s="256" t="s">
        <v>123</v>
      </c>
      <c r="B76" s="257">
        <v>364</v>
      </c>
      <c r="C76" s="258" t="s">
        <v>220</v>
      </c>
      <c r="D76" s="156">
        <f t="shared" si="1"/>
        <v>136974.43399999998</v>
      </c>
      <c r="E76" s="180">
        <v>46747</v>
      </c>
      <c r="F76" s="180">
        <v>13695.24</v>
      </c>
      <c r="G76" s="180">
        <v>3578.24</v>
      </c>
      <c r="H76" s="180">
        <v>9129.6200000000008</v>
      </c>
      <c r="I76" s="180">
        <v>43935.85</v>
      </c>
      <c r="J76" s="181">
        <v>3301</v>
      </c>
      <c r="K76" s="183">
        <v>16587.484</v>
      </c>
      <c r="L76" s="62"/>
    </row>
    <row r="77" spans="1:12" ht="24.95" customHeight="1" x14ac:dyDescent="0.25">
      <c r="A77" s="256" t="s">
        <v>124</v>
      </c>
      <c r="B77" s="257">
        <v>365</v>
      </c>
      <c r="C77" s="258" t="s">
        <v>125</v>
      </c>
      <c r="D77" s="156" t="str">
        <f t="shared" si="1"/>
        <v/>
      </c>
      <c r="E77" s="180"/>
      <c r="F77" s="180"/>
      <c r="G77" s="180"/>
      <c r="H77" s="180"/>
      <c r="I77" s="180"/>
      <c r="J77" s="181"/>
      <c r="K77" s="183"/>
      <c r="L77" s="62"/>
    </row>
    <row r="78" spans="1:12" ht="24.95" customHeight="1" x14ac:dyDescent="0.25">
      <c r="A78" s="256" t="s">
        <v>126</v>
      </c>
      <c r="B78" s="257">
        <v>366</v>
      </c>
      <c r="C78" s="258" t="s">
        <v>232</v>
      </c>
      <c r="D78" s="156" t="str">
        <f t="shared" si="1"/>
        <v/>
      </c>
      <c r="E78" s="180"/>
      <c r="F78" s="180"/>
      <c r="G78" s="180"/>
      <c r="H78" s="180"/>
      <c r="I78" s="180"/>
      <c r="J78" s="181"/>
      <c r="K78" s="183"/>
      <c r="L78" s="62"/>
    </row>
    <row r="79" spans="1:12" ht="24.95" customHeight="1" x14ac:dyDescent="0.25">
      <c r="A79" s="256" t="s">
        <v>127</v>
      </c>
      <c r="B79" s="257">
        <v>368</v>
      </c>
      <c r="C79" s="258" t="s">
        <v>128</v>
      </c>
      <c r="D79" s="156" t="str">
        <f t="shared" si="1"/>
        <v/>
      </c>
      <c r="E79" s="180"/>
      <c r="F79" s="180"/>
      <c r="G79" s="180"/>
      <c r="H79" s="180"/>
      <c r="I79" s="180"/>
      <c r="J79" s="181"/>
      <c r="K79" s="183"/>
      <c r="L79" s="62"/>
    </row>
    <row r="80" spans="1:12" ht="41.25" customHeight="1" x14ac:dyDescent="0.25">
      <c r="A80" s="259" t="s">
        <v>180</v>
      </c>
      <c r="B80" s="260"/>
      <c r="C80" s="260"/>
      <c r="D80" s="156"/>
      <c r="E80" s="184"/>
      <c r="F80" s="184"/>
      <c r="G80" s="184"/>
      <c r="H80" s="184"/>
      <c r="I80" s="184"/>
      <c r="J80" s="185"/>
      <c r="K80" s="186"/>
      <c r="L80" s="62"/>
    </row>
    <row r="81" spans="1:12" ht="24.95" customHeight="1" x14ac:dyDescent="0.25">
      <c r="A81" s="169" t="s">
        <v>243</v>
      </c>
      <c r="B81" s="171">
        <v>380</v>
      </c>
      <c r="C81" s="170" t="s">
        <v>244</v>
      </c>
      <c r="D81" s="156">
        <f t="shared" ref="D81:D94" si="2">IF(SUM(E81:K81)&gt;0,(SUM(E81:K81)),"")</f>
        <v>187913.74399999998</v>
      </c>
      <c r="E81" s="180">
        <v>137582</v>
      </c>
      <c r="F81" s="180">
        <v>28104.42</v>
      </c>
      <c r="G81" s="180">
        <v>458.5</v>
      </c>
      <c r="H81" s="180">
        <v>2105.62</v>
      </c>
      <c r="I81" s="180">
        <v>3075.72</v>
      </c>
      <c r="J81" s="181">
        <v>0</v>
      </c>
      <c r="K81" s="183">
        <v>16587.484</v>
      </c>
      <c r="L81" s="62"/>
    </row>
    <row r="82" spans="1:12" ht="24.95" customHeight="1" x14ac:dyDescent="0.25">
      <c r="A82" s="169"/>
      <c r="B82" s="171"/>
      <c r="C82" s="170"/>
      <c r="D82" s="156" t="str">
        <f t="shared" si="2"/>
        <v/>
      </c>
      <c r="E82" s="180"/>
      <c r="F82" s="180"/>
      <c r="G82" s="180"/>
      <c r="H82" s="180"/>
      <c r="I82" s="180"/>
      <c r="J82" s="181"/>
      <c r="K82" s="183"/>
      <c r="L82" s="62"/>
    </row>
    <row r="83" spans="1:12" ht="24.95" customHeight="1" x14ac:dyDescent="0.25">
      <c r="A83" s="169"/>
      <c r="B83" s="171"/>
      <c r="C83" s="170"/>
      <c r="D83" s="156" t="str">
        <f t="shared" si="2"/>
        <v/>
      </c>
      <c r="E83" s="180"/>
      <c r="F83" s="180"/>
      <c r="G83" s="180"/>
      <c r="H83" s="180"/>
      <c r="I83" s="180"/>
      <c r="J83" s="181"/>
      <c r="K83" s="183"/>
      <c r="L83" s="62"/>
    </row>
    <row r="84" spans="1:12" ht="24.95" customHeight="1" x14ac:dyDescent="0.25">
      <c r="A84" s="169"/>
      <c r="B84" s="171"/>
      <c r="C84" s="170"/>
      <c r="D84" s="156" t="str">
        <f t="shared" si="2"/>
        <v/>
      </c>
      <c r="E84" s="176"/>
      <c r="F84" s="176"/>
      <c r="G84" s="176"/>
      <c r="H84" s="176"/>
      <c r="I84" s="176"/>
      <c r="J84" s="176"/>
      <c r="K84" s="176"/>
      <c r="L84" s="62"/>
    </row>
    <row r="85" spans="1:12" ht="46.5" customHeight="1" x14ac:dyDescent="0.25">
      <c r="A85" s="169"/>
      <c r="B85" s="171"/>
      <c r="C85" s="170"/>
      <c r="D85" s="156" t="str">
        <f t="shared" si="2"/>
        <v/>
      </c>
      <c r="E85" s="176"/>
      <c r="F85" s="176"/>
      <c r="G85" s="176"/>
      <c r="H85" s="176"/>
      <c r="I85" s="176"/>
      <c r="J85" s="176"/>
      <c r="K85" s="176"/>
      <c r="L85" s="62"/>
    </row>
    <row r="86" spans="1:12" ht="24.95" customHeight="1" x14ac:dyDescent="0.25">
      <c r="A86" s="169"/>
      <c r="B86" s="171"/>
      <c r="C86" s="170"/>
      <c r="D86" s="156" t="str">
        <f t="shared" si="2"/>
        <v/>
      </c>
      <c r="E86" s="176"/>
      <c r="F86" s="176"/>
      <c r="G86" s="176"/>
      <c r="H86" s="176"/>
      <c r="I86" s="176"/>
      <c r="J86" s="176"/>
      <c r="K86" s="176"/>
      <c r="L86" s="62"/>
    </row>
    <row r="87" spans="1:12" ht="24.95" customHeight="1" x14ac:dyDescent="0.25">
      <c r="A87" s="169"/>
      <c r="B87" s="171"/>
      <c r="C87" s="170"/>
      <c r="D87" s="156" t="str">
        <f t="shared" si="2"/>
        <v/>
      </c>
      <c r="E87" s="176"/>
      <c r="F87" s="176"/>
      <c r="G87" s="176"/>
      <c r="H87" s="176"/>
      <c r="I87" s="176"/>
      <c r="J87" s="176"/>
      <c r="K87" s="176"/>
      <c r="L87" s="62"/>
    </row>
    <row r="88" spans="1:12" ht="24.95" customHeight="1" x14ac:dyDescent="0.25">
      <c r="A88" s="169"/>
      <c r="B88" s="171"/>
      <c r="C88" s="170"/>
      <c r="D88" s="156" t="str">
        <f t="shared" si="2"/>
        <v/>
      </c>
      <c r="E88" s="176"/>
      <c r="F88" s="176"/>
      <c r="G88" s="176"/>
      <c r="H88" s="176"/>
      <c r="I88" s="176"/>
      <c r="J88" s="176"/>
      <c r="K88" s="176"/>
      <c r="L88" s="62"/>
    </row>
    <row r="89" spans="1:12" ht="24.95" customHeight="1" x14ac:dyDescent="0.25">
      <c r="A89" s="169"/>
      <c r="B89" s="171"/>
      <c r="C89" s="170"/>
      <c r="D89" s="156" t="str">
        <f t="shared" si="2"/>
        <v/>
      </c>
      <c r="E89" s="176"/>
      <c r="F89" s="176"/>
      <c r="G89" s="176"/>
      <c r="H89" s="176"/>
      <c r="I89" s="176"/>
      <c r="J89" s="176"/>
      <c r="K89" s="176"/>
      <c r="L89" s="62"/>
    </row>
    <row r="90" spans="1:12" ht="24.95" customHeight="1" x14ac:dyDescent="0.25">
      <c r="A90" s="169"/>
      <c r="B90" s="171"/>
      <c r="C90" s="170"/>
      <c r="D90" s="156" t="str">
        <f t="shared" si="2"/>
        <v/>
      </c>
      <c r="E90" s="176"/>
      <c r="F90" s="176"/>
      <c r="G90" s="176"/>
      <c r="H90" s="176"/>
      <c r="I90" s="176"/>
      <c r="J90" s="176"/>
      <c r="K90" s="176"/>
      <c r="L90" s="62"/>
    </row>
    <row r="91" spans="1:12" ht="24.95" customHeight="1" x14ac:dyDescent="0.25">
      <c r="A91" s="169"/>
      <c r="B91" s="171"/>
      <c r="C91" s="170"/>
      <c r="D91" s="156" t="str">
        <f t="shared" si="2"/>
        <v/>
      </c>
      <c r="E91" s="176"/>
      <c r="F91" s="176"/>
      <c r="G91" s="176"/>
      <c r="H91" s="176"/>
      <c r="I91" s="176"/>
      <c r="J91" s="176"/>
      <c r="K91" s="176"/>
      <c r="L91" s="62"/>
    </row>
    <row r="92" spans="1:12" ht="24.95" customHeight="1" x14ac:dyDescent="0.25">
      <c r="A92" s="169"/>
      <c r="B92" s="171"/>
      <c r="C92" s="170"/>
      <c r="D92" s="156" t="str">
        <f t="shared" si="2"/>
        <v/>
      </c>
      <c r="E92" s="176"/>
      <c r="F92" s="176"/>
      <c r="G92" s="176"/>
      <c r="H92" s="176"/>
      <c r="I92" s="176"/>
      <c r="J92" s="176"/>
      <c r="K92" s="176"/>
      <c r="L92" s="62"/>
    </row>
    <row r="93" spans="1:12" ht="24.95" customHeight="1" x14ac:dyDescent="0.25">
      <c r="A93" s="169"/>
      <c r="B93" s="171"/>
      <c r="C93" s="170"/>
      <c r="D93" s="156" t="str">
        <f t="shared" si="2"/>
        <v/>
      </c>
      <c r="E93" s="176"/>
      <c r="F93" s="176"/>
      <c r="G93" s="176"/>
      <c r="H93" s="176"/>
      <c r="I93" s="176"/>
      <c r="J93" s="176"/>
      <c r="K93" s="176"/>
      <c r="L93" s="62"/>
    </row>
    <row r="94" spans="1:12" ht="24.95" customHeight="1" thickBot="1" x14ac:dyDescent="0.3">
      <c r="A94" s="172"/>
      <c r="B94" s="173"/>
      <c r="C94" s="174"/>
      <c r="D94" s="157" t="str">
        <f t="shared" si="2"/>
        <v/>
      </c>
      <c r="E94" s="177"/>
      <c r="F94" s="177"/>
      <c r="G94" s="177"/>
      <c r="H94" s="177"/>
      <c r="I94" s="177"/>
      <c r="J94" s="177"/>
      <c r="K94" s="177"/>
      <c r="L94" s="62"/>
    </row>
    <row r="95" spans="1:12" ht="24.95" customHeight="1" thickBot="1" x14ac:dyDescent="0.3">
      <c r="A95" s="239" t="s">
        <v>233</v>
      </c>
      <c r="B95" s="240"/>
      <c r="C95" s="240"/>
      <c r="D95" s="158">
        <f>SUM(D17:D94)</f>
        <v>1163276.9840000002</v>
      </c>
      <c r="E95" s="103">
        <f t="shared" ref="E95:K95" si="3">SUM(E17:E94)</f>
        <v>554605</v>
      </c>
      <c r="F95" s="103">
        <f t="shared" si="3"/>
        <v>152164.19</v>
      </c>
      <c r="G95" s="103">
        <f t="shared" si="3"/>
        <v>27405.46</v>
      </c>
      <c r="H95" s="103">
        <f t="shared" si="3"/>
        <v>94099.64999999998</v>
      </c>
      <c r="I95" s="103">
        <f t="shared" si="3"/>
        <v>112724.81999999998</v>
      </c>
      <c r="J95" s="103">
        <f t="shared" si="3"/>
        <v>39815.539999999994</v>
      </c>
      <c r="K95" s="103">
        <f t="shared" si="3"/>
        <v>182462.32399999999</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45"/>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Y113"/>
  <sheetViews>
    <sheetView showGridLines="0" zoomScale="65" zoomScaleNormal="65" zoomScaleSheetLayoutView="100" workbookViewId="0">
      <selection activeCell="E25" sqref="E25"/>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05" t="s">
        <v>147</v>
      </c>
      <c r="N1" s="205"/>
    </row>
    <row r="2" spans="1:25" ht="30" customHeight="1" x14ac:dyDescent="0.25">
      <c r="A2" s="227" t="s">
        <v>200</v>
      </c>
      <c r="B2" s="227"/>
      <c r="C2" s="227"/>
      <c r="D2" s="227"/>
      <c r="E2" s="227"/>
      <c r="F2" s="74"/>
      <c r="G2" s="249" t="s">
        <v>142</v>
      </c>
      <c r="H2" s="250"/>
      <c r="I2" s="250"/>
      <c r="J2" s="250"/>
      <c r="K2" s="162">
        <f>D95</f>
        <v>613107.23999999987</v>
      </c>
      <c r="M2" s="194" t="s">
        <v>183</v>
      </c>
      <c r="N2" s="194"/>
    </row>
    <row r="3" spans="1:25" ht="30" customHeight="1" x14ac:dyDescent="0.25">
      <c r="A3" s="227"/>
      <c r="B3" s="227"/>
      <c r="C3" s="227"/>
      <c r="D3" s="227"/>
      <c r="E3" s="227"/>
      <c r="F3" s="74"/>
      <c r="G3" s="251" t="s">
        <v>184</v>
      </c>
      <c r="H3" s="252"/>
      <c r="I3" s="252"/>
      <c r="J3" s="252"/>
      <c r="K3" s="60"/>
      <c r="M3" s="222" t="s">
        <v>130</v>
      </c>
      <c r="N3" s="222"/>
    </row>
    <row r="4" spans="1:25" ht="30" customHeight="1" x14ac:dyDescent="0.25">
      <c r="A4" s="227"/>
      <c r="B4" s="227"/>
      <c r="C4" s="227"/>
      <c r="D4" s="227"/>
      <c r="E4" s="227"/>
      <c r="F4" s="74"/>
      <c r="G4" s="247" t="s">
        <v>185</v>
      </c>
      <c r="H4" s="248"/>
      <c r="I4" s="248"/>
      <c r="J4" s="248"/>
      <c r="K4" s="60"/>
      <c r="L4" s="65"/>
      <c r="M4" s="194" t="s">
        <v>188</v>
      </c>
      <c r="N4" s="194"/>
      <c r="O4" s="61"/>
      <c r="P4" s="61"/>
      <c r="Q4" s="61"/>
      <c r="R4" s="61"/>
      <c r="S4" s="61"/>
      <c r="T4" s="61"/>
      <c r="U4" s="61"/>
      <c r="V4" s="61"/>
      <c r="W4" s="61"/>
      <c r="X4" s="61"/>
      <c r="Y4" s="61"/>
    </row>
    <row r="5" spans="1:25" ht="30" customHeight="1" x14ac:dyDescent="0.25">
      <c r="A5" s="221"/>
      <c r="B5" s="221"/>
      <c r="C5" s="221"/>
      <c r="D5" s="221"/>
      <c r="E5" s="221"/>
      <c r="F5" s="74"/>
      <c r="G5" s="247" t="s">
        <v>187</v>
      </c>
      <c r="H5" s="248"/>
      <c r="I5" s="248"/>
      <c r="J5" s="248"/>
      <c r="K5" s="60">
        <v>8828.84</v>
      </c>
      <c r="L5" s="59"/>
      <c r="M5" s="194" t="s">
        <v>189</v>
      </c>
      <c r="N5" s="194"/>
      <c r="O5" s="61"/>
      <c r="P5" s="61"/>
      <c r="Q5" s="61"/>
      <c r="R5" s="61"/>
      <c r="S5" s="61"/>
      <c r="T5" s="61"/>
      <c r="U5" s="61"/>
      <c r="V5" s="61"/>
      <c r="W5" s="61"/>
      <c r="X5" s="61"/>
      <c r="Y5" s="61"/>
    </row>
    <row r="6" spans="1:25" ht="43.5" customHeight="1" thickBot="1" x14ac:dyDescent="0.3">
      <c r="F6" s="74"/>
      <c r="G6" s="243" t="s">
        <v>143</v>
      </c>
      <c r="H6" s="244"/>
      <c r="I6" s="244"/>
      <c r="J6" s="244"/>
      <c r="K6" s="163">
        <f>SUM(K2:K5)</f>
        <v>621936.07999999984</v>
      </c>
      <c r="L6" s="59"/>
      <c r="M6" s="194" t="s">
        <v>146</v>
      </c>
      <c r="N6" s="194"/>
      <c r="O6" s="67"/>
      <c r="P6" s="67"/>
      <c r="Q6" s="67"/>
      <c r="R6" s="67"/>
      <c r="S6" s="67"/>
      <c r="T6" s="67"/>
      <c r="U6" s="67"/>
      <c r="V6" s="67"/>
      <c r="W6" s="67"/>
      <c r="X6" s="67"/>
      <c r="Y6" s="67"/>
    </row>
    <row r="7" spans="1:25" ht="66" customHeight="1" thickBot="1" x14ac:dyDescent="0.3">
      <c r="A7" s="74"/>
      <c r="B7" s="74"/>
      <c r="D7" s="74" t="s">
        <v>235</v>
      </c>
      <c r="F7" s="74"/>
      <c r="G7" s="243" t="s">
        <v>144</v>
      </c>
      <c r="H7" s="244"/>
      <c r="I7" s="244"/>
      <c r="J7" s="244"/>
      <c r="K7" s="164">
        <v>621936.07999999996</v>
      </c>
      <c r="M7" s="194" t="s">
        <v>190</v>
      </c>
      <c r="N7" s="194"/>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45"/>
      <c r="B9" s="209" t="s">
        <v>149</v>
      </c>
      <c r="C9" s="210"/>
      <c r="D9" s="215" t="s">
        <v>5</v>
      </c>
      <c r="E9" s="70" t="s">
        <v>6</v>
      </c>
      <c r="F9" s="71"/>
      <c r="G9" s="71"/>
      <c r="H9" s="71"/>
      <c r="I9" s="71"/>
      <c r="J9" s="71"/>
      <c r="K9" s="72"/>
      <c r="L9" s="73"/>
      <c r="M9" s="205" t="s">
        <v>133</v>
      </c>
      <c r="N9" s="205"/>
      <c r="O9" s="68"/>
      <c r="P9" s="68"/>
      <c r="Q9" s="68"/>
      <c r="R9" s="68"/>
      <c r="S9" s="68"/>
      <c r="T9" s="68"/>
      <c r="U9" s="68"/>
      <c r="V9" s="68"/>
      <c r="W9" s="68"/>
      <c r="X9" s="68"/>
      <c r="Y9" s="68"/>
    </row>
    <row r="10" spans="1:25" s="74" customFormat="1" ht="24.95" customHeight="1" thickBot="1" x14ac:dyDescent="0.3">
      <c r="A10" s="246"/>
      <c r="B10" s="211"/>
      <c r="C10" s="212"/>
      <c r="D10" s="216"/>
      <c r="E10" s="75" t="s">
        <v>234</v>
      </c>
      <c r="F10" s="76"/>
      <c r="G10" s="76"/>
      <c r="H10" s="76"/>
      <c r="I10" s="76"/>
      <c r="J10" s="76"/>
      <c r="K10" s="77"/>
      <c r="L10" s="73"/>
      <c r="M10" s="218" t="s">
        <v>191</v>
      </c>
      <c r="N10" s="219"/>
      <c r="O10" s="78"/>
      <c r="P10" s="78"/>
      <c r="Q10" s="78"/>
      <c r="R10" s="78"/>
      <c r="S10" s="78"/>
      <c r="T10" s="78"/>
      <c r="U10" s="78"/>
      <c r="V10" s="78"/>
      <c r="W10" s="78"/>
      <c r="X10" s="78"/>
      <c r="Y10" s="78"/>
    </row>
    <row r="11" spans="1:25" s="74" customFormat="1" ht="30.75" customHeight="1" thickBot="1" x14ac:dyDescent="0.3">
      <c r="A11" s="105" t="s">
        <v>151</v>
      </c>
      <c r="B11" s="241" t="s">
        <v>251</v>
      </c>
      <c r="C11" s="242"/>
      <c r="D11" s="113">
        <v>110221</v>
      </c>
      <c r="E11" s="75" t="s">
        <v>167</v>
      </c>
      <c r="F11" s="76"/>
      <c r="G11" s="76"/>
      <c r="H11" s="76"/>
      <c r="I11" s="76"/>
      <c r="J11" s="76"/>
      <c r="K11" s="77"/>
      <c r="L11" s="79"/>
      <c r="M11" s="219"/>
      <c r="N11" s="219"/>
      <c r="O11" s="78"/>
      <c r="P11" s="78"/>
      <c r="Q11" s="78"/>
      <c r="R11" s="78"/>
      <c r="S11" s="78"/>
      <c r="T11" s="78"/>
      <c r="U11" s="78"/>
      <c r="V11" s="78"/>
      <c r="W11" s="78"/>
      <c r="X11" s="78"/>
      <c r="Y11" s="78"/>
    </row>
    <row r="12" spans="1:25" s="74" customFormat="1" ht="35.1" customHeight="1" thickBot="1" x14ac:dyDescent="0.3">
      <c r="A12" s="105" t="s">
        <v>168</v>
      </c>
      <c r="B12" s="237" t="str">
        <f>Central!B12</f>
        <v>CAVIT- Central Arizona Valley Institute of Technology</v>
      </c>
      <c r="C12" s="237"/>
      <c r="D12" s="191" t="str">
        <f>Central!D12</f>
        <v>110801</v>
      </c>
      <c r="E12" s="165" t="s">
        <v>167</v>
      </c>
      <c r="F12" s="81"/>
      <c r="G12" s="81"/>
      <c r="H12" s="81"/>
      <c r="I12" s="81"/>
      <c r="J12" s="81"/>
      <c r="K12" s="82"/>
      <c r="L12" s="83"/>
      <c r="M12" s="219"/>
      <c r="N12" s="219"/>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9"/>
      <c r="N13" s="219"/>
    </row>
    <row r="14" spans="1:25" ht="35.1" customHeight="1" thickBot="1" x14ac:dyDescent="0.3">
      <c r="A14" s="153"/>
      <c r="B14" s="107"/>
      <c r="C14" s="153"/>
      <c r="D14" s="108"/>
      <c r="E14" s="198" t="s">
        <v>8</v>
      </c>
      <c r="F14" s="199"/>
      <c r="G14" s="199"/>
      <c r="H14" s="199"/>
      <c r="I14" s="199"/>
      <c r="J14" s="199"/>
      <c r="K14" s="200"/>
      <c r="M14" s="219" t="s">
        <v>192</v>
      </c>
      <c r="N14" s="219"/>
      <c r="O14" s="87"/>
      <c r="P14" s="87"/>
      <c r="Q14" s="87"/>
      <c r="R14" s="87"/>
      <c r="S14" s="87"/>
      <c r="T14" s="87"/>
      <c r="U14" s="87"/>
      <c r="V14" s="87"/>
      <c r="W14" s="87"/>
      <c r="X14" s="87"/>
      <c r="Y14" s="87"/>
    </row>
    <row r="15" spans="1:25" ht="29.25" customHeight="1" thickBot="1" x14ac:dyDescent="0.3">
      <c r="A15" s="154"/>
      <c r="B15" s="110"/>
      <c r="C15" s="154"/>
      <c r="D15" s="111"/>
      <c r="E15" s="198" t="s">
        <v>9</v>
      </c>
      <c r="F15" s="201"/>
      <c r="G15" s="201"/>
      <c r="H15" s="201"/>
      <c r="I15" s="201"/>
      <c r="J15" s="202"/>
      <c r="K15" s="203" t="s">
        <v>10</v>
      </c>
      <c r="M15" s="219"/>
      <c r="N15" s="219"/>
    </row>
    <row r="16" spans="1:25" s="88" customFormat="1" ht="120.75" customHeight="1" thickBot="1" x14ac:dyDescent="0.3">
      <c r="A16" s="112" t="s">
        <v>150</v>
      </c>
      <c r="B16" s="100" t="s">
        <v>135</v>
      </c>
      <c r="C16" s="102" t="s">
        <v>11</v>
      </c>
      <c r="D16" s="168" t="s">
        <v>12</v>
      </c>
      <c r="E16" s="35" t="s">
        <v>13</v>
      </c>
      <c r="F16" s="36" t="s">
        <v>14</v>
      </c>
      <c r="G16" s="36" t="s">
        <v>136</v>
      </c>
      <c r="H16" s="36" t="s">
        <v>137</v>
      </c>
      <c r="I16" s="36" t="s">
        <v>139</v>
      </c>
      <c r="J16" s="37" t="s">
        <v>138</v>
      </c>
      <c r="K16" s="204"/>
      <c r="M16" s="219"/>
      <c r="N16" s="219"/>
    </row>
    <row r="17" spans="1:14" s="89" customFormat="1" ht="24.95" customHeight="1" x14ac:dyDescent="0.25">
      <c r="A17" s="253" t="s">
        <v>15</v>
      </c>
      <c r="B17" s="254">
        <v>301</v>
      </c>
      <c r="C17" s="255" t="s">
        <v>221</v>
      </c>
      <c r="D17" s="155" t="str">
        <f t="shared" ref="D17:D79" si="0">IF(SUM(E17:K17)&gt;0,(SUM(E17:K17)),"")</f>
        <v/>
      </c>
      <c r="E17" s="180"/>
      <c r="F17" s="180"/>
      <c r="G17" s="180"/>
      <c r="H17" s="180"/>
      <c r="I17" s="180"/>
      <c r="J17" s="181"/>
      <c r="K17" s="182"/>
      <c r="M17" s="92"/>
      <c r="N17" s="151" t="s">
        <v>169</v>
      </c>
    </row>
    <row r="18" spans="1:14" s="89" customFormat="1" ht="24.95" customHeight="1" x14ac:dyDescent="0.25">
      <c r="A18" s="256" t="s">
        <v>16</v>
      </c>
      <c r="B18" s="257">
        <v>302</v>
      </c>
      <c r="C18" s="258" t="s">
        <v>17</v>
      </c>
      <c r="D18" s="156" t="str">
        <f t="shared" si="0"/>
        <v/>
      </c>
      <c r="E18" s="180"/>
      <c r="F18" s="180"/>
      <c r="G18" s="180"/>
      <c r="H18" s="180"/>
      <c r="I18" s="180"/>
      <c r="J18" s="181"/>
      <c r="K18" s="183"/>
      <c r="M18" s="150"/>
      <c r="N18" s="151" t="s">
        <v>170</v>
      </c>
    </row>
    <row r="19" spans="1:14" s="89" customFormat="1" ht="24.95" customHeight="1" x14ac:dyDescent="0.25">
      <c r="A19" s="256" t="s">
        <v>206</v>
      </c>
      <c r="B19" s="257">
        <v>376</v>
      </c>
      <c r="C19" s="258" t="s">
        <v>207</v>
      </c>
      <c r="D19" s="156" t="str">
        <f t="shared" si="0"/>
        <v/>
      </c>
      <c r="E19" s="180"/>
      <c r="F19" s="180"/>
      <c r="G19" s="180"/>
      <c r="H19" s="180"/>
      <c r="I19" s="180"/>
      <c r="J19" s="181"/>
      <c r="K19" s="183"/>
      <c r="M19" s="150"/>
      <c r="N19" s="151"/>
    </row>
    <row r="20" spans="1:14" s="89" customFormat="1" ht="24.95" customHeight="1" x14ac:dyDescent="0.25">
      <c r="A20" s="256" t="s">
        <v>18</v>
      </c>
      <c r="B20" s="257">
        <v>303</v>
      </c>
      <c r="C20" s="258" t="s">
        <v>19</v>
      </c>
      <c r="D20" s="156" t="str">
        <f t="shared" si="0"/>
        <v/>
      </c>
      <c r="E20" s="180"/>
      <c r="F20" s="180"/>
      <c r="G20" s="180"/>
      <c r="H20" s="180"/>
      <c r="I20" s="180"/>
      <c r="J20" s="181"/>
      <c r="K20" s="183"/>
      <c r="M20" s="92"/>
      <c r="N20" s="194" t="s">
        <v>171</v>
      </c>
    </row>
    <row r="21" spans="1:14" s="89" customFormat="1" ht="24.95" customHeight="1" x14ac:dyDescent="0.25">
      <c r="A21" s="256" t="s">
        <v>20</v>
      </c>
      <c r="B21" s="257">
        <v>304</v>
      </c>
      <c r="C21" s="258" t="s">
        <v>21</v>
      </c>
      <c r="D21" s="156" t="str">
        <f t="shared" si="0"/>
        <v/>
      </c>
      <c r="E21" s="180"/>
      <c r="F21" s="180"/>
      <c r="G21" s="180"/>
      <c r="H21" s="180"/>
      <c r="I21" s="180"/>
      <c r="J21" s="181"/>
      <c r="K21" s="183"/>
      <c r="M21" s="92"/>
      <c r="N21" s="194"/>
    </row>
    <row r="22" spans="1:14" s="89" customFormat="1" ht="24.95" customHeight="1" x14ac:dyDescent="0.25">
      <c r="A22" s="256" t="s">
        <v>22</v>
      </c>
      <c r="B22" s="257">
        <v>305</v>
      </c>
      <c r="C22" s="258" t="s">
        <v>23</v>
      </c>
      <c r="D22" s="156">
        <f t="shared" si="0"/>
        <v>171319.74</v>
      </c>
      <c r="E22" s="180">
        <v>64978.5</v>
      </c>
      <c r="F22" s="180">
        <v>19295.41</v>
      </c>
      <c r="G22" s="180">
        <v>1141.74</v>
      </c>
      <c r="H22" s="180">
        <v>9451.5499999999993</v>
      </c>
      <c r="I22" s="180">
        <v>38737.370000000003</v>
      </c>
      <c r="J22" s="181">
        <v>4761.6499999999996</v>
      </c>
      <c r="K22" s="183">
        <v>32953.519999999997</v>
      </c>
      <c r="M22" s="92"/>
      <c r="N22" s="194"/>
    </row>
    <row r="23" spans="1:14" s="89" customFormat="1" ht="24.95" customHeight="1" x14ac:dyDescent="0.25">
      <c r="A23" s="256" t="s">
        <v>24</v>
      </c>
      <c r="B23" s="257">
        <v>306</v>
      </c>
      <c r="C23" s="258" t="s">
        <v>25</v>
      </c>
      <c r="D23" s="156" t="str">
        <f t="shared" si="0"/>
        <v/>
      </c>
      <c r="E23" s="180"/>
      <c r="F23" s="180"/>
      <c r="G23" s="180"/>
      <c r="H23" s="180"/>
      <c r="I23" s="180"/>
      <c r="J23" s="181"/>
      <c r="K23" s="183"/>
      <c r="M23" s="92"/>
      <c r="N23" s="194" t="s">
        <v>172</v>
      </c>
    </row>
    <row r="24" spans="1:14" s="89" customFormat="1" ht="24.95" customHeight="1" x14ac:dyDescent="0.25">
      <c r="A24" s="256" t="s">
        <v>26</v>
      </c>
      <c r="B24" s="257">
        <v>307</v>
      </c>
      <c r="C24" s="258" t="s">
        <v>27</v>
      </c>
      <c r="D24" s="156" t="str">
        <f t="shared" si="0"/>
        <v/>
      </c>
      <c r="E24" s="180"/>
      <c r="F24" s="180"/>
      <c r="G24" s="180"/>
      <c r="H24" s="180"/>
      <c r="I24" s="180"/>
      <c r="J24" s="181"/>
      <c r="K24" s="183"/>
      <c r="M24" s="92"/>
      <c r="N24" s="194"/>
    </row>
    <row r="25" spans="1:14" s="89" customFormat="1" ht="24.95" customHeight="1" x14ac:dyDescent="0.25">
      <c r="A25" s="256" t="s">
        <v>28</v>
      </c>
      <c r="B25" s="257">
        <v>309</v>
      </c>
      <c r="C25" s="258" t="s">
        <v>224</v>
      </c>
      <c r="D25" s="156" t="str">
        <f t="shared" si="0"/>
        <v/>
      </c>
      <c r="E25" s="180"/>
      <c r="F25" s="180"/>
      <c r="G25" s="180"/>
      <c r="H25" s="180"/>
      <c r="I25" s="180"/>
      <c r="J25" s="181"/>
      <c r="K25" s="183"/>
      <c r="M25" s="92"/>
      <c r="N25" s="194" t="s">
        <v>173</v>
      </c>
    </row>
    <row r="26" spans="1:14" s="89" customFormat="1" ht="24.95" customHeight="1" x14ac:dyDescent="0.25">
      <c r="A26" s="256" t="s">
        <v>30</v>
      </c>
      <c r="B26" s="257">
        <v>310</v>
      </c>
      <c r="C26" s="258" t="s">
        <v>31</v>
      </c>
      <c r="D26" s="156" t="str">
        <f t="shared" si="0"/>
        <v/>
      </c>
      <c r="E26" s="180"/>
      <c r="F26" s="180"/>
      <c r="G26" s="180"/>
      <c r="H26" s="180"/>
      <c r="I26" s="180"/>
      <c r="J26" s="181"/>
      <c r="K26" s="183"/>
      <c r="M26" s="92"/>
      <c r="N26" s="194"/>
    </row>
    <row r="27" spans="1:14" s="89" customFormat="1" ht="24.95" customHeight="1" x14ac:dyDescent="0.25">
      <c r="A27" s="256" t="s">
        <v>32</v>
      </c>
      <c r="B27" s="257">
        <v>311</v>
      </c>
      <c r="C27" s="258" t="s">
        <v>33</v>
      </c>
      <c r="D27" s="156" t="str">
        <f t="shared" si="0"/>
        <v/>
      </c>
      <c r="E27" s="180"/>
      <c r="F27" s="180"/>
      <c r="G27" s="180"/>
      <c r="H27" s="180"/>
      <c r="I27" s="180"/>
      <c r="J27" s="181"/>
      <c r="K27" s="183"/>
      <c r="M27" s="92"/>
      <c r="N27" s="194" t="s">
        <v>174</v>
      </c>
    </row>
    <row r="28" spans="1:14" s="89" customFormat="1" ht="24.95" customHeight="1" x14ac:dyDescent="0.25">
      <c r="A28" s="256" t="s">
        <v>34</v>
      </c>
      <c r="B28" s="257">
        <v>312</v>
      </c>
      <c r="C28" s="258" t="s">
        <v>35</v>
      </c>
      <c r="D28" s="156" t="str">
        <f t="shared" si="0"/>
        <v/>
      </c>
      <c r="E28" s="180"/>
      <c r="F28" s="180"/>
      <c r="G28" s="180"/>
      <c r="H28" s="180"/>
      <c r="I28" s="180"/>
      <c r="J28" s="181"/>
      <c r="K28" s="183"/>
      <c r="M28" s="92"/>
      <c r="N28" s="194"/>
    </row>
    <row r="29" spans="1:14" s="89" customFormat="1" ht="24.95" customHeight="1" x14ac:dyDescent="0.25">
      <c r="A29" s="256" t="s">
        <v>36</v>
      </c>
      <c r="B29" s="257">
        <v>313</v>
      </c>
      <c r="C29" s="258" t="s">
        <v>208</v>
      </c>
      <c r="D29" s="156">
        <f t="shared" si="0"/>
        <v>7451.57</v>
      </c>
      <c r="E29" s="180">
        <v>4685</v>
      </c>
      <c r="F29" s="180">
        <v>210.19</v>
      </c>
      <c r="G29" s="180"/>
      <c r="H29" s="180">
        <v>199.28</v>
      </c>
      <c r="I29" s="180"/>
      <c r="J29" s="181">
        <v>505</v>
      </c>
      <c r="K29" s="183">
        <v>1852.1</v>
      </c>
      <c r="M29" s="92"/>
      <c r="N29" s="194"/>
    </row>
    <row r="30" spans="1:14" s="89" customFormat="1" ht="24.95" customHeight="1" x14ac:dyDescent="0.25">
      <c r="A30" s="256" t="s">
        <v>37</v>
      </c>
      <c r="B30" s="257">
        <v>314</v>
      </c>
      <c r="C30" s="258" t="s">
        <v>209</v>
      </c>
      <c r="D30" s="156" t="str">
        <f t="shared" si="0"/>
        <v/>
      </c>
      <c r="E30" s="180"/>
      <c r="F30" s="180"/>
      <c r="G30" s="180"/>
      <c r="H30" s="180"/>
      <c r="I30" s="180"/>
      <c r="J30" s="181"/>
      <c r="K30" s="183"/>
      <c r="M30" s="194" t="s">
        <v>186</v>
      </c>
      <c r="N30" s="194"/>
    </row>
    <row r="31" spans="1:14" s="89" customFormat="1" ht="24.95" customHeight="1" x14ac:dyDescent="0.25">
      <c r="A31" s="256" t="s">
        <v>38</v>
      </c>
      <c r="B31" s="257">
        <v>315</v>
      </c>
      <c r="C31" s="258" t="s">
        <v>39</v>
      </c>
      <c r="D31" s="156" t="str">
        <f t="shared" si="0"/>
        <v/>
      </c>
      <c r="E31" s="180"/>
      <c r="F31" s="180"/>
      <c r="G31" s="180"/>
      <c r="H31" s="180"/>
      <c r="I31" s="180"/>
      <c r="J31" s="181"/>
      <c r="K31" s="183"/>
      <c r="M31" s="194"/>
      <c r="N31" s="194"/>
    </row>
    <row r="32" spans="1:14" s="89" customFormat="1" ht="24.95" customHeight="1" x14ac:dyDescent="0.25">
      <c r="A32" s="256" t="s">
        <v>40</v>
      </c>
      <c r="B32" s="257">
        <v>316</v>
      </c>
      <c r="C32" s="258" t="s">
        <v>41</v>
      </c>
      <c r="D32" s="156" t="str">
        <f t="shared" si="0"/>
        <v/>
      </c>
      <c r="E32" s="180"/>
      <c r="F32" s="180"/>
      <c r="G32" s="180"/>
      <c r="H32" s="180"/>
      <c r="I32" s="180"/>
      <c r="J32" s="181"/>
      <c r="K32" s="183"/>
      <c r="M32" s="194"/>
      <c r="N32" s="194"/>
    </row>
    <row r="33" spans="1:23" s="89" customFormat="1" ht="24.95" customHeight="1" x14ac:dyDescent="0.25">
      <c r="A33" s="256" t="s">
        <v>42</v>
      </c>
      <c r="B33" s="257">
        <v>317</v>
      </c>
      <c r="C33" s="258" t="s">
        <v>43</v>
      </c>
      <c r="D33" s="156" t="str">
        <f t="shared" si="0"/>
        <v/>
      </c>
      <c r="E33" s="180"/>
      <c r="F33" s="180"/>
      <c r="G33" s="180"/>
      <c r="H33" s="180"/>
      <c r="I33" s="180"/>
      <c r="J33" s="181"/>
      <c r="K33" s="183"/>
      <c r="M33" s="194"/>
      <c r="N33" s="194"/>
    </row>
    <row r="34" spans="1:23" s="89" customFormat="1" ht="24.95" customHeight="1" x14ac:dyDescent="0.25">
      <c r="A34" s="256" t="s">
        <v>44</v>
      </c>
      <c r="B34" s="257">
        <v>318</v>
      </c>
      <c r="C34" s="258" t="s">
        <v>45</v>
      </c>
      <c r="D34" s="156" t="str">
        <f t="shared" si="0"/>
        <v/>
      </c>
      <c r="E34" s="180"/>
      <c r="F34" s="180"/>
      <c r="G34" s="180"/>
      <c r="H34" s="180"/>
      <c r="I34" s="180"/>
      <c r="J34" s="181"/>
      <c r="K34" s="183"/>
      <c r="M34" s="194"/>
      <c r="N34" s="194"/>
    </row>
    <row r="35" spans="1:23" s="89" customFormat="1" ht="24.95" customHeight="1" x14ac:dyDescent="0.25">
      <c r="A35" s="256" t="s">
        <v>46</v>
      </c>
      <c r="B35" s="257">
        <v>319</v>
      </c>
      <c r="C35" s="258" t="s">
        <v>223</v>
      </c>
      <c r="D35" s="156" t="str">
        <f t="shared" si="0"/>
        <v/>
      </c>
      <c r="E35" s="180"/>
      <c r="F35" s="180"/>
      <c r="G35" s="180"/>
      <c r="H35" s="180"/>
      <c r="I35" s="180"/>
      <c r="J35" s="181"/>
      <c r="K35" s="183"/>
      <c r="M35" s="194"/>
      <c r="N35" s="194"/>
    </row>
    <row r="36" spans="1:23" s="89" customFormat="1" ht="24.95" customHeight="1" x14ac:dyDescent="0.25">
      <c r="A36" s="256" t="s">
        <v>47</v>
      </c>
      <c r="B36" s="257">
        <v>320</v>
      </c>
      <c r="C36" s="258" t="s">
        <v>48</v>
      </c>
      <c r="D36" s="156">
        <f t="shared" si="0"/>
        <v>92872.26999999999</v>
      </c>
      <c r="E36" s="180">
        <v>49865.2</v>
      </c>
      <c r="F36" s="180">
        <v>9050.25</v>
      </c>
      <c r="G36" s="180"/>
      <c r="H36" s="180">
        <v>5235.34</v>
      </c>
      <c r="I36" s="180">
        <v>4356.8599999999997</v>
      </c>
      <c r="J36" s="181">
        <v>2364</v>
      </c>
      <c r="K36" s="183">
        <v>22000.62</v>
      </c>
      <c r="M36" s="194"/>
      <c r="N36" s="194"/>
      <c r="O36" s="87"/>
      <c r="P36" s="87"/>
      <c r="Q36" s="87"/>
      <c r="R36" s="87"/>
      <c r="S36" s="87"/>
      <c r="T36" s="87"/>
      <c r="U36" s="87"/>
      <c r="V36" s="87"/>
      <c r="W36" s="87"/>
    </row>
    <row r="37" spans="1:23" s="89" customFormat="1" ht="24.95" customHeight="1" x14ac:dyDescent="0.25">
      <c r="A37" s="256" t="s">
        <v>49</v>
      </c>
      <c r="B37" s="257">
        <v>321</v>
      </c>
      <c r="C37" s="258" t="s">
        <v>50</v>
      </c>
      <c r="D37" s="156" t="str">
        <f t="shared" si="0"/>
        <v/>
      </c>
      <c r="E37" s="180"/>
      <c r="F37" s="180"/>
      <c r="G37" s="180"/>
      <c r="H37" s="180"/>
      <c r="I37" s="180"/>
      <c r="J37" s="181"/>
      <c r="K37" s="183"/>
      <c r="M37" s="194"/>
      <c r="N37" s="194"/>
    </row>
    <row r="38" spans="1:23" s="89" customFormat="1" ht="24.95" customHeight="1" x14ac:dyDescent="0.25">
      <c r="A38" s="256" t="s">
        <v>51</v>
      </c>
      <c r="B38" s="257">
        <v>322</v>
      </c>
      <c r="C38" s="258" t="s">
        <v>52</v>
      </c>
      <c r="D38" s="156" t="str">
        <f t="shared" si="0"/>
        <v/>
      </c>
      <c r="E38" s="180"/>
      <c r="F38" s="180"/>
      <c r="G38" s="180"/>
      <c r="H38" s="180"/>
      <c r="I38" s="180"/>
      <c r="J38" s="181"/>
      <c r="K38" s="183"/>
      <c r="M38" s="194"/>
      <c r="N38" s="194"/>
    </row>
    <row r="39" spans="1:23" s="89" customFormat="1" ht="24.95" customHeight="1" x14ac:dyDescent="0.25">
      <c r="A39" s="256" t="s">
        <v>53</v>
      </c>
      <c r="B39" s="257">
        <v>345</v>
      </c>
      <c r="C39" s="258" t="s">
        <v>54</v>
      </c>
      <c r="D39" s="156" t="str">
        <f t="shared" si="0"/>
        <v/>
      </c>
      <c r="E39" s="180"/>
      <c r="F39" s="180"/>
      <c r="G39" s="180"/>
      <c r="H39" s="180"/>
      <c r="I39" s="180"/>
      <c r="J39" s="181"/>
      <c r="K39" s="183"/>
      <c r="M39" s="93"/>
      <c r="N39" s="93"/>
    </row>
    <row r="40" spans="1:23" s="89" customFormat="1" ht="24.95" customHeight="1" x14ac:dyDescent="0.25">
      <c r="A40" s="256" t="s">
        <v>55</v>
      </c>
      <c r="B40" s="257">
        <v>323</v>
      </c>
      <c r="C40" s="258" t="s">
        <v>56</v>
      </c>
      <c r="D40" s="156" t="str">
        <f t="shared" si="0"/>
        <v/>
      </c>
      <c r="E40" s="180"/>
      <c r="F40" s="180"/>
      <c r="G40" s="180"/>
      <c r="H40" s="180"/>
      <c r="I40" s="180"/>
      <c r="J40" s="181"/>
      <c r="K40" s="183"/>
      <c r="M40" s="92"/>
      <c r="N40" s="194" t="s">
        <v>176</v>
      </c>
    </row>
    <row r="41" spans="1:23" s="89" customFormat="1" ht="24.95" customHeight="1" x14ac:dyDescent="0.25">
      <c r="A41" s="256" t="s">
        <v>57</v>
      </c>
      <c r="B41" s="257">
        <v>324</v>
      </c>
      <c r="C41" s="258" t="s">
        <v>58</v>
      </c>
      <c r="D41" s="156" t="str">
        <f t="shared" si="0"/>
        <v/>
      </c>
      <c r="E41" s="180"/>
      <c r="F41" s="180"/>
      <c r="G41" s="180"/>
      <c r="H41" s="180"/>
      <c r="I41" s="180"/>
      <c r="J41" s="181"/>
      <c r="K41" s="183"/>
      <c r="M41" s="92"/>
      <c r="N41" s="194"/>
    </row>
    <row r="42" spans="1:23" s="89" customFormat="1" ht="24.95" customHeight="1" x14ac:dyDescent="0.25">
      <c r="A42" s="256" t="s">
        <v>59</v>
      </c>
      <c r="B42" s="257">
        <v>325</v>
      </c>
      <c r="C42" s="258" t="s">
        <v>60</v>
      </c>
      <c r="D42" s="156" t="str">
        <f t="shared" si="0"/>
        <v/>
      </c>
      <c r="E42" s="180"/>
      <c r="F42" s="180"/>
      <c r="G42" s="180"/>
      <c r="H42" s="180"/>
      <c r="I42" s="180"/>
      <c r="J42" s="181"/>
      <c r="K42" s="183"/>
      <c r="M42" s="92"/>
      <c r="N42" s="194" t="s">
        <v>177</v>
      </c>
    </row>
    <row r="43" spans="1:23" s="89" customFormat="1" ht="24.95" customHeight="1" x14ac:dyDescent="0.25">
      <c r="A43" s="256" t="s">
        <v>61</v>
      </c>
      <c r="B43" s="257">
        <v>326</v>
      </c>
      <c r="C43" s="258" t="s">
        <v>62</v>
      </c>
      <c r="D43" s="156" t="str">
        <f t="shared" si="0"/>
        <v/>
      </c>
      <c r="E43" s="180"/>
      <c r="F43" s="180"/>
      <c r="G43" s="180"/>
      <c r="H43" s="180"/>
      <c r="I43" s="180"/>
      <c r="J43" s="181"/>
      <c r="K43" s="183"/>
      <c r="M43" s="92"/>
      <c r="N43" s="194"/>
    </row>
    <row r="44" spans="1:23" s="89" customFormat="1" ht="33" customHeight="1" x14ac:dyDescent="0.25">
      <c r="A44" s="256" t="s">
        <v>116</v>
      </c>
      <c r="B44" s="257">
        <v>359</v>
      </c>
      <c r="C44" s="258" t="s">
        <v>241</v>
      </c>
      <c r="D44" s="156" t="str">
        <f t="shared" si="0"/>
        <v/>
      </c>
      <c r="E44" s="180"/>
      <c r="F44" s="180"/>
      <c r="G44" s="180"/>
      <c r="H44" s="180"/>
      <c r="I44" s="180"/>
      <c r="J44" s="181"/>
      <c r="K44" s="183"/>
      <c r="M44" s="92"/>
      <c r="N44" s="194" t="s">
        <v>178</v>
      </c>
    </row>
    <row r="45" spans="1:23" s="89" customFormat="1" ht="24.95" customHeight="1" x14ac:dyDescent="0.25">
      <c r="A45" s="256" t="s">
        <v>63</v>
      </c>
      <c r="B45" s="257">
        <v>327</v>
      </c>
      <c r="C45" s="258" t="s">
        <v>64</v>
      </c>
      <c r="D45" s="156" t="str">
        <f t="shared" si="0"/>
        <v/>
      </c>
      <c r="E45" s="180"/>
      <c r="F45" s="180"/>
      <c r="G45" s="180"/>
      <c r="H45" s="180"/>
      <c r="I45" s="180"/>
      <c r="J45" s="181"/>
      <c r="K45" s="183"/>
      <c r="M45" s="92"/>
      <c r="N45" s="194"/>
    </row>
    <row r="46" spans="1:23" s="89" customFormat="1" ht="24.95" customHeight="1" x14ac:dyDescent="0.25">
      <c r="A46" s="256" t="s">
        <v>65</v>
      </c>
      <c r="B46" s="257">
        <v>328</v>
      </c>
      <c r="C46" s="258" t="s">
        <v>66</v>
      </c>
      <c r="D46" s="156" t="str">
        <f t="shared" si="0"/>
        <v/>
      </c>
      <c r="E46" s="180"/>
      <c r="F46" s="180"/>
      <c r="G46" s="180"/>
      <c r="H46" s="180"/>
      <c r="I46" s="180"/>
      <c r="J46" s="181"/>
      <c r="K46" s="183"/>
      <c r="M46" s="92"/>
      <c r="N46" s="194" t="s">
        <v>179</v>
      </c>
    </row>
    <row r="47" spans="1:23" s="89" customFormat="1" ht="24.95" customHeight="1" x14ac:dyDescent="0.25">
      <c r="A47" s="256" t="s">
        <v>67</v>
      </c>
      <c r="B47" s="257">
        <v>329</v>
      </c>
      <c r="C47" s="258" t="s">
        <v>68</v>
      </c>
      <c r="D47" s="156" t="str">
        <f t="shared" si="0"/>
        <v/>
      </c>
      <c r="E47" s="180"/>
      <c r="F47" s="180"/>
      <c r="G47" s="180"/>
      <c r="H47" s="180"/>
      <c r="I47" s="180"/>
      <c r="J47" s="181"/>
      <c r="K47" s="183"/>
      <c r="M47" s="92"/>
      <c r="N47" s="194"/>
    </row>
    <row r="48" spans="1:23" s="89" customFormat="1" ht="24.95" customHeight="1" x14ac:dyDescent="0.25">
      <c r="A48" s="256" t="s">
        <v>69</v>
      </c>
      <c r="B48" s="257">
        <v>330</v>
      </c>
      <c r="C48" s="258" t="s">
        <v>225</v>
      </c>
      <c r="D48" s="156">
        <f t="shared" si="0"/>
        <v>115082.54</v>
      </c>
      <c r="E48" s="180">
        <v>70570</v>
      </c>
      <c r="F48" s="180">
        <v>13283.51</v>
      </c>
      <c r="G48" s="180"/>
      <c r="H48" s="180">
        <v>1073.1199999999999</v>
      </c>
      <c r="I48" s="180"/>
      <c r="J48" s="181">
        <v>1552</v>
      </c>
      <c r="K48" s="183">
        <v>28603.91</v>
      </c>
      <c r="M48" s="92"/>
      <c r="N48" s="150"/>
    </row>
    <row r="49" spans="1:14" s="89" customFormat="1" ht="24.95" customHeight="1" x14ac:dyDescent="0.25">
      <c r="A49" s="256" t="s">
        <v>72</v>
      </c>
      <c r="B49" s="257">
        <v>333</v>
      </c>
      <c r="C49" s="258" t="s">
        <v>73</v>
      </c>
      <c r="D49" s="156" t="str">
        <f t="shared" si="0"/>
        <v/>
      </c>
      <c r="E49" s="180"/>
      <c r="F49" s="180"/>
      <c r="G49" s="180"/>
      <c r="H49" s="180"/>
      <c r="I49" s="180"/>
      <c r="J49" s="181"/>
      <c r="K49" s="183"/>
      <c r="M49" s="92"/>
      <c r="N49" s="151" t="s">
        <v>134</v>
      </c>
    </row>
    <row r="50" spans="1:14" s="89" customFormat="1" ht="24.95" customHeight="1" x14ac:dyDescent="0.25">
      <c r="A50" s="256" t="s">
        <v>74</v>
      </c>
      <c r="B50" s="257">
        <v>334</v>
      </c>
      <c r="C50" s="258" t="s">
        <v>222</v>
      </c>
      <c r="D50" s="156" t="str">
        <f t="shared" si="0"/>
        <v/>
      </c>
      <c r="E50" s="180"/>
      <c r="F50" s="180"/>
      <c r="G50" s="180"/>
      <c r="H50" s="180"/>
      <c r="I50" s="180"/>
      <c r="J50" s="181"/>
      <c r="K50" s="183"/>
      <c r="M50" s="92"/>
      <c r="N50" s="150"/>
    </row>
    <row r="51" spans="1:14" s="89" customFormat="1" ht="24.95" customHeight="1" x14ac:dyDescent="0.25">
      <c r="A51" s="256" t="s">
        <v>75</v>
      </c>
      <c r="B51" s="257">
        <v>335</v>
      </c>
      <c r="C51" s="258" t="s">
        <v>210</v>
      </c>
      <c r="D51" s="156" t="str">
        <f t="shared" si="0"/>
        <v/>
      </c>
      <c r="E51" s="180"/>
      <c r="F51" s="180"/>
      <c r="G51" s="180"/>
      <c r="H51" s="180"/>
      <c r="I51" s="180"/>
      <c r="J51" s="181"/>
      <c r="K51" s="183"/>
      <c r="M51" s="151" t="s">
        <v>78</v>
      </c>
      <c r="N51" s="92"/>
    </row>
    <row r="52" spans="1:14" s="89" customFormat="1" ht="24.95" customHeight="1" x14ac:dyDescent="0.25">
      <c r="A52" s="256" t="s">
        <v>76</v>
      </c>
      <c r="B52" s="257">
        <v>336</v>
      </c>
      <c r="C52" s="258" t="s">
        <v>77</v>
      </c>
      <c r="D52" s="156" t="str">
        <f t="shared" si="0"/>
        <v/>
      </c>
      <c r="E52" s="180"/>
      <c r="F52" s="180"/>
      <c r="G52" s="180"/>
      <c r="H52" s="180"/>
      <c r="I52" s="180"/>
      <c r="J52" s="181"/>
      <c r="K52" s="183"/>
      <c r="M52" s="151"/>
      <c r="N52" s="92"/>
    </row>
    <row r="53" spans="1:14" s="89" customFormat="1" ht="24.95" customHeight="1" x14ac:dyDescent="0.25">
      <c r="A53" s="256" t="s">
        <v>79</v>
      </c>
      <c r="B53" s="257">
        <v>337</v>
      </c>
      <c r="C53" s="258" t="s">
        <v>226</v>
      </c>
      <c r="D53" s="156" t="str">
        <f t="shared" si="0"/>
        <v/>
      </c>
      <c r="E53" s="180"/>
      <c r="F53" s="180"/>
      <c r="G53" s="180"/>
      <c r="H53" s="180"/>
      <c r="I53" s="180"/>
      <c r="J53" s="181"/>
      <c r="K53" s="183"/>
      <c r="M53" s="92"/>
      <c r="N53" s="92"/>
    </row>
    <row r="54" spans="1:14" s="89" customFormat="1" ht="24.95" customHeight="1" x14ac:dyDescent="0.25">
      <c r="A54" s="256" t="s">
        <v>81</v>
      </c>
      <c r="B54" s="257">
        <v>339</v>
      </c>
      <c r="C54" s="258" t="s">
        <v>82</v>
      </c>
      <c r="D54" s="156" t="str">
        <f t="shared" si="0"/>
        <v/>
      </c>
      <c r="E54" s="180"/>
      <c r="F54" s="180"/>
      <c r="G54" s="180"/>
      <c r="H54" s="180"/>
      <c r="I54" s="180"/>
      <c r="J54" s="181"/>
      <c r="K54" s="183"/>
      <c r="M54" s="92"/>
      <c r="N54" s="92"/>
    </row>
    <row r="55" spans="1:14" s="89" customFormat="1" ht="24.95" customHeight="1" x14ac:dyDescent="0.25">
      <c r="A55" s="256" t="s">
        <v>83</v>
      </c>
      <c r="B55" s="257">
        <v>340</v>
      </c>
      <c r="C55" s="258" t="s">
        <v>84</v>
      </c>
      <c r="D55" s="156" t="str">
        <f t="shared" si="0"/>
        <v/>
      </c>
      <c r="E55" s="180"/>
      <c r="F55" s="180"/>
      <c r="G55" s="180"/>
      <c r="H55" s="180"/>
      <c r="I55" s="180"/>
      <c r="J55" s="181"/>
      <c r="K55" s="183"/>
      <c r="M55" s="92"/>
      <c r="N55" s="92"/>
    </row>
    <row r="56" spans="1:14" s="89" customFormat="1" ht="24.95" customHeight="1" x14ac:dyDescent="0.25">
      <c r="A56" s="256" t="s">
        <v>212</v>
      </c>
      <c r="B56" s="257">
        <v>373</v>
      </c>
      <c r="C56" s="258" t="s">
        <v>214</v>
      </c>
      <c r="D56" s="156" t="str">
        <f t="shared" si="0"/>
        <v/>
      </c>
      <c r="E56" s="180"/>
      <c r="F56" s="180"/>
      <c r="G56" s="180"/>
      <c r="H56" s="180"/>
      <c r="I56" s="180"/>
      <c r="J56" s="181"/>
      <c r="K56" s="183"/>
      <c r="M56" s="92"/>
      <c r="N56" s="92"/>
    </row>
    <row r="57" spans="1:14" s="89" customFormat="1" ht="24.95" customHeight="1" x14ac:dyDescent="0.25">
      <c r="A57" s="256" t="s">
        <v>87</v>
      </c>
      <c r="B57" s="257">
        <v>342</v>
      </c>
      <c r="C57" s="258" t="s">
        <v>88</v>
      </c>
      <c r="D57" s="156" t="str">
        <f t="shared" si="0"/>
        <v/>
      </c>
      <c r="E57" s="180"/>
      <c r="F57" s="180"/>
      <c r="G57" s="180"/>
      <c r="H57" s="180"/>
      <c r="I57" s="180"/>
      <c r="J57" s="181"/>
      <c r="K57" s="183"/>
      <c r="M57" s="92"/>
      <c r="N57" s="92"/>
    </row>
    <row r="58" spans="1:14" s="89" customFormat="1" ht="24.95" customHeight="1" x14ac:dyDescent="0.25">
      <c r="A58" s="256" t="s">
        <v>89</v>
      </c>
      <c r="B58" s="257">
        <v>343</v>
      </c>
      <c r="C58" s="258" t="s">
        <v>90</v>
      </c>
      <c r="D58" s="156" t="str">
        <f t="shared" si="0"/>
        <v/>
      </c>
      <c r="E58" s="180"/>
      <c r="F58" s="180"/>
      <c r="G58" s="180"/>
      <c r="H58" s="180"/>
      <c r="I58" s="180"/>
      <c r="J58" s="181"/>
      <c r="K58" s="183"/>
      <c r="M58" s="92"/>
      <c r="N58" s="92"/>
    </row>
    <row r="59" spans="1:14" s="89" customFormat="1" ht="24.95" customHeight="1" x14ac:dyDescent="0.25">
      <c r="A59" s="256" t="s">
        <v>91</v>
      </c>
      <c r="B59" s="257">
        <v>344</v>
      </c>
      <c r="C59" s="258" t="s">
        <v>92</v>
      </c>
      <c r="D59" s="156" t="str">
        <f t="shared" si="0"/>
        <v/>
      </c>
      <c r="E59" s="180"/>
      <c r="F59" s="180"/>
      <c r="G59" s="180"/>
      <c r="H59" s="180"/>
      <c r="I59" s="180"/>
      <c r="J59" s="181"/>
      <c r="K59" s="183"/>
      <c r="M59" s="92"/>
      <c r="N59" s="92"/>
    </row>
    <row r="60" spans="1:14" s="88" customFormat="1" ht="24.95" customHeight="1" x14ac:dyDescent="0.25">
      <c r="A60" s="256" t="s">
        <v>93</v>
      </c>
      <c r="B60" s="257">
        <v>346</v>
      </c>
      <c r="C60" s="258" t="s">
        <v>94</v>
      </c>
      <c r="D60" s="156" t="str">
        <f t="shared" si="0"/>
        <v/>
      </c>
      <c r="E60" s="180"/>
      <c r="F60" s="180"/>
      <c r="G60" s="180"/>
      <c r="H60" s="180"/>
      <c r="I60" s="180"/>
      <c r="J60" s="181"/>
      <c r="K60" s="183"/>
      <c r="M60" s="92"/>
      <c r="N60" s="38"/>
    </row>
    <row r="61" spans="1:14" ht="24.95" customHeight="1" x14ac:dyDescent="0.25">
      <c r="A61" s="256" t="s">
        <v>95</v>
      </c>
      <c r="B61" s="257">
        <v>347</v>
      </c>
      <c r="C61" s="258" t="s">
        <v>227</v>
      </c>
      <c r="D61" s="156" t="str">
        <f t="shared" si="0"/>
        <v/>
      </c>
      <c r="E61" s="180"/>
      <c r="F61" s="180"/>
      <c r="G61" s="180"/>
      <c r="H61" s="180"/>
      <c r="I61" s="180"/>
      <c r="J61" s="181"/>
      <c r="K61" s="183"/>
      <c r="L61" s="62"/>
      <c r="M61" s="38"/>
    </row>
    <row r="62" spans="1:14" ht="24.95" customHeight="1" x14ac:dyDescent="0.25">
      <c r="A62" s="256" t="s">
        <v>115</v>
      </c>
      <c r="B62" s="257">
        <v>358</v>
      </c>
      <c r="C62" s="258" t="s">
        <v>216</v>
      </c>
      <c r="D62" s="156" t="str">
        <f t="shared" si="0"/>
        <v/>
      </c>
      <c r="E62" s="180"/>
      <c r="F62" s="180"/>
      <c r="G62" s="180"/>
      <c r="H62" s="180"/>
      <c r="I62" s="180"/>
      <c r="J62" s="181"/>
      <c r="K62" s="183"/>
      <c r="L62" s="62"/>
    </row>
    <row r="63" spans="1:14" ht="24.95" customHeight="1" x14ac:dyDescent="0.25">
      <c r="A63" s="256" t="s">
        <v>96</v>
      </c>
      <c r="B63" s="257">
        <v>348</v>
      </c>
      <c r="C63" s="258" t="s">
        <v>97</v>
      </c>
      <c r="D63" s="156" t="str">
        <f t="shared" si="0"/>
        <v/>
      </c>
      <c r="E63" s="180"/>
      <c r="F63" s="180"/>
      <c r="G63" s="180"/>
      <c r="H63" s="180"/>
      <c r="I63" s="180"/>
      <c r="J63" s="181"/>
      <c r="K63" s="183"/>
      <c r="L63" s="62"/>
    </row>
    <row r="64" spans="1:14" ht="24.95" customHeight="1" x14ac:dyDescent="0.25">
      <c r="A64" s="256" t="s">
        <v>98</v>
      </c>
      <c r="B64" s="257">
        <v>349</v>
      </c>
      <c r="C64" s="258" t="s">
        <v>99</v>
      </c>
      <c r="D64" s="156" t="str">
        <f t="shared" si="0"/>
        <v/>
      </c>
      <c r="E64" s="180"/>
      <c r="F64" s="180"/>
      <c r="G64" s="180"/>
      <c r="H64" s="180"/>
      <c r="I64" s="180"/>
      <c r="J64" s="181"/>
      <c r="K64" s="183"/>
      <c r="L64" s="62"/>
    </row>
    <row r="65" spans="1:12" ht="24.95" customHeight="1" x14ac:dyDescent="0.25">
      <c r="A65" s="256" t="s">
        <v>80</v>
      </c>
      <c r="B65" s="257">
        <v>338</v>
      </c>
      <c r="C65" s="258" t="s">
        <v>217</v>
      </c>
      <c r="D65" s="156" t="str">
        <f t="shared" si="0"/>
        <v/>
      </c>
      <c r="E65" s="180"/>
      <c r="F65" s="180"/>
      <c r="G65" s="180"/>
      <c r="H65" s="180"/>
      <c r="I65" s="180"/>
      <c r="J65" s="181"/>
      <c r="K65" s="183"/>
      <c r="L65" s="62"/>
    </row>
    <row r="66" spans="1:12" ht="24.95" customHeight="1" x14ac:dyDescent="0.25">
      <c r="A66" s="256" t="s">
        <v>102</v>
      </c>
      <c r="B66" s="257">
        <v>351</v>
      </c>
      <c r="C66" s="258" t="s">
        <v>218</v>
      </c>
      <c r="D66" s="156" t="str">
        <f t="shared" si="0"/>
        <v/>
      </c>
      <c r="E66" s="180"/>
      <c r="F66" s="180"/>
      <c r="G66" s="180"/>
      <c r="H66" s="180"/>
      <c r="I66" s="180"/>
      <c r="J66" s="181"/>
      <c r="K66" s="183"/>
      <c r="L66" s="62"/>
    </row>
    <row r="67" spans="1:12" ht="24.95" customHeight="1" x14ac:dyDescent="0.25">
      <c r="A67" s="256" t="s">
        <v>103</v>
      </c>
      <c r="B67" s="257">
        <v>352</v>
      </c>
      <c r="C67" s="258" t="s">
        <v>104</v>
      </c>
      <c r="D67" s="156" t="str">
        <f t="shared" si="0"/>
        <v/>
      </c>
      <c r="E67" s="180"/>
      <c r="F67" s="180"/>
      <c r="G67" s="180"/>
      <c r="H67" s="180"/>
      <c r="I67" s="180"/>
      <c r="J67" s="181"/>
      <c r="K67" s="183"/>
      <c r="L67" s="62"/>
    </row>
    <row r="68" spans="1:12" ht="24.95" customHeight="1" x14ac:dyDescent="0.25">
      <c r="A68" s="256" t="s">
        <v>105</v>
      </c>
      <c r="B68" s="257">
        <v>353</v>
      </c>
      <c r="C68" s="258" t="s">
        <v>228</v>
      </c>
      <c r="D68" s="156" t="str">
        <f t="shared" si="0"/>
        <v/>
      </c>
      <c r="E68" s="180"/>
      <c r="F68" s="180"/>
      <c r="G68" s="180"/>
      <c r="H68" s="180"/>
      <c r="I68" s="180"/>
      <c r="J68" s="181"/>
      <c r="K68" s="183"/>
      <c r="L68" s="62"/>
    </row>
    <row r="69" spans="1:12" ht="24.95" customHeight="1" x14ac:dyDescent="0.25">
      <c r="A69" s="256" t="s">
        <v>107</v>
      </c>
      <c r="B69" s="257">
        <v>354</v>
      </c>
      <c r="C69" s="258" t="s">
        <v>108</v>
      </c>
      <c r="D69" s="156" t="str">
        <f t="shared" si="0"/>
        <v/>
      </c>
      <c r="E69" s="180"/>
      <c r="F69" s="180"/>
      <c r="G69" s="180"/>
      <c r="H69" s="180"/>
      <c r="I69" s="180"/>
      <c r="J69" s="181"/>
      <c r="K69" s="183"/>
      <c r="L69" s="62"/>
    </row>
    <row r="70" spans="1:12" ht="24.95" customHeight="1" x14ac:dyDescent="0.25">
      <c r="A70" s="256" t="s">
        <v>109</v>
      </c>
      <c r="B70" s="257">
        <v>355</v>
      </c>
      <c r="C70" s="258" t="s">
        <v>110</v>
      </c>
      <c r="D70" s="156" t="str">
        <f t="shared" si="0"/>
        <v/>
      </c>
      <c r="E70" s="180"/>
      <c r="F70" s="180"/>
      <c r="G70" s="180"/>
      <c r="H70" s="180"/>
      <c r="I70" s="180"/>
      <c r="J70" s="181"/>
      <c r="K70" s="183"/>
      <c r="L70" s="62"/>
    </row>
    <row r="71" spans="1:12" ht="24.95" customHeight="1" x14ac:dyDescent="0.25">
      <c r="A71" s="256" t="s">
        <v>111</v>
      </c>
      <c r="B71" s="257">
        <v>356</v>
      </c>
      <c r="C71" s="258" t="s">
        <v>112</v>
      </c>
      <c r="D71" s="156">
        <f t="shared" si="0"/>
        <v>125951.01</v>
      </c>
      <c r="E71" s="180">
        <v>59874.09</v>
      </c>
      <c r="F71" s="180">
        <v>18301.11</v>
      </c>
      <c r="G71" s="180"/>
      <c r="H71" s="180">
        <v>5763.51</v>
      </c>
      <c r="I71" s="180">
        <v>7952.33</v>
      </c>
      <c r="J71" s="181">
        <v>4731.25</v>
      </c>
      <c r="K71" s="183">
        <v>29328.720000000001</v>
      </c>
      <c r="L71" s="62"/>
    </row>
    <row r="72" spans="1:12" ht="24.95" customHeight="1" x14ac:dyDescent="0.25">
      <c r="A72" s="256" t="s">
        <v>229</v>
      </c>
      <c r="B72" s="257">
        <v>374</v>
      </c>
      <c r="C72" s="258" t="s">
        <v>230</v>
      </c>
      <c r="D72" s="156" t="str">
        <f t="shared" si="0"/>
        <v/>
      </c>
      <c r="E72" s="180"/>
      <c r="F72" s="180"/>
      <c r="G72" s="180"/>
      <c r="H72" s="180"/>
      <c r="I72" s="180"/>
      <c r="J72" s="181"/>
      <c r="K72" s="183"/>
      <c r="L72" s="62"/>
    </row>
    <row r="73" spans="1:12" ht="24.95" customHeight="1" x14ac:dyDescent="0.25">
      <c r="A73" s="256" t="s">
        <v>113</v>
      </c>
      <c r="B73" s="257">
        <v>357</v>
      </c>
      <c r="C73" s="258" t="s">
        <v>114</v>
      </c>
      <c r="D73" s="156" t="str">
        <f t="shared" si="0"/>
        <v/>
      </c>
      <c r="E73" s="180"/>
      <c r="F73" s="180"/>
      <c r="G73" s="180"/>
      <c r="H73" s="180"/>
      <c r="I73" s="180"/>
      <c r="J73" s="181"/>
      <c r="K73" s="183"/>
      <c r="L73" s="62"/>
    </row>
    <row r="74" spans="1:12" ht="24.95" customHeight="1" x14ac:dyDescent="0.25">
      <c r="A74" s="256" t="s">
        <v>120</v>
      </c>
      <c r="B74" s="257">
        <v>361</v>
      </c>
      <c r="C74" s="258" t="s">
        <v>219</v>
      </c>
      <c r="D74" s="156" t="str">
        <f t="shared" si="0"/>
        <v/>
      </c>
      <c r="E74" s="180"/>
      <c r="F74" s="180"/>
      <c r="G74" s="180"/>
      <c r="H74" s="180"/>
      <c r="I74" s="180"/>
      <c r="J74" s="181"/>
      <c r="K74" s="183"/>
      <c r="L74" s="62"/>
    </row>
    <row r="75" spans="1:12" ht="24.95" customHeight="1" x14ac:dyDescent="0.25">
      <c r="A75" s="256" t="s">
        <v>121</v>
      </c>
      <c r="B75" s="257">
        <v>362</v>
      </c>
      <c r="C75" s="258" t="s">
        <v>231</v>
      </c>
      <c r="D75" s="156">
        <f t="shared" si="0"/>
        <v>93384.400000000009</v>
      </c>
      <c r="E75" s="180">
        <v>51231.11</v>
      </c>
      <c r="F75" s="180">
        <v>15691.24</v>
      </c>
      <c r="G75" s="180"/>
      <c r="H75" s="180">
        <v>1639.24</v>
      </c>
      <c r="I75" s="180"/>
      <c r="J75" s="181">
        <v>1612</v>
      </c>
      <c r="K75" s="183">
        <v>23210.81</v>
      </c>
      <c r="L75" s="62"/>
    </row>
    <row r="76" spans="1:12" ht="24.95" customHeight="1" x14ac:dyDescent="0.25">
      <c r="A76" s="256" t="s">
        <v>123</v>
      </c>
      <c r="B76" s="257">
        <v>364</v>
      </c>
      <c r="C76" s="258" t="s">
        <v>220</v>
      </c>
      <c r="D76" s="156">
        <f t="shared" si="0"/>
        <v>7045.71</v>
      </c>
      <c r="E76" s="180">
        <v>3600</v>
      </c>
      <c r="F76" s="180">
        <v>86.38</v>
      </c>
      <c r="G76" s="180"/>
      <c r="H76" s="180"/>
      <c r="I76" s="180">
        <v>1871.2</v>
      </c>
      <c r="J76" s="181">
        <v>202</v>
      </c>
      <c r="K76" s="183">
        <v>1286.1300000000001</v>
      </c>
      <c r="L76" s="62"/>
    </row>
    <row r="77" spans="1:12" ht="24.95" customHeight="1" x14ac:dyDescent="0.25">
      <c r="A77" s="256" t="s">
        <v>124</v>
      </c>
      <c r="B77" s="257">
        <v>365</v>
      </c>
      <c r="C77" s="258" t="s">
        <v>125</v>
      </c>
      <c r="D77" s="156" t="str">
        <f t="shared" si="0"/>
        <v/>
      </c>
      <c r="E77" s="180"/>
      <c r="F77" s="180"/>
      <c r="G77" s="180"/>
      <c r="H77" s="180"/>
      <c r="I77" s="180"/>
      <c r="J77" s="181"/>
      <c r="K77" s="183"/>
      <c r="L77" s="62"/>
    </row>
    <row r="78" spans="1:12" ht="24.95" customHeight="1" x14ac:dyDescent="0.25">
      <c r="A78" s="256" t="s">
        <v>126</v>
      </c>
      <c r="B78" s="257">
        <v>366</v>
      </c>
      <c r="C78" s="258" t="s">
        <v>232</v>
      </c>
      <c r="D78" s="156" t="str">
        <f t="shared" si="0"/>
        <v/>
      </c>
      <c r="E78" s="180"/>
      <c r="F78" s="180"/>
      <c r="G78" s="180"/>
      <c r="H78" s="180"/>
      <c r="I78" s="180"/>
      <c r="J78" s="181"/>
      <c r="K78" s="183"/>
      <c r="L78" s="62"/>
    </row>
    <row r="79" spans="1:12" ht="24.95" customHeight="1" x14ac:dyDescent="0.25">
      <c r="A79" s="256" t="s">
        <v>127</v>
      </c>
      <c r="B79" s="257">
        <v>368</v>
      </c>
      <c r="C79" s="258" t="s">
        <v>128</v>
      </c>
      <c r="D79" s="156" t="str">
        <f t="shared" si="0"/>
        <v/>
      </c>
      <c r="E79" s="176"/>
      <c r="F79" s="176"/>
      <c r="G79" s="176"/>
      <c r="H79" s="176"/>
      <c r="I79" s="176"/>
      <c r="J79" s="176"/>
      <c r="K79" s="176"/>
      <c r="L79" s="62"/>
    </row>
    <row r="80" spans="1:12" ht="41.25" customHeight="1" x14ac:dyDescent="0.25">
      <c r="A80" s="259" t="s">
        <v>180</v>
      </c>
      <c r="B80" s="260"/>
      <c r="C80" s="260"/>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9" t="s">
        <v>233</v>
      </c>
      <c r="B95" s="240"/>
      <c r="C95" s="240"/>
      <c r="D95" s="158">
        <f>SUM(D17:D94)</f>
        <v>613107.23999999987</v>
      </c>
      <c r="E95" s="158">
        <f t="shared" ref="E95:K95" si="2">SUM(E17:E94)</f>
        <v>304803.90000000002</v>
      </c>
      <c r="F95" s="158">
        <f t="shared" si="2"/>
        <v>75918.090000000011</v>
      </c>
      <c r="G95" s="158">
        <f t="shared" si="2"/>
        <v>1141.74</v>
      </c>
      <c r="H95" s="158">
        <f t="shared" si="2"/>
        <v>23362.040000000005</v>
      </c>
      <c r="I95" s="158">
        <f t="shared" si="2"/>
        <v>52917.760000000002</v>
      </c>
      <c r="J95" s="158">
        <f t="shared" si="2"/>
        <v>15727.9</v>
      </c>
      <c r="K95" s="158">
        <f t="shared" si="2"/>
        <v>139235.81</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Y113"/>
  <sheetViews>
    <sheetView showGridLines="0" zoomScale="65" zoomScaleNormal="65" zoomScaleSheetLayoutView="100" workbookViewId="0">
      <selection activeCell="B83" sqref="B83"/>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05" t="s">
        <v>147</v>
      </c>
      <c r="N1" s="205"/>
    </row>
    <row r="2" spans="1:25" ht="30" customHeight="1" x14ac:dyDescent="0.25">
      <c r="A2" s="227" t="s">
        <v>200</v>
      </c>
      <c r="B2" s="227"/>
      <c r="C2" s="227"/>
      <c r="D2" s="227"/>
      <c r="E2" s="227"/>
      <c r="F2" s="74"/>
      <c r="G2" s="249" t="s">
        <v>142</v>
      </c>
      <c r="H2" s="250"/>
      <c r="I2" s="250"/>
      <c r="J2" s="250"/>
      <c r="K2" s="162">
        <f>D95</f>
        <v>1535122.68</v>
      </c>
      <c r="M2" s="194" t="s">
        <v>183</v>
      </c>
      <c r="N2" s="194"/>
    </row>
    <row r="3" spans="1:25" ht="30" customHeight="1" x14ac:dyDescent="0.25">
      <c r="A3" s="227"/>
      <c r="B3" s="227"/>
      <c r="C3" s="227"/>
      <c r="D3" s="227"/>
      <c r="E3" s="227"/>
      <c r="F3" s="74"/>
      <c r="G3" s="251" t="s">
        <v>184</v>
      </c>
      <c r="H3" s="252"/>
      <c r="I3" s="252"/>
      <c r="J3" s="252"/>
      <c r="K3" s="60">
        <v>37500</v>
      </c>
      <c r="M3" s="222" t="s">
        <v>130</v>
      </c>
      <c r="N3" s="222"/>
    </row>
    <row r="4" spans="1:25" ht="30" customHeight="1" x14ac:dyDescent="0.25">
      <c r="A4" s="227"/>
      <c r="B4" s="227"/>
      <c r="C4" s="227"/>
      <c r="D4" s="227"/>
      <c r="E4" s="227"/>
      <c r="F4" s="74"/>
      <c r="G4" s="247" t="s">
        <v>185</v>
      </c>
      <c r="H4" s="248"/>
      <c r="I4" s="248"/>
      <c r="J4" s="248"/>
      <c r="K4" s="60"/>
      <c r="L4" s="65"/>
      <c r="M4" s="194" t="s">
        <v>188</v>
      </c>
      <c r="N4" s="194"/>
      <c r="O4" s="61"/>
      <c r="P4" s="61"/>
      <c r="Q4" s="61"/>
      <c r="R4" s="61"/>
      <c r="S4" s="61"/>
      <c r="T4" s="61"/>
      <c r="U4" s="61"/>
      <c r="V4" s="61"/>
      <c r="W4" s="61"/>
      <c r="X4" s="61"/>
      <c r="Y4" s="61"/>
    </row>
    <row r="5" spans="1:25" ht="30" customHeight="1" x14ac:dyDescent="0.25">
      <c r="A5" s="221"/>
      <c r="B5" s="221"/>
      <c r="C5" s="221"/>
      <c r="D5" s="221"/>
      <c r="E5" s="221"/>
      <c r="F5" s="74"/>
      <c r="G5" s="247" t="s">
        <v>187</v>
      </c>
      <c r="H5" s="248"/>
      <c r="I5" s="248"/>
      <c r="J5" s="248"/>
      <c r="K5" s="60"/>
      <c r="L5" s="59"/>
      <c r="M5" s="194" t="s">
        <v>189</v>
      </c>
      <c r="N5" s="194"/>
      <c r="O5" s="61"/>
      <c r="P5" s="61"/>
      <c r="Q5" s="61"/>
      <c r="R5" s="61"/>
      <c r="S5" s="61"/>
      <c r="T5" s="61"/>
      <c r="U5" s="61"/>
      <c r="V5" s="61"/>
      <c r="W5" s="61"/>
      <c r="X5" s="61"/>
      <c r="Y5" s="61"/>
    </row>
    <row r="6" spans="1:25" ht="43.5" customHeight="1" thickBot="1" x14ac:dyDescent="0.3">
      <c r="F6" s="74"/>
      <c r="G6" s="243" t="s">
        <v>143</v>
      </c>
      <c r="H6" s="244"/>
      <c r="I6" s="244"/>
      <c r="J6" s="244"/>
      <c r="K6" s="163">
        <f>SUM(K2:K5)</f>
        <v>1572622.68</v>
      </c>
      <c r="L6" s="59"/>
      <c r="M6" s="194" t="s">
        <v>146</v>
      </c>
      <c r="N6" s="194"/>
      <c r="O6" s="67"/>
      <c r="P6" s="67"/>
      <c r="Q6" s="67"/>
      <c r="R6" s="67"/>
      <c r="S6" s="67"/>
      <c r="T6" s="67"/>
      <c r="U6" s="67"/>
      <c r="V6" s="67"/>
      <c r="W6" s="67"/>
      <c r="X6" s="67"/>
      <c r="Y6" s="67"/>
    </row>
    <row r="7" spans="1:25" ht="66" customHeight="1" thickBot="1" x14ac:dyDescent="0.3">
      <c r="A7" s="74"/>
      <c r="B7" s="74"/>
      <c r="D7" s="74" t="s">
        <v>235</v>
      </c>
      <c r="F7" s="74"/>
      <c r="G7" s="243" t="s">
        <v>144</v>
      </c>
      <c r="H7" s="244"/>
      <c r="I7" s="244"/>
      <c r="J7" s="244"/>
      <c r="K7" s="164">
        <v>1572622.68</v>
      </c>
      <c r="M7" s="194" t="s">
        <v>190</v>
      </c>
      <c r="N7" s="194"/>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45"/>
      <c r="B9" s="209" t="s">
        <v>149</v>
      </c>
      <c r="C9" s="210"/>
      <c r="D9" s="215" t="s">
        <v>5</v>
      </c>
      <c r="E9" s="70" t="s">
        <v>6</v>
      </c>
      <c r="F9" s="71"/>
      <c r="G9" s="71"/>
      <c r="H9" s="71"/>
      <c r="I9" s="71"/>
      <c r="J9" s="71"/>
      <c r="K9" s="72"/>
      <c r="L9" s="73"/>
      <c r="M9" s="205" t="s">
        <v>133</v>
      </c>
      <c r="N9" s="205"/>
      <c r="O9" s="68"/>
      <c r="P9" s="68"/>
      <c r="Q9" s="68"/>
      <c r="R9" s="68"/>
      <c r="S9" s="68"/>
      <c r="T9" s="68"/>
      <c r="U9" s="68"/>
      <c r="V9" s="68"/>
      <c r="W9" s="68"/>
      <c r="X9" s="68"/>
      <c r="Y9" s="68"/>
    </row>
    <row r="10" spans="1:25" s="74" customFormat="1" ht="24.95" customHeight="1" thickBot="1" x14ac:dyDescent="0.3">
      <c r="A10" s="246"/>
      <c r="B10" s="211"/>
      <c r="C10" s="212"/>
      <c r="D10" s="216"/>
      <c r="E10" s="75" t="s">
        <v>234</v>
      </c>
      <c r="F10" s="76"/>
      <c r="G10" s="76"/>
      <c r="H10" s="76"/>
      <c r="I10" s="76"/>
      <c r="J10" s="76"/>
      <c r="K10" s="77"/>
      <c r="L10" s="73"/>
      <c r="M10" s="218" t="s">
        <v>191</v>
      </c>
      <c r="N10" s="219"/>
      <c r="O10" s="78"/>
      <c r="P10" s="78"/>
      <c r="Q10" s="78"/>
      <c r="R10" s="78"/>
      <c r="S10" s="78"/>
      <c r="T10" s="78"/>
      <c r="U10" s="78"/>
      <c r="V10" s="78"/>
      <c r="W10" s="78"/>
      <c r="X10" s="78"/>
      <c r="Y10" s="78"/>
    </row>
    <row r="11" spans="1:25" s="74" customFormat="1" ht="30.75" customHeight="1" thickBot="1" x14ac:dyDescent="0.3">
      <c r="A11" s="105" t="s">
        <v>151</v>
      </c>
      <c r="B11" s="241" t="s">
        <v>246</v>
      </c>
      <c r="C11" s="242"/>
      <c r="D11" s="113">
        <v>110502</v>
      </c>
      <c r="E11" s="75" t="s">
        <v>167</v>
      </c>
      <c r="F11" s="76"/>
      <c r="G11" s="76"/>
      <c r="H11" s="76"/>
      <c r="I11" s="76"/>
      <c r="J11" s="76"/>
      <c r="K11" s="77"/>
      <c r="L11" s="79"/>
      <c r="M11" s="219"/>
      <c r="N11" s="219"/>
      <c r="O11" s="78"/>
      <c r="P11" s="78"/>
      <c r="Q11" s="78"/>
      <c r="R11" s="78"/>
      <c r="S11" s="78"/>
      <c r="T11" s="78"/>
      <c r="U11" s="78"/>
      <c r="V11" s="78"/>
      <c r="W11" s="78"/>
      <c r="X11" s="78"/>
      <c r="Y11" s="78"/>
    </row>
    <row r="12" spans="1:25" s="74" customFormat="1" ht="35.1" customHeight="1" thickBot="1" x14ac:dyDescent="0.3">
      <c r="A12" s="105" t="s">
        <v>168</v>
      </c>
      <c r="B12" s="237" t="str">
        <f>Central!B12</f>
        <v>CAVIT- Central Arizona Valley Institute of Technology</v>
      </c>
      <c r="C12" s="237"/>
      <c r="D12" s="191" t="str">
        <f>Central!D12</f>
        <v>110801</v>
      </c>
      <c r="E12" s="80" t="s">
        <v>145</v>
      </c>
      <c r="F12" s="81"/>
      <c r="G12" s="81"/>
      <c r="H12" s="81"/>
      <c r="I12" s="81"/>
      <c r="J12" s="81"/>
      <c r="K12" s="82"/>
      <c r="L12" s="83"/>
      <c r="M12" s="219"/>
      <c r="N12" s="219"/>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9"/>
      <c r="N13" s="219"/>
    </row>
    <row r="14" spans="1:25" ht="35.1" customHeight="1" thickBot="1" x14ac:dyDescent="0.3">
      <c r="A14" s="153"/>
      <c r="B14" s="107"/>
      <c r="C14" s="153"/>
      <c r="D14" s="108"/>
      <c r="E14" s="198" t="s">
        <v>8</v>
      </c>
      <c r="F14" s="199"/>
      <c r="G14" s="199"/>
      <c r="H14" s="199"/>
      <c r="I14" s="199"/>
      <c r="J14" s="199"/>
      <c r="K14" s="200"/>
      <c r="M14" s="219" t="s">
        <v>192</v>
      </c>
      <c r="N14" s="219"/>
      <c r="O14" s="87"/>
      <c r="P14" s="87"/>
      <c r="Q14" s="87"/>
      <c r="R14" s="87"/>
      <c r="S14" s="87"/>
      <c r="T14" s="87"/>
      <c r="U14" s="87"/>
      <c r="V14" s="87"/>
      <c r="W14" s="87"/>
      <c r="X14" s="87"/>
      <c r="Y14" s="87"/>
    </row>
    <row r="15" spans="1:25" ht="29.25" customHeight="1" thickBot="1" x14ac:dyDescent="0.3">
      <c r="A15" s="154"/>
      <c r="B15" s="110"/>
      <c r="C15" s="154"/>
      <c r="D15" s="111"/>
      <c r="E15" s="198" t="s">
        <v>9</v>
      </c>
      <c r="F15" s="201"/>
      <c r="G15" s="201"/>
      <c r="H15" s="201"/>
      <c r="I15" s="201"/>
      <c r="J15" s="202"/>
      <c r="K15" s="203" t="s">
        <v>10</v>
      </c>
      <c r="M15" s="219"/>
      <c r="N15" s="219"/>
    </row>
    <row r="16" spans="1:25" s="88" customFormat="1" ht="122.25" customHeight="1" thickBot="1" x14ac:dyDescent="0.3">
      <c r="A16" s="112" t="s">
        <v>150</v>
      </c>
      <c r="B16" s="100" t="s">
        <v>135</v>
      </c>
      <c r="C16" s="102" t="s">
        <v>11</v>
      </c>
      <c r="D16" s="101" t="s">
        <v>12</v>
      </c>
      <c r="E16" s="35" t="s">
        <v>13</v>
      </c>
      <c r="F16" s="36" t="s">
        <v>14</v>
      </c>
      <c r="G16" s="36" t="s">
        <v>136</v>
      </c>
      <c r="H16" s="36" t="s">
        <v>137</v>
      </c>
      <c r="I16" s="36" t="s">
        <v>139</v>
      </c>
      <c r="J16" s="37" t="s">
        <v>138</v>
      </c>
      <c r="K16" s="204"/>
      <c r="M16" s="219"/>
      <c r="N16" s="219"/>
    </row>
    <row r="17" spans="1:14" s="89" customFormat="1" ht="24.95" customHeight="1" x14ac:dyDescent="0.25">
      <c r="A17" s="253" t="s">
        <v>15</v>
      </c>
      <c r="B17" s="254">
        <v>301</v>
      </c>
      <c r="C17" s="255" t="s">
        <v>221</v>
      </c>
      <c r="D17" s="155" t="str">
        <f t="shared" ref="D17:D79" si="0">IF(SUM(E17:K17)&gt;0,(SUM(E17:K17)),"")</f>
        <v/>
      </c>
      <c r="E17" s="187" t="str">
        <f>IF(SUM('[1]School 1:School 5'!E17:E17)&gt;0,SUM('[1]School 1:School 5'!E17:E17),"")</f>
        <v/>
      </c>
      <c r="F17" s="187" t="str">
        <f>IF(SUM('[1]School 1:School 5'!F17:F17)&gt;0,SUM('[1]School 1:School 5'!F17:F17),"")</f>
        <v/>
      </c>
      <c r="G17" s="187" t="str">
        <f>IF(SUM('[1]School 1:School 5'!G17:G17)&gt;0,SUM('[1]School 1:School 5'!G17:G17),"")</f>
        <v/>
      </c>
      <c r="H17" s="187" t="str">
        <f>IF(SUM('[1]School 1:School 5'!H17:H17)&gt;0,SUM('[1]School 1:School 5'!H17:H17),"")</f>
        <v/>
      </c>
      <c r="I17" s="187" t="str">
        <f>IF(SUM('[1]School 1:School 5'!I17:I17)&gt;0,SUM('[1]School 1:School 5'!I17:I17),"")</f>
        <v/>
      </c>
      <c r="J17" s="188" t="str">
        <f>IF(SUM('[1]School 1:School 5'!J17:J17)&gt;0,SUM('[1]School 1:School 5'!J17:J17),"")</f>
        <v/>
      </c>
      <c r="K17" s="189" t="str">
        <f>IF(SUM('[1]School 1:School 5'!K17:K17)&gt;0,SUM('[1]School 1:School 5'!K17:K17),"")</f>
        <v/>
      </c>
      <c r="M17" s="92"/>
      <c r="N17" s="151" t="s">
        <v>169</v>
      </c>
    </row>
    <row r="18" spans="1:14" s="89" customFormat="1" ht="24.95" customHeight="1" x14ac:dyDescent="0.25">
      <c r="A18" s="256" t="s">
        <v>16</v>
      </c>
      <c r="B18" s="257">
        <v>302</v>
      </c>
      <c r="C18" s="258" t="s">
        <v>17</v>
      </c>
      <c r="D18" s="156" t="str">
        <f t="shared" si="0"/>
        <v/>
      </c>
      <c r="E18" s="187" t="str">
        <f>IF(SUM('[1]School 1:School 5'!E18:E18)&gt;0,SUM('[1]School 1:School 5'!E18:E18),"")</f>
        <v/>
      </c>
      <c r="F18" s="187" t="str">
        <f>IF(SUM('[1]School 1:School 5'!F18:F18)&gt;0,SUM('[1]School 1:School 5'!F18:F18),"")</f>
        <v/>
      </c>
      <c r="G18" s="187" t="str">
        <f>IF(SUM('[1]School 1:School 5'!G18:G18)&gt;0,SUM('[1]School 1:School 5'!G18:G18),"")</f>
        <v/>
      </c>
      <c r="H18" s="187" t="str">
        <f>IF(SUM('[1]School 1:School 5'!H18:H18)&gt;0,SUM('[1]School 1:School 5'!H18:H18),"")</f>
        <v/>
      </c>
      <c r="I18" s="187" t="str">
        <f>IF(SUM('[1]School 1:School 5'!I18:I18)&gt;0,SUM('[1]School 1:School 5'!I18:I18),"")</f>
        <v/>
      </c>
      <c r="J18" s="188" t="str">
        <f>IF(SUM('[1]School 1:School 5'!J18:J18)&gt;0,SUM('[1]School 1:School 5'!J18:J18),"")</f>
        <v/>
      </c>
      <c r="K18" s="190" t="str">
        <f>IF(SUM('[1]School 1:School 5'!K18:K18)&gt;0,SUM('[1]School 1:School 5'!K18:K18),"")</f>
        <v/>
      </c>
      <c r="M18" s="150"/>
      <c r="N18" s="151" t="s">
        <v>170</v>
      </c>
    </row>
    <row r="19" spans="1:14" s="89" customFormat="1" ht="24.95" customHeight="1" x14ac:dyDescent="0.25">
      <c r="A19" s="256" t="s">
        <v>206</v>
      </c>
      <c r="B19" s="257">
        <v>376</v>
      </c>
      <c r="C19" s="258" t="s">
        <v>207</v>
      </c>
      <c r="D19" s="156" t="str">
        <f t="shared" si="0"/>
        <v/>
      </c>
      <c r="E19" s="187" t="str">
        <f>IF(SUM('[1]School 1:School 5'!E19:E19)&gt;0,SUM('[1]School 1:School 5'!E19:E19),"")</f>
        <v/>
      </c>
      <c r="F19" s="187" t="str">
        <f>IF(SUM('[1]School 1:School 5'!F19:F19)&gt;0,SUM('[1]School 1:School 5'!F19:F19),"")</f>
        <v/>
      </c>
      <c r="G19" s="187" t="str">
        <f>IF(SUM('[1]School 1:School 5'!G19:G19)&gt;0,SUM('[1]School 1:School 5'!G19:G19),"")</f>
        <v/>
      </c>
      <c r="H19" s="187" t="str">
        <f>IF(SUM('[1]School 1:School 5'!H19:H19)&gt;0,SUM('[1]School 1:School 5'!H19:H19),"")</f>
        <v/>
      </c>
      <c r="I19" s="187" t="str">
        <f>IF(SUM('[1]School 1:School 5'!I19:I19)&gt;0,SUM('[1]School 1:School 5'!I19:I19),"")</f>
        <v/>
      </c>
      <c r="J19" s="188" t="str">
        <f>IF(SUM('[1]School 1:School 5'!J19:J19)&gt;0,SUM('[1]School 1:School 5'!J19:J19),"")</f>
        <v/>
      </c>
      <c r="K19" s="190" t="str">
        <f>IF(SUM('[1]School 1:School 5'!K19:K19)&gt;0,SUM('[1]School 1:School 5'!K19:K19),"")</f>
        <v/>
      </c>
      <c r="M19" s="150"/>
      <c r="N19" s="151"/>
    </row>
    <row r="20" spans="1:14" s="89" customFormat="1" ht="24.95" customHeight="1" x14ac:dyDescent="0.25">
      <c r="A20" s="256" t="s">
        <v>18</v>
      </c>
      <c r="B20" s="257">
        <v>303</v>
      </c>
      <c r="C20" s="258" t="s">
        <v>19</v>
      </c>
      <c r="D20" s="156" t="str">
        <f t="shared" si="0"/>
        <v/>
      </c>
      <c r="E20" s="187" t="str">
        <f>IF(SUM('[1]School 1:School 5'!E20:E20)&gt;0,SUM('[1]School 1:School 5'!E20:E20),"")</f>
        <v/>
      </c>
      <c r="F20" s="187" t="str">
        <f>IF(SUM('[1]School 1:School 5'!F20:F20)&gt;0,SUM('[1]School 1:School 5'!F20:F20),"")</f>
        <v/>
      </c>
      <c r="G20" s="187" t="str">
        <f>IF(SUM('[1]School 1:School 5'!G20:G20)&gt;0,SUM('[1]School 1:School 5'!G20:G20),"")</f>
        <v/>
      </c>
      <c r="H20" s="187" t="str">
        <f>IF(SUM('[1]School 1:School 5'!H20:H20)&gt;0,SUM('[1]School 1:School 5'!H20:H20),"")</f>
        <v/>
      </c>
      <c r="I20" s="187" t="str">
        <f>IF(SUM('[1]School 1:School 5'!I20:I20)&gt;0,SUM('[1]School 1:School 5'!I20:I20),"")</f>
        <v/>
      </c>
      <c r="J20" s="188" t="str">
        <f>IF(SUM('[1]School 1:School 5'!J20:J20)&gt;0,SUM('[1]School 1:School 5'!J20:J20),"")</f>
        <v/>
      </c>
      <c r="K20" s="190" t="str">
        <f>IF(SUM('[1]School 1:School 5'!K20:K20)&gt;0,SUM('[1]School 1:School 5'!K20:K20),"")</f>
        <v/>
      </c>
      <c r="M20" s="92"/>
      <c r="N20" s="194" t="s">
        <v>171</v>
      </c>
    </row>
    <row r="21" spans="1:14" s="89" customFormat="1" ht="24.95" customHeight="1" x14ac:dyDescent="0.25">
      <c r="A21" s="256" t="s">
        <v>20</v>
      </c>
      <c r="B21" s="257">
        <v>304</v>
      </c>
      <c r="C21" s="258" t="s">
        <v>21</v>
      </c>
      <c r="D21" s="156" t="str">
        <f t="shared" si="0"/>
        <v/>
      </c>
      <c r="E21" s="187" t="str">
        <f>IF(SUM('[1]School 1:School 5'!E21:E21)&gt;0,SUM('[1]School 1:School 5'!E21:E21),"")</f>
        <v/>
      </c>
      <c r="F21" s="187" t="str">
        <f>IF(SUM('[1]School 1:School 5'!F21:F21)&gt;0,SUM('[1]School 1:School 5'!F21:F21),"")</f>
        <v/>
      </c>
      <c r="G21" s="187" t="str">
        <f>IF(SUM('[1]School 1:School 5'!G21:G21)&gt;0,SUM('[1]School 1:School 5'!G21:G21),"")</f>
        <v/>
      </c>
      <c r="H21" s="187" t="str">
        <f>IF(SUM('[1]School 1:School 5'!H21:H21)&gt;0,SUM('[1]School 1:School 5'!H21:H21),"")</f>
        <v/>
      </c>
      <c r="I21" s="187" t="str">
        <f>IF(SUM('[1]School 1:School 5'!I21:I21)&gt;0,SUM('[1]School 1:School 5'!I21:I21),"")</f>
        <v/>
      </c>
      <c r="J21" s="188" t="str">
        <f>IF(SUM('[1]School 1:School 5'!J21:J21)&gt;0,SUM('[1]School 1:School 5'!J21:J21),"")</f>
        <v/>
      </c>
      <c r="K21" s="190" t="str">
        <f>IF(SUM('[1]School 1:School 5'!K21:K21)&gt;0,SUM('[1]School 1:School 5'!K21:K21),"")</f>
        <v/>
      </c>
      <c r="M21" s="92"/>
      <c r="N21" s="194"/>
    </row>
    <row r="22" spans="1:14" s="89" customFormat="1" ht="24.95" customHeight="1" x14ac:dyDescent="0.25">
      <c r="A22" s="256" t="s">
        <v>22</v>
      </c>
      <c r="B22" s="257">
        <v>305</v>
      </c>
      <c r="C22" s="258" t="s">
        <v>23</v>
      </c>
      <c r="D22" s="156" t="str">
        <f t="shared" si="0"/>
        <v/>
      </c>
      <c r="E22" s="187" t="str">
        <f>IF(SUM('[1]School 1:School 5'!E22:E22)&gt;0,SUM('[1]School 1:School 5'!E22:E22),"")</f>
        <v/>
      </c>
      <c r="F22" s="187" t="str">
        <f>IF(SUM('[1]School 1:School 5'!F22:F22)&gt;0,SUM('[1]School 1:School 5'!F22:F22),"")</f>
        <v/>
      </c>
      <c r="G22" s="187" t="str">
        <f>IF(SUM('[1]School 1:School 5'!G22:G22)&gt;0,SUM('[1]School 1:School 5'!G22:G22),"")</f>
        <v/>
      </c>
      <c r="H22" s="187" t="str">
        <f>IF(SUM('[1]School 1:School 5'!H22:H22)&gt;0,SUM('[1]School 1:School 5'!H22:H22),"")</f>
        <v/>
      </c>
      <c r="I22" s="187" t="str">
        <f>IF(SUM('[1]School 1:School 5'!I22:I22)&gt;0,SUM('[1]School 1:School 5'!I22:I22),"")</f>
        <v/>
      </c>
      <c r="J22" s="188" t="str">
        <f>IF(SUM('[1]School 1:School 5'!J22:J22)&gt;0,SUM('[1]School 1:School 5'!J22:J22),"")</f>
        <v/>
      </c>
      <c r="K22" s="190" t="str">
        <f>IF(SUM('[1]School 1:School 5'!K22:K22)&gt;0,SUM('[1]School 1:School 5'!K22:K22),"")</f>
        <v/>
      </c>
      <c r="M22" s="92"/>
      <c r="N22" s="194"/>
    </row>
    <row r="23" spans="1:14" s="89" customFormat="1" ht="24.95" customHeight="1" x14ac:dyDescent="0.25">
      <c r="A23" s="256" t="s">
        <v>24</v>
      </c>
      <c r="B23" s="257">
        <v>306</v>
      </c>
      <c r="C23" s="258" t="s">
        <v>25</v>
      </c>
      <c r="D23" s="156" t="str">
        <f t="shared" si="0"/>
        <v/>
      </c>
      <c r="E23" s="187" t="str">
        <f>IF(SUM('[1]School 1:School 5'!E23:E23)&gt;0,SUM('[1]School 1:School 5'!E23:E23),"")</f>
        <v/>
      </c>
      <c r="F23" s="187" t="str">
        <f>IF(SUM('[1]School 1:School 5'!F23:F23)&gt;0,SUM('[1]School 1:School 5'!F23:F23),"")</f>
        <v/>
      </c>
      <c r="G23" s="187" t="str">
        <f>IF(SUM('[1]School 1:School 5'!G23:G23)&gt;0,SUM('[1]School 1:School 5'!G23:G23),"")</f>
        <v/>
      </c>
      <c r="H23" s="187" t="str">
        <f>IF(SUM('[1]School 1:School 5'!H23:H23)&gt;0,SUM('[1]School 1:School 5'!H23:H23),"")</f>
        <v/>
      </c>
      <c r="I23" s="187" t="str">
        <f>IF(SUM('[1]School 1:School 5'!I23:I23)&gt;0,SUM('[1]School 1:School 5'!I23:I23),"")</f>
        <v/>
      </c>
      <c r="J23" s="188" t="str">
        <f>IF(SUM('[1]School 1:School 5'!J23:J23)&gt;0,SUM('[1]School 1:School 5'!J23:J23),"")</f>
        <v/>
      </c>
      <c r="K23" s="190" t="str">
        <f>IF(SUM('[1]School 1:School 5'!K23:K23)&gt;0,SUM('[1]School 1:School 5'!K23:K23),"")</f>
        <v/>
      </c>
      <c r="M23" s="92"/>
      <c r="N23" s="194" t="s">
        <v>172</v>
      </c>
    </row>
    <row r="24" spans="1:14" s="89" customFormat="1" ht="24.95" customHeight="1" x14ac:dyDescent="0.25">
      <c r="A24" s="256" t="s">
        <v>26</v>
      </c>
      <c r="B24" s="257">
        <v>307</v>
      </c>
      <c r="C24" s="258" t="s">
        <v>27</v>
      </c>
      <c r="D24" s="156" t="str">
        <f t="shared" si="0"/>
        <v/>
      </c>
      <c r="E24" s="187" t="str">
        <f>IF(SUM('[1]School 1:School 5'!E24:E24)&gt;0,SUM('[1]School 1:School 5'!E24:E24),"")</f>
        <v/>
      </c>
      <c r="F24" s="187" t="str">
        <f>IF(SUM('[1]School 1:School 5'!F24:F24)&gt;0,SUM('[1]School 1:School 5'!F24:F24),"")</f>
        <v/>
      </c>
      <c r="G24" s="187" t="str">
        <f>IF(SUM('[1]School 1:School 5'!G24:G24)&gt;0,SUM('[1]School 1:School 5'!G24:G24),"")</f>
        <v/>
      </c>
      <c r="H24" s="187" t="str">
        <f>IF(SUM('[1]School 1:School 5'!H24:H24)&gt;0,SUM('[1]School 1:School 5'!H24:H24),"")</f>
        <v/>
      </c>
      <c r="I24" s="187" t="str">
        <f>IF(SUM('[1]School 1:School 5'!I24:I24)&gt;0,SUM('[1]School 1:School 5'!I24:I24),"")</f>
        <v/>
      </c>
      <c r="J24" s="188" t="str">
        <f>IF(SUM('[1]School 1:School 5'!J24:J24)&gt;0,SUM('[1]School 1:School 5'!J24:J24),"")</f>
        <v/>
      </c>
      <c r="K24" s="190" t="str">
        <f>IF(SUM('[1]School 1:School 5'!K24:K24)&gt;0,SUM('[1]School 1:School 5'!K24:K24),"")</f>
        <v/>
      </c>
      <c r="M24" s="92"/>
      <c r="N24" s="194"/>
    </row>
    <row r="25" spans="1:14" s="89" customFormat="1" ht="24.95" customHeight="1" x14ac:dyDescent="0.25">
      <c r="A25" s="256" t="s">
        <v>28</v>
      </c>
      <c r="B25" s="257">
        <v>309</v>
      </c>
      <c r="C25" s="258" t="s">
        <v>224</v>
      </c>
      <c r="D25" s="156">
        <f t="shared" si="0"/>
        <v>62521.86</v>
      </c>
      <c r="E25" s="187">
        <f>IF(SUM('[1]School 1:School 5'!E25:E25)&gt;0,SUM('[1]School 1:School 5'!E25:E25),"")</f>
        <v>150</v>
      </c>
      <c r="F25" s="187">
        <f>IF(SUM('[1]School 1:School 5'!F25:F25)&gt;0,SUM('[1]School 1:School 5'!F25:F25),"")</f>
        <v>49.18</v>
      </c>
      <c r="G25" s="187" t="str">
        <f>IF(SUM('[1]School 1:School 5'!G25:G25)&gt;0,SUM('[1]School 1:School 5'!G25:G25),"")</f>
        <v/>
      </c>
      <c r="H25" s="187">
        <f>IF(SUM('[1]School 1:School 5'!H25:H25)&gt;0,SUM('[1]School 1:School 5'!H25:H25),"")</f>
        <v>8163.55</v>
      </c>
      <c r="I25" s="187">
        <f>IF(SUM('[1]School 1:School 5'!I25:I25)&gt;0,SUM('[1]School 1:School 5'!I25:I25),"")</f>
        <v>46165.57</v>
      </c>
      <c r="J25" s="188" t="str">
        <f>IF(SUM('[1]School 1:School 5'!J25:J25)&gt;0,SUM('[1]School 1:School 5'!J25:J25),"")</f>
        <v/>
      </c>
      <c r="K25" s="190">
        <f>IF(SUM('[1]School 1:School 5'!K25:K25)&gt;0,SUM('[1]School 1:School 5'!K25:K25),"")</f>
        <v>7993.56</v>
      </c>
      <c r="M25" s="92"/>
      <c r="N25" s="194" t="s">
        <v>173</v>
      </c>
    </row>
    <row r="26" spans="1:14" s="89" customFormat="1" ht="24.95" customHeight="1" x14ac:dyDescent="0.25">
      <c r="A26" s="256" t="s">
        <v>30</v>
      </c>
      <c r="B26" s="257">
        <v>310</v>
      </c>
      <c r="C26" s="258" t="s">
        <v>31</v>
      </c>
      <c r="D26" s="156" t="str">
        <f t="shared" si="0"/>
        <v/>
      </c>
      <c r="E26" s="187" t="str">
        <f>IF(SUM('[1]School 1:School 5'!E26:E26)&gt;0,SUM('[1]School 1:School 5'!E26:E26),"")</f>
        <v/>
      </c>
      <c r="F26" s="187" t="str">
        <f>IF(SUM('[1]School 1:School 5'!F26:F26)&gt;0,SUM('[1]School 1:School 5'!F26:F26),"")</f>
        <v/>
      </c>
      <c r="G26" s="187" t="str">
        <f>IF(SUM('[1]School 1:School 5'!G26:G26)&gt;0,SUM('[1]School 1:School 5'!G26:G26),"")</f>
        <v/>
      </c>
      <c r="H26" s="187" t="str">
        <f>IF(SUM('[1]School 1:School 5'!H26:H26)&gt;0,SUM('[1]School 1:School 5'!H26:H26),"")</f>
        <v/>
      </c>
      <c r="I26" s="187" t="str">
        <f>IF(SUM('[1]School 1:School 5'!I26:I26)&gt;0,SUM('[1]School 1:School 5'!I26:I26),"")</f>
        <v/>
      </c>
      <c r="J26" s="188" t="str">
        <f>IF(SUM('[1]School 1:School 5'!J26:J26)&gt;0,SUM('[1]School 1:School 5'!J26:J26),"")</f>
        <v/>
      </c>
      <c r="K26" s="190" t="str">
        <f>IF(SUM('[1]School 1:School 5'!K26:K26)&gt;0,SUM('[1]School 1:School 5'!K26:K26),"")</f>
        <v/>
      </c>
      <c r="M26" s="92"/>
      <c r="N26" s="194"/>
    </row>
    <row r="27" spans="1:14" s="89" customFormat="1" ht="24.95" customHeight="1" x14ac:dyDescent="0.25">
      <c r="A27" s="256" t="s">
        <v>32</v>
      </c>
      <c r="B27" s="257">
        <v>311</v>
      </c>
      <c r="C27" s="258" t="s">
        <v>33</v>
      </c>
      <c r="D27" s="156">
        <f t="shared" si="0"/>
        <v>81290.740000000005</v>
      </c>
      <c r="E27" s="187">
        <f>IF(SUM('[1]School 1:School 5'!E27:E27)&gt;0,SUM('[1]School 1:School 5'!E27:E27),"")</f>
        <v>42393</v>
      </c>
      <c r="F27" s="187">
        <f>IF(SUM('[1]School 1:School 5'!F27:F27)&gt;0,SUM('[1]School 1:School 5'!F27:F27),"")</f>
        <v>13746.19</v>
      </c>
      <c r="G27" s="187">
        <f>IF(SUM('[1]School 1:School 5'!G27:G27)&gt;0,SUM('[1]School 1:School 5'!G27:G27),"")</f>
        <v>1863.8</v>
      </c>
      <c r="H27" s="187">
        <f>IF(SUM('[1]School 1:School 5'!H27:H27)&gt;0,SUM('[1]School 1:School 5'!H27:H27),"")</f>
        <v>10178.450000000001</v>
      </c>
      <c r="I27" s="187" t="str">
        <f>IF(SUM('[1]School 1:School 5'!I27:I27)&gt;0,SUM('[1]School 1:School 5'!I27:I27),"")</f>
        <v/>
      </c>
      <c r="J27" s="188">
        <f>IF(SUM('[1]School 1:School 5'!J27:J27)&gt;0,SUM('[1]School 1:School 5'!J27:J27),"")</f>
        <v>3755.56</v>
      </c>
      <c r="K27" s="190">
        <f>IF(SUM('[1]School 1:School 5'!K27:K27)&gt;0,SUM('[1]School 1:School 5'!K27:K27),"")</f>
        <v>9353.74</v>
      </c>
      <c r="M27" s="92"/>
      <c r="N27" s="194" t="s">
        <v>174</v>
      </c>
    </row>
    <row r="28" spans="1:14" s="89" customFormat="1" ht="24.95" customHeight="1" x14ac:dyDescent="0.25">
      <c r="A28" s="256" t="s">
        <v>34</v>
      </c>
      <c r="B28" s="257">
        <v>312</v>
      </c>
      <c r="C28" s="258" t="s">
        <v>35</v>
      </c>
      <c r="D28" s="156">
        <f t="shared" si="0"/>
        <v>30340.440000000002</v>
      </c>
      <c r="E28" s="187">
        <f>IF(SUM('[1]School 1:School 5'!E28:E28)&gt;0,SUM('[1]School 1:School 5'!E28:E28),"")</f>
        <v>14550.85</v>
      </c>
      <c r="F28" s="187">
        <f>IF(SUM('[1]School 1:School 5'!F28:F28)&gt;0,SUM('[1]School 1:School 5'!F28:F28),"")</f>
        <v>1322.21</v>
      </c>
      <c r="G28" s="187">
        <f>IF(SUM('[1]School 1:School 5'!G28:G28)&gt;0,SUM('[1]School 1:School 5'!G28:G28),"")</f>
        <v>2232.61</v>
      </c>
      <c r="H28" s="187">
        <f>IF(SUM('[1]School 1:School 5'!H28:H28)&gt;0,SUM('[1]School 1:School 5'!H28:H28),"")</f>
        <v>4904.16</v>
      </c>
      <c r="I28" s="187">
        <f>IF(SUM('[1]School 1:School 5'!I28:I28)&gt;0,SUM('[1]School 1:School 5'!I28:I28),"")</f>
        <v>442.63</v>
      </c>
      <c r="J28" s="188">
        <f>IF(SUM('[1]School 1:School 5'!J28:J28)&gt;0,SUM('[1]School 1:School 5'!J28:J28),"")</f>
        <v>3014.78</v>
      </c>
      <c r="K28" s="190">
        <f>IF(SUM('[1]School 1:School 5'!K28:K28)&gt;0,SUM('[1]School 1:School 5'!K28:K28),"")</f>
        <v>3873.2</v>
      </c>
      <c r="M28" s="92"/>
      <c r="N28" s="194"/>
    </row>
    <row r="29" spans="1:14" s="89" customFormat="1" ht="24.95" customHeight="1" x14ac:dyDescent="0.25">
      <c r="A29" s="256" t="s">
        <v>36</v>
      </c>
      <c r="B29" s="257">
        <v>313</v>
      </c>
      <c r="C29" s="258" t="s">
        <v>208</v>
      </c>
      <c r="D29" s="156" t="str">
        <f t="shared" si="0"/>
        <v/>
      </c>
      <c r="E29" s="187" t="str">
        <f>IF(SUM('[1]School 1:School 5'!E29:E29)&gt;0,SUM('[1]School 1:School 5'!E29:E29),"")</f>
        <v/>
      </c>
      <c r="F29" s="187" t="str">
        <f>IF(SUM('[1]School 1:School 5'!F29:F29)&gt;0,SUM('[1]School 1:School 5'!F29:F29),"")</f>
        <v/>
      </c>
      <c r="G29" s="187" t="str">
        <f>IF(SUM('[1]School 1:School 5'!G29:G29)&gt;0,SUM('[1]School 1:School 5'!G29:G29),"")</f>
        <v/>
      </c>
      <c r="H29" s="187" t="str">
        <f>IF(SUM('[1]School 1:School 5'!H29:H29)&gt;0,SUM('[1]School 1:School 5'!H29:H29),"")</f>
        <v/>
      </c>
      <c r="I29" s="187" t="str">
        <f>IF(SUM('[1]School 1:School 5'!I29:I29)&gt;0,SUM('[1]School 1:School 5'!I29:I29),"")</f>
        <v/>
      </c>
      <c r="J29" s="188" t="str">
        <f>IF(SUM('[1]School 1:School 5'!J29:J29)&gt;0,SUM('[1]School 1:School 5'!J29:J29),"")</f>
        <v/>
      </c>
      <c r="K29" s="190" t="str">
        <f>IF(SUM('[1]School 1:School 5'!K29:K29)&gt;0,SUM('[1]School 1:School 5'!K29:K29),"")</f>
        <v/>
      </c>
      <c r="M29" s="92"/>
      <c r="N29" s="194"/>
    </row>
    <row r="30" spans="1:14" s="89" customFormat="1" ht="24.95" customHeight="1" x14ac:dyDescent="0.25">
      <c r="A30" s="256" t="s">
        <v>37</v>
      </c>
      <c r="B30" s="257">
        <v>314</v>
      </c>
      <c r="C30" s="258" t="s">
        <v>209</v>
      </c>
      <c r="D30" s="156" t="str">
        <f t="shared" si="0"/>
        <v/>
      </c>
      <c r="E30" s="187" t="str">
        <f>IF(SUM('[1]School 1:School 5'!E30:E30)&gt;0,SUM('[1]School 1:School 5'!E30:E30),"")</f>
        <v/>
      </c>
      <c r="F30" s="187" t="str">
        <f>IF(SUM('[1]School 1:School 5'!F30:F30)&gt;0,SUM('[1]School 1:School 5'!F30:F30),"")</f>
        <v/>
      </c>
      <c r="G30" s="187" t="str">
        <f>IF(SUM('[1]School 1:School 5'!G30:G30)&gt;0,SUM('[1]School 1:School 5'!G30:G30),"")</f>
        <v/>
      </c>
      <c r="H30" s="187" t="str">
        <f>IF(SUM('[1]School 1:School 5'!H30:H30)&gt;0,SUM('[1]School 1:School 5'!H30:H30),"")</f>
        <v/>
      </c>
      <c r="I30" s="187" t="str">
        <f>IF(SUM('[1]School 1:School 5'!I30:I30)&gt;0,SUM('[1]School 1:School 5'!I30:I30),"")</f>
        <v/>
      </c>
      <c r="J30" s="188" t="str">
        <f>IF(SUM('[1]School 1:School 5'!J30:J30)&gt;0,SUM('[1]School 1:School 5'!J30:J30),"")</f>
        <v/>
      </c>
      <c r="K30" s="190" t="str">
        <f>IF(SUM('[1]School 1:School 5'!K30:K30)&gt;0,SUM('[1]School 1:School 5'!K30:K30),"")</f>
        <v/>
      </c>
      <c r="M30" s="194" t="s">
        <v>186</v>
      </c>
      <c r="N30" s="194"/>
    </row>
    <row r="31" spans="1:14" s="89" customFormat="1" ht="24.95" customHeight="1" x14ac:dyDescent="0.25">
      <c r="A31" s="256" t="s">
        <v>38</v>
      </c>
      <c r="B31" s="257">
        <v>315</v>
      </c>
      <c r="C31" s="258" t="s">
        <v>39</v>
      </c>
      <c r="D31" s="156" t="str">
        <f t="shared" si="0"/>
        <v/>
      </c>
      <c r="E31" s="187" t="str">
        <f>IF(SUM('[1]School 1:School 5'!E31:E31)&gt;0,SUM('[1]School 1:School 5'!E31:E31),"")</f>
        <v/>
      </c>
      <c r="F31" s="187" t="str">
        <f>IF(SUM('[1]School 1:School 5'!F31:F31)&gt;0,SUM('[1]School 1:School 5'!F31:F31),"")</f>
        <v/>
      </c>
      <c r="G31" s="187" t="str">
        <f>IF(SUM('[1]School 1:School 5'!G31:G31)&gt;0,SUM('[1]School 1:School 5'!G31:G31),"")</f>
        <v/>
      </c>
      <c r="H31" s="187" t="str">
        <f>IF(SUM('[1]School 1:School 5'!H31:H31)&gt;0,SUM('[1]School 1:School 5'!H31:H31),"")</f>
        <v/>
      </c>
      <c r="I31" s="187" t="str">
        <f>IF(SUM('[1]School 1:School 5'!I31:I31)&gt;0,SUM('[1]School 1:School 5'!I31:I31),"")</f>
        <v/>
      </c>
      <c r="J31" s="188" t="str">
        <f>IF(SUM('[1]School 1:School 5'!J31:J31)&gt;0,SUM('[1]School 1:School 5'!J31:J31),"")</f>
        <v/>
      </c>
      <c r="K31" s="190" t="str">
        <f>IF(SUM('[1]School 1:School 5'!K31:K31)&gt;0,SUM('[1]School 1:School 5'!K31:K31),"")</f>
        <v/>
      </c>
      <c r="M31" s="194"/>
      <c r="N31" s="194"/>
    </row>
    <row r="32" spans="1:14" s="89" customFormat="1" ht="24.95" customHeight="1" x14ac:dyDescent="0.25">
      <c r="A32" s="256" t="s">
        <v>40</v>
      </c>
      <c r="B32" s="257">
        <v>316</v>
      </c>
      <c r="C32" s="258" t="s">
        <v>41</v>
      </c>
      <c r="D32" s="156" t="str">
        <f t="shared" si="0"/>
        <v/>
      </c>
      <c r="E32" s="187" t="str">
        <f>IF(SUM('[1]School 1:School 5'!E32:E32)&gt;0,SUM('[1]School 1:School 5'!E32:E32),"")</f>
        <v/>
      </c>
      <c r="F32" s="187" t="str">
        <f>IF(SUM('[1]School 1:School 5'!F32:F32)&gt;0,SUM('[1]School 1:School 5'!F32:F32),"")</f>
        <v/>
      </c>
      <c r="G32" s="187" t="str">
        <f>IF(SUM('[1]School 1:School 5'!G32:G32)&gt;0,SUM('[1]School 1:School 5'!G32:G32),"")</f>
        <v/>
      </c>
      <c r="H32" s="187" t="str">
        <f>IF(SUM('[1]School 1:School 5'!H32:H32)&gt;0,SUM('[1]School 1:School 5'!H32:H32),"")</f>
        <v/>
      </c>
      <c r="I32" s="187" t="str">
        <f>IF(SUM('[1]School 1:School 5'!I32:I32)&gt;0,SUM('[1]School 1:School 5'!I32:I32),"")</f>
        <v/>
      </c>
      <c r="J32" s="188" t="str">
        <f>IF(SUM('[1]School 1:School 5'!J32:J32)&gt;0,SUM('[1]School 1:School 5'!J32:J32),"")</f>
        <v/>
      </c>
      <c r="K32" s="190" t="str">
        <f>IF(SUM('[1]School 1:School 5'!K32:K32)&gt;0,SUM('[1]School 1:School 5'!K32:K32),"")</f>
        <v/>
      </c>
      <c r="M32" s="194"/>
      <c r="N32" s="194"/>
    </row>
    <row r="33" spans="1:23" s="89" customFormat="1" ht="24.95" customHeight="1" x14ac:dyDescent="0.25">
      <c r="A33" s="256" t="s">
        <v>42</v>
      </c>
      <c r="B33" s="257">
        <v>317</v>
      </c>
      <c r="C33" s="258" t="s">
        <v>43</v>
      </c>
      <c r="D33" s="156" t="str">
        <f t="shared" si="0"/>
        <v/>
      </c>
      <c r="E33" s="187" t="str">
        <f>IF(SUM('[1]School 1:School 5'!E33:E33)&gt;0,SUM('[1]School 1:School 5'!E33:E33),"")</f>
        <v/>
      </c>
      <c r="F33" s="187" t="str">
        <f>IF(SUM('[1]School 1:School 5'!F33:F33)&gt;0,SUM('[1]School 1:School 5'!F33:F33),"")</f>
        <v/>
      </c>
      <c r="G33" s="187" t="str">
        <f>IF(SUM('[1]School 1:School 5'!G33:G33)&gt;0,SUM('[1]School 1:School 5'!G33:G33),"")</f>
        <v/>
      </c>
      <c r="H33" s="187" t="str">
        <f>IF(SUM('[1]School 1:School 5'!H33:H33)&gt;0,SUM('[1]School 1:School 5'!H33:H33),"")</f>
        <v/>
      </c>
      <c r="I33" s="187" t="str">
        <f>IF(SUM('[1]School 1:School 5'!I33:I33)&gt;0,SUM('[1]School 1:School 5'!I33:I33),"")</f>
        <v/>
      </c>
      <c r="J33" s="188" t="str">
        <f>IF(SUM('[1]School 1:School 5'!J33:J33)&gt;0,SUM('[1]School 1:School 5'!J33:J33),"")</f>
        <v/>
      </c>
      <c r="K33" s="190" t="str">
        <f>IF(SUM('[1]School 1:School 5'!K33:K33)&gt;0,SUM('[1]School 1:School 5'!K33:K33),"")</f>
        <v/>
      </c>
      <c r="M33" s="194"/>
      <c r="N33" s="194"/>
    </row>
    <row r="34" spans="1:23" s="89" customFormat="1" ht="24.95" customHeight="1" x14ac:dyDescent="0.25">
      <c r="A34" s="256" t="s">
        <v>44</v>
      </c>
      <c r="B34" s="257">
        <v>318</v>
      </c>
      <c r="C34" s="258" t="s">
        <v>45</v>
      </c>
      <c r="D34" s="156">
        <f t="shared" si="0"/>
        <v>248675.18</v>
      </c>
      <c r="E34" s="187">
        <f>IF(SUM('[1]School 1:School 5'!E34:E34)&gt;0,SUM('[1]School 1:School 5'!E34:E34),"")</f>
        <v>136327.03999999998</v>
      </c>
      <c r="F34" s="187">
        <f>IF(SUM('[1]School 1:School 5'!F34:F34)&gt;0,SUM('[1]School 1:School 5'!F34:F34),"")</f>
        <v>40463.51</v>
      </c>
      <c r="G34" s="187">
        <f>IF(SUM('[1]School 1:School 5'!G34:G34)&gt;0,SUM('[1]School 1:School 5'!G34:G34),"")</f>
        <v>9790.74</v>
      </c>
      <c r="H34" s="187">
        <f>IF(SUM('[1]School 1:School 5'!H34:H34)&gt;0,SUM('[1]School 1:School 5'!H34:H34),"")</f>
        <v>21365.360000000001</v>
      </c>
      <c r="I34" s="187">
        <f>IF(SUM('[1]School 1:School 5'!I34:I34)&gt;0,SUM('[1]School 1:School 5'!I34:I34),"")</f>
        <v>5427.57</v>
      </c>
      <c r="J34" s="188">
        <f>IF(SUM('[1]School 1:School 5'!J34:J34)&gt;0,SUM('[1]School 1:School 5'!J34:J34),"")</f>
        <v>6034.64</v>
      </c>
      <c r="K34" s="190">
        <f>IF(SUM('[1]School 1:School 5'!K34:K34)&gt;0,SUM('[1]School 1:School 5'!K34:K34),"")</f>
        <v>29266.32</v>
      </c>
      <c r="M34" s="194"/>
      <c r="N34" s="194"/>
    </row>
    <row r="35" spans="1:23" s="89" customFormat="1" ht="24.95" customHeight="1" x14ac:dyDescent="0.25">
      <c r="A35" s="256" t="s">
        <v>46</v>
      </c>
      <c r="B35" s="257">
        <v>319</v>
      </c>
      <c r="C35" s="258" t="s">
        <v>223</v>
      </c>
      <c r="D35" s="156" t="str">
        <f t="shared" si="0"/>
        <v/>
      </c>
      <c r="E35" s="187" t="str">
        <f>IF(SUM('[1]School 1:School 5'!E35:E35)&gt;0,SUM('[1]School 1:School 5'!E35:E35),"")</f>
        <v/>
      </c>
      <c r="F35" s="187" t="str">
        <f>IF(SUM('[1]School 1:School 5'!F35:F35)&gt;0,SUM('[1]School 1:School 5'!F35:F35),"")</f>
        <v/>
      </c>
      <c r="G35" s="187" t="str">
        <f>IF(SUM('[1]School 1:School 5'!G35:G35)&gt;0,SUM('[1]School 1:School 5'!G35:G35),"")</f>
        <v/>
      </c>
      <c r="H35" s="187" t="str">
        <f>IF(SUM('[1]School 1:School 5'!H35:H35)&gt;0,SUM('[1]School 1:School 5'!H35:H35),"")</f>
        <v/>
      </c>
      <c r="I35" s="187" t="str">
        <f>IF(SUM('[1]School 1:School 5'!I35:I35)&gt;0,SUM('[1]School 1:School 5'!I35:I35),"")</f>
        <v/>
      </c>
      <c r="J35" s="188" t="str">
        <f>IF(SUM('[1]School 1:School 5'!J35:J35)&gt;0,SUM('[1]School 1:School 5'!J35:J35),"")</f>
        <v/>
      </c>
      <c r="K35" s="190" t="str">
        <f>IF(SUM('[1]School 1:School 5'!K35:K35)&gt;0,SUM('[1]School 1:School 5'!K35:K35),"")</f>
        <v/>
      </c>
      <c r="M35" s="194"/>
      <c r="N35" s="194"/>
    </row>
    <row r="36" spans="1:23" s="89" customFormat="1" ht="24.95" customHeight="1" x14ac:dyDescent="0.25">
      <c r="A36" s="256" t="s">
        <v>47</v>
      </c>
      <c r="B36" s="257">
        <v>320</v>
      </c>
      <c r="C36" s="258" t="s">
        <v>48</v>
      </c>
      <c r="D36" s="156">
        <f t="shared" si="0"/>
        <v>329599.68999999994</v>
      </c>
      <c r="E36" s="187">
        <f>IF(SUM('[1]School 1:School 5'!E36:E36)&gt;0,SUM('[1]School 1:School 5'!E36:E36),"")</f>
        <v>184471.94</v>
      </c>
      <c r="F36" s="187">
        <f>IF(SUM('[1]School 1:School 5'!F36:F36)&gt;0,SUM('[1]School 1:School 5'!F36:F36),"")</f>
        <v>68866.69</v>
      </c>
      <c r="G36" s="187">
        <f>IF(SUM('[1]School 1:School 5'!G36:G36)&gt;0,SUM('[1]School 1:School 5'!G36:G36),"")</f>
        <v>821</v>
      </c>
      <c r="H36" s="187">
        <f>IF(SUM('[1]School 1:School 5'!H36:H36)&gt;0,SUM('[1]School 1:School 5'!H36:H36),"")</f>
        <v>21294.47</v>
      </c>
      <c r="I36" s="187">
        <f>IF(SUM('[1]School 1:School 5'!I36:I36)&gt;0,SUM('[1]School 1:School 5'!I36:I36),"")</f>
        <v>7521.48</v>
      </c>
      <c r="J36" s="188">
        <f>IF(SUM('[1]School 1:School 5'!J36:J36)&gt;0,SUM('[1]School 1:School 5'!J36:J36),"")</f>
        <v>5830</v>
      </c>
      <c r="K36" s="190">
        <f>IF(SUM('[1]School 1:School 5'!K36:K36)&gt;0,SUM('[1]School 1:School 5'!K36:K36),"")</f>
        <v>40794.11</v>
      </c>
      <c r="M36" s="194"/>
      <c r="N36" s="194"/>
      <c r="O36" s="87"/>
      <c r="P36" s="87"/>
      <c r="Q36" s="87"/>
      <c r="R36" s="87"/>
      <c r="S36" s="87"/>
      <c r="T36" s="87"/>
      <c r="U36" s="87"/>
      <c r="V36" s="87"/>
      <c r="W36" s="87"/>
    </row>
    <row r="37" spans="1:23" s="89" customFormat="1" ht="24.95" customHeight="1" x14ac:dyDescent="0.25">
      <c r="A37" s="256" t="s">
        <v>49</v>
      </c>
      <c r="B37" s="257">
        <v>321</v>
      </c>
      <c r="C37" s="258" t="s">
        <v>50</v>
      </c>
      <c r="D37" s="156" t="str">
        <f t="shared" si="0"/>
        <v/>
      </c>
      <c r="E37" s="187" t="str">
        <f>IF(SUM('[1]School 1:School 5'!E37:E37)&gt;0,SUM('[1]School 1:School 5'!E37:E37),"")</f>
        <v/>
      </c>
      <c r="F37" s="187" t="str">
        <f>IF(SUM('[1]School 1:School 5'!F37:F37)&gt;0,SUM('[1]School 1:School 5'!F37:F37),"")</f>
        <v/>
      </c>
      <c r="G37" s="187" t="str">
        <f>IF(SUM('[1]School 1:School 5'!G37:G37)&gt;0,SUM('[1]School 1:School 5'!G37:G37),"")</f>
        <v/>
      </c>
      <c r="H37" s="187" t="str">
        <f>IF(SUM('[1]School 1:School 5'!H37:H37)&gt;0,SUM('[1]School 1:School 5'!H37:H37),"")</f>
        <v/>
      </c>
      <c r="I37" s="187" t="str">
        <f>IF(SUM('[1]School 1:School 5'!I37:I37)&gt;0,SUM('[1]School 1:School 5'!I37:I37),"")</f>
        <v/>
      </c>
      <c r="J37" s="188" t="str">
        <f>IF(SUM('[1]School 1:School 5'!J37:J37)&gt;0,SUM('[1]School 1:School 5'!J37:J37),"")</f>
        <v/>
      </c>
      <c r="K37" s="190" t="str">
        <f>IF(SUM('[1]School 1:School 5'!K37:K37)&gt;0,SUM('[1]School 1:School 5'!K37:K37),"")</f>
        <v/>
      </c>
      <c r="M37" s="194"/>
      <c r="N37" s="194"/>
    </row>
    <row r="38" spans="1:23" s="89" customFormat="1" ht="24.95" customHeight="1" x14ac:dyDescent="0.25">
      <c r="A38" s="256" t="s">
        <v>51</v>
      </c>
      <c r="B38" s="257">
        <v>322</v>
      </c>
      <c r="C38" s="258" t="s">
        <v>52</v>
      </c>
      <c r="D38" s="156" t="str">
        <f t="shared" si="0"/>
        <v/>
      </c>
      <c r="E38" s="187" t="str">
        <f>IF(SUM('[1]School 1:School 5'!E38:E38)&gt;0,SUM('[1]School 1:School 5'!E38:E38),"")</f>
        <v/>
      </c>
      <c r="F38" s="187" t="str">
        <f>IF(SUM('[1]School 1:School 5'!F38:F38)&gt;0,SUM('[1]School 1:School 5'!F38:F38),"")</f>
        <v/>
      </c>
      <c r="G38" s="187" t="str">
        <f>IF(SUM('[1]School 1:School 5'!G38:G38)&gt;0,SUM('[1]School 1:School 5'!G38:G38),"")</f>
        <v/>
      </c>
      <c r="H38" s="187" t="str">
        <f>IF(SUM('[1]School 1:School 5'!H38:H38)&gt;0,SUM('[1]School 1:School 5'!H38:H38),"")</f>
        <v/>
      </c>
      <c r="I38" s="187" t="str">
        <f>IF(SUM('[1]School 1:School 5'!I38:I38)&gt;0,SUM('[1]School 1:School 5'!I38:I38),"")</f>
        <v/>
      </c>
      <c r="J38" s="188" t="str">
        <f>IF(SUM('[1]School 1:School 5'!J38:J38)&gt;0,SUM('[1]School 1:School 5'!J38:J38),"")</f>
        <v/>
      </c>
      <c r="K38" s="190" t="str">
        <f>IF(SUM('[1]School 1:School 5'!K38:K38)&gt;0,SUM('[1]School 1:School 5'!K38:K38),"")</f>
        <v/>
      </c>
      <c r="M38" s="194"/>
      <c r="N38" s="194"/>
    </row>
    <row r="39" spans="1:23" s="89" customFormat="1" ht="24.95" customHeight="1" x14ac:dyDescent="0.25">
      <c r="A39" s="256" t="s">
        <v>53</v>
      </c>
      <c r="B39" s="257">
        <v>345</v>
      </c>
      <c r="C39" s="258" t="s">
        <v>54</v>
      </c>
      <c r="D39" s="156" t="str">
        <f t="shared" si="0"/>
        <v/>
      </c>
      <c r="E39" s="187" t="str">
        <f>IF(SUM('[1]School 1:School 5'!E39:E39)&gt;0,SUM('[1]School 1:School 5'!E39:E39),"")</f>
        <v/>
      </c>
      <c r="F39" s="187" t="str">
        <f>IF(SUM('[1]School 1:School 5'!F39:F39)&gt;0,SUM('[1]School 1:School 5'!F39:F39),"")</f>
        <v/>
      </c>
      <c r="G39" s="187" t="str">
        <f>IF(SUM('[1]School 1:School 5'!G39:G39)&gt;0,SUM('[1]School 1:School 5'!G39:G39),"")</f>
        <v/>
      </c>
      <c r="H39" s="187" t="str">
        <f>IF(SUM('[1]School 1:School 5'!H39:H39)&gt;0,SUM('[1]School 1:School 5'!H39:H39),"")</f>
        <v/>
      </c>
      <c r="I39" s="187" t="str">
        <f>IF(SUM('[1]School 1:School 5'!I39:I39)&gt;0,SUM('[1]School 1:School 5'!I39:I39),"")</f>
        <v/>
      </c>
      <c r="J39" s="188" t="str">
        <f>IF(SUM('[1]School 1:School 5'!J39:J39)&gt;0,SUM('[1]School 1:School 5'!J39:J39),"")</f>
        <v/>
      </c>
      <c r="K39" s="190" t="str">
        <f>IF(SUM('[1]School 1:School 5'!K39:K39)&gt;0,SUM('[1]School 1:School 5'!K39:K39),"")</f>
        <v/>
      </c>
      <c r="M39" s="93"/>
      <c r="N39" s="93"/>
    </row>
    <row r="40" spans="1:23" s="89" customFormat="1" ht="24.95" customHeight="1" x14ac:dyDescent="0.25">
      <c r="A40" s="256" t="s">
        <v>55</v>
      </c>
      <c r="B40" s="257">
        <v>323</v>
      </c>
      <c r="C40" s="258" t="s">
        <v>56</v>
      </c>
      <c r="D40" s="156" t="str">
        <f t="shared" si="0"/>
        <v/>
      </c>
      <c r="E40" s="187" t="str">
        <f>IF(SUM('[1]School 1:School 5'!E40:E40)&gt;0,SUM('[1]School 1:School 5'!E40:E40),"")</f>
        <v/>
      </c>
      <c r="F40" s="187" t="str">
        <f>IF(SUM('[1]School 1:School 5'!F40:F40)&gt;0,SUM('[1]School 1:School 5'!F40:F40),"")</f>
        <v/>
      </c>
      <c r="G40" s="187" t="str">
        <f>IF(SUM('[1]School 1:School 5'!G40:G40)&gt;0,SUM('[1]School 1:School 5'!G40:G40),"")</f>
        <v/>
      </c>
      <c r="H40" s="187" t="str">
        <f>IF(SUM('[1]School 1:School 5'!H40:H40)&gt;0,SUM('[1]School 1:School 5'!H40:H40),"")</f>
        <v/>
      </c>
      <c r="I40" s="187" t="str">
        <f>IF(SUM('[1]School 1:School 5'!I40:I40)&gt;0,SUM('[1]School 1:School 5'!I40:I40),"")</f>
        <v/>
      </c>
      <c r="J40" s="188" t="str">
        <f>IF(SUM('[1]School 1:School 5'!J40:J40)&gt;0,SUM('[1]School 1:School 5'!J40:J40),"")</f>
        <v/>
      </c>
      <c r="K40" s="190" t="str">
        <f>IF(SUM('[1]School 1:School 5'!K40:K40)&gt;0,SUM('[1]School 1:School 5'!K40:K40),"")</f>
        <v/>
      </c>
      <c r="M40" s="92"/>
      <c r="N40" s="194" t="s">
        <v>176</v>
      </c>
    </row>
    <row r="41" spans="1:23" s="89" customFormat="1" ht="24.95" customHeight="1" x14ac:dyDescent="0.25">
      <c r="A41" s="256" t="s">
        <v>57</v>
      </c>
      <c r="B41" s="257">
        <v>324</v>
      </c>
      <c r="C41" s="258" t="s">
        <v>58</v>
      </c>
      <c r="D41" s="156" t="str">
        <f t="shared" si="0"/>
        <v/>
      </c>
      <c r="E41" s="187" t="str">
        <f>IF(SUM('[1]School 1:School 5'!E41:E41)&gt;0,SUM('[1]School 1:School 5'!E41:E41),"")</f>
        <v/>
      </c>
      <c r="F41" s="187" t="str">
        <f>IF(SUM('[1]School 1:School 5'!F41:F41)&gt;0,SUM('[1]School 1:School 5'!F41:F41),"")</f>
        <v/>
      </c>
      <c r="G41" s="187" t="str">
        <f>IF(SUM('[1]School 1:School 5'!G41:G41)&gt;0,SUM('[1]School 1:School 5'!G41:G41),"")</f>
        <v/>
      </c>
      <c r="H41" s="187" t="str">
        <f>IF(SUM('[1]School 1:School 5'!H41:H41)&gt;0,SUM('[1]School 1:School 5'!H41:H41),"")</f>
        <v/>
      </c>
      <c r="I41" s="187" t="str">
        <f>IF(SUM('[1]School 1:School 5'!I41:I41)&gt;0,SUM('[1]School 1:School 5'!I41:I41),"")</f>
        <v/>
      </c>
      <c r="J41" s="188" t="str">
        <f>IF(SUM('[1]School 1:School 5'!J41:J41)&gt;0,SUM('[1]School 1:School 5'!J41:J41),"")</f>
        <v/>
      </c>
      <c r="K41" s="190" t="str">
        <f>IF(SUM('[1]School 1:School 5'!K41:K41)&gt;0,SUM('[1]School 1:School 5'!K41:K41),"")</f>
        <v/>
      </c>
      <c r="M41" s="92"/>
      <c r="N41" s="194"/>
    </row>
    <row r="42" spans="1:23" s="89" customFormat="1" ht="24.95" customHeight="1" x14ac:dyDescent="0.25">
      <c r="A42" s="256" t="s">
        <v>59</v>
      </c>
      <c r="B42" s="257">
        <v>325</v>
      </c>
      <c r="C42" s="258" t="s">
        <v>60</v>
      </c>
      <c r="D42" s="156">
        <f t="shared" si="0"/>
        <v>338090.06</v>
      </c>
      <c r="E42" s="187">
        <f>IF(SUM('[1]School 1:School 5'!E42:E42)&gt;0,SUM('[1]School 1:School 5'!E42:E42),"")</f>
        <v>191873.69</v>
      </c>
      <c r="F42" s="187">
        <f>IF(SUM('[1]School 1:School 5'!F42:F42)&gt;0,SUM('[1]School 1:School 5'!F42:F42),"")</f>
        <v>69082.16</v>
      </c>
      <c r="G42" s="187">
        <f>IF(SUM('[1]School 1:School 5'!G42:G42)&gt;0,SUM('[1]School 1:School 5'!G42:G42),"")</f>
        <v>765.93000000000006</v>
      </c>
      <c r="H42" s="187">
        <f>IF(SUM('[1]School 1:School 5'!H42:H42)&gt;0,SUM('[1]School 1:School 5'!H42:H42),"")</f>
        <v>25300.959999999999</v>
      </c>
      <c r="I42" s="187">
        <f>IF(SUM('[1]School 1:School 5'!I42:I42)&gt;0,SUM('[1]School 1:School 5'!I42:I42),"")</f>
        <v>2510.8200000000002</v>
      </c>
      <c r="J42" s="188">
        <f>IF(SUM('[1]School 1:School 5'!J42:J42)&gt;0,SUM('[1]School 1:School 5'!J42:J42),"")</f>
        <v>6633.95</v>
      </c>
      <c r="K42" s="190">
        <f>IF(SUM('[1]School 1:School 5'!K42:K42)&gt;0,SUM('[1]School 1:School 5'!K42:K42),"")</f>
        <v>41922.550000000003</v>
      </c>
      <c r="M42" s="92"/>
      <c r="N42" s="194" t="s">
        <v>177</v>
      </c>
    </row>
    <row r="43" spans="1:23" s="89" customFormat="1" ht="24.95" customHeight="1" x14ac:dyDescent="0.25">
      <c r="A43" s="256" t="s">
        <v>61</v>
      </c>
      <c r="B43" s="257">
        <v>326</v>
      </c>
      <c r="C43" s="258" t="s">
        <v>62</v>
      </c>
      <c r="D43" s="156" t="str">
        <f t="shared" si="0"/>
        <v/>
      </c>
      <c r="E43" s="187" t="str">
        <f>IF(SUM('[1]School 1:School 5'!E43:E43)&gt;0,SUM('[1]School 1:School 5'!E43:E43),"")</f>
        <v/>
      </c>
      <c r="F43" s="187" t="str">
        <f>IF(SUM('[1]School 1:School 5'!F43:F43)&gt;0,SUM('[1]School 1:School 5'!F43:F43),"")</f>
        <v/>
      </c>
      <c r="G43" s="187" t="str">
        <f>IF(SUM('[1]School 1:School 5'!G43:G43)&gt;0,SUM('[1]School 1:School 5'!G43:G43),"")</f>
        <v/>
      </c>
      <c r="H43" s="187" t="str">
        <f>IF(SUM('[1]School 1:School 5'!H43:H43)&gt;0,SUM('[1]School 1:School 5'!H43:H43),"")</f>
        <v/>
      </c>
      <c r="I43" s="187" t="str">
        <f>IF(SUM('[1]School 1:School 5'!I43:I43)&gt;0,SUM('[1]School 1:School 5'!I43:I43),"")</f>
        <v/>
      </c>
      <c r="J43" s="188" t="str">
        <f>IF(SUM('[1]School 1:School 5'!J43:J43)&gt;0,SUM('[1]School 1:School 5'!J43:J43),"")</f>
        <v/>
      </c>
      <c r="K43" s="190" t="str">
        <f>IF(SUM('[1]School 1:School 5'!K43:K43)&gt;0,SUM('[1]School 1:School 5'!K43:K43),"")</f>
        <v/>
      </c>
      <c r="M43" s="92"/>
      <c r="N43" s="194"/>
    </row>
    <row r="44" spans="1:23" s="89" customFormat="1" ht="33" customHeight="1" x14ac:dyDescent="0.25">
      <c r="A44" s="256" t="s">
        <v>116</v>
      </c>
      <c r="B44" s="257">
        <v>359</v>
      </c>
      <c r="C44" s="258" t="s">
        <v>241</v>
      </c>
      <c r="D44" s="156" t="str">
        <f t="shared" si="0"/>
        <v/>
      </c>
      <c r="E44" s="187" t="str">
        <f>IF(SUM('[1]School 1:School 5'!E44:E44)&gt;0,SUM('[1]School 1:School 5'!E44:E44),"")</f>
        <v/>
      </c>
      <c r="F44" s="187" t="str">
        <f>IF(SUM('[1]School 1:School 5'!F44:F44)&gt;0,SUM('[1]School 1:School 5'!F44:F44),"")</f>
        <v/>
      </c>
      <c r="G44" s="187" t="str">
        <f>IF(SUM('[1]School 1:School 5'!G44:G44)&gt;0,SUM('[1]School 1:School 5'!G44:G44),"")</f>
        <v/>
      </c>
      <c r="H44" s="187" t="str">
        <f>IF(SUM('[1]School 1:School 5'!H44:H44)&gt;0,SUM('[1]School 1:School 5'!H44:H44),"")</f>
        <v/>
      </c>
      <c r="I44" s="187" t="str">
        <f>IF(SUM('[1]School 1:School 5'!I44:I44)&gt;0,SUM('[1]School 1:School 5'!I44:I44),"")</f>
        <v/>
      </c>
      <c r="J44" s="188" t="str">
        <f>IF(SUM('[1]School 1:School 5'!J44:J44)&gt;0,SUM('[1]School 1:School 5'!J44:J44),"")</f>
        <v/>
      </c>
      <c r="K44" s="190" t="str">
        <f>IF(SUM('[1]School 1:School 5'!K44:K44)&gt;0,SUM('[1]School 1:School 5'!K44:K44),"")</f>
        <v/>
      </c>
      <c r="M44" s="92"/>
      <c r="N44" s="194" t="s">
        <v>178</v>
      </c>
    </row>
    <row r="45" spans="1:23" s="89" customFormat="1" ht="24.95" customHeight="1" x14ac:dyDescent="0.25">
      <c r="A45" s="256" t="s">
        <v>63</v>
      </c>
      <c r="B45" s="257">
        <v>327</v>
      </c>
      <c r="C45" s="258" t="s">
        <v>64</v>
      </c>
      <c r="D45" s="156" t="str">
        <f t="shared" si="0"/>
        <v/>
      </c>
      <c r="E45" s="187" t="str">
        <f>IF(SUM('[1]School 1:School 5'!E45:E45)&gt;0,SUM('[1]School 1:School 5'!E45:E45),"")</f>
        <v/>
      </c>
      <c r="F45" s="187" t="str">
        <f>IF(SUM('[1]School 1:School 5'!F45:F45)&gt;0,SUM('[1]School 1:School 5'!F45:F45),"")</f>
        <v/>
      </c>
      <c r="G45" s="187" t="str">
        <f>IF(SUM('[1]School 1:School 5'!G45:G45)&gt;0,SUM('[1]School 1:School 5'!G45:G45),"")</f>
        <v/>
      </c>
      <c r="H45" s="187" t="str">
        <f>IF(SUM('[1]School 1:School 5'!H45:H45)&gt;0,SUM('[1]School 1:School 5'!H45:H45),"")</f>
        <v/>
      </c>
      <c r="I45" s="187" t="str">
        <f>IF(SUM('[1]School 1:School 5'!I45:I45)&gt;0,SUM('[1]School 1:School 5'!I45:I45),"")</f>
        <v/>
      </c>
      <c r="J45" s="188" t="str">
        <f>IF(SUM('[1]School 1:School 5'!J45:J45)&gt;0,SUM('[1]School 1:School 5'!J45:J45),"")</f>
        <v/>
      </c>
      <c r="K45" s="190" t="str">
        <f>IF(SUM('[1]School 1:School 5'!K45:K45)&gt;0,SUM('[1]School 1:School 5'!K45:K45),"")</f>
        <v/>
      </c>
      <c r="M45" s="92"/>
      <c r="N45" s="194"/>
    </row>
    <row r="46" spans="1:23" s="89" customFormat="1" ht="24.95" customHeight="1" x14ac:dyDescent="0.25">
      <c r="A46" s="256" t="s">
        <v>65</v>
      </c>
      <c r="B46" s="257">
        <v>328</v>
      </c>
      <c r="C46" s="258" t="s">
        <v>66</v>
      </c>
      <c r="D46" s="156" t="str">
        <f t="shared" si="0"/>
        <v/>
      </c>
      <c r="E46" s="187" t="str">
        <f>IF(SUM('[1]School 1:School 5'!E46:E46)&gt;0,SUM('[1]School 1:School 5'!E46:E46),"")</f>
        <v/>
      </c>
      <c r="F46" s="187" t="str">
        <f>IF(SUM('[1]School 1:School 5'!F46:F46)&gt;0,SUM('[1]School 1:School 5'!F46:F46),"")</f>
        <v/>
      </c>
      <c r="G46" s="187" t="str">
        <f>IF(SUM('[1]School 1:School 5'!G46:G46)&gt;0,SUM('[1]School 1:School 5'!G46:G46),"")</f>
        <v/>
      </c>
      <c r="H46" s="187" t="str">
        <f>IF(SUM('[1]School 1:School 5'!H46:H46)&gt;0,SUM('[1]School 1:School 5'!H46:H46),"")</f>
        <v/>
      </c>
      <c r="I46" s="187" t="str">
        <f>IF(SUM('[1]School 1:School 5'!I46:I46)&gt;0,SUM('[1]School 1:School 5'!I46:I46),"")</f>
        <v/>
      </c>
      <c r="J46" s="188" t="str">
        <f>IF(SUM('[1]School 1:School 5'!J46:J46)&gt;0,SUM('[1]School 1:School 5'!J46:J46),"")</f>
        <v/>
      </c>
      <c r="K46" s="190" t="str">
        <f>IF(SUM('[1]School 1:School 5'!K46:K46)&gt;0,SUM('[1]School 1:School 5'!K46:K46),"")</f>
        <v/>
      </c>
      <c r="M46" s="92"/>
      <c r="N46" s="194" t="s">
        <v>179</v>
      </c>
    </row>
    <row r="47" spans="1:23" s="89" customFormat="1" ht="24.95" customHeight="1" x14ac:dyDescent="0.25">
      <c r="A47" s="256" t="s">
        <v>67</v>
      </c>
      <c r="B47" s="257">
        <v>329</v>
      </c>
      <c r="C47" s="258" t="s">
        <v>68</v>
      </c>
      <c r="D47" s="156" t="str">
        <f t="shared" si="0"/>
        <v/>
      </c>
      <c r="E47" s="187" t="str">
        <f>IF(SUM('[1]School 1:School 5'!E47:E47)&gt;0,SUM('[1]School 1:School 5'!E47:E47),"")</f>
        <v/>
      </c>
      <c r="F47" s="187" t="str">
        <f>IF(SUM('[1]School 1:School 5'!F47:F47)&gt;0,SUM('[1]School 1:School 5'!F47:F47),"")</f>
        <v/>
      </c>
      <c r="G47" s="187" t="str">
        <f>IF(SUM('[1]School 1:School 5'!G47:G47)&gt;0,SUM('[1]School 1:School 5'!G47:G47),"")</f>
        <v/>
      </c>
      <c r="H47" s="187" t="str">
        <f>IF(SUM('[1]School 1:School 5'!H47:H47)&gt;0,SUM('[1]School 1:School 5'!H47:H47),"")</f>
        <v/>
      </c>
      <c r="I47" s="187" t="str">
        <f>IF(SUM('[1]School 1:School 5'!I47:I47)&gt;0,SUM('[1]School 1:School 5'!I47:I47),"")</f>
        <v/>
      </c>
      <c r="J47" s="188" t="str">
        <f>IF(SUM('[1]School 1:School 5'!J47:J47)&gt;0,SUM('[1]School 1:School 5'!J47:J47),"")</f>
        <v/>
      </c>
      <c r="K47" s="190" t="str">
        <f>IF(SUM('[1]School 1:School 5'!K47:K47)&gt;0,SUM('[1]School 1:School 5'!K47:K47),"")</f>
        <v/>
      </c>
      <c r="M47" s="92"/>
      <c r="N47" s="194"/>
    </row>
    <row r="48" spans="1:23" s="89" customFormat="1" ht="24.95" customHeight="1" x14ac:dyDescent="0.25">
      <c r="A48" s="256" t="s">
        <v>69</v>
      </c>
      <c r="B48" s="257">
        <v>330</v>
      </c>
      <c r="C48" s="258" t="s">
        <v>225</v>
      </c>
      <c r="D48" s="156">
        <f t="shared" si="0"/>
        <v>35812.519999999997</v>
      </c>
      <c r="E48" s="187">
        <f>IF(SUM('[1]School 1:School 5'!E48:E48)&gt;0,SUM('[1]School 1:School 5'!E48:E48),"")</f>
        <v>13697.5</v>
      </c>
      <c r="F48" s="187">
        <f>IF(SUM('[1]School 1:School 5'!F48:F48)&gt;0,SUM('[1]School 1:School 5'!F48:F48),"")</f>
        <v>3959.15</v>
      </c>
      <c r="G48" s="187">
        <f>IF(SUM('[1]School 1:School 5'!G48:G48)&gt;0,SUM('[1]School 1:School 5'!G48:G48),"")</f>
        <v>272.3</v>
      </c>
      <c r="H48" s="187">
        <f>IF(SUM('[1]School 1:School 5'!H48:H48)&gt;0,SUM('[1]School 1:School 5'!H48:H48),"")</f>
        <v>13056.57</v>
      </c>
      <c r="I48" s="187">
        <f>IF(SUM('[1]School 1:School 5'!I48:I48)&gt;0,SUM('[1]School 1:School 5'!I48:I48),"")</f>
        <v>315.05</v>
      </c>
      <c r="J48" s="188">
        <f>IF(SUM('[1]School 1:School 5'!J48:J48)&gt;0,SUM('[1]School 1:School 5'!J48:J48),"")</f>
        <v>746.05</v>
      </c>
      <c r="K48" s="190">
        <f>IF(SUM('[1]School 1:School 5'!K48:K48)&gt;0,SUM('[1]School 1:School 5'!K48:K48),"")</f>
        <v>3765.9</v>
      </c>
      <c r="M48" s="92"/>
      <c r="N48" s="150"/>
    </row>
    <row r="49" spans="1:14" s="89" customFormat="1" ht="24.95" customHeight="1" x14ac:dyDescent="0.25">
      <c r="A49" s="256" t="s">
        <v>72</v>
      </c>
      <c r="B49" s="257">
        <v>333</v>
      </c>
      <c r="C49" s="258" t="s">
        <v>73</v>
      </c>
      <c r="D49" s="156" t="str">
        <f t="shared" si="0"/>
        <v/>
      </c>
      <c r="E49" s="187" t="str">
        <f>IF(SUM('[1]School 1:School 5'!E49:E49)&gt;0,SUM('[1]School 1:School 5'!E49:E49),"")</f>
        <v/>
      </c>
      <c r="F49" s="187" t="str">
        <f>IF(SUM('[1]School 1:School 5'!F49:F49)&gt;0,SUM('[1]School 1:School 5'!F49:F49),"")</f>
        <v/>
      </c>
      <c r="G49" s="187" t="str">
        <f>IF(SUM('[1]School 1:School 5'!G49:G49)&gt;0,SUM('[1]School 1:School 5'!G49:G49),"")</f>
        <v/>
      </c>
      <c r="H49" s="187" t="str">
        <f>IF(SUM('[1]School 1:School 5'!H49:H49)&gt;0,SUM('[1]School 1:School 5'!H49:H49),"")</f>
        <v/>
      </c>
      <c r="I49" s="187" t="str">
        <f>IF(SUM('[1]School 1:School 5'!I49:I49)&gt;0,SUM('[1]School 1:School 5'!I49:I49),"")</f>
        <v/>
      </c>
      <c r="J49" s="188" t="str">
        <f>IF(SUM('[1]School 1:School 5'!J49:J49)&gt;0,SUM('[1]School 1:School 5'!J49:J49),"")</f>
        <v/>
      </c>
      <c r="K49" s="190" t="str">
        <f>IF(SUM('[1]School 1:School 5'!K49:K49)&gt;0,SUM('[1]School 1:School 5'!K49:K49),"")</f>
        <v/>
      </c>
      <c r="M49" s="92"/>
      <c r="N49" s="151" t="s">
        <v>134</v>
      </c>
    </row>
    <row r="50" spans="1:14" s="89" customFormat="1" ht="24.95" customHeight="1" x14ac:dyDescent="0.25">
      <c r="A50" s="256" t="s">
        <v>74</v>
      </c>
      <c r="B50" s="257">
        <v>334</v>
      </c>
      <c r="C50" s="258" t="s">
        <v>222</v>
      </c>
      <c r="D50" s="156" t="str">
        <f t="shared" si="0"/>
        <v/>
      </c>
      <c r="E50" s="187" t="str">
        <f>IF(SUM('[1]School 1:School 5'!E50:E50)&gt;0,SUM('[1]School 1:School 5'!E50:E50),"")</f>
        <v/>
      </c>
      <c r="F50" s="187" t="str">
        <f>IF(SUM('[1]School 1:School 5'!F50:F50)&gt;0,SUM('[1]School 1:School 5'!F50:F50),"")</f>
        <v/>
      </c>
      <c r="G50" s="187" t="str">
        <f>IF(SUM('[1]School 1:School 5'!G50:G50)&gt;0,SUM('[1]School 1:School 5'!G50:G50),"")</f>
        <v/>
      </c>
      <c r="H50" s="187" t="str">
        <f>IF(SUM('[1]School 1:School 5'!H50:H50)&gt;0,SUM('[1]School 1:School 5'!H50:H50),"")</f>
        <v/>
      </c>
      <c r="I50" s="187" t="str">
        <f>IF(SUM('[1]School 1:School 5'!I50:I50)&gt;0,SUM('[1]School 1:School 5'!I50:I50),"")</f>
        <v/>
      </c>
      <c r="J50" s="188" t="str">
        <f>IF(SUM('[1]School 1:School 5'!J50:J50)&gt;0,SUM('[1]School 1:School 5'!J50:J50),"")</f>
        <v/>
      </c>
      <c r="K50" s="190" t="str">
        <f>IF(SUM('[1]School 1:School 5'!K50:K50)&gt;0,SUM('[1]School 1:School 5'!K50:K50),"")</f>
        <v/>
      </c>
      <c r="M50" s="92"/>
      <c r="N50" s="150"/>
    </row>
    <row r="51" spans="1:14" s="89" customFormat="1" ht="24.95" customHeight="1" x14ac:dyDescent="0.25">
      <c r="A51" s="256" t="s">
        <v>75</v>
      </c>
      <c r="B51" s="257">
        <v>335</v>
      </c>
      <c r="C51" s="258" t="s">
        <v>210</v>
      </c>
      <c r="D51" s="156" t="str">
        <f t="shared" si="0"/>
        <v/>
      </c>
      <c r="E51" s="187" t="str">
        <f>IF(SUM('[1]School 1:School 5'!E51:E51)&gt;0,SUM('[1]School 1:School 5'!E51:E51),"")</f>
        <v/>
      </c>
      <c r="F51" s="187" t="str">
        <f>IF(SUM('[1]School 1:School 5'!F51:F51)&gt;0,SUM('[1]School 1:School 5'!F51:F51),"")</f>
        <v/>
      </c>
      <c r="G51" s="187" t="str">
        <f>IF(SUM('[1]School 1:School 5'!G51:G51)&gt;0,SUM('[1]School 1:School 5'!G51:G51),"")</f>
        <v/>
      </c>
      <c r="H51" s="187" t="str">
        <f>IF(SUM('[1]School 1:School 5'!H51:H51)&gt;0,SUM('[1]School 1:School 5'!H51:H51),"")</f>
        <v/>
      </c>
      <c r="I51" s="187" t="str">
        <f>IF(SUM('[1]School 1:School 5'!I51:I51)&gt;0,SUM('[1]School 1:School 5'!I51:I51),"")</f>
        <v/>
      </c>
      <c r="J51" s="188" t="str">
        <f>IF(SUM('[1]School 1:School 5'!J51:J51)&gt;0,SUM('[1]School 1:School 5'!J51:J51),"")</f>
        <v/>
      </c>
      <c r="K51" s="190" t="str">
        <f>IF(SUM('[1]School 1:School 5'!K51:K51)&gt;0,SUM('[1]School 1:School 5'!K51:K51),"")</f>
        <v/>
      </c>
      <c r="M51" s="151" t="s">
        <v>78</v>
      </c>
      <c r="N51" s="92"/>
    </row>
    <row r="52" spans="1:14" s="89" customFormat="1" ht="24.95" customHeight="1" x14ac:dyDescent="0.25">
      <c r="A52" s="256" t="s">
        <v>76</v>
      </c>
      <c r="B52" s="257">
        <v>336</v>
      </c>
      <c r="C52" s="258" t="s">
        <v>77</v>
      </c>
      <c r="D52" s="156" t="str">
        <f t="shared" si="0"/>
        <v/>
      </c>
      <c r="E52" s="187" t="str">
        <f>IF(SUM('[1]School 1:School 5'!E52:E52)&gt;0,SUM('[1]School 1:School 5'!E52:E52),"")</f>
        <v/>
      </c>
      <c r="F52" s="187" t="str">
        <f>IF(SUM('[1]School 1:School 5'!F52:F52)&gt;0,SUM('[1]School 1:School 5'!F52:F52),"")</f>
        <v/>
      </c>
      <c r="G52" s="187" t="str">
        <f>IF(SUM('[1]School 1:School 5'!G52:G52)&gt;0,SUM('[1]School 1:School 5'!G52:G52),"")</f>
        <v/>
      </c>
      <c r="H52" s="187" t="str">
        <f>IF(SUM('[1]School 1:School 5'!H52:H52)&gt;0,SUM('[1]School 1:School 5'!H52:H52),"")</f>
        <v/>
      </c>
      <c r="I52" s="187" t="str">
        <f>IF(SUM('[1]School 1:School 5'!I52:I52)&gt;0,SUM('[1]School 1:School 5'!I52:I52),"")</f>
        <v/>
      </c>
      <c r="J52" s="188" t="str">
        <f>IF(SUM('[1]School 1:School 5'!J52:J52)&gt;0,SUM('[1]School 1:School 5'!J52:J52),"")</f>
        <v/>
      </c>
      <c r="K52" s="190" t="str">
        <f>IF(SUM('[1]School 1:School 5'!K52:K52)&gt;0,SUM('[1]School 1:School 5'!K52:K52),"")</f>
        <v/>
      </c>
      <c r="M52" s="151"/>
      <c r="N52" s="92"/>
    </row>
    <row r="53" spans="1:14" s="89" customFormat="1" ht="24.95" customHeight="1" x14ac:dyDescent="0.25">
      <c r="A53" s="256" t="s">
        <v>79</v>
      </c>
      <c r="B53" s="257">
        <v>337</v>
      </c>
      <c r="C53" s="258" t="s">
        <v>226</v>
      </c>
      <c r="D53" s="156">
        <f t="shared" si="0"/>
        <v>7191.31</v>
      </c>
      <c r="E53" s="187">
        <f>IF(SUM('[1]School 1:School 5'!E53:E53)&gt;0,SUM('[1]School 1:School 5'!E53:E53),"")</f>
        <v>150</v>
      </c>
      <c r="F53" s="187">
        <f>IF(SUM('[1]School 1:School 5'!F53:F53)&gt;0,SUM('[1]School 1:School 5'!F53:F53),"")</f>
        <v>53.15</v>
      </c>
      <c r="G53" s="187">
        <f>IF(SUM('[1]School 1:School 5'!G53:G53)&gt;0,SUM('[1]School 1:School 5'!G53:G53),"")</f>
        <v>3104.64</v>
      </c>
      <c r="H53" s="187">
        <f>IF(SUM('[1]School 1:School 5'!H53:H53)&gt;0,SUM('[1]School 1:School 5'!H53:H53),"")</f>
        <v>709.5</v>
      </c>
      <c r="I53" s="187">
        <f>IF(SUM('[1]School 1:School 5'!I53:I53)&gt;0,SUM('[1]School 1:School 5'!I53:I53),"")</f>
        <v>2035.97</v>
      </c>
      <c r="J53" s="188" t="str">
        <f>IF(SUM('[1]School 1:School 5'!J53:J53)&gt;0,SUM('[1]School 1:School 5'!J53:J53),"")</f>
        <v/>
      </c>
      <c r="K53" s="190">
        <f>IF(SUM('[1]School 1:School 5'!K53:K53)&gt;0,SUM('[1]School 1:School 5'!K53:K53),"")</f>
        <v>1138.05</v>
      </c>
      <c r="M53" s="92"/>
      <c r="N53" s="92"/>
    </row>
    <row r="54" spans="1:14" s="89" customFormat="1" ht="24.95" customHeight="1" x14ac:dyDescent="0.25">
      <c r="A54" s="256" t="s">
        <v>81</v>
      </c>
      <c r="B54" s="257">
        <v>339</v>
      </c>
      <c r="C54" s="258" t="s">
        <v>82</v>
      </c>
      <c r="D54" s="156" t="str">
        <f t="shared" si="0"/>
        <v/>
      </c>
      <c r="E54" s="187" t="str">
        <f>IF(SUM('[1]School 1:School 5'!E54:E54)&gt;0,SUM('[1]School 1:School 5'!E54:E54),"")</f>
        <v/>
      </c>
      <c r="F54" s="187" t="str">
        <f>IF(SUM('[1]School 1:School 5'!F54:F54)&gt;0,SUM('[1]School 1:School 5'!F54:F54),"")</f>
        <v/>
      </c>
      <c r="G54" s="187" t="str">
        <f>IF(SUM('[1]School 1:School 5'!G54:G54)&gt;0,SUM('[1]School 1:School 5'!G54:G54),"")</f>
        <v/>
      </c>
      <c r="H54" s="187" t="str">
        <f>IF(SUM('[1]School 1:School 5'!H54:H54)&gt;0,SUM('[1]School 1:School 5'!H54:H54),"")</f>
        <v/>
      </c>
      <c r="I54" s="187" t="str">
        <f>IF(SUM('[1]School 1:School 5'!I54:I54)&gt;0,SUM('[1]School 1:School 5'!I54:I54),"")</f>
        <v/>
      </c>
      <c r="J54" s="188" t="str">
        <f>IF(SUM('[1]School 1:School 5'!J54:J54)&gt;0,SUM('[1]School 1:School 5'!J54:J54),"")</f>
        <v/>
      </c>
      <c r="K54" s="190" t="str">
        <f>IF(SUM('[1]School 1:School 5'!K54:K54)&gt;0,SUM('[1]School 1:School 5'!K54:K54),"")</f>
        <v/>
      </c>
      <c r="M54" s="92"/>
      <c r="N54" s="92"/>
    </row>
    <row r="55" spans="1:14" s="89" customFormat="1" ht="24.95" customHeight="1" x14ac:dyDescent="0.25">
      <c r="A55" s="256" t="s">
        <v>83</v>
      </c>
      <c r="B55" s="257">
        <v>340</v>
      </c>
      <c r="C55" s="258" t="s">
        <v>84</v>
      </c>
      <c r="D55" s="156" t="str">
        <f t="shared" si="0"/>
        <v/>
      </c>
      <c r="E55" s="187" t="str">
        <f>IF(SUM('[1]School 1:School 5'!E55:E55)&gt;0,SUM('[1]School 1:School 5'!E55:E55),"")</f>
        <v/>
      </c>
      <c r="F55" s="187" t="str">
        <f>IF(SUM('[1]School 1:School 5'!F55:F55)&gt;0,SUM('[1]School 1:School 5'!F55:F55),"")</f>
        <v/>
      </c>
      <c r="G55" s="187" t="str">
        <f>IF(SUM('[1]School 1:School 5'!G55:G55)&gt;0,SUM('[1]School 1:School 5'!G55:G55),"")</f>
        <v/>
      </c>
      <c r="H55" s="187" t="str">
        <f>IF(SUM('[1]School 1:School 5'!H55:H55)&gt;0,SUM('[1]School 1:School 5'!H55:H55),"")</f>
        <v/>
      </c>
      <c r="I55" s="187" t="str">
        <f>IF(SUM('[1]School 1:School 5'!I55:I55)&gt;0,SUM('[1]School 1:School 5'!I55:I55),"")</f>
        <v/>
      </c>
      <c r="J55" s="188" t="str">
        <f>IF(SUM('[1]School 1:School 5'!J55:J55)&gt;0,SUM('[1]School 1:School 5'!J55:J55),"")</f>
        <v/>
      </c>
      <c r="K55" s="190" t="str">
        <f>IF(SUM('[1]School 1:School 5'!K55:K55)&gt;0,SUM('[1]School 1:School 5'!K55:K55),"")</f>
        <v/>
      </c>
      <c r="M55" s="92"/>
      <c r="N55" s="92"/>
    </row>
    <row r="56" spans="1:14" s="89" customFormat="1" ht="24.95" customHeight="1" x14ac:dyDescent="0.25">
      <c r="A56" s="256" t="s">
        <v>212</v>
      </c>
      <c r="B56" s="257">
        <v>373</v>
      </c>
      <c r="C56" s="258" t="s">
        <v>214</v>
      </c>
      <c r="D56" s="156" t="str">
        <f t="shared" si="0"/>
        <v/>
      </c>
      <c r="E56" s="187" t="str">
        <f>IF(SUM('[1]School 1:School 5'!E56:E56)&gt;0,SUM('[1]School 1:School 5'!E56:E56),"")</f>
        <v/>
      </c>
      <c r="F56" s="187" t="str">
        <f>IF(SUM('[1]School 1:School 5'!F56:F56)&gt;0,SUM('[1]School 1:School 5'!F56:F56),"")</f>
        <v/>
      </c>
      <c r="G56" s="187" t="str">
        <f>IF(SUM('[1]School 1:School 5'!G56:G56)&gt;0,SUM('[1]School 1:School 5'!G56:G56),"")</f>
        <v/>
      </c>
      <c r="H56" s="187" t="str">
        <f>IF(SUM('[1]School 1:School 5'!H56:H56)&gt;0,SUM('[1]School 1:School 5'!H56:H56),"")</f>
        <v/>
      </c>
      <c r="I56" s="187" t="str">
        <f>IF(SUM('[1]School 1:School 5'!I56:I56)&gt;0,SUM('[1]School 1:School 5'!I56:I56),"")</f>
        <v/>
      </c>
      <c r="J56" s="188" t="str">
        <f>IF(SUM('[1]School 1:School 5'!J56:J56)&gt;0,SUM('[1]School 1:School 5'!J56:J56),"")</f>
        <v/>
      </c>
      <c r="K56" s="190" t="str">
        <f>IF(SUM('[1]School 1:School 5'!K56:K56)&gt;0,SUM('[1]School 1:School 5'!K56:K56),"")</f>
        <v/>
      </c>
      <c r="M56" s="92"/>
      <c r="N56" s="92"/>
    </row>
    <row r="57" spans="1:14" s="89" customFormat="1" ht="24.95" customHeight="1" x14ac:dyDescent="0.25">
      <c r="A57" s="256" t="s">
        <v>87</v>
      </c>
      <c r="B57" s="257">
        <v>342</v>
      </c>
      <c r="C57" s="258" t="s">
        <v>88</v>
      </c>
      <c r="D57" s="156" t="str">
        <f t="shared" si="0"/>
        <v/>
      </c>
      <c r="E57" s="187" t="str">
        <f>IF(SUM('[1]School 1:School 5'!E57:E57)&gt;0,SUM('[1]School 1:School 5'!E57:E57),"")</f>
        <v/>
      </c>
      <c r="F57" s="187" t="str">
        <f>IF(SUM('[1]School 1:School 5'!F57:F57)&gt;0,SUM('[1]School 1:School 5'!F57:F57),"")</f>
        <v/>
      </c>
      <c r="G57" s="187" t="str">
        <f>IF(SUM('[1]School 1:School 5'!G57:G57)&gt;0,SUM('[1]School 1:School 5'!G57:G57),"")</f>
        <v/>
      </c>
      <c r="H57" s="187" t="str">
        <f>IF(SUM('[1]School 1:School 5'!H57:H57)&gt;0,SUM('[1]School 1:School 5'!H57:H57),"")</f>
        <v/>
      </c>
      <c r="I57" s="187" t="str">
        <f>IF(SUM('[1]School 1:School 5'!I57:I57)&gt;0,SUM('[1]School 1:School 5'!I57:I57),"")</f>
        <v/>
      </c>
      <c r="J57" s="188" t="str">
        <f>IF(SUM('[1]School 1:School 5'!J57:J57)&gt;0,SUM('[1]School 1:School 5'!J57:J57),"")</f>
        <v/>
      </c>
      <c r="K57" s="190" t="str">
        <f>IF(SUM('[1]School 1:School 5'!K57:K57)&gt;0,SUM('[1]School 1:School 5'!K57:K57),"")</f>
        <v/>
      </c>
      <c r="M57" s="92"/>
      <c r="N57" s="92"/>
    </row>
    <row r="58" spans="1:14" s="89" customFormat="1" ht="24.95" customHeight="1" x14ac:dyDescent="0.25">
      <c r="A58" s="256" t="s">
        <v>89</v>
      </c>
      <c r="B58" s="257">
        <v>343</v>
      </c>
      <c r="C58" s="258" t="s">
        <v>90</v>
      </c>
      <c r="D58" s="156" t="str">
        <f t="shared" si="0"/>
        <v/>
      </c>
      <c r="E58" s="187" t="str">
        <f>IF(SUM('[1]School 1:School 5'!E58:E58)&gt;0,SUM('[1]School 1:School 5'!E58:E58),"")</f>
        <v/>
      </c>
      <c r="F58" s="187" t="str">
        <f>IF(SUM('[1]School 1:School 5'!F58:F58)&gt;0,SUM('[1]School 1:School 5'!F58:F58),"")</f>
        <v/>
      </c>
      <c r="G58" s="187" t="str">
        <f>IF(SUM('[1]School 1:School 5'!G58:G58)&gt;0,SUM('[1]School 1:School 5'!G58:G58),"")</f>
        <v/>
      </c>
      <c r="H58" s="187" t="str">
        <f>IF(SUM('[1]School 1:School 5'!H58:H58)&gt;0,SUM('[1]School 1:School 5'!H58:H58),"")</f>
        <v/>
      </c>
      <c r="I58" s="187" t="str">
        <f>IF(SUM('[1]School 1:School 5'!I58:I58)&gt;0,SUM('[1]School 1:School 5'!I58:I58),"")</f>
        <v/>
      </c>
      <c r="J58" s="188" t="str">
        <f>IF(SUM('[1]School 1:School 5'!J58:J58)&gt;0,SUM('[1]School 1:School 5'!J58:J58),"")</f>
        <v/>
      </c>
      <c r="K58" s="190" t="str">
        <f>IF(SUM('[1]School 1:School 5'!K58:K58)&gt;0,SUM('[1]School 1:School 5'!K58:K58),"")</f>
        <v/>
      </c>
      <c r="M58" s="92"/>
      <c r="N58" s="92"/>
    </row>
    <row r="59" spans="1:14" s="89" customFormat="1" ht="24.95" customHeight="1" x14ac:dyDescent="0.25">
      <c r="A59" s="256" t="s">
        <v>91</v>
      </c>
      <c r="B59" s="257">
        <v>344</v>
      </c>
      <c r="C59" s="258" t="s">
        <v>92</v>
      </c>
      <c r="D59" s="156" t="str">
        <f t="shared" si="0"/>
        <v/>
      </c>
      <c r="E59" s="187" t="str">
        <f>IF(SUM('[1]School 1:School 5'!E59:E59)&gt;0,SUM('[1]School 1:School 5'!E59:E59),"")</f>
        <v/>
      </c>
      <c r="F59" s="187" t="str">
        <f>IF(SUM('[1]School 1:School 5'!F59:F59)&gt;0,SUM('[1]School 1:School 5'!F59:F59),"")</f>
        <v/>
      </c>
      <c r="G59" s="187" t="str">
        <f>IF(SUM('[1]School 1:School 5'!G59:G59)&gt;0,SUM('[1]School 1:School 5'!G59:G59),"")</f>
        <v/>
      </c>
      <c r="H59" s="187" t="str">
        <f>IF(SUM('[1]School 1:School 5'!H59:H59)&gt;0,SUM('[1]School 1:School 5'!H59:H59),"")</f>
        <v/>
      </c>
      <c r="I59" s="187" t="str">
        <f>IF(SUM('[1]School 1:School 5'!I59:I59)&gt;0,SUM('[1]School 1:School 5'!I59:I59),"")</f>
        <v/>
      </c>
      <c r="J59" s="188" t="str">
        <f>IF(SUM('[1]School 1:School 5'!J59:J59)&gt;0,SUM('[1]School 1:School 5'!J59:J59),"")</f>
        <v/>
      </c>
      <c r="K59" s="190" t="str">
        <f>IF(SUM('[1]School 1:School 5'!K59:K59)&gt;0,SUM('[1]School 1:School 5'!K59:K59),"")</f>
        <v/>
      </c>
      <c r="M59" s="92"/>
      <c r="N59" s="92"/>
    </row>
    <row r="60" spans="1:14" s="88" customFormat="1" ht="24.95" customHeight="1" x14ac:dyDescent="0.25">
      <c r="A60" s="256" t="s">
        <v>93</v>
      </c>
      <c r="B60" s="257">
        <v>346</v>
      </c>
      <c r="C60" s="258" t="s">
        <v>94</v>
      </c>
      <c r="D60" s="156" t="str">
        <f t="shared" si="0"/>
        <v/>
      </c>
      <c r="E60" s="187" t="str">
        <f>IF(SUM('[1]School 1:School 5'!E60:E60)&gt;0,SUM('[1]School 1:School 5'!E60:E60),"")</f>
        <v/>
      </c>
      <c r="F60" s="187" t="str">
        <f>IF(SUM('[1]School 1:School 5'!F60:F60)&gt;0,SUM('[1]School 1:School 5'!F60:F60),"")</f>
        <v/>
      </c>
      <c r="G60" s="187" t="str">
        <f>IF(SUM('[1]School 1:School 5'!G60:G60)&gt;0,SUM('[1]School 1:School 5'!G60:G60),"")</f>
        <v/>
      </c>
      <c r="H60" s="187" t="str">
        <f>IF(SUM('[1]School 1:School 5'!H60:H60)&gt;0,SUM('[1]School 1:School 5'!H60:H60),"")</f>
        <v/>
      </c>
      <c r="I60" s="187" t="str">
        <f>IF(SUM('[1]School 1:School 5'!I60:I60)&gt;0,SUM('[1]School 1:School 5'!I60:I60),"")</f>
        <v/>
      </c>
      <c r="J60" s="188" t="str">
        <f>IF(SUM('[1]School 1:School 5'!J60:J60)&gt;0,SUM('[1]School 1:School 5'!J60:J60),"")</f>
        <v/>
      </c>
      <c r="K60" s="190" t="str">
        <f>IF(SUM('[1]School 1:School 5'!K60:K60)&gt;0,SUM('[1]School 1:School 5'!K60:K60),"")</f>
        <v/>
      </c>
      <c r="M60" s="92"/>
      <c r="N60" s="38"/>
    </row>
    <row r="61" spans="1:14" ht="24.95" customHeight="1" x14ac:dyDescent="0.25">
      <c r="A61" s="256" t="s">
        <v>95</v>
      </c>
      <c r="B61" s="257">
        <v>347</v>
      </c>
      <c r="C61" s="258" t="s">
        <v>227</v>
      </c>
      <c r="D61" s="156" t="str">
        <f t="shared" si="0"/>
        <v/>
      </c>
      <c r="E61" s="187" t="str">
        <f>IF(SUM('[1]School 1:School 5'!E61:E61)&gt;0,SUM('[1]School 1:School 5'!E61:E61),"")</f>
        <v/>
      </c>
      <c r="F61" s="187" t="str">
        <f>IF(SUM('[1]School 1:School 5'!F61:F61)&gt;0,SUM('[1]School 1:School 5'!F61:F61),"")</f>
        <v/>
      </c>
      <c r="G61" s="187" t="str">
        <f>IF(SUM('[1]School 1:School 5'!G61:G61)&gt;0,SUM('[1]School 1:School 5'!G61:G61),"")</f>
        <v/>
      </c>
      <c r="H61" s="187" t="str">
        <f>IF(SUM('[1]School 1:School 5'!H61:H61)&gt;0,SUM('[1]School 1:School 5'!H61:H61),"")</f>
        <v/>
      </c>
      <c r="I61" s="187" t="str">
        <f>IF(SUM('[1]School 1:School 5'!I61:I61)&gt;0,SUM('[1]School 1:School 5'!I61:I61),"")</f>
        <v/>
      </c>
      <c r="J61" s="188" t="str">
        <f>IF(SUM('[1]School 1:School 5'!J61:J61)&gt;0,SUM('[1]School 1:School 5'!J61:J61),"")</f>
        <v/>
      </c>
      <c r="K61" s="190" t="str">
        <f>IF(SUM('[1]School 1:School 5'!K61:K61)&gt;0,SUM('[1]School 1:School 5'!K61:K61),"")</f>
        <v/>
      </c>
      <c r="L61" s="62"/>
      <c r="M61" s="38"/>
    </row>
    <row r="62" spans="1:14" ht="24.95" customHeight="1" x14ac:dyDescent="0.25">
      <c r="A62" s="256" t="s">
        <v>115</v>
      </c>
      <c r="B62" s="257">
        <v>358</v>
      </c>
      <c r="C62" s="258" t="s">
        <v>216</v>
      </c>
      <c r="D62" s="156">
        <f t="shared" si="0"/>
        <v>228003.98</v>
      </c>
      <c r="E62" s="187">
        <f>IF(SUM('[1]School 1:School 5'!E62:E62)&gt;0,SUM('[1]School 1:School 5'!E62:E62),"")</f>
        <v>125725.92</v>
      </c>
      <c r="F62" s="187">
        <f>IF(SUM('[1]School 1:School 5'!F62:F62)&gt;0,SUM('[1]School 1:School 5'!F62:F62),"")</f>
        <v>39944.800000000003</v>
      </c>
      <c r="G62" s="187">
        <f>IF(SUM('[1]School 1:School 5'!G62:G62)&gt;0,SUM('[1]School 1:School 5'!G62:G62),"")</f>
        <v>3454.12</v>
      </c>
      <c r="H62" s="187">
        <f>IF(SUM('[1]School 1:School 5'!H62:H62)&gt;0,SUM('[1]School 1:School 5'!H62:H62),"")</f>
        <v>20680.84</v>
      </c>
      <c r="I62" s="187" t="str">
        <f>IF(SUM('[1]School 1:School 5'!I62:I62)&gt;0,SUM('[1]School 1:School 5'!I62:I62),"")</f>
        <v/>
      </c>
      <c r="J62" s="188">
        <f>IF(SUM('[1]School 1:School 5'!J62:J62)&gt;0,SUM('[1]School 1:School 5'!J62:J62),"")</f>
        <v>9989.9500000000007</v>
      </c>
      <c r="K62" s="190">
        <f>IF(SUM('[1]School 1:School 5'!K62:K62)&gt;0,SUM('[1]School 1:School 5'!K62:K62),"")</f>
        <v>28208.35</v>
      </c>
      <c r="L62" s="62"/>
    </row>
    <row r="63" spans="1:14" ht="24.95" customHeight="1" x14ac:dyDescent="0.25">
      <c r="A63" s="256" t="s">
        <v>96</v>
      </c>
      <c r="B63" s="257">
        <v>348</v>
      </c>
      <c r="C63" s="258" t="s">
        <v>97</v>
      </c>
      <c r="D63" s="156" t="str">
        <f t="shared" si="0"/>
        <v/>
      </c>
      <c r="E63" s="187" t="str">
        <f>IF(SUM('[1]School 1:School 5'!E63:E63)&gt;0,SUM('[1]School 1:School 5'!E63:E63),"")</f>
        <v/>
      </c>
      <c r="F63" s="187" t="str">
        <f>IF(SUM('[1]School 1:School 5'!F63:F63)&gt;0,SUM('[1]School 1:School 5'!F63:F63),"")</f>
        <v/>
      </c>
      <c r="G63" s="187" t="str">
        <f>IF(SUM('[1]School 1:School 5'!G63:G63)&gt;0,SUM('[1]School 1:School 5'!G63:G63),"")</f>
        <v/>
      </c>
      <c r="H63" s="187" t="str">
        <f>IF(SUM('[1]School 1:School 5'!H63:H63)&gt;0,SUM('[1]School 1:School 5'!H63:H63),"")</f>
        <v/>
      </c>
      <c r="I63" s="187" t="str">
        <f>IF(SUM('[1]School 1:School 5'!I63:I63)&gt;0,SUM('[1]School 1:School 5'!I63:I63),"")</f>
        <v/>
      </c>
      <c r="J63" s="188" t="str">
        <f>IF(SUM('[1]School 1:School 5'!J63:J63)&gt;0,SUM('[1]School 1:School 5'!J63:J63),"")</f>
        <v/>
      </c>
      <c r="K63" s="190" t="str">
        <f>IF(SUM('[1]School 1:School 5'!K63:K63)&gt;0,SUM('[1]School 1:School 5'!K63:K63),"")</f>
        <v/>
      </c>
      <c r="L63" s="62"/>
    </row>
    <row r="64" spans="1:14" ht="24.95" customHeight="1" x14ac:dyDescent="0.25">
      <c r="A64" s="256" t="s">
        <v>98</v>
      </c>
      <c r="B64" s="257">
        <v>349</v>
      </c>
      <c r="C64" s="258" t="s">
        <v>99</v>
      </c>
      <c r="D64" s="156" t="str">
        <f t="shared" si="0"/>
        <v/>
      </c>
      <c r="E64" s="187" t="str">
        <f>IF(SUM('[1]School 1:School 5'!E64:E64)&gt;0,SUM('[1]School 1:School 5'!E64:E64),"")</f>
        <v/>
      </c>
      <c r="F64" s="187" t="str">
        <f>IF(SUM('[1]School 1:School 5'!F64:F64)&gt;0,SUM('[1]School 1:School 5'!F64:F64),"")</f>
        <v/>
      </c>
      <c r="G64" s="187" t="str">
        <f>IF(SUM('[1]School 1:School 5'!G64:G64)&gt;0,SUM('[1]School 1:School 5'!G64:G64),"")</f>
        <v/>
      </c>
      <c r="H64" s="187" t="str">
        <f>IF(SUM('[1]School 1:School 5'!H64:H64)&gt;0,SUM('[1]School 1:School 5'!H64:H64),"")</f>
        <v/>
      </c>
      <c r="I64" s="187" t="str">
        <f>IF(SUM('[1]School 1:School 5'!I64:I64)&gt;0,SUM('[1]School 1:School 5'!I64:I64),"")</f>
        <v/>
      </c>
      <c r="J64" s="188" t="str">
        <f>IF(SUM('[1]School 1:School 5'!J64:J64)&gt;0,SUM('[1]School 1:School 5'!J64:J64),"")</f>
        <v/>
      </c>
      <c r="K64" s="190" t="str">
        <f>IF(SUM('[1]School 1:School 5'!K64:K64)&gt;0,SUM('[1]School 1:School 5'!K64:K64),"")</f>
        <v/>
      </c>
      <c r="L64" s="62"/>
    </row>
    <row r="65" spans="1:12" ht="24.95" customHeight="1" x14ac:dyDescent="0.25">
      <c r="A65" s="256" t="s">
        <v>80</v>
      </c>
      <c r="B65" s="257">
        <v>338</v>
      </c>
      <c r="C65" s="258" t="s">
        <v>217</v>
      </c>
      <c r="D65" s="156" t="str">
        <f t="shared" si="0"/>
        <v/>
      </c>
      <c r="E65" s="187" t="str">
        <f>IF(SUM('[1]School 1:School 5'!E65:E65)&gt;0,SUM('[1]School 1:School 5'!E65:E65),"")</f>
        <v/>
      </c>
      <c r="F65" s="187" t="str">
        <f>IF(SUM('[1]School 1:School 5'!F65:F65)&gt;0,SUM('[1]School 1:School 5'!F65:F65),"")</f>
        <v/>
      </c>
      <c r="G65" s="187" t="str">
        <f>IF(SUM('[1]School 1:School 5'!G65:G65)&gt;0,SUM('[1]School 1:School 5'!G65:G65),"")</f>
        <v/>
      </c>
      <c r="H65" s="187" t="str">
        <f>IF(SUM('[1]School 1:School 5'!H65:H65)&gt;0,SUM('[1]School 1:School 5'!H65:H65),"")</f>
        <v/>
      </c>
      <c r="I65" s="187" t="str">
        <f>IF(SUM('[1]School 1:School 5'!I65:I65)&gt;0,SUM('[1]School 1:School 5'!I65:I65),"")</f>
        <v/>
      </c>
      <c r="J65" s="188" t="str">
        <f>IF(SUM('[1]School 1:School 5'!J65:J65)&gt;0,SUM('[1]School 1:School 5'!J65:J65),"")</f>
        <v/>
      </c>
      <c r="K65" s="190" t="str">
        <f>IF(SUM('[1]School 1:School 5'!K65:K65)&gt;0,SUM('[1]School 1:School 5'!K65:K65),"")</f>
        <v/>
      </c>
      <c r="L65" s="62"/>
    </row>
    <row r="66" spans="1:12" ht="24.95" customHeight="1" x14ac:dyDescent="0.25">
      <c r="A66" s="256" t="s">
        <v>102</v>
      </c>
      <c r="B66" s="257">
        <v>351</v>
      </c>
      <c r="C66" s="258" t="s">
        <v>218</v>
      </c>
      <c r="D66" s="156" t="str">
        <f t="shared" si="0"/>
        <v/>
      </c>
      <c r="E66" s="187" t="str">
        <f>IF(SUM('[1]School 1:School 5'!E66:E66)&gt;0,SUM('[1]School 1:School 5'!E66:E66),"")</f>
        <v/>
      </c>
      <c r="F66" s="187" t="str">
        <f>IF(SUM('[1]School 1:School 5'!F66:F66)&gt;0,SUM('[1]School 1:School 5'!F66:F66),"")</f>
        <v/>
      </c>
      <c r="G66" s="187" t="str">
        <f>IF(SUM('[1]School 1:School 5'!G66:G66)&gt;0,SUM('[1]School 1:School 5'!G66:G66),"")</f>
        <v/>
      </c>
      <c r="H66" s="187" t="str">
        <f>IF(SUM('[1]School 1:School 5'!H66:H66)&gt;0,SUM('[1]School 1:School 5'!H66:H66),"")</f>
        <v/>
      </c>
      <c r="I66" s="187" t="str">
        <f>IF(SUM('[1]School 1:School 5'!I66:I66)&gt;0,SUM('[1]School 1:School 5'!I66:I66),"")</f>
        <v/>
      </c>
      <c r="J66" s="188" t="str">
        <f>IF(SUM('[1]School 1:School 5'!J66:J66)&gt;0,SUM('[1]School 1:School 5'!J66:J66),"")</f>
        <v/>
      </c>
      <c r="K66" s="190" t="str">
        <f>IF(SUM('[1]School 1:School 5'!K66:K66)&gt;0,SUM('[1]School 1:School 5'!K66:K66),"")</f>
        <v/>
      </c>
      <c r="L66" s="62"/>
    </row>
    <row r="67" spans="1:12" ht="24.95" customHeight="1" x14ac:dyDescent="0.25">
      <c r="A67" s="256" t="s">
        <v>103</v>
      </c>
      <c r="B67" s="257">
        <v>352</v>
      </c>
      <c r="C67" s="258" t="s">
        <v>104</v>
      </c>
      <c r="D67" s="156" t="str">
        <f t="shared" si="0"/>
        <v/>
      </c>
      <c r="E67" s="187" t="str">
        <f>IF(SUM('[1]School 1:School 5'!E67:E67)&gt;0,SUM('[1]School 1:School 5'!E67:E67),"")</f>
        <v/>
      </c>
      <c r="F67" s="187" t="str">
        <f>IF(SUM('[1]School 1:School 5'!F67:F67)&gt;0,SUM('[1]School 1:School 5'!F67:F67),"")</f>
        <v/>
      </c>
      <c r="G67" s="187" t="str">
        <f>IF(SUM('[1]School 1:School 5'!G67:G67)&gt;0,SUM('[1]School 1:School 5'!G67:G67),"")</f>
        <v/>
      </c>
      <c r="H67" s="187" t="str">
        <f>IF(SUM('[1]School 1:School 5'!H67:H67)&gt;0,SUM('[1]School 1:School 5'!H67:H67),"")</f>
        <v/>
      </c>
      <c r="I67" s="187" t="str">
        <f>IF(SUM('[1]School 1:School 5'!I67:I67)&gt;0,SUM('[1]School 1:School 5'!I67:I67),"")</f>
        <v/>
      </c>
      <c r="J67" s="188" t="str">
        <f>IF(SUM('[1]School 1:School 5'!J67:J67)&gt;0,SUM('[1]School 1:School 5'!J67:J67),"")</f>
        <v/>
      </c>
      <c r="K67" s="190" t="str">
        <f>IF(SUM('[1]School 1:School 5'!K67:K67)&gt;0,SUM('[1]School 1:School 5'!K67:K67),"")</f>
        <v/>
      </c>
      <c r="L67" s="62"/>
    </row>
    <row r="68" spans="1:12" ht="24.95" customHeight="1" x14ac:dyDescent="0.25">
      <c r="A68" s="256" t="s">
        <v>105</v>
      </c>
      <c r="B68" s="257">
        <v>353</v>
      </c>
      <c r="C68" s="258" t="s">
        <v>228</v>
      </c>
      <c r="D68" s="156" t="str">
        <f t="shared" si="0"/>
        <v/>
      </c>
      <c r="E68" s="187" t="str">
        <f>IF(SUM('[1]School 1:School 5'!E68:E68)&gt;0,SUM('[1]School 1:School 5'!E68:E68),"")</f>
        <v/>
      </c>
      <c r="F68" s="187" t="str">
        <f>IF(SUM('[1]School 1:School 5'!F68:F68)&gt;0,SUM('[1]School 1:School 5'!F68:F68),"")</f>
        <v/>
      </c>
      <c r="G68" s="187" t="str">
        <f>IF(SUM('[1]School 1:School 5'!G68:G68)&gt;0,SUM('[1]School 1:School 5'!G68:G68),"")</f>
        <v/>
      </c>
      <c r="H68" s="187" t="str">
        <f>IF(SUM('[1]School 1:School 5'!H68:H68)&gt;0,SUM('[1]School 1:School 5'!H68:H68),"")</f>
        <v/>
      </c>
      <c r="I68" s="187" t="str">
        <f>IF(SUM('[1]School 1:School 5'!I68:I68)&gt;0,SUM('[1]School 1:School 5'!I68:I68),"")</f>
        <v/>
      </c>
      <c r="J68" s="188" t="str">
        <f>IF(SUM('[1]School 1:School 5'!J68:J68)&gt;0,SUM('[1]School 1:School 5'!J68:J68),"")</f>
        <v/>
      </c>
      <c r="K68" s="190" t="str">
        <f>IF(SUM('[1]School 1:School 5'!K68:K68)&gt;0,SUM('[1]School 1:School 5'!K68:K68),"")</f>
        <v/>
      </c>
      <c r="L68" s="62"/>
    </row>
    <row r="69" spans="1:12" ht="24.95" customHeight="1" x14ac:dyDescent="0.25">
      <c r="A69" s="256" t="s">
        <v>107</v>
      </c>
      <c r="B69" s="257">
        <v>354</v>
      </c>
      <c r="C69" s="258" t="s">
        <v>108</v>
      </c>
      <c r="D69" s="156" t="str">
        <f t="shared" si="0"/>
        <v/>
      </c>
      <c r="E69" s="187" t="str">
        <f>IF(SUM('[1]School 1:School 5'!E69:E69)&gt;0,SUM('[1]School 1:School 5'!E69:E69),"")</f>
        <v/>
      </c>
      <c r="F69" s="187" t="str">
        <f>IF(SUM('[1]School 1:School 5'!F69:F69)&gt;0,SUM('[1]School 1:School 5'!F69:F69),"")</f>
        <v/>
      </c>
      <c r="G69" s="187" t="str">
        <f>IF(SUM('[1]School 1:School 5'!G69:G69)&gt;0,SUM('[1]School 1:School 5'!G69:G69),"")</f>
        <v/>
      </c>
      <c r="H69" s="187" t="str">
        <f>IF(SUM('[1]School 1:School 5'!H69:H69)&gt;0,SUM('[1]School 1:School 5'!H69:H69),"")</f>
        <v/>
      </c>
      <c r="I69" s="187" t="str">
        <f>IF(SUM('[1]School 1:School 5'!I69:I69)&gt;0,SUM('[1]School 1:School 5'!I69:I69),"")</f>
        <v/>
      </c>
      <c r="J69" s="188" t="str">
        <f>IF(SUM('[1]School 1:School 5'!J69:J69)&gt;0,SUM('[1]School 1:School 5'!J69:J69),"")</f>
        <v/>
      </c>
      <c r="K69" s="190" t="str">
        <f>IF(SUM('[1]School 1:School 5'!K69:K69)&gt;0,SUM('[1]School 1:School 5'!K69:K69),"")</f>
        <v/>
      </c>
      <c r="L69" s="62"/>
    </row>
    <row r="70" spans="1:12" ht="24.95" customHeight="1" x14ac:dyDescent="0.25">
      <c r="A70" s="256" t="s">
        <v>109</v>
      </c>
      <c r="B70" s="257">
        <v>355</v>
      </c>
      <c r="C70" s="258" t="s">
        <v>110</v>
      </c>
      <c r="D70" s="156" t="str">
        <f t="shared" si="0"/>
        <v/>
      </c>
      <c r="E70" s="187" t="str">
        <f>IF(SUM('[1]School 1:School 5'!E70:E70)&gt;0,SUM('[1]School 1:School 5'!E70:E70),"")</f>
        <v/>
      </c>
      <c r="F70" s="187" t="str">
        <f>IF(SUM('[1]School 1:School 5'!F70:F70)&gt;0,SUM('[1]School 1:School 5'!F70:F70),"")</f>
        <v/>
      </c>
      <c r="G70" s="187" t="str">
        <f>IF(SUM('[1]School 1:School 5'!G70:G70)&gt;0,SUM('[1]School 1:School 5'!G70:G70),"")</f>
        <v/>
      </c>
      <c r="H70" s="187" t="str">
        <f>IF(SUM('[1]School 1:School 5'!H70:H70)&gt;0,SUM('[1]School 1:School 5'!H70:H70),"")</f>
        <v/>
      </c>
      <c r="I70" s="187" t="str">
        <f>IF(SUM('[1]School 1:School 5'!I70:I70)&gt;0,SUM('[1]School 1:School 5'!I70:I70),"")</f>
        <v/>
      </c>
      <c r="J70" s="188" t="str">
        <f>IF(SUM('[1]School 1:School 5'!J70:J70)&gt;0,SUM('[1]School 1:School 5'!J70:J70),"")</f>
        <v/>
      </c>
      <c r="K70" s="190" t="str">
        <f>IF(SUM('[1]School 1:School 5'!K70:K70)&gt;0,SUM('[1]School 1:School 5'!K70:K70),"")</f>
        <v/>
      </c>
      <c r="L70" s="62"/>
    </row>
    <row r="71" spans="1:12" ht="24.95" customHeight="1" x14ac:dyDescent="0.25">
      <c r="A71" s="256" t="s">
        <v>111</v>
      </c>
      <c r="B71" s="257">
        <v>356</v>
      </c>
      <c r="C71" s="258" t="s">
        <v>112</v>
      </c>
      <c r="D71" s="156">
        <f t="shared" si="0"/>
        <v>95728.4</v>
      </c>
      <c r="E71" s="187">
        <f>IF(SUM('[1]School 1:School 5'!E71:E71)&gt;0,SUM('[1]School 1:School 5'!E71:E71),"")</f>
        <v>52143</v>
      </c>
      <c r="F71" s="187">
        <f>IF(SUM('[1]School 1:School 5'!F71:F71)&gt;0,SUM('[1]School 1:School 5'!F71:F71),"")</f>
        <v>15490.95</v>
      </c>
      <c r="G71" s="187">
        <f>IF(SUM('[1]School 1:School 5'!G71:G71)&gt;0,SUM('[1]School 1:School 5'!G71:G71),"")</f>
        <v>812.06</v>
      </c>
      <c r="H71" s="187">
        <f>IF(SUM('[1]School 1:School 5'!H71:H71)&gt;0,SUM('[1]School 1:School 5'!H71:H71),"")</f>
        <v>10722.7</v>
      </c>
      <c r="I71" s="187" t="str">
        <f>IF(SUM('[1]School 1:School 5'!I71:I71)&gt;0,SUM('[1]School 1:School 5'!I71:I71),"")</f>
        <v/>
      </c>
      <c r="J71" s="188">
        <f>IF(SUM('[1]School 1:School 5'!J71:J71)&gt;0,SUM('[1]School 1:School 5'!J71:J71),"")</f>
        <v>5250</v>
      </c>
      <c r="K71" s="190">
        <f>IF(SUM('[1]School 1:School 5'!K71:K71)&gt;0,SUM('[1]School 1:School 5'!K71:K71),"")</f>
        <v>11309.69</v>
      </c>
      <c r="L71" s="62"/>
    </row>
    <row r="72" spans="1:12" ht="24.95" customHeight="1" x14ac:dyDescent="0.25">
      <c r="A72" s="256" t="s">
        <v>229</v>
      </c>
      <c r="B72" s="257">
        <v>374</v>
      </c>
      <c r="C72" s="258" t="s">
        <v>230</v>
      </c>
      <c r="D72" s="156" t="str">
        <f t="shared" si="0"/>
        <v/>
      </c>
      <c r="E72" s="187" t="str">
        <f>IF(SUM('[1]School 1:School 5'!E72:E72)&gt;0,SUM('[1]School 1:School 5'!E72:E72),"")</f>
        <v/>
      </c>
      <c r="F72" s="187" t="str">
        <f>IF(SUM('[1]School 1:School 5'!F72:F72)&gt;0,SUM('[1]School 1:School 5'!F72:F72),"")</f>
        <v/>
      </c>
      <c r="G72" s="187" t="str">
        <f>IF(SUM('[1]School 1:School 5'!G72:G72)&gt;0,SUM('[1]School 1:School 5'!G72:G72),"")</f>
        <v/>
      </c>
      <c r="H72" s="187" t="str">
        <f>IF(SUM('[1]School 1:School 5'!H72:H72)&gt;0,SUM('[1]School 1:School 5'!H72:H72),"")</f>
        <v/>
      </c>
      <c r="I72" s="187" t="str">
        <f>IF(SUM('[1]School 1:School 5'!I72:I72)&gt;0,SUM('[1]School 1:School 5'!I72:I72),"")</f>
        <v/>
      </c>
      <c r="J72" s="188" t="str">
        <f>IF(SUM('[1]School 1:School 5'!J72:J72)&gt;0,SUM('[1]School 1:School 5'!J72:J72),"")</f>
        <v/>
      </c>
      <c r="K72" s="190" t="str">
        <f>IF(SUM('[1]School 1:School 5'!K72:K72)&gt;0,SUM('[1]School 1:School 5'!K72:K72),"")</f>
        <v/>
      </c>
      <c r="L72" s="62"/>
    </row>
    <row r="73" spans="1:12" ht="24.95" customHeight="1" x14ac:dyDescent="0.25">
      <c r="A73" s="256" t="s">
        <v>113</v>
      </c>
      <c r="B73" s="257">
        <v>357</v>
      </c>
      <c r="C73" s="258" t="s">
        <v>114</v>
      </c>
      <c r="D73" s="156" t="str">
        <f t="shared" si="0"/>
        <v/>
      </c>
      <c r="E73" s="187" t="str">
        <f>IF(SUM('[1]School 1:School 5'!E73:E73)&gt;0,SUM('[1]School 1:School 5'!E73:E73),"")</f>
        <v/>
      </c>
      <c r="F73" s="187" t="str">
        <f>IF(SUM('[1]School 1:School 5'!F73:F73)&gt;0,SUM('[1]School 1:School 5'!F73:F73),"")</f>
        <v/>
      </c>
      <c r="G73" s="187" t="str">
        <f>IF(SUM('[1]School 1:School 5'!G73:G73)&gt;0,SUM('[1]School 1:School 5'!G73:G73),"")</f>
        <v/>
      </c>
      <c r="H73" s="187" t="str">
        <f>IF(SUM('[1]School 1:School 5'!H73:H73)&gt;0,SUM('[1]School 1:School 5'!H73:H73),"")</f>
        <v/>
      </c>
      <c r="I73" s="187" t="str">
        <f>IF(SUM('[1]School 1:School 5'!I73:I73)&gt;0,SUM('[1]School 1:School 5'!I73:I73),"")</f>
        <v/>
      </c>
      <c r="J73" s="188" t="str">
        <f>IF(SUM('[1]School 1:School 5'!J73:J73)&gt;0,SUM('[1]School 1:School 5'!J73:J73),"")</f>
        <v/>
      </c>
      <c r="K73" s="190" t="str">
        <f>IF(SUM('[1]School 1:School 5'!K73:K73)&gt;0,SUM('[1]School 1:School 5'!K73:K73),"")</f>
        <v/>
      </c>
      <c r="L73" s="62"/>
    </row>
    <row r="74" spans="1:12" ht="24.95" customHeight="1" x14ac:dyDescent="0.25">
      <c r="A74" s="256" t="s">
        <v>120</v>
      </c>
      <c r="B74" s="257">
        <v>361</v>
      </c>
      <c r="C74" s="258" t="s">
        <v>219</v>
      </c>
      <c r="D74" s="156" t="str">
        <f t="shared" si="0"/>
        <v/>
      </c>
      <c r="E74" s="187" t="str">
        <f>IF(SUM('[1]School 1:School 5'!E74:E74)&gt;0,SUM('[1]School 1:School 5'!E74:E74),"")</f>
        <v/>
      </c>
      <c r="F74" s="187" t="str">
        <f>IF(SUM('[1]School 1:School 5'!F74:F74)&gt;0,SUM('[1]School 1:School 5'!F74:F74),"")</f>
        <v/>
      </c>
      <c r="G74" s="187" t="str">
        <f>IF(SUM('[1]School 1:School 5'!G74:G74)&gt;0,SUM('[1]School 1:School 5'!G74:G74),"")</f>
        <v/>
      </c>
      <c r="H74" s="187" t="str">
        <f>IF(SUM('[1]School 1:School 5'!H74:H74)&gt;0,SUM('[1]School 1:School 5'!H74:H74),"")</f>
        <v/>
      </c>
      <c r="I74" s="187" t="str">
        <f>IF(SUM('[1]School 1:School 5'!I74:I74)&gt;0,SUM('[1]School 1:School 5'!I74:I74),"")</f>
        <v/>
      </c>
      <c r="J74" s="188" t="str">
        <f>IF(SUM('[1]School 1:School 5'!J74:J74)&gt;0,SUM('[1]School 1:School 5'!J74:J74),"")</f>
        <v/>
      </c>
      <c r="K74" s="190" t="str">
        <f>IF(SUM('[1]School 1:School 5'!K74:K74)&gt;0,SUM('[1]School 1:School 5'!K74:K74),"")</f>
        <v/>
      </c>
      <c r="L74" s="62"/>
    </row>
    <row r="75" spans="1:12" ht="24.95" customHeight="1" x14ac:dyDescent="0.25">
      <c r="A75" s="256" t="s">
        <v>121</v>
      </c>
      <c r="B75" s="257">
        <v>362</v>
      </c>
      <c r="C75" s="258" t="s">
        <v>231</v>
      </c>
      <c r="D75" s="156" t="str">
        <f t="shared" si="0"/>
        <v/>
      </c>
      <c r="E75" s="187" t="str">
        <f>IF(SUM('[1]School 1:School 5'!E75:E75)&gt;0,SUM('[1]School 1:School 5'!E75:E75),"")</f>
        <v/>
      </c>
      <c r="F75" s="187" t="str">
        <f>IF(SUM('[1]School 1:School 5'!F75:F75)&gt;0,SUM('[1]School 1:School 5'!F75:F75),"")</f>
        <v/>
      </c>
      <c r="G75" s="187" t="str">
        <f>IF(SUM('[1]School 1:School 5'!G75:G75)&gt;0,SUM('[1]School 1:School 5'!G75:G75),"")</f>
        <v/>
      </c>
      <c r="H75" s="187" t="str">
        <f>IF(SUM('[1]School 1:School 5'!H75:H75)&gt;0,SUM('[1]School 1:School 5'!H75:H75),"")</f>
        <v/>
      </c>
      <c r="I75" s="187" t="str">
        <f>IF(SUM('[1]School 1:School 5'!I75:I75)&gt;0,SUM('[1]School 1:School 5'!I75:I75),"")</f>
        <v/>
      </c>
      <c r="J75" s="188" t="str">
        <f>IF(SUM('[1]School 1:School 5'!J75:J75)&gt;0,SUM('[1]School 1:School 5'!J75:J75),"")</f>
        <v/>
      </c>
      <c r="K75" s="190" t="str">
        <f>IF(SUM('[1]School 1:School 5'!K75:K75)&gt;0,SUM('[1]School 1:School 5'!K75:K75),"")</f>
        <v/>
      </c>
      <c r="L75" s="62"/>
    </row>
    <row r="76" spans="1:12" ht="24.95" customHeight="1" x14ac:dyDescent="0.25">
      <c r="A76" s="256" t="s">
        <v>123</v>
      </c>
      <c r="B76" s="257">
        <v>364</v>
      </c>
      <c r="C76" s="258" t="s">
        <v>220</v>
      </c>
      <c r="D76" s="156">
        <f t="shared" si="0"/>
        <v>77868.499999999985</v>
      </c>
      <c r="E76" s="187">
        <f>IF(SUM('[1]School 1:School 5'!E76:E76)&gt;0,SUM('[1]School 1:School 5'!E76:E76),"")</f>
        <v>44487.56</v>
      </c>
      <c r="F76" s="187">
        <f>IF(SUM('[1]School 1:School 5'!F76:F76)&gt;0,SUM('[1]School 1:School 5'!F76:F76),"")</f>
        <v>12344.6</v>
      </c>
      <c r="G76" s="187">
        <f>IF(SUM('[1]School 1:School 5'!G76:G76)&gt;0,SUM('[1]School 1:School 5'!G76:G76),"")</f>
        <v>418.88</v>
      </c>
      <c r="H76" s="187">
        <f>IF(SUM('[1]School 1:School 5'!H76:H76)&gt;0,SUM('[1]School 1:School 5'!H76:H76),"")</f>
        <v>6687.89</v>
      </c>
      <c r="I76" s="187">
        <f>IF(SUM('[1]School 1:School 5'!I76:I76)&gt;0,SUM('[1]School 1:School 5'!I76:I76),"")</f>
        <v>436.74</v>
      </c>
      <c r="J76" s="188">
        <f>IF(SUM('[1]School 1:School 5'!J76:J76)&gt;0,SUM('[1]School 1:School 5'!J76:J76),"")</f>
        <v>3582.5</v>
      </c>
      <c r="K76" s="190">
        <f>IF(SUM('[1]School 1:School 5'!K76:K76)&gt;0,SUM('[1]School 1:School 5'!K76:K76),"")</f>
        <v>9910.33</v>
      </c>
      <c r="L76" s="62"/>
    </row>
    <row r="77" spans="1:12" ht="24.95" customHeight="1" x14ac:dyDescent="0.25">
      <c r="A77" s="256" t="s">
        <v>124</v>
      </c>
      <c r="B77" s="257">
        <v>365</v>
      </c>
      <c r="C77" s="258" t="s">
        <v>125</v>
      </c>
      <c r="D77" s="156" t="str">
        <f t="shared" si="0"/>
        <v/>
      </c>
      <c r="E77" s="187" t="str">
        <f>IF(SUM('[1]School 1:School 5'!E77:E77)&gt;0,SUM('[1]School 1:School 5'!E77:E77),"")</f>
        <v/>
      </c>
      <c r="F77" s="187" t="str">
        <f>IF(SUM('[1]School 1:School 5'!F77:F77)&gt;0,SUM('[1]School 1:School 5'!F77:F77),"")</f>
        <v/>
      </c>
      <c r="G77" s="187" t="str">
        <f>IF(SUM('[1]School 1:School 5'!G77:G77)&gt;0,SUM('[1]School 1:School 5'!G77:G77),"")</f>
        <v/>
      </c>
      <c r="H77" s="187" t="str">
        <f>IF(SUM('[1]School 1:School 5'!H77:H77)&gt;0,SUM('[1]School 1:School 5'!H77:H77),"")</f>
        <v/>
      </c>
      <c r="I77" s="187" t="str">
        <f>IF(SUM('[1]School 1:School 5'!I77:I77)&gt;0,SUM('[1]School 1:School 5'!I77:I77),"")</f>
        <v/>
      </c>
      <c r="J77" s="188" t="str">
        <f>IF(SUM('[1]School 1:School 5'!J77:J77)&gt;0,SUM('[1]School 1:School 5'!J77:J77),"")</f>
        <v/>
      </c>
      <c r="K77" s="190" t="str">
        <f>IF(SUM('[1]School 1:School 5'!K77:K77)&gt;0,SUM('[1]School 1:School 5'!K77:K77),"")</f>
        <v/>
      </c>
      <c r="L77" s="62"/>
    </row>
    <row r="78" spans="1:12" ht="24.95" customHeight="1" x14ac:dyDescent="0.25">
      <c r="A78" s="256" t="s">
        <v>126</v>
      </c>
      <c r="B78" s="257">
        <v>366</v>
      </c>
      <c r="C78" s="258" t="s">
        <v>232</v>
      </c>
      <c r="D78" s="156" t="str">
        <f t="shared" si="0"/>
        <v/>
      </c>
      <c r="E78" s="176"/>
      <c r="F78" s="176"/>
      <c r="G78" s="176"/>
      <c r="H78" s="176"/>
      <c r="I78" s="176"/>
      <c r="J78" s="176"/>
      <c r="K78" s="176"/>
      <c r="L78" s="62"/>
    </row>
    <row r="79" spans="1:12" ht="24.95" customHeight="1" x14ac:dyDescent="0.25">
      <c r="A79" s="256" t="s">
        <v>127</v>
      </c>
      <c r="B79" s="257">
        <v>368</v>
      </c>
      <c r="C79" s="258" t="s">
        <v>128</v>
      </c>
      <c r="D79" s="156" t="str">
        <f t="shared" si="0"/>
        <v/>
      </c>
      <c r="E79" s="176"/>
      <c r="F79" s="176"/>
      <c r="G79" s="176"/>
      <c r="H79" s="176"/>
      <c r="I79" s="176"/>
      <c r="J79" s="176"/>
      <c r="K79" s="176"/>
      <c r="L79" s="62"/>
    </row>
    <row r="80" spans="1:12" ht="41.25" customHeight="1" x14ac:dyDescent="0.25">
      <c r="A80" s="259" t="s">
        <v>180</v>
      </c>
      <c r="B80" s="260"/>
      <c r="C80" s="260"/>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9" t="s">
        <v>233</v>
      </c>
      <c r="B95" s="240"/>
      <c r="C95" s="240"/>
      <c r="D95" s="158">
        <f>SUM(D17:D94)</f>
        <v>1535122.68</v>
      </c>
      <c r="E95" s="103">
        <f t="shared" ref="E95:K95" si="2">SUM(E17:E94)</f>
        <v>805970.5</v>
      </c>
      <c r="F95" s="103">
        <f t="shared" si="2"/>
        <v>265322.58999999997</v>
      </c>
      <c r="G95" s="103">
        <f t="shared" si="2"/>
        <v>23536.080000000002</v>
      </c>
      <c r="H95" s="103">
        <f t="shared" si="2"/>
        <v>143064.45000000004</v>
      </c>
      <c r="I95" s="103">
        <f t="shared" si="2"/>
        <v>64855.83</v>
      </c>
      <c r="J95" s="103">
        <f t="shared" si="2"/>
        <v>44837.43</v>
      </c>
      <c r="K95" s="103">
        <f t="shared" si="2"/>
        <v>187535.79999999996</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ignoredErrors>
    <ignoredError sqref="E17:K9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F7AF0D1-E9BF-48E4-AA05-71E0A8B6704F}">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s>
</ds:datastoreItem>
</file>

<file path=customXml/itemProps3.xml><?xml version="1.0" encoding="utf-8"?>
<ds:datastoreItem xmlns:ds="http://schemas.openxmlformats.org/officeDocument/2006/customXml" ds:itemID="{69C1C096-94A0-4404-9246-498CB0FB2C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INSTRUCTIONS</vt:lpstr>
      <vt:lpstr>Comments&amp;Additional Info</vt:lpstr>
      <vt:lpstr>Central</vt:lpstr>
      <vt:lpstr>Leased Central</vt:lpstr>
      <vt:lpstr>SCVUHSD</vt:lpstr>
      <vt:lpstr>FUSD</vt:lpstr>
      <vt:lpstr>MUSD</vt:lpstr>
      <vt:lpstr>CUSD</vt:lpstr>
      <vt:lpstr>CGUHSD</vt:lpstr>
      <vt:lpstr> Member District 6</vt:lpstr>
      <vt:lpstr> Member District 7</vt:lpstr>
      <vt:lpstr> Member District 8</vt:lpstr>
      <vt:lpstr> Member District 9</vt:lpstr>
      <vt:lpstr> Member District 10</vt:lpstr>
      <vt:lpstr> Member District 11</vt:lpstr>
      <vt:lpstr> Member District 12</vt:lpstr>
      <vt:lpstr>' Member District 10'!Print_Area</vt:lpstr>
      <vt:lpstr>' Member District 11'!Print_Area</vt:lpstr>
      <vt:lpstr>' Member District 12'!Print_Area</vt:lpstr>
      <vt:lpstr>' Member District 6'!Print_Area</vt:lpstr>
      <vt:lpstr>' Member District 7'!Print_Area</vt:lpstr>
      <vt:lpstr>' Member District 8'!Print_Area</vt:lpstr>
      <vt:lpstr>' Member District 9'!Print_Area</vt:lpstr>
      <vt:lpstr>Central!Print_Area</vt:lpstr>
      <vt:lpstr>CGUHSD!Print_Area</vt:lpstr>
      <vt:lpstr>CUSD!Print_Area</vt:lpstr>
      <vt:lpstr>FUSD!Print_Area</vt:lpstr>
      <vt:lpstr>INSTRUCTIONS!Print_Area</vt:lpstr>
      <vt:lpstr>'Leased Central'!Print_Area</vt:lpstr>
      <vt:lpstr>MUSD!Print_Area</vt:lpstr>
      <vt:lpstr>SCVUHSD!Print_Area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dcterms:created xsi:type="dcterms:W3CDTF">2017-05-11T17:18:37Z</dcterms:created>
  <dcterms:modified xsi:type="dcterms:W3CDTF">2020-12-14T22:19:00Z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