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ELAS\Homeless Education\HEP 2019\2020-2023 Homless Education Grant Cycle\"/>
    </mc:Choice>
  </mc:AlternateContent>
  <xr:revisionPtr revIDLastSave="0" documentId="13_ncr:1_{E928D718-F37B-4983-929F-EC2483D8D246}" xr6:coauthVersionLast="45" xr6:coauthVersionMax="45" xr10:uidLastSave="{00000000-0000-0000-0000-000000000000}"/>
  <bookViews>
    <workbookView xWindow="-108" yWindow="-108" windowWidth="23256" windowHeight="12576" xr2:uid="{E7B6144F-A3F2-4862-8E91-C92494B65D07}"/>
  </bookViews>
  <sheets>
    <sheet name="Sheet1" sheetId="1" r:id="rId1"/>
  </sheets>
  <definedNames>
    <definedName name="_xlnm._FilterDatabase" localSheetId="0" hidden="1">Sheet1!$C$1:$F$61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 l="1"/>
</calcChain>
</file>

<file path=xl/sharedStrings.xml><?xml version="1.0" encoding="utf-8"?>
<sst xmlns="http://schemas.openxmlformats.org/spreadsheetml/2006/main" count="187" uniqueCount="78">
  <si>
    <t>CTDS</t>
  </si>
  <si>
    <t>LEA Organization Name</t>
  </si>
  <si>
    <t>County</t>
  </si>
  <si>
    <t>FY21 Prelimenary budget</t>
  </si>
  <si>
    <t># of students</t>
  </si>
  <si>
    <t>Agua Fria Union High School District</t>
  </si>
  <si>
    <t>Maricopa</t>
  </si>
  <si>
    <t>Alhambra Elementary District</t>
  </si>
  <si>
    <t>American Charter Schools Foundation d.b.a. Alta Vista High School</t>
  </si>
  <si>
    <t>Pima</t>
  </si>
  <si>
    <t>American Charter Schools Foundation d.b.a. Apache Trail High School</t>
  </si>
  <si>
    <t>Pinal</t>
  </si>
  <si>
    <t>American Charter Schools Foundation d.b.a. Crestview College Preparatory High School</t>
  </si>
  <si>
    <t>American Charter Schools Foundation d.b.a. Desert Hills High School</t>
  </si>
  <si>
    <t>American Charter Schools Foundation d.b.a. Estrella High School</t>
  </si>
  <si>
    <t>American Charter Schools Foundation d.b.a. Peoria Accelerated High School</t>
  </si>
  <si>
    <t>American Charter Schools Foundation d.b.a. South Pointe High School</t>
  </si>
  <si>
    <t>American Charter Schools Foundation d.b.a. West Phoenix High School</t>
  </si>
  <si>
    <t>Amphitheater Unified District</t>
  </si>
  <si>
    <t>Bullhead City School District</t>
  </si>
  <si>
    <t>Mohave</t>
  </si>
  <si>
    <t>Cartwright Elementary District</t>
  </si>
  <si>
    <t>Chandler Unified District #80</t>
  </si>
  <si>
    <t>Chino Valley Unified District</t>
  </si>
  <si>
    <t>Yavapai</t>
  </si>
  <si>
    <t>Colorado River Union High School District</t>
  </si>
  <si>
    <t>Cottonwood-Oak Creek Elementary District</t>
  </si>
  <si>
    <t>Crane Elementary District</t>
  </si>
  <si>
    <t>Yuma</t>
  </si>
  <si>
    <t>Creighton Elementary District</t>
  </si>
  <si>
    <t>Deer Valley Unified District</t>
  </si>
  <si>
    <t>Empower College Prep</t>
  </si>
  <si>
    <t>Fit Kids, Inc. dba Champion Schools</t>
  </si>
  <si>
    <t>Flagstaff Unified District</t>
  </si>
  <si>
    <t>Coconino</t>
  </si>
  <si>
    <t>Flowing Wells Unified District</t>
  </si>
  <si>
    <t>Glendale Union High School District</t>
  </si>
  <si>
    <t>Higley Unified School District</t>
  </si>
  <si>
    <t>Intelli-School, Inc.</t>
  </si>
  <si>
    <t>Kaizen Education Foundation dba El Dorado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</si>
  <si>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</si>
  <si>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</si>
  <si>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</si>
  <si>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Vista Grove Preparatory Academy Elementary</t>
  </si>
  <si>
    <t>Marana Unified District</t>
  </si>
  <si>
    <t>Maricopa Unified School District</t>
  </si>
  <si>
    <t>Mayer Unified School District</t>
  </si>
  <si>
    <t>Mesa Unified District</t>
  </si>
  <si>
    <t>Midtown Primary School</t>
  </si>
  <si>
    <t>Nogales Unified District</t>
  </si>
  <si>
    <t>Santa Cruz</t>
  </si>
  <si>
    <t>Osborn Elementary District</t>
  </si>
  <si>
    <t>Pan-American Elementary Charter</t>
  </si>
  <si>
    <t>Paradise Valley Unified District</t>
  </si>
  <si>
    <t>PAS Charter, Inc., dba Intelli-School</t>
  </si>
  <si>
    <t>Pendergast Elementary District</t>
  </si>
  <si>
    <t>Phoenix Elementary District</t>
  </si>
  <si>
    <t>Prescott Unified District</t>
  </si>
  <si>
    <t>Roosevelt Elementary District</t>
  </si>
  <si>
    <t>San Carlos Unified District</t>
  </si>
  <si>
    <t>Gila</t>
  </si>
  <si>
    <t>SC Jensen Corporation, Inc. dba Intelli-School</t>
  </si>
  <si>
    <t>Southwest Leadership Academy</t>
  </si>
  <si>
    <t>Sunnyside Unified District</t>
  </si>
  <si>
    <t>Tempe Union High School District</t>
  </si>
  <si>
    <t>Tolleson Union High School District</t>
  </si>
  <si>
    <t>Tucson Unified District</t>
  </si>
  <si>
    <t>Washington Elementary School District</t>
  </si>
  <si>
    <t>Williams Unified District</t>
  </si>
  <si>
    <t>Yuma Union High School District</t>
  </si>
  <si>
    <t>J O Combs Unified School District</t>
  </si>
  <si>
    <t>Kaizen Education Foundation dba Maya High School</t>
  </si>
  <si>
    <t>Kaizen Education Foundation dba Vista Grove Preparatory Academy Middle School</t>
  </si>
  <si>
    <t>Mingus Union High School District</t>
  </si>
  <si>
    <t>Type</t>
  </si>
  <si>
    <t>Entity ID</t>
  </si>
  <si>
    <t>DISTRICT</t>
  </si>
  <si>
    <t>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</si>
</sst>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0" fillId="0" borderId="0" xfId="0" applyFill="1" applyBorder="1"/>
    <xf numFmtId="4" fontId="4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2" fillId="3" borderId="2" xfId="0" applyNumberFormat="1" applyFont="1" applyFill="1" applyBorder="1"/>
    <xf numFmtId="4" fontId="2" fillId="3" borderId="0" xfId="0" applyNumberFormat="1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2CA1-2B2A-4BE2-A338-19927E219A84}">
  <sheetPr>
    <pageSetUpPr fitToPage="1"/>
  </sheetPr>
  <dimension ref="A1:H63"/>
  <sheetViews>
    <sheetView tabSelected="1" topLeftCell="A52" workbookViewId="0">
      <selection activeCell="F3" sqref="F3"/>
    </sheetView>
  </sheetViews>
  <sheetFormatPr defaultRowHeight="14.4" x14ac:dyDescent="0.3"/>
  <cols>
    <col min="1" max="2" width="15.5546875" style="13" customWidth="1"/>
    <col min="3" max="3" width="15.6640625" style="13" customWidth="1"/>
    <col min="4" max="4" width="89.88671875" customWidth="1"/>
    <col min="5" max="5" width="16.44140625" style="13" customWidth="1"/>
    <col min="6" max="6" width="11" customWidth="1"/>
    <col min="7" max="7" width="16.6640625" customWidth="1"/>
  </cols>
  <sheetData>
    <row r="1" spans="1:7" ht="52.2" x14ac:dyDescent="0.35">
      <c r="A1" s="6" t="s">
        <v>2</v>
      </c>
      <c r="B1" s="6" t="s">
        <v>75</v>
      </c>
      <c r="C1" s="6" t="s">
        <v>0</v>
      </c>
      <c r="D1" s="6" t="s">
        <v>1</v>
      </c>
      <c r="E1" s="6" t="s">
        <v>74</v>
      </c>
      <c r="F1" s="8" t="s">
        <v>4</v>
      </c>
      <c r="G1" s="7" t="s">
        <v>3</v>
      </c>
    </row>
    <row r="2" spans="1:7" ht="17.399999999999999" x14ac:dyDescent="0.35">
      <c r="A2" s="2" t="s">
        <v>6</v>
      </c>
      <c r="B2" s="2">
        <v>4289</v>
      </c>
      <c r="C2" s="2" t="str">
        <f>"070516000"</f>
        <v>070516000</v>
      </c>
      <c r="D2" s="1" t="s">
        <v>5</v>
      </c>
      <c r="E2" s="2" t="s">
        <v>76</v>
      </c>
      <c r="F2" s="2">
        <v>35</v>
      </c>
      <c r="G2" s="9">
        <v>15000</v>
      </c>
    </row>
    <row r="3" spans="1:7" ht="17.399999999999999" x14ac:dyDescent="0.35">
      <c r="A3" s="2" t="s">
        <v>6</v>
      </c>
      <c r="B3" s="2">
        <v>4280</v>
      </c>
      <c r="C3" s="2" t="str">
        <f>"070468000"</f>
        <v>070468000</v>
      </c>
      <c r="D3" s="1" t="s">
        <v>7</v>
      </c>
      <c r="E3" s="2" t="s">
        <v>76</v>
      </c>
      <c r="F3" s="2">
        <v>278</v>
      </c>
      <c r="G3" s="9">
        <v>50000</v>
      </c>
    </row>
    <row r="4" spans="1:7" ht="17.399999999999999" x14ac:dyDescent="0.35">
      <c r="A4" s="2" t="s">
        <v>9</v>
      </c>
      <c r="B4" s="2">
        <v>80995</v>
      </c>
      <c r="C4" s="2" t="str">
        <f>"108794000"</f>
        <v>108794000</v>
      </c>
      <c r="D4" s="1" t="s">
        <v>8</v>
      </c>
      <c r="E4" s="2" t="s">
        <v>77</v>
      </c>
      <c r="F4" s="2">
        <v>49</v>
      </c>
      <c r="G4" s="9">
        <v>15000</v>
      </c>
    </row>
    <row r="5" spans="1:7" ht="17.399999999999999" x14ac:dyDescent="0.35">
      <c r="A5" s="2" t="s">
        <v>11</v>
      </c>
      <c r="B5" s="2">
        <v>79883</v>
      </c>
      <c r="C5" s="2" t="str">
        <f>"118703000"</f>
        <v>118703000</v>
      </c>
      <c r="D5" s="1" t="s">
        <v>10</v>
      </c>
      <c r="E5" s="2" t="s">
        <v>77</v>
      </c>
      <c r="F5" s="2">
        <v>29</v>
      </c>
      <c r="G5" s="9">
        <v>15000</v>
      </c>
    </row>
    <row r="6" spans="1:7" ht="17.399999999999999" x14ac:dyDescent="0.35">
      <c r="A6" s="2" t="s">
        <v>6</v>
      </c>
      <c r="B6" s="2">
        <v>79874</v>
      </c>
      <c r="C6" s="2" t="str">
        <f>"078950000"</f>
        <v>078950000</v>
      </c>
      <c r="D6" s="1" t="s">
        <v>12</v>
      </c>
      <c r="E6" s="2" t="s">
        <v>77</v>
      </c>
      <c r="F6" s="2">
        <v>49</v>
      </c>
      <c r="G6" s="9">
        <v>15000</v>
      </c>
    </row>
    <row r="7" spans="1:7" ht="17.399999999999999" x14ac:dyDescent="0.35">
      <c r="A7" s="2" t="s">
        <v>6</v>
      </c>
      <c r="B7" s="2">
        <v>79872</v>
      </c>
      <c r="C7" s="2" t="str">
        <f>"078947000"</f>
        <v>078947000</v>
      </c>
      <c r="D7" s="1" t="s">
        <v>13</v>
      </c>
      <c r="E7" s="2" t="s">
        <v>77</v>
      </c>
      <c r="F7" s="2">
        <v>15</v>
      </c>
      <c r="G7" s="9">
        <v>15000</v>
      </c>
    </row>
    <row r="8" spans="1:7" ht="17.399999999999999" x14ac:dyDescent="0.35">
      <c r="A8" s="2" t="s">
        <v>6</v>
      </c>
      <c r="B8" s="2">
        <v>79873</v>
      </c>
      <c r="C8" s="2" t="str">
        <f>"078948000"</f>
        <v>078948000</v>
      </c>
      <c r="D8" s="1" t="s">
        <v>14</v>
      </c>
      <c r="E8" s="2" t="s">
        <v>77</v>
      </c>
      <c r="F8" s="2">
        <v>18</v>
      </c>
      <c r="G8" s="9">
        <v>15000</v>
      </c>
    </row>
    <row r="9" spans="1:7" ht="17.399999999999999" x14ac:dyDescent="0.35">
      <c r="A9" s="2" t="s">
        <v>6</v>
      </c>
      <c r="B9" s="2">
        <v>79875</v>
      </c>
      <c r="C9" s="2" t="str">
        <f>"078951000"</f>
        <v>078951000</v>
      </c>
      <c r="D9" s="1" t="s">
        <v>15</v>
      </c>
      <c r="E9" s="2" t="s">
        <v>77</v>
      </c>
      <c r="F9" s="2">
        <v>12</v>
      </c>
      <c r="G9" s="9">
        <v>15000</v>
      </c>
    </row>
    <row r="10" spans="1:7" ht="17.399999999999999" x14ac:dyDescent="0.35">
      <c r="A10" s="2" t="s">
        <v>6</v>
      </c>
      <c r="B10" s="2">
        <v>80989</v>
      </c>
      <c r="C10" s="2" t="str">
        <f>"078983000"</f>
        <v>078983000</v>
      </c>
      <c r="D10" s="1" t="s">
        <v>16</v>
      </c>
      <c r="E10" s="2" t="s">
        <v>77</v>
      </c>
      <c r="F10" s="2">
        <v>94</v>
      </c>
      <c r="G10" s="9">
        <v>25000</v>
      </c>
    </row>
    <row r="11" spans="1:7" ht="17.399999999999999" x14ac:dyDescent="0.35">
      <c r="A11" s="2" t="s">
        <v>6</v>
      </c>
      <c r="B11" s="2">
        <v>79879</v>
      </c>
      <c r="C11" s="2" t="str">
        <f>"078956000"</f>
        <v>078956000</v>
      </c>
      <c r="D11" s="1" t="s">
        <v>17</v>
      </c>
      <c r="E11" s="2" t="s">
        <v>77</v>
      </c>
      <c r="F11" s="2">
        <v>116</v>
      </c>
      <c r="G11" s="9">
        <v>25000</v>
      </c>
    </row>
    <row r="12" spans="1:7" ht="17.399999999999999" x14ac:dyDescent="0.35">
      <c r="A12" s="2" t="s">
        <v>9</v>
      </c>
      <c r="B12" s="2">
        <v>4406</v>
      </c>
      <c r="C12" s="2" t="str">
        <f>"100210000"</f>
        <v>100210000</v>
      </c>
      <c r="D12" s="1" t="s">
        <v>18</v>
      </c>
      <c r="E12" s="2" t="s">
        <v>76</v>
      </c>
      <c r="F12" s="2">
        <v>211</v>
      </c>
      <c r="G12" s="9">
        <v>50000</v>
      </c>
    </row>
    <row r="13" spans="1:7" ht="17.399999999999999" x14ac:dyDescent="0.35">
      <c r="A13" s="2" t="s">
        <v>20</v>
      </c>
      <c r="B13" s="2">
        <v>4378</v>
      </c>
      <c r="C13" s="2" t="str">
        <f>"080415000"</f>
        <v>080415000</v>
      </c>
      <c r="D13" s="1" t="s">
        <v>19</v>
      </c>
      <c r="E13" s="2" t="s">
        <v>76</v>
      </c>
      <c r="F13" s="2">
        <v>99</v>
      </c>
      <c r="G13" s="9">
        <v>25000</v>
      </c>
    </row>
    <row r="14" spans="1:7" ht="17.399999999999999" x14ac:dyDescent="0.35">
      <c r="A14" s="2" t="s">
        <v>6</v>
      </c>
      <c r="B14" s="2">
        <v>4282</v>
      </c>
      <c r="C14" s="2" t="str">
        <f>"070483000"</f>
        <v>070483000</v>
      </c>
      <c r="D14" s="1" t="s">
        <v>21</v>
      </c>
      <c r="E14" s="2" t="s">
        <v>76</v>
      </c>
      <c r="F14" s="2">
        <v>217</v>
      </c>
      <c r="G14" s="9">
        <v>50000</v>
      </c>
    </row>
    <row r="15" spans="1:7" ht="17.399999999999999" x14ac:dyDescent="0.35">
      <c r="A15" s="2" t="s">
        <v>6</v>
      </c>
      <c r="B15" s="2">
        <v>4242</v>
      </c>
      <c r="C15" s="2" t="str">
        <f>"070280000"</f>
        <v>070280000</v>
      </c>
      <c r="D15" s="1" t="s">
        <v>22</v>
      </c>
      <c r="E15" s="2" t="s">
        <v>76</v>
      </c>
      <c r="F15" s="2">
        <v>289</v>
      </c>
      <c r="G15" s="9">
        <v>50000</v>
      </c>
    </row>
    <row r="16" spans="1:7" ht="17.399999999999999" x14ac:dyDescent="0.35">
      <c r="A16" s="2" t="s">
        <v>24</v>
      </c>
      <c r="B16" s="2">
        <v>4474</v>
      </c>
      <c r="C16" s="2" t="str">
        <f>"130251000"</f>
        <v>130251000</v>
      </c>
      <c r="D16" s="1" t="s">
        <v>23</v>
      </c>
      <c r="E16" s="2" t="s">
        <v>76</v>
      </c>
      <c r="F16" s="2">
        <v>244</v>
      </c>
      <c r="G16" s="9">
        <v>50000</v>
      </c>
    </row>
    <row r="17" spans="1:7" ht="17.399999999999999" x14ac:dyDescent="0.35">
      <c r="A17" s="2" t="s">
        <v>20</v>
      </c>
      <c r="B17" s="2">
        <v>4381</v>
      </c>
      <c r="C17" s="2" t="str">
        <f>"080502000"</f>
        <v>080502000</v>
      </c>
      <c r="D17" s="1" t="s">
        <v>25</v>
      </c>
      <c r="E17" s="2" t="s">
        <v>76</v>
      </c>
      <c r="F17" s="2">
        <v>34</v>
      </c>
      <c r="G17" s="9">
        <v>15000</v>
      </c>
    </row>
    <row r="18" spans="1:7" ht="17.399999999999999" x14ac:dyDescent="0.35">
      <c r="A18" s="2" t="s">
        <v>24</v>
      </c>
      <c r="B18" s="2">
        <v>4487</v>
      </c>
      <c r="C18" s="2" t="str">
        <f>"130406000"</f>
        <v>130406000</v>
      </c>
      <c r="D18" s="1" t="s">
        <v>26</v>
      </c>
      <c r="E18" s="2" t="s">
        <v>76</v>
      </c>
      <c r="F18" s="2">
        <v>37</v>
      </c>
      <c r="G18" s="9">
        <v>15000</v>
      </c>
    </row>
    <row r="19" spans="1:7" ht="17.399999999999999" x14ac:dyDescent="0.35">
      <c r="A19" s="2" t="s">
        <v>28</v>
      </c>
      <c r="B19" s="2">
        <v>4501</v>
      </c>
      <c r="C19" s="2" t="str">
        <f>"140413000"</f>
        <v>140413000</v>
      </c>
      <c r="D19" s="1" t="s">
        <v>27</v>
      </c>
      <c r="E19" s="2" t="s">
        <v>76</v>
      </c>
      <c r="F19" s="2">
        <v>91</v>
      </c>
      <c r="G19" s="9">
        <v>25000</v>
      </c>
    </row>
    <row r="20" spans="1:7" ht="17.399999999999999" x14ac:dyDescent="0.35">
      <c r="A20" s="2" t="s">
        <v>6</v>
      </c>
      <c r="B20" s="2">
        <v>4263</v>
      </c>
      <c r="C20" s="2" t="str">
        <f>"070414000"</f>
        <v>070414000</v>
      </c>
      <c r="D20" s="1" t="s">
        <v>29</v>
      </c>
      <c r="E20" s="2" t="s">
        <v>76</v>
      </c>
      <c r="F20" s="2">
        <v>168</v>
      </c>
      <c r="G20" s="9">
        <v>25000</v>
      </c>
    </row>
    <row r="21" spans="1:7" ht="17.399999999999999" x14ac:dyDescent="0.35">
      <c r="A21" s="2" t="s">
        <v>6</v>
      </c>
      <c r="B21" s="2">
        <v>4246</v>
      </c>
      <c r="C21" s="2" t="str">
        <f>"070297000"</f>
        <v>070297000</v>
      </c>
      <c r="D21" s="1" t="s">
        <v>30</v>
      </c>
      <c r="E21" s="2" t="s">
        <v>76</v>
      </c>
      <c r="F21" s="2">
        <v>277</v>
      </c>
      <c r="G21" s="9">
        <v>50000</v>
      </c>
    </row>
    <row r="22" spans="1:7" ht="17.399999999999999" x14ac:dyDescent="0.35">
      <c r="A22" s="2" t="s">
        <v>6</v>
      </c>
      <c r="B22" s="2">
        <v>91277</v>
      </c>
      <c r="C22" s="2" t="str">
        <f>"078401000"</f>
        <v>078401000</v>
      </c>
      <c r="D22" s="1" t="s">
        <v>31</v>
      </c>
      <c r="E22" s="2" t="s">
        <v>77</v>
      </c>
      <c r="F22" s="2">
        <v>14</v>
      </c>
      <c r="G22" s="9">
        <v>9120</v>
      </c>
    </row>
    <row r="23" spans="1:7" ht="17.399999999999999" x14ac:dyDescent="0.35">
      <c r="A23" s="2" t="s">
        <v>6</v>
      </c>
      <c r="B23" s="2">
        <v>78783</v>
      </c>
      <c r="C23" s="2" t="str">
        <f>"078785000"</f>
        <v>078785000</v>
      </c>
      <c r="D23" s="1" t="s">
        <v>32</v>
      </c>
      <c r="E23" s="2" t="s">
        <v>77</v>
      </c>
      <c r="F23" s="2">
        <v>63</v>
      </c>
      <c r="G23" s="9">
        <v>15000</v>
      </c>
    </row>
    <row r="24" spans="1:7" ht="17.399999999999999" x14ac:dyDescent="0.35">
      <c r="A24" s="2" t="s">
        <v>34</v>
      </c>
      <c r="B24" s="2">
        <v>4192</v>
      </c>
      <c r="C24" s="2" t="str">
        <f>"030201000"</f>
        <v>030201000</v>
      </c>
      <c r="D24" s="1" t="s">
        <v>33</v>
      </c>
      <c r="E24" s="2" t="s">
        <v>76</v>
      </c>
      <c r="F24" s="2">
        <v>205</v>
      </c>
      <c r="G24" s="9">
        <v>50000</v>
      </c>
    </row>
    <row r="25" spans="1:7" ht="17.399999999999999" x14ac:dyDescent="0.35">
      <c r="A25" s="2" t="s">
        <v>9</v>
      </c>
      <c r="B25" s="2">
        <v>4405</v>
      </c>
      <c r="C25" s="2" t="str">
        <f>"100208000"</f>
        <v>100208000</v>
      </c>
      <c r="D25" s="1" t="s">
        <v>35</v>
      </c>
      <c r="E25" s="2" t="s">
        <v>76</v>
      </c>
      <c r="F25" s="2">
        <v>91</v>
      </c>
      <c r="G25" s="9">
        <v>25000</v>
      </c>
    </row>
    <row r="26" spans="1:7" ht="17.399999999999999" x14ac:dyDescent="0.35">
      <c r="A26" s="2" t="s">
        <v>6</v>
      </c>
      <c r="B26" s="2">
        <v>4285</v>
      </c>
      <c r="C26" s="2" t="str">
        <f>"070505000"</f>
        <v>070505000</v>
      </c>
      <c r="D26" s="1" t="s">
        <v>36</v>
      </c>
      <c r="E26" s="2" t="s">
        <v>76</v>
      </c>
      <c r="F26" s="2">
        <v>319</v>
      </c>
      <c r="G26" s="10">
        <v>50000</v>
      </c>
    </row>
    <row r="27" spans="1:7" ht="17.399999999999999" x14ac:dyDescent="0.35">
      <c r="A27" s="2" t="s">
        <v>6</v>
      </c>
      <c r="B27" s="2">
        <v>4248</v>
      </c>
      <c r="C27" s="2" t="str">
        <f>"070260000"</f>
        <v>070260000</v>
      </c>
      <c r="D27" s="1" t="s">
        <v>37</v>
      </c>
      <c r="E27" s="2" t="s">
        <v>76</v>
      </c>
      <c r="F27" s="2">
        <v>124</v>
      </c>
      <c r="G27" s="9">
        <v>25000</v>
      </c>
    </row>
    <row r="28" spans="1:7" ht="17.399999999999999" x14ac:dyDescent="0.35">
      <c r="A28" s="2" t="s">
        <v>6</v>
      </c>
      <c r="B28" s="2">
        <v>4352</v>
      </c>
      <c r="C28" s="2" t="str">
        <f>"078741000"</f>
        <v>078741000</v>
      </c>
      <c r="D28" s="1" t="s">
        <v>38</v>
      </c>
      <c r="E28" s="2" t="s">
        <v>77</v>
      </c>
      <c r="F28" s="2">
        <v>17</v>
      </c>
      <c r="G28" s="9">
        <v>15000</v>
      </c>
    </row>
    <row r="29" spans="1:7" ht="17.399999999999999" x14ac:dyDescent="0.35">
      <c r="A29" s="2" t="s">
        <v>11</v>
      </c>
      <c r="B29" s="2">
        <v>4445</v>
      </c>
      <c r="C29" s="2" t="str">
        <f>"110244000"</f>
        <v>110244000</v>
      </c>
      <c r="D29" s="1" t="s">
        <v>70</v>
      </c>
      <c r="E29" s="2" t="s">
        <v>76</v>
      </c>
      <c r="F29" s="2">
        <v>14</v>
      </c>
      <c r="G29" s="9">
        <v>11959</v>
      </c>
    </row>
    <row r="30" spans="1:7" ht="17.399999999999999" x14ac:dyDescent="0.35">
      <c r="A30" s="2" t="s">
        <v>6</v>
      </c>
      <c r="B30" s="2">
        <v>4342</v>
      </c>
      <c r="C30" s="2" t="str">
        <f>"078718000"</f>
        <v>078718000</v>
      </c>
      <c r="D30" s="1" t="s">
        <v>39</v>
      </c>
      <c r="E30" s="2" t="s">
        <v>77</v>
      </c>
      <c r="F30" s="2">
        <v>23</v>
      </c>
      <c r="G30" s="9">
        <v>15000</v>
      </c>
    </row>
    <row r="31" spans="1:7" ht="17.399999999999999" x14ac:dyDescent="0.35">
      <c r="A31" s="2" t="s">
        <v>6</v>
      </c>
      <c r="B31" s="2">
        <v>79882</v>
      </c>
      <c r="C31" s="2" t="str">
        <f>"078949000"</f>
        <v>078949000</v>
      </c>
      <c r="D31" s="1" t="s">
        <v>71</v>
      </c>
      <c r="E31" s="2" t="s">
        <v>77</v>
      </c>
      <c r="F31" s="2">
        <v>165</v>
      </c>
      <c r="G31" s="9">
        <v>25000</v>
      </c>
    </row>
    <row r="32" spans="1:7" ht="17.399999999999999" x14ac:dyDescent="0.35">
      <c r="A32" s="2" t="s">
        <v>9</v>
      </c>
      <c r="B32" s="2">
        <v>79880</v>
      </c>
      <c r="C32" s="2" t="str">
        <f>"108706000"</f>
        <v>108706000</v>
      </c>
      <c r="D32" s="1" t="s">
        <v>40</v>
      </c>
      <c r="E32" s="2" t="s">
        <v>77</v>
      </c>
      <c r="F32" s="2">
        <v>4</v>
      </c>
      <c r="G32" s="9">
        <v>5000</v>
      </c>
    </row>
    <row r="33" spans="1:7" ht="17.399999999999999" x14ac:dyDescent="0.35">
      <c r="A33" s="2" t="s">
        <v>6</v>
      </c>
      <c r="B33" s="2">
        <v>79233</v>
      </c>
      <c r="C33" s="2" t="str">
        <f>"078999000"</f>
        <v>078999000</v>
      </c>
      <c r="D33" s="1" t="s">
        <v>41</v>
      </c>
      <c r="E33" s="2" t="s">
        <v>77</v>
      </c>
      <c r="F33" s="2">
        <v>65</v>
      </c>
      <c r="G33" s="9">
        <v>15000</v>
      </c>
    </row>
    <row r="34" spans="1:7" ht="17.399999999999999" x14ac:dyDescent="0.35">
      <c r="A34" s="2" t="s">
        <v>6</v>
      </c>
      <c r="B34" s="2">
        <v>78965</v>
      </c>
      <c r="C34" s="2" t="str">
        <f>"078765000"</f>
        <v>078765000</v>
      </c>
      <c r="D34" s="1" t="s">
        <v>42</v>
      </c>
      <c r="E34" s="2" t="s">
        <v>77</v>
      </c>
      <c r="F34" s="2">
        <v>35</v>
      </c>
      <c r="G34" s="9">
        <v>15000</v>
      </c>
    </row>
    <row r="35" spans="1:7" ht="17.399999999999999" x14ac:dyDescent="0.35">
      <c r="A35" s="2" t="s">
        <v>6</v>
      </c>
      <c r="B35" s="2">
        <v>90330</v>
      </c>
      <c r="C35" s="2" t="str">
        <f>"078567000"</f>
        <v>078567000</v>
      </c>
      <c r="D35" s="1" t="s">
        <v>43</v>
      </c>
      <c r="E35" s="2" t="s">
        <v>77</v>
      </c>
      <c r="F35" s="2">
        <v>38</v>
      </c>
      <c r="G35" s="9">
        <v>15000</v>
      </c>
    </row>
    <row r="36" spans="1:7" ht="17.399999999999999" x14ac:dyDescent="0.35">
      <c r="A36" s="2" t="s">
        <v>6</v>
      </c>
      <c r="B36" s="2">
        <v>79871</v>
      </c>
      <c r="C36" s="2" t="str">
        <f>"078946000"</f>
        <v>078946000</v>
      </c>
      <c r="D36" s="1" t="s">
        <v>72</v>
      </c>
      <c r="E36" s="2" t="s">
        <v>77</v>
      </c>
      <c r="F36" s="2">
        <v>10</v>
      </c>
      <c r="G36" s="9">
        <v>11959</v>
      </c>
    </row>
    <row r="37" spans="1:7" ht="17.399999999999999" x14ac:dyDescent="0.35">
      <c r="A37" s="2" t="s">
        <v>9</v>
      </c>
      <c r="B37" s="2">
        <v>4404</v>
      </c>
      <c r="C37" s="2" t="str">
        <f>"100206000"</f>
        <v>100206000</v>
      </c>
      <c r="D37" s="1" t="s">
        <v>44</v>
      </c>
      <c r="E37" s="2" t="s">
        <v>76</v>
      </c>
      <c r="F37" s="2">
        <v>210</v>
      </c>
      <c r="G37" s="9">
        <v>50000</v>
      </c>
    </row>
    <row r="38" spans="1:7" ht="17.399999999999999" x14ac:dyDescent="0.35">
      <c r="A38" s="2" t="s">
        <v>11</v>
      </c>
      <c r="B38" s="2">
        <v>4441</v>
      </c>
      <c r="C38" s="2" t="str">
        <f>"110220000"</f>
        <v>110220000</v>
      </c>
      <c r="D38" s="1" t="s">
        <v>45</v>
      </c>
      <c r="E38" s="2" t="s">
        <v>76</v>
      </c>
      <c r="F38" s="2">
        <v>72</v>
      </c>
      <c r="G38" s="9">
        <v>15000</v>
      </c>
    </row>
    <row r="39" spans="1:7" ht="17.399999999999999" x14ac:dyDescent="0.35">
      <c r="A39" s="2" t="s">
        <v>24</v>
      </c>
      <c r="B39" s="2">
        <v>4473</v>
      </c>
      <c r="C39" s="2" t="str">
        <f>"130243000"</f>
        <v>130243000</v>
      </c>
      <c r="D39" s="1" t="s">
        <v>46</v>
      </c>
      <c r="E39" s="2" t="s">
        <v>76</v>
      </c>
      <c r="F39" s="2">
        <v>118</v>
      </c>
      <c r="G39" s="9">
        <v>25000</v>
      </c>
    </row>
    <row r="40" spans="1:7" ht="17.399999999999999" x14ac:dyDescent="0.35">
      <c r="A40" s="2" t="s">
        <v>6</v>
      </c>
      <c r="B40" s="2">
        <v>4235</v>
      </c>
      <c r="C40" s="2" t="str">
        <f>"070204000"</f>
        <v>070204000</v>
      </c>
      <c r="D40" s="1" t="s">
        <v>47</v>
      </c>
      <c r="E40" s="2" t="s">
        <v>76</v>
      </c>
      <c r="F40" s="2">
        <v>1136</v>
      </c>
      <c r="G40" s="9">
        <v>100000</v>
      </c>
    </row>
    <row r="41" spans="1:7" ht="17.399999999999999" x14ac:dyDescent="0.35">
      <c r="A41" s="2" t="s">
        <v>6</v>
      </c>
      <c r="B41" s="2">
        <v>79994</v>
      </c>
      <c r="C41" s="2" t="str">
        <f>"078976000"</f>
        <v>078976000</v>
      </c>
      <c r="D41" s="1" t="s">
        <v>48</v>
      </c>
      <c r="E41" s="2" t="s">
        <v>76</v>
      </c>
      <c r="F41" s="2">
        <v>21</v>
      </c>
      <c r="G41" s="9">
        <v>8185</v>
      </c>
    </row>
    <row r="42" spans="1:7" ht="17.399999999999999" x14ac:dyDescent="0.35">
      <c r="A42" s="2" t="s">
        <v>24</v>
      </c>
      <c r="B42" s="2">
        <v>4488</v>
      </c>
      <c r="C42" s="2" t="str">
        <f>"130504000"</f>
        <v>130504000</v>
      </c>
      <c r="D42" s="1" t="s">
        <v>73</v>
      </c>
      <c r="E42" s="2" t="s">
        <v>76</v>
      </c>
      <c r="F42" s="2">
        <v>81</v>
      </c>
      <c r="G42" s="9">
        <v>11960</v>
      </c>
    </row>
    <row r="43" spans="1:7" ht="17.399999999999999" x14ac:dyDescent="0.35">
      <c r="A43" s="2" t="s">
        <v>50</v>
      </c>
      <c r="B43" s="2">
        <v>4457</v>
      </c>
      <c r="C43" s="2" t="str">
        <f>"120201000"</f>
        <v>120201000</v>
      </c>
      <c r="D43" s="1" t="s">
        <v>49</v>
      </c>
      <c r="E43" s="2" t="s">
        <v>76</v>
      </c>
      <c r="F43" s="2">
        <v>266</v>
      </c>
      <c r="G43" s="9">
        <v>50000</v>
      </c>
    </row>
    <row r="44" spans="1:7" ht="17.399999999999999" x14ac:dyDescent="0.35">
      <c r="A44" s="2" t="s">
        <v>6</v>
      </c>
      <c r="B44" s="2">
        <v>4262</v>
      </c>
      <c r="C44" s="2" t="str">
        <f>"070408000"</f>
        <v>070408000</v>
      </c>
      <c r="D44" s="1" t="s">
        <v>51</v>
      </c>
      <c r="E44" s="2" t="s">
        <v>76</v>
      </c>
      <c r="F44" s="2">
        <v>146</v>
      </c>
      <c r="G44" s="9">
        <v>25000</v>
      </c>
    </row>
    <row r="45" spans="1:7" ht="17.399999999999999" x14ac:dyDescent="0.35">
      <c r="A45" s="2" t="s">
        <v>6</v>
      </c>
      <c r="B45" s="2">
        <v>79578</v>
      </c>
      <c r="C45" s="2" t="str">
        <f>"078940000"</f>
        <v>078940000</v>
      </c>
      <c r="D45" s="1" t="s">
        <v>52</v>
      </c>
      <c r="E45" s="2" t="s">
        <v>77</v>
      </c>
      <c r="F45" s="2">
        <v>13</v>
      </c>
      <c r="G45" s="9">
        <v>15000</v>
      </c>
    </row>
    <row r="46" spans="1:7" ht="17.399999999999999" x14ac:dyDescent="0.35">
      <c r="A46" s="2" t="s">
        <v>6</v>
      </c>
      <c r="B46" s="2">
        <v>4241</v>
      </c>
      <c r="C46" s="2" t="str">
        <f>"070269000"</f>
        <v>070269000</v>
      </c>
      <c r="D46" s="1" t="s">
        <v>53</v>
      </c>
      <c r="E46" s="2" t="s">
        <v>76</v>
      </c>
      <c r="F46" s="2">
        <v>304</v>
      </c>
      <c r="G46" s="9">
        <v>50000</v>
      </c>
    </row>
    <row r="47" spans="1:7" ht="17.399999999999999" x14ac:dyDescent="0.35">
      <c r="A47" s="2" t="s">
        <v>6</v>
      </c>
      <c r="B47" s="2">
        <v>79953</v>
      </c>
      <c r="C47" s="2" t="str">
        <f>"078963000"</f>
        <v>078963000</v>
      </c>
      <c r="D47" s="1" t="s">
        <v>54</v>
      </c>
      <c r="E47" s="2" t="s">
        <v>77</v>
      </c>
      <c r="F47" s="2">
        <v>56</v>
      </c>
      <c r="G47" s="9">
        <v>15000</v>
      </c>
    </row>
    <row r="48" spans="1:7" ht="17.399999999999999" x14ac:dyDescent="0.35">
      <c r="A48" s="2" t="s">
        <v>6</v>
      </c>
      <c r="B48" s="2">
        <v>4283</v>
      </c>
      <c r="C48" s="2" t="str">
        <f>"070492000"</f>
        <v>070492000</v>
      </c>
      <c r="D48" s="1" t="s">
        <v>55</v>
      </c>
      <c r="E48" s="2" t="s">
        <v>76</v>
      </c>
      <c r="F48" s="2">
        <v>171</v>
      </c>
      <c r="G48" s="9">
        <v>25000</v>
      </c>
    </row>
    <row r="49" spans="1:8" ht="17.399999999999999" x14ac:dyDescent="0.35">
      <c r="A49" s="2" t="s">
        <v>6</v>
      </c>
      <c r="B49" s="2">
        <v>4256</v>
      </c>
      <c r="C49" s="2" t="str">
        <f>"070401000"</f>
        <v>070401000</v>
      </c>
      <c r="D49" s="1" t="s">
        <v>56</v>
      </c>
      <c r="E49" s="2" t="s">
        <v>76</v>
      </c>
      <c r="F49" s="2">
        <v>217</v>
      </c>
      <c r="G49" s="9">
        <v>50000</v>
      </c>
    </row>
    <row r="50" spans="1:8" ht="17.399999999999999" x14ac:dyDescent="0.35">
      <c r="A50" s="2" t="s">
        <v>24</v>
      </c>
      <c r="B50" s="2">
        <v>4466</v>
      </c>
      <c r="C50" s="2" t="str">
        <f>"130201000"</f>
        <v>130201000</v>
      </c>
      <c r="D50" s="1" t="s">
        <v>57</v>
      </c>
      <c r="E50" s="2" t="s">
        <v>76</v>
      </c>
      <c r="F50" s="2">
        <v>86</v>
      </c>
      <c r="G50" s="9">
        <v>15000</v>
      </c>
    </row>
    <row r="51" spans="1:8" ht="17.399999999999999" x14ac:dyDescent="0.35">
      <c r="A51" s="2" t="s">
        <v>6</v>
      </c>
      <c r="B51" s="2">
        <v>4279</v>
      </c>
      <c r="C51" s="2" t="str">
        <f>"070466000"</f>
        <v>070466000</v>
      </c>
      <c r="D51" s="1" t="s">
        <v>58</v>
      </c>
      <c r="E51" s="2" t="s">
        <v>76</v>
      </c>
      <c r="F51" s="2">
        <v>204</v>
      </c>
      <c r="G51" s="9">
        <v>50000</v>
      </c>
    </row>
    <row r="52" spans="1:8" ht="17.399999999999999" x14ac:dyDescent="0.35">
      <c r="A52" s="2" t="s">
        <v>60</v>
      </c>
      <c r="B52" s="2">
        <v>4210</v>
      </c>
      <c r="C52" s="2" t="str">
        <f>"040220000"</f>
        <v>040220000</v>
      </c>
      <c r="D52" s="1" t="s">
        <v>59</v>
      </c>
      <c r="E52" s="2" t="s">
        <v>76</v>
      </c>
      <c r="F52" s="2">
        <v>55</v>
      </c>
      <c r="G52" s="9">
        <v>15000</v>
      </c>
    </row>
    <row r="53" spans="1:8" ht="17.399999999999999" x14ac:dyDescent="0.35">
      <c r="A53" s="2" t="s">
        <v>6</v>
      </c>
      <c r="B53" s="2">
        <v>79951</v>
      </c>
      <c r="C53" s="2" t="str">
        <f>"078962000"</f>
        <v>078962000</v>
      </c>
      <c r="D53" s="1" t="s">
        <v>61</v>
      </c>
      <c r="E53" s="2" t="s">
        <v>77</v>
      </c>
      <c r="F53" s="2">
        <v>18</v>
      </c>
      <c r="G53" s="9">
        <v>15000</v>
      </c>
    </row>
    <row r="54" spans="1:8" ht="17.399999999999999" x14ac:dyDescent="0.35">
      <c r="A54" s="2" t="s">
        <v>6</v>
      </c>
      <c r="B54" s="2">
        <v>92043</v>
      </c>
      <c r="C54" s="2" t="str">
        <f>"078228000"</f>
        <v>078228000</v>
      </c>
      <c r="D54" s="1" t="s">
        <v>62</v>
      </c>
      <c r="E54" s="2" t="s">
        <v>77</v>
      </c>
      <c r="F54" s="2">
        <v>45</v>
      </c>
      <c r="G54" s="9">
        <v>15000</v>
      </c>
    </row>
    <row r="55" spans="1:8" ht="17.399999999999999" x14ac:dyDescent="0.35">
      <c r="A55" s="2" t="s">
        <v>9</v>
      </c>
      <c r="B55" s="2">
        <v>4407</v>
      </c>
      <c r="C55" s="2" t="str">
        <f>"100212000"</f>
        <v>100212000</v>
      </c>
      <c r="D55" s="1" t="s">
        <v>63</v>
      </c>
      <c r="E55" s="2" t="s">
        <v>76</v>
      </c>
      <c r="F55" s="2">
        <v>556</v>
      </c>
      <c r="G55" s="9">
        <v>75000</v>
      </c>
    </row>
    <row r="56" spans="1:8" ht="17.399999999999999" x14ac:dyDescent="0.35">
      <c r="A56" s="2" t="s">
        <v>6</v>
      </c>
      <c r="B56" s="2">
        <v>4287</v>
      </c>
      <c r="C56" s="2" t="str">
        <f>"070513000"</f>
        <v>070513000</v>
      </c>
      <c r="D56" s="1" t="s">
        <v>64</v>
      </c>
      <c r="E56" s="2" t="s">
        <v>76</v>
      </c>
      <c r="F56" s="2">
        <v>230</v>
      </c>
      <c r="G56" s="9">
        <v>50000</v>
      </c>
    </row>
    <row r="57" spans="1:8" ht="17.399999999999999" x14ac:dyDescent="0.35">
      <c r="A57" s="2" t="s">
        <v>6</v>
      </c>
      <c r="B57" s="2">
        <v>4262</v>
      </c>
      <c r="C57" s="2" t="str">
        <f>"070514000"</f>
        <v>070514000</v>
      </c>
      <c r="D57" s="1" t="s">
        <v>65</v>
      </c>
      <c r="E57" s="2" t="s">
        <v>76</v>
      </c>
      <c r="F57" s="2">
        <v>167</v>
      </c>
      <c r="G57" s="9">
        <v>25000</v>
      </c>
      <c r="H57" s="4"/>
    </row>
    <row r="58" spans="1:8" ht="19.8" x14ac:dyDescent="0.4">
      <c r="A58" s="2" t="s">
        <v>9</v>
      </c>
      <c r="B58" s="2">
        <v>4403</v>
      </c>
      <c r="C58" s="2" t="str">
        <f>"100201000"</f>
        <v>100201000</v>
      </c>
      <c r="D58" s="1" t="s">
        <v>66</v>
      </c>
      <c r="E58" s="2" t="s">
        <v>76</v>
      </c>
      <c r="F58" s="2">
        <v>1003</v>
      </c>
      <c r="G58" s="11">
        <v>100000</v>
      </c>
      <c r="H58" s="5"/>
    </row>
    <row r="59" spans="1:8" ht="19.8" x14ac:dyDescent="0.4">
      <c r="A59" s="2" t="s">
        <v>6</v>
      </c>
      <c r="B59" s="2">
        <v>4260</v>
      </c>
      <c r="C59" s="2" t="str">
        <f>"070406000"</f>
        <v>070406000</v>
      </c>
      <c r="D59" s="1" t="s">
        <v>67</v>
      </c>
      <c r="E59" s="2" t="s">
        <v>76</v>
      </c>
      <c r="F59" s="2">
        <v>579</v>
      </c>
      <c r="G59" s="11">
        <v>75000</v>
      </c>
      <c r="H59" s="5"/>
    </row>
    <row r="60" spans="1:8" ht="19.8" x14ac:dyDescent="0.4">
      <c r="A60" s="2" t="s">
        <v>34</v>
      </c>
      <c r="B60" s="2">
        <v>4193</v>
      </c>
      <c r="C60" s="2" t="str">
        <f>"030202000"</f>
        <v>030202000</v>
      </c>
      <c r="D60" s="1" t="s">
        <v>68</v>
      </c>
      <c r="E60" s="2" t="s">
        <v>76</v>
      </c>
      <c r="F60" s="2">
        <v>107</v>
      </c>
      <c r="G60" s="11">
        <v>25000</v>
      </c>
      <c r="H60" s="5"/>
    </row>
    <row r="61" spans="1:8" ht="19.8" x14ac:dyDescent="0.4">
      <c r="A61" s="2" t="s">
        <v>28</v>
      </c>
      <c r="B61" s="2">
        <v>4507</v>
      </c>
      <c r="C61" s="2" t="str">
        <f>"140570000"</f>
        <v>140570000</v>
      </c>
      <c r="D61" s="1" t="s">
        <v>69</v>
      </c>
      <c r="E61" s="2" t="s">
        <v>76</v>
      </c>
      <c r="F61" s="2">
        <v>65</v>
      </c>
      <c r="G61" s="11">
        <v>15000</v>
      </c>
      <c r="H61" s="5"/>
    </row>
    <row r="62" spans="1:8" ht="17.399999999999999" x14ac:dyDescent="0.35">
      <c r="G62" s="12">
        <f>SUM(G2:G61)</f>
        <v>1778183</v>
      </c>
      <c r="H62" s="4"/>
    </row>
    <row r="63" spans="1:8" x14ac:dyDescent="0.3">
      <c r="G63" s="3"/>
    </row>
  </sheetData>
  <autoFilter ref="C1:F61" xr:uid="{F53FFFB2-FC50-4806-88BD-A6518D0311D0}">
    <sortState xmlns:xlrd2="http://schemas.microsoft.com/office/spreadsheetml/2017/richdata2" ref="C2:F62">
      <sortCondition ref="D1:D61"/>
    </sortState>
  </autoFilter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Chavez, Silvia</dc:creator>
  <cp:lastModifiedBy>Chavez, Silvia</cp:lastModifiedBy>
  <cp:lastPrinted>2020-06-30T15:53:03Z</cp:lastPrinted>
  <dcterms:created xsi:type="dcterms:W3CDTF">2020-06-29T17:12:17Z</dcterms:created>
  <dcterms:modified xsi:type="dcterms:W3CDTF">2021-02-22T23:36:48Z</dcterms:modified>
</cp:coreProperties>
</file>